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rifs 2103" sheetId="1" state="visible" r:id="rId2"/>
    <sheet name="Contact" sheetId="2" state="visible" r:id="rId3"/>
    <sheet name="Conditions de livraison" sheetId="3" state="visible" r:id="rId4"/>
  </sheets>
  <definedNames>
    <definedName function="false" hidden="false" localSheetId="0" name="_xlnm.Print_Area" vbProcedure="false">'Tarifs 2103'!$D$7:$K$2607</definedName>
    <definedName function="false" hidden="true" localSheetId="0" name="_xlnm._FilterDatabase" vbProcedure="false">'Tarifs 2103'!$Q$1:$Q$2606</definedName>
    <definedName function="false" hidden="false" localSheetId="0" name="_xlnm._FilterDatabase" vbProcedure="false">'Tarifs 2103'!$A$6:$P$2603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<sst xmlns="http://schemas.openxmlformats.org/spreadsheetml/2006/main" count="14376" uniqueCount="3962">
  <si>
    <t xml:space="preserve">SARL AZADE</t>
  </si>
  <si>
    <t xml:space="preserve">Tarifs au 1er mars 2021</t>
  </si>
  <si>
    <t xml:space="preserve">Commandes : commandes@azade.fr / 06 58 52 97 31</t>
  </si>
  <si>
    <t xml:space="preserve">Infos commerciales : commercial@azade.fr / 06 95 07 86 74</t>
  </si>
  <si>
    <t xml:space="preserve">Contenu unitaire</t>
  </si>
  <si>
    <t xml:space="preserve">Colisage</t>
  </si>
  <si>
    <t xml:space="preserve">Prix unitaire HT</t>
  </si>
  <si>
    <t xml:space="preserve">Prix unit.     -5%*</t>
  </si>
  <si>
    <t xml:space="preserve">Origine</t>
  </si>
  <si>
    <t xml:space="preserve">Bio ?</t>
  </si>
  <si>
    <t xml:space="preserve">Autres infos</t>
  </si>
  <si>
    <t xml:space="preserve">Commande</t>
  </si>
  <si>
    <t xml:space="preserve">Type emballage</t>
  </si>
  <si>
    <t xml:space="preserve">Famille Produit</t>
  </si>
  <si>
    <t xml:space="preserve">Référence</t>
  </si>
  <si>
    <t xml:space="preserve">Désignation</t>
  </si>
  <si>
    <t xml:space="preserve">Cartons</t>
  </si>
  <si>
    <t xml:space="preserve">Montant</t>
  </si>
  <si>
    <t xml:space="preserve">Articles</t>
  </si>
  <si>
    <t xml:space="preserve">Taux TVA</t>
  </si>
  <si>
    <t xml:space="preserve">Jus de fruits et légumes</t>
  </si>
  <si>
    <t xml:space="preserve">Jus de fruits et de légumes</t>
  </si>
  <si>
    <t xml:space="preserve">Tarif consigne</t>
  </si>
  <si>
    <r>
      <rPr>
        <sz val="18"/>
        <color rgb="FF000080"/>
        <rFont val="Arial"/>
        <family val="2"/>
        <charset val="1"/>
      </rPr>
      <t xml:space="preserve">Jus de fruits </t>
    </r>
    <r>
      <rPr>
        <b val="true"/>
        <sz val="18"/>
        <color rgb="FFFF9900"/>
        <rFont val="Arial"/>
        <family val="2"/>
        <charset val="1"/>
      </rPr>
      <t xml:space="preserve">Yan</t>
    </r>
    <r>
      <rPr>
        <sz val="18"/>
        <color rgb="FF000080"/>
        <rFont val="Arial"/>
        <family val="2"/>
        <charset val="1"/>
      </rPr>
      <t xml:space="preserve"> d'Arménie</t>
    </r>
  </si>
  <si>
    <t xml:space="preserve">AZ-TOMB25</t>
  </si>
  <si>
    <t xml:space="preserve">Tomate</t>
  </si>
  <si>
    <t xml:space="preserve">25cl</t>
  </si>
  <si>
    <t xml:space="preserve">Arménie</t>
  </si>
  <si>
    <t xml:space="preserve">Bio</t>
  </si>
  <si>
    <t xml:space="preserve">5.5</t>
  </si>
  <si>
    <t xml:space="preserve">AZ-EGLB25</t>
  </si>
  <si>
    <t xml:space="preserve">Gratte-cul / Eglantine (nectar)</t>
  </si>
  <si>
    <t xml:space="preserve">AZ-ABRB25</t>
  </si>
  <si>
    <t xml:space="preserve">Abricot</t>
  </si>
  <si>
    <t xml:space="preserve">AZ-PECB25</t>
  </si>
  <si>
    <t xml:space="preserve">Pêche</t>
  </si>
  <si>
    <t xml:space="preserve">AZ-ARGB25</t>
  </si>
  <si>
    <t xml:space="preserve">Argousier</t>
  </si>
  <si>
    <t xml:space="preserve">AZ-GPOB25</t>
  </si>
  <si>
    <t xml:space="preserve">Grenade-Pomme</t>
  </si>
  <si>
    <t xml:space="preserve">AZ-GREB25</t>
  </si>
  <si>
    <t xml:space="preserve">Grenade – pur jus</t>
  </si>
  <si>
    <t xml:space="preserve">AZ-TOMB93</t>
  </si>
  <si>
    <t xml:space="preserve">93cl</t>
  </si>
  <si>
    <t xml:space="preserve">AZ-EGLB93</t>
  </si>
  <si>
    <t xml:space="preserve">AZ-ABRB93</t>
  </si>
  <si>
    <t xml:space="preserve">AZ-PECB93</t>
  </si>
  <si>
    <t xml:space="preserve">AZ-ARGB93</t>
  </si>
  <si>
    <t xml:space="preserve">AZ-GPOB93</t>
  </si>
  <si>
    <t xml:space="preserve">AZ-GREB93</t>
  </si>
  <si>
    <t xml:space="preserve">VRAC</t>
  </si>
  <si>
    <t xml:space="preserve">Jus de fruits Verger de la Reinette</t>
  </si>
  <si>
    <t xml:space="preserve">VE-JDP25</t>
  </si>
  <si>
    <t xml:space="preserve">Pomme</t>
  </si>
  <si>
    <t xml:space="preserve">Normandie</t>
  </si>
  <si>
    <t xml:space="preserve">VE-PFR25</t>
  </si>
  <si>
    <t xml:space="preserve">Pomme Framboise</t>
  </si>
  <si>
    <t xml:space="preserve">VE-PPA25</t>
  </si>
  <si>
    <t xml:space="preserve">Pomme Passion</t>
  </si>
  <si>
    <t xml:space="preserve">VE-PHIL25</t>
  </si>
  <si>
    <t xml:space="preserve">Philtre d'amour</t>
  </si>
  <si>
    <t xml:space="preserve">VE-ORAN25</t>
  </si>
  <si>
    <t xml:space="preserve">Orange</t>
  </si>
  <si>
    <t xml:space="preserve">Espagne</t>
  </si>
  <si>
    <t xml:space="preserve">VE-JDP75</t>
  </si>
  <si>
    <t xml:space="preserve">75cl</t>
  </si>
  <si>
    <t xml:space="preserve">VE-PFR75</t>
  </si>
  <si>
    <t xml:space="preserve">VE-PHB75</t>
  </si>
  <si>
    <t xml:space="preserve">Pomme Hibiscus</t>
  </si>
  <si>
    <t xml:space="preserve">VE-PPA75</t>
  </si>
  <si>
    <t xml:space="preserve">VE-PHIL75</t>
  </si>
  <si>
    <t xml:space="preserve">VE-ORAN75</t>
  </si>
  <si>
    <t xml:space="preserve">VE-PFR-BIB5</t>
  </si>
  <si>
    <t xml:space="preserve">5l</t>
  </si>
  <si>
    <t xml:space="preserve">VE-PPA-BIB5</t>
  </si>
  <si>
    <t xml:space="preserve">VE-PHIL-BIB5</t>
  </si>
  <si>
    <t xml:space="preserve">VE-ORAN-BIB5</t>
  </si>
  <si>
    <t xml:space="preserve">VE-PET-SU75</t>
  </si>
  <si>
    <t xml:space="preserve">Pétillant de sureau</t>
  </si>
  <si>
    <t xml:space="preserve">VE-PET-PO75</t>
  </si>
  <si>
    <t xml:space="preserve">Pétillant de pomme</t>
  </si>
  <si>
    <t xml:space="preserve">Jus pomme Juliet</t>
  </si>
  <si>
    <t xml:space="preserve">JU-POM5L</t>
  </si>
  <si>
    <t xml:space="preserve">Pur jus de pomme en bibs</t>
  </si>
  <si>
    <t xml:space="preserve">France</t>
  </si>
  <si>
    <t xml:space="preserve">Jus de la Ferme bio de Margerie</t>
  </si>
  <si>
    <t xml:space="preserve">MG-ABR25</t>
  </si>
  <si>
    <t xml:space="preserve">Ardèche</t>
  </si>
  <si>
    <t xml:space="preserve">MG-POIR25</t>
  </si>
  <si>
    <t xml:space="preserve">Poire</t>
  </si>
  <si>
    <t xml:space="preserve">MG-POMCOI25</t>
  </si>
  <si>
    <t xml:space="preserve">Pomme-Coing</t>
  </si>
  <si>
    <t xml:space="preserve">MG-POMFRA25</t>
  </si>
  <si>
    <t xml:space="preserve">Pomme-Fraise</t>
  </si>
  <si>
    <t xml:space="preserve">MG-POMKIW25</t>
  </si>
  <si>
    <t xml:space="preserve">Pomme-Kiwi</t>
  </si>
  <si>
    <t xml:space="preserve">MG-RAISBL25</t>
  </si>
  <si>
    <t xml:space="preserve">Raisin Blanc</t>
  </si>
  <si>
    <t xml:space="preserve">MG-RAISRG25</t>
  </si>
  <si>
    <t xml:space="preserve">Raisin Rouge</t>
  </si>
  <si>
    <t xml:space="preserve">MG-ABR100</t>
  </si>
  <si>
    <t xml:space="preserve">1l</t>
  </si>
  <si>
    <t xml:space="preserve">MG-POIR100</t>
  </si>
  <si>
    <t xml:space="preserve">MG-POMCOI100</t>
  </si>
  <si>
    <t xml:space="preserve">MG-RAISBL100</t>
  </si>
  <si>
    <t xml:space="preserve">MG-RAISRG100</t>
  </si>
  <si>
    <t xml:space="preserve">MG-RAISRZ100</t>
  </si>
  <si>
    <t xml:space="preserve">Raisin Rosé</t>
  </si>
  <si>
    <t xml:space="preserve">MG-POM300</t>
  </si>
  <si>
    <t xml:space="preserve">Pomme - bib 3L</t>
  </si>
  <si>
    <t xml:space="preserve">3l</t>
  </si>
  <si>
    <t xml:space="preserve">Jus de fruits Saldac du Pérou</t>
  </si>
  <si>
    <t xml:space="preserve">SD-PSP30</t>
  </si>
  <si>
    <t xml:space="preserve">Passion / Papaye (nectar)</t>
  </si>
  <si>
    <t xml:space="preserve">30cl</t>
  </si>
  <si>
    <t xml:space="preserve">Pérou</t>
  </si>
  <si>
    <t xml:space="preserve">SD-ANA30</t>
  </si>
  <si>
    <t xml:space="preserve">Ananas</t>
  </si>
  <si>
    <t xml:space="preserve">SD-MAN30</t>
  </si>
  <si>
    <t xml:space="preserve">Mangue (nectar)</t>
  </si>
  <si>
    <t xml:space="preserve">SD-PSP100</t>
  </si>
  <si>
    <t xml:space="preserve">SD-ANA100</t>
  </si>
  <si>
    <t xml:space="preserve">SD-MAN100</t>
  </si>
  <si>
    <t xml:space="preserve">Consigné</t>
  </si>
  <si>
    <r>
      <rPr>
        <sz val="18"/>
        <color rgb="FF000080"/>
        <rFont val="Arial"/>
        <family val="2"/>
        <charset val="1"/>
      </rPr>
      <t xml:space="preserve">Jus Pajottenlander</t>
    </r>
    <r>
      <rPr>
        <i val="true"/>
        <sz val="14"/>
        <color rgb="FF000080"/>
        <rFont val="Arial"/>
        <family val="2"/>
        <charset val="1"/>
      </rPr>
      <t xml:space="preserve"> (verre consigné)</t>
    </r>
  </si>
  <si>
    <t xml:space="preserve">PA-VC-POMME20</t>
  </si>
  <si>
    <t xml:space="preserve">20cl</t>
  </si>
  <si>
    <t xml:space="preserve">Belgique</t>
  </si>
  <si>
    <t xml:space="preserve">PA-VC-POMANA20</t>
  </si>
  <si>
    <t xml:space="preserve">Pomme-Ananas</t>
  </si>
  <si>
    <t xml:space="preserve">PA-VC-POMCER20</t>
  </si>
  <si>
    <t xml:space="preserve">Pomme-cerise</t>
  </si>
  <si>
    <t xml:space="preserve">PA-VC-POMGING20</t>
  </si>
  <si>
    <t xml:space="preserve">Pomme-gingembre</t>
  </si>
  <si>
    <t xml:space="preserve">PA-VC-POMORA20</t>
  </si>
  <si>
    <t xml:space="preserve">Pomme-orange</t>
  </si>
  <si>
    <t xml:space="preserve">PA-VC-POMRHUB20</t>
  </si>
  <si>
    <t xml:space="preserve">Pomme-Rhubarbe</t>
  </si>
  <si>
    <t xml:space="preserve">PA-VC-RAISROUG20</t>
  </si>
  <si>
    <t xml:space="preserve">Raisin rouge</t>
  </si>
  <si>
    <t xml:space="preserve">PA-VC-SANTE20</t>
  </si>
  <si>
    <t xml:space="preserve">Jus santé (multi-légumes)</t>
  </si>
  <si>
    <t xml:space="preserve">PA-VC-BOISUR20</t>
  </si>
  <si>
    <t xml:space="preserve">Boisson au sureau</t>
  </si>
  <si>
    <t xml:space="preserve">PA-VC-POMME75</t>
  </si>
  <si>
    <t xml:space="preserve">PA-VC-POMCONV100</t>
  </si>
  <si>
    <r>
      <rPr>
        <b val="true"/>
        <sz val="10"/>
        <rFont val="Arial"/>
        <family val="2"/>
        <charset val="1"/>
      </rPr>
      <t xml:space="preserve">Pomme EN CONVERSION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</si>
  <si>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Conv</t>
  </si>
  <si>
    <t xml:space="preserve">PA-VC-POMANA75</t>
  </si>
  <si>
    <t xml:space="preserve">PA-VC-POMCANN75</t>
  </si>
  <si>
    <t xml:space="preserve">Pomme-Canneberge</t>
  </si>
  <si>
    <t xml:space="preserve">PA-VC-POMCASS75</t>
  </si>
  <si>
    <t xml:space="preserve">Pomme-Cassis</t>
  </si>
  <si>
    <t xml:space="preserve">PA-VC-POMCER75</t>
  </si>
  <si>
    <t xml:space="preserve">Pomme-Cerise</t>
  </si>
  <si>
    <t xml:space="preserve">PA-VC-POMFRAM75</t>
  </si>
  <si>
    <t xml:space="preserve">Pomme-Framboise</t>
  </si>
  <si>
    <t xml:space="preserve">PA-VC-POMGING75</t>
  </si>
  <si>
    <t xml:space="preserve">Pomme-Gingembre</t>
  </si>
  <si>
    <t xml:space="preserve">PA-VC-POMMANG75</t>
  </si>
  <si>
    <t xml:space="preserve">Pomme-Mangue</t>
  </si>
  <si>
    <t xml:space="preserve">PA-VC-POMMYRT75</t>
  </si>
  <si>
    <t xml:space="preserve">Pomme-Myrtille</t>
  </si>
  <si>
    <t xml:space="preserve">PA-VC-POMPECAB75</t>
  </si>
  <si>
    <t xml:space="preserve">Pomme-Pêche-Abricot</t>
  </si>
  <si>
    <t xml:space="preserve">PA-VC-POMPOIR75</t>
  </si>
  <si>
    <t xml:space="preserve">Pomme-Poire</t>
  </si>
  <si>
    <t xml:space="preserve">PA-VC-POMRHUB75</t>
  </si>
  <si>
    <t xml:space="preserve">PA-VC-CANNB75</t>
  </si>
  <si>
    <t xml:space="preserve">Canneberge</t>
  </si>
  <si>
    <t xml:space="preserve">PA-VC-ETE75</t>
  </si>
  <si>
    <t xml:space="preserve">Fruits d'été</t>
  </si>
  <si>
    <t xml:space="preserve">PA-VC-FDB75</t>
  </si>
  <si>
    <t xml:space="preserve">Fruits des bois</t>
  </si>
  <si>
    <t xml:space="preserve">PA-VC-MULTI75</t>
  </si>
  <si>
    <t xml:space="preserve">Multi-fruits</t>
  </si>
  <si>
    <t xml:space="preserve">PA-VC-ORANG75</t>
  </si>
  <si>
    <t xml:space="preserve">PA-VC-PAMPLJAUN75</t>
  </si>
  <si>
    <t xml:space="preserve">Pamplemousse jaune</t>
  </si>
  <si>
    <t xml:space="preserve">PA-VC-PAMPLROS75</t>
  </si>
  <si>
    <t xml:space="preserve">Pamplemousse rose</t>
  </si>
  <si>
    <t xml:space="preserve">PA-VC-POIRE75</t>
  </si>
  <si>
    <t xml:space="preserve">PA-VC-RAISROUG75</t>
  </si>
  <si>
    <t xml:space="preserve">PA-VC-BOISUR100</t>
  </si>
  <si>
    <t xml:space="preserve">PA-VC-BETTRGELF75</t>
  </si>
  <si>
    <t xml:space="preserve">Betterave rouge lactofermentée</t>
  </si>
  <si>
    <t xml:space="preserve">PA-VC-CAROTLF75</t>
  </si>
  <si>
    <t xml:space="preserve">Carotte lactofermentée</t>
  </si>
  <si>
    <t xml:space="preserve">PA-VC-SANTE75</t>
  </si>
  <si>
    <t xml:space="preserve">PA-VC-TOMAT75</t>
  </si>
  <si>
    <t xml:space="preserve">Jus du Roussillon Si-Bio</t>
  </si>
  <si>
    <t xml:space="preserve">SB-CERISE25</t>
  </si>
  <si>
    <t xml:space="preserve">Cerise</t>
  </si>
  <si>
    <t xml:space="preserve">Roussillon</t>
  </si>
  <si>
    <t xml:space="preserve">SB-JUSORANG25</t>
  </si>
  <si>
    <t xml:space="preserve">SB-JUSRAISBLANC25</t>
  </si>
  <si>
    <t xml:space="preserve">Raisin blanc Muscat</t>
  </si>
  <si>
    <t xml:space="preserve">Autres jus</t>
  </si>
  <si>
    <t xml:space="preserve">OH-JUSPOM100</t>
  </si>
  <si>
    <t xml:space="preserve">Jus de pomme Ohain</t>
  </si>
  <si>
    <t xml:space="preserve">Avesnois</t>
  </si>
  <si>
    <t xml:space="preserve">OH-JUSPOMPOIR100</t>
  </si>
  <si>
    <t xml:space="preserve">Jus de pomme-poire Ohain</t>
  </si>
  <si>
    <t xml:space="preserve">MK-JUSCITRON25</t>
  </si>
  <si>
    <t xml:space="preserve">Pur jus de citron</t>
  </si>
  <si>
    <t xml:space="preserve">Italie</t>
  </si>
  <si>
    <t xml:space="preserve">MK-JUSCITRON1L</t>
  </si>
  <si>
    <t xml:space="preserve">Boissons gazeuses - softs</t>
  </si>
  <si>
    <t xml:space="preserve">Boissons gazeuses – softs</t>
  </si>
  <si>
    <r>
      <rPr>
        <sz val="18"/>
        <color rgb="FF000080"/>
        <rFont val="Arial"/>
        <family val="2"/>
        <charset val="1"/>
      </rPr>
      <t xml:space="preserve">Limonades Au Pif </t>
    </r>
    <r>
      <rPr>
        <i val="true"/>
        <sz val="14"/>
        <color rgb="FF000080"/>
        <rFont val="Arial"/>
        <family val="2"/>
        <charset val="1"/>
      </rPr>
      <t xml:space="preserve">(verre consigné)</t>
    </r>
  </si>
  <si>
    <t xml:space="preserve">PI-LIMON33</t>
  </si>
  <si>
    <t xml:space="preserve">Limonade 33cl</t>
  </si>
  <si>
    <t xml:space="preserve">33cl</t>
  </si>
  <si>
    <t xml:space="preserve">Nord</t>
  </si>
  <si>
    <t xml:space="preserve">PI-LIMON100</t>
  </si>
  <si>
    <t xml:space="preserve">Limonade 1l</t>
  </si>
  <si>
    <r>
      <rPr>
        <sz val="18"/>
        <color rgb="FF000080"/>
        <rFont val="Arial"/>
        <family val="2"/>
        <charset val="1"/>
      </rPr>
      <t xml:space="preserve">La Frênette  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</si>
  <si>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DF-FREN75</t>
  </si>
  <si>
    <r>
      <rPr>
        <b val="true"/>
        <sz val="10"/>
        <rFont val="Arial"/>
        <family val="2"/>
        <charset val="1"/>
      </rPr>
      <t xml:space="preserve">Frênette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</si>
  <si>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Boulonnais</t>
  </si>
  <si>
    <t xml:space="preserve">Limonades Lemonaid et thés glacés Charitea</t>
  </si>
  <si>
    <t xml:space="preserve">LB-LEMCITRVER33</t>
  </si>
  <si>
    <t xml:space="preserve">LemonAid Citron Vert</t>
  </si>
  <si>
    <t xml:space="preserve">Allemagne</t>
  </si>
  <si>
    <t xml:space="preserve">LB-LEMFRPAS33</t>
  </si>
  <si>
    <t xml:space="preserve">LemonAid Fruit de la Passion</t>
  </si>
  <si>
    <t xml:space="preserve">LB-LEMORANSG33</t>
  </si>
  <si>
    <t xml:space="preserve">LemonAid Orange Sanguine</t>
  </si>
  <si>
    <t xml:space="preserve">LB-LEMGING33</t>
  </si>
  <si>
    <t xml:space="preserve">LemonAid Gingembre</t>
  </si>
  <si>
    <t xml:space="preserve">LB-CHARRED33</t>
  </si>
  <si>
    <t xml:space="preserve">ChariTea Red</t>
  </si>
  <si>
    <t xml:space="preserve">LB-CHARBLACK33</t>
  </si>
  <si>
    <t xml:space="preserve">ChariTea Black</t>
  </si>
  <si>
    <t xml:space="preserve">LB-CHARGREE33</t>
  </si>
  <si>
    <t xml:space="preserve">ChariTea Green</t>
  </si>
  <si>
    <t xml:space="preserve">LB-CHARMATE33</t>
  </si>
  <si>
    <t xml:space="preserve">ChariTea Maté</t>
  </si>
  <si>
    <t xml:space="preserve">Sodas solidaires Meuh</t>
  </si>
  <si>
    <t xml:space="preserve">SO-LMT27</t>
  </si>
  <si>
    <t xml:space="preserve">LiMeuh'nade citron</t>
  </si>
  <si>
    <t xml:space="preserve">27,5cl</t>
  </si>
  <si>
    <t xml:space="preserve">SO-LMG27</t>
  </si>
  <si>
    <t xml:space="preserve">LiMeuh'nade gingembre</t>
  </si>
  <si>
    <t xml:space="preserve">SO-MCR27</t>
  </si>
  <si>
    <t xml:space="preserve">Roseline Cola</t>
  </si>
  <si>
    <t xml:space="preserve">SO-MCBT27</t>
  </si>
  <si>
    <t xml:space="preserve">Meuh Cola bio et transparent</t>
  </si>
  <si>
    <t xml:space="preserve">SO-MCP27</t>
  </si>
  <si>
    <t xml:space="preserve">Meuh Cola Pirate (non bio)</t>
  </si>
  <si>
    <t xml:space="preserve">SO-DRMH25</t>
  </si>
  <si>
    <t xml:space="preserve">Ginger Beer Docteur Meuh (non bio)</t>
  </si>
  <si>
    <t xml:space="preserve">SO-LMT75</t>
  </si>
  <si>
    <t xml:space="preserve">SO-MCR75</t>
  </si>
  <si>
    <t xml:space="preserve">SO-MCBT75</t>
  </si>
  <si>
    <t xml:space="preserve">SO-MC150</t>
  </si>
  <si>
    <t xml:space="preserve">Meuh Cola (bouteille PET – non bio)</t>
  </si>
  <si>
    <t xml:space="preserve">1,5l</t>
  </si>
  <si>
    <t xml:space="preserve">Limonades Elixia au sirop d'agave</t>
  </si>
  <si>
    <t xml:space="preserve">EL-NAT33</t>
  </si>
  <si>
    <t xml:space="preserve">Nature</t>
  </si>
  <si>
    <t xml:space="preserve">Jura</t>
  </si>
  <si>
    <t xml:space="preserve">EL-FLOR33</t>
  </si>
  <si>
    <t xml:space="preserve">Fleur d'oranger</t>
  </si>
  <si>
    <t xml:space="preserve">EL-ROS33</t>
  </si>
  <si>
    <t xml:space="preserve">Rose</t>
  </si>
  <si>
    <t xml:space="preserve">EL-GING33</t>
  </si>
  <si>
    <t xml:space="preserve">Gingembre</t>
  </si>
  <si>
    <t xml:space="preserve">EL-MENPOI33</t>
  </si>
  <si>
    <t xml:space="preserve">Menthe poivrée</t>
  </si>
  <si>
    <t xml:space="preserve">EL-FLSUR33</t>
  </si>
  <si>
    <t xml:space="preserve">Fleur de sureau</t>
  </si>
  <si>
    <t xml:space="preserve">EL-NAT75</t>
  </si>
  <si>
    <t xml:space="preserve">EL-FLOR75</t>
  </si>
  <si>
    <t xml:space="preserve">EL-ROS75</t>
  </si>
  <si>
    <t xml:space="preserve">EL-GING75</t>
  </si>
  <si>
    <t xml:space="preserve">EL-MENPOI75</t>
  </si>
  <si>
    <t xml:space="preserve">EL-FLSUR75</t>
  </si>
  <si>
    <t xml:space="preserve">Limonades Bionade</t>
  </si>
  <si>
    <t xml:space="preserve">BI-SUREAU33</t>
  </si>
  <si>
    <t xml:space="preserve">Baies de Sureau</t>
  </si>
  <si>
    <t xml:space="preserve">BI-ORGING33</t>
  </si>
  <si>
    <t xml:space="preserve">Orange-gingembre</t>
  </si>
  <si>
    <t xml:space="preserve">BI-CITRBERG33</t>
  </si>
  <si>
    <t xml:space="preserve">Citron-bergamote</t>
  </si>
  <si>
    <t xml:space="preserve">Limonades aux fruits Mona</t>
  </si>
  <si>
    <t xml:space="preserve">AP-MCITR33</t>
  </si>
  <si>
    <t xml:space="preserve">Citron - Citron vert</t>
  </si>
  <si>
    <t xml:space="preserve">Ile de France</t>
  </si>
  <si>
    <t xml:space="preserve">AP-MFRSFRB33</t>
  </si>
  <si>
    <t xml:space="preserve">Fraise - Framboise</t>
  </si>
  <si>
    <t xml:space="preserve">AP-MORANG33</t>
  </si>
  <si>
    <t xml:space="preserve">Orange - Orange sanguine</t>
  </si>
  <si>
    <t xml:space="preserve">AP-MPECABR33</t>
  </si>
  <si>
    <t xml:space="preserve">Pêche - Abricot</t>
  </si>
  <si>
    <t xml:space="preserve">AP-MPOMPOIR33</t>
  </si>
  <si>
    <t xml:space="preserve">Pomme - Poire</t>
  </si>
  <si>
    <t xml:space="preserve">Shorlés Les Filles de l'Ouest</t>
  </si>
  <si>
    <t xml:space="preserve">FO-CITFR33</t>
  </si>
  <si>
    <t xml:space="preserve">Shorlé Citron Fringuant</t>
  </si>
  <si>
    <t xml:space="preserve">Val de Loire</t>
  </si>
  <si>
    <t xml:space="preserve">FO-POMPIQ33</t>
  </si>
  <si>
    <t xml:space="preserve">Shorlé Pomme Piquante</t>
  </si>
  <si>
    <t xml:space="preserve">FO-POMTON33</t>
  </si>
  <si>
    <t xml:space="preserve">Shorlé Pomme Tonique</t>
  </si>
  <si>
    <t xml:space="preserve">FO-CASTRU33</t>
  </si>
  <si>
    <t xml:space="preserve">Shorlé Cassis Truculent</t>
  </si>
  <si>
    <t xml:space="preserve">FO-RHUPIM33</t>
  </si>
  <si>
    <t xml:space="preserve">Shorlé Rhubarbe Pimpante</t>
  </si>
  <si>
    <t xml:space="preserve">Symples potions et infusions pétillantes</t>
  </si>
  <si>
    <t xml:space="preserve">SY-ENERG33</t>
  </si>
  <si>
    <t xml:space="preserve">Potion énergisante</t>
  </si>
  <si>
    <t xml:space="preserve">Lorraine</t>
  </si>
  <si>
    <t xml:space="preserve">SY-RELAX33</t>
  </si>
  <si>
    <t xml:space="preserve">Potion relaxante</t>
  </si>
  <si>
    <t xml:space="preserve">SY-DETOX33</t>
  </si>
  <si>
    <t xml:space="preserve">Potion detox</t>
  </si>
  <si>
    <t xml:space="preserve">SY-HIVER33</t>
  </si>
  <si>
    <t xml:space="preserve">Potion hivernale</t>
  </si>
  <si>
    <t xml:space="preserve">SY-BASIL33</t>
  </si>
  <si>
    <t xml:space="preserve">Infusion Basilic</t>
  </si>
  <si>
    <t xml:space="preserve">SY-FEUILCASS33</t>
  </si>
  <si>
    <t xml:space="preserve">Infusion Feuille de cassis</t>
  </si>
  <si>
    <t xml:space="preserve">SY-MENTDOUC33</t>
  </si>
  <si>
    <t xml:space="preserve">Infusion Menthe douce</t>
  </si>
  <si>
    <t xml:space="preserve">Kéfirs de fruits Kef</t>
  </si>
  <si>
    <t xml:space="preserve">KF-GINGER33</t>
  </si>
  <si>
    <t xml:space="preserve">Kéfir Ginger (jaune)</t>
  </si>
  <si>
    <t xml:space="preserve">KF-HIBIS33</t>
  </si>
  <si>
    <t xml:space="preserve">Kéfir Hibiscus-Bissap (rouge)</t>
  </si>
  <si>
    <t xml:space="preserve">KF-LIME33</t>
  </si>
  <si>
    <t xml:space="preserve">Kéfir Lime (vert)</t>
  </si>
  <si>
    <t xml:space="preserve">Kombuchas Ritual</t>
  </si>
  <si>
    <t xml:space="preserve">BB-KOMNAT33</t>
  </si>
  <si>
    <t xml:space="preserve">Kombucha Original (nature)</t>
  </si>
  <si>
    <t xml:space="preserve">Alsace</t>
  </si>
  <si>
    <t xml:space="preserve">BB-KOMGC33</t>
  </si>
  <si>
    <t xml:space="preserve">Kombucha Ginger Curucuma</t>
  </si>
  <si>
    <t xml:space="preserve">BB-KOMCAR33</t>
  </si>
  <si>
    <t xml:space="preserve">Kombucha Cardamom (cardamone)</t>
  </si>
  <si>
    <t xml:space="preserve">BB-KOMMR33</t>
  </si>
  <si>
    <t xml:space="preserve">Kombucha Malva Rose</t>
  </si>
  <si>
    <t xml:space="preserve">BB-KOMCAN33</t>
  </si>
  <si>
    <r>
      <rPr>
        <b val="true"/>
        <sz val="10"/>
        <rFont val="Arial"/>
        <family val="2"/>
        <charset val="1"/>
      </rPr>
      <t xml:space="preserve">Kombucha Cannelle Anis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</si>
  <si>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BB-FRESHCOF33</t>
  </si>
  <si>
    <r>
      <rPr>
        <b val="true"/>
        <sz val="10"/>
        <rFont val="Arial"/>
        <family val="2"/>
        <charset val="1"/>
      </rPr>
      <t xml:space="preserve">Kombucha Fresh Coffee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</si>
  <si>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BB-KOMNAT75</t>
  </si>
  <si>
    <r>
      <rPr>
        <b val="true"/>
        <sz val="10"/>
        <rFont val="Arial"/>
        <family val="2"/>
        <charset val="1"/>
      </rPr>
      <t xml:space="preserve">Kombucha Original (nature)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</si>
  <si>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BB-KOMGC75</t>
  </si>
  <si>
    <r>
      <rPr>
        <b val="true"/>
        <sz val="10"/>
        <rFont val="Arial"/>
        <family val="2"/>
        <charset val="1"/>
      </rPr>
      <t xml:space="preserve">Kombucha Ginger Curcuma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</si>
  <si>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BB-KOMCAN75</t>
  </si>
  <si>
    <r>
      <rPr>
        <b val="true"/>
        <sz val="10"/>
        <rFont val="Arial"/>
        <family val="2"/>
        <charset val="1"/>
      </rPr>
      <t xml:space="preserve">Kombucha Cannelle Anis</t>
    </r>
    <r>
      <rPr>
        <b val="true"/>
        <sz val="10"/>
        <color rgb="FFFF0000"/>
        <rFont val="Arial"/>
        <family val="2"/>
        <charset val="1"/>
      </rPr>
      <t xml:space="preserve">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</si>
  <si>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r>
      <rPr>
        <sz val="18"/>
        <color rgb="FF000080"/>
        <rFont val="Arial"/>
        <family val="2"/>
        <charset val="1"/>
      </rPr>
      <t xml:space="preserve">Kombuchas Loven Kombuchas </t>
    </r>
    <r>
      <rPr>
        <i val="true"/>
        <sz val="14"/>
        <color rgb="FF000080"/>
        <rFont val="Arial"/>
        <family val="2"/>
        <charset val="1"/>
      </rPr>
      <t xml:space="preserve">(A conserver au frais)</t>
    </r>
  </si>
  <si>
    <t xml:space="preserve">IN-KOMGP33</t>
  </si>
  <si>
    <t xml:space="preserve">Kombucha Ginger Power</t>
  </si>
  <si>
    <t xml:space="preserve">IN-KOMHS33</t>
  </si>
  <si>
    <t xml:space="preserve">Kombucha Hoppy Spirit</t>
  </si>
  <si>
    <t xml:space="preserve">IN-KOMOR33</t>
  </si>
  <si>
    <t xml:space="preserve">Kombucha L'Original</t>
  </si>
  <si>
    <t xml:space="preserve">IN-JAS33</t>
  </si>
  <si>
    <t xml:space="preserve">Kombucha Jasberry (Jasmin-Framboise)</t>
  </si>
  <si>
    <t xml:space="preserve">IN-KOMGP75</t>
  </si>
  <si>
    <t xml:space="preserve">IN-KOMHS75</t>
  </si>
  <si>
    <t xml:space="preserve">IN-KOMOR75</t>
  </si>
  <si>
    <t xml:space="preserve">IN-JAS75</t>
  </si>
  <si>
    <r>
      <rPr>
        <sz val="18"/>
        <color rgb="FF000080"/>
        <rFont val="Arial"/>
        <family val="2"/>
        <charset val="1"/>
      </rPr>
      <t xml:space="preserve">Boissons Club Maté </t>
    </r>
    <r>
      <rPr>
        <i val="true"/>
        <sz val="14"/>
        <color rgb="FF000080"/>
        <rFont val="Arial"/>
        <family val="2"/>
        <charset val="1"/>
      </rPr>
      <t xml:space="preserve">(non bio, verre consigné)</t>
    </r>
  </si>
  <si>
    <t xml:space="preserve">CM-CLUBMAT33</t>
  </si>
  <si>
    <t xml:space="preserve">Club Maté (nature)</t>
  </si>
  <si>
    <t xml:space="preserve">CM-CMCOL33</t>
  </si>
  <si>
    <t xml:space="preserve">Club Maté – cola</t>
  </si>
  <si>
    <t xml:space="preserve">CM-CMGR33</t>
  </si>
  <si>
    <t xml:space="preserve">Club Maté – granat</t>
  </si>
  <si>
    <t xml:space="preserve">CM-CLUBMAT50</t>
  </si>
  <si>
    <t xml:space="preserve">50cl</t>
  </si>
  <si>
    <t xml:space="preserve">CM-CMGRA50</t>
  </si>
  <si>
    <t xml:space="preserve">Eau de coco Fountain of Youth</t>
  </si>
  <si>
    <t xml:space="preserve">FY-COCO52</t>
  </si>
  <si>
    <t xml:space="preserve">Eau de coco Fountain of Youth (canette alu, non bio)</t>
  </si>
  <si>
    <t xml:space="preserve">52cl</t>
  </si>
  <si>
    <t xml:space="preserve">Thaïlande</t>
  </si>
  <si>
    <t xml:space="preserve">Eaux</t>
  </si>
  <si>
    <t xml:space="preserve">Eaux en bouteille verre</t>
  </si>
  <si>
    <t xml:space="preserve">CE-VC-PLABL50</t>
  </si>
  <si>
    <t xml:space="preserve">Celtic bleue – plate</t>
  </si>
  <si>
    <t xml:space="preserve">Vosges</t>
  </si>
  <si>
    <t xml:space="preserve">CE-VC-PETRO50</t>
  </si>
  <si>
    <t xml:space="preserve">Celtic rouge – pétillante</t>
  </si>
  <si>
    <t xml:space="preserve">CE-VC-PLABL100</t>
  </si>
  <si>
    <t xml:space="preserve">CE-VC-PETRO100</t>
  </si>
  <si>
    <t xml:space="preserve">Eaux en bouteille plastique</t>
  </si>
  <si>
    <t xml:space="preserve">CE-PL-PLABL50</t>
  </si>
  <si>
    <t xml:space="preserve">CE-PL-PETVE50</t>
  </si>
  <si>
    <t xml:space="preserve">Celtic verte – pétillante légère</t>
  </si>
  <si>
    <t xml:space="preserve">CE-PL-PETRO50</t>
  </si>
  <si>
    <t xml:space="preserve">CE-PL-PLABL150</t>
  </si>
  <si>
    <t xml:space="preserve">CE-PL-PETVE150</t>
  </si>
  <si>
    <t xml:space="preserve">CE-PL-PETRO150</t>
  </si>
  <si>
    <t xml:space="preserve">MO-PL-PLA50</t>
  </si>
  <si>
    <t xml:space="preserve">Montcalm – plate</t>
  </si>
  <si>
    <t xml:space="preserve">Pyrénées</t>
  </si>
  <si>
    <t xml:space="preserve">MO-PL-PLA150</t>
  </si>
  <si>
    <t xml:space="preserve">MO-PL-PLA500</t>
  </si>
  <si>
    <t xml:space="preserve">RO-PL-PLA50</t>
  </si>
  <si>
    <t xml:space="preserve">Rosée de la Reine – plate</t>
  </si>
  <si>
    <t xml:space="preserve">Tarn</t>
  </si>
  <si>
    <t xml:space="preserve">RO-PL-PLA150</t>
  </si>
  <si>
    <t xml:space="preserve">MZ-PL-PLA150</t>
  </si>
  <si>
    <t xml:space="preserve">Metzeral – plate</t>
  </si>
  <si>
    <t xml:space="preserve">Sirops</t>
  </si>
  <si>
    <t xml:space="preserve">Prix unit.     -10%**</t>
  </si>
  <si>
    <t xml:space="preserve">Unités</t>
  </si>
  <si>
    <t xml:space="preserve">Sirops Bigallet</t>
  </si>
  <si>
    <r>
      <rPr>
        <b val="true"/>
        <i val="true"/>
        <sz val="10"/>
        <color rgb="FF000080"/>
        <rFont val="Arial"/>
        <family val="2"/>
        <charset val="1"/>
      </rPr>
      <t xml:space="preserve">** Les sirops sont commandables à la bouteille. Pour des commandes de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sirops Bigallet</t>
    </r>
    <r>
      <rPr>
        <b val="true"/>
        <i val="true"/>
        <sz val="10"/>
        <color rgb="FF000080"/>
        <rFont val="Arial"/>
        <family val="2"/>
        <charset val="1"/>
      </rPr>
      <t xml:space="preserve"> par cartons entiers (6 bouteilles), une remise supplémentaire de 5% est accordée.</t>
    </r>
  </si>
  <si>
    <t xml:space="preserve">BT-SIR-ANIS70</t>
  </si>
  <si>
    <t xml:space="preserve">Anis</t>
  </si>
  <si>
    <t xml:space="preserve">70cl</t>
  </si>
  <si>
    <t xml:space="preserve">Alpes</t>
  </si>
  <si>
    <t xml:space="preserve">BT-SIR-CASS70</t>
  </si>
  <si>
    <t xml:space="preserve">Cassis</t>
  </si>
  <si>
    <t xml:space="preserve">BT-SIR-CHATGN70</t>
  </si>
  <si>
    <t xml:space="preserve">Chataigne</t>
  </si>
  <si>
    <t xml:space="preserve">BT-SIR-CITR70</t>
  </si>
  <si>
    <t xml:space="preserve">Citron</t>
  </si>
  <si>
    <t xml:space="preserve">BT-SIR-FRAIS70</t>
  </si>
  <si>
    <t xml:space="preserve">Fraise</t>
  </si>
  <si>
    <t xml:space="preserve">BT-SIR-FRAMBMUR70</t>
  </si>
  <si>
    <t xml:space="preserve">Framboise – Mûre</t>
  </si>
  <si>
    <t xml:space="preserve">BT-SIR-GRENAD70</t>
  </si>
  <si>
    <t xml:space="preserve">Grenadine</t>
  </si>
  <si>
    <t xml:space="preserve">BT-SIR-MENTH70</t>
  </si>
  <si>
    <t xml:space="preserve">Menthe</t>
  </si>
  <si>
    <t xml:space="preserve">BT-SIR-MYRTARD70</t>
  </si>
  <si>
    <t xml:space="preserve">Myrtille d'Ardèche</t>
  </si>
  <si>
    <t xml:space="preserve">BT-SIR-ORG70</t>
  </si>
  <si>
    <t xml:space="preserve">Orgeat</t>
  </si>
  <si>
    <t xml:space="preserve">BT-SIR-PAMPL70</t>
  </si>
  <si>
    <t xml:space="preserve">Pamplemousse</t>
  </si>
  <si>
    <t xml:space="preserve">BT-SIR-PECHE70</t>
  </si>
  <si>
    <t xml:space="preserve">BT-SIR-CANNE70</t>
  </si>
  <si>
    <t xml:space="preserve">Sucre de canne</t>
  </si>
  <si>
    <t xml:space="preserve">BT-SIR-VERV70</t>
  </si>
  <si>
    <t xml:space="preserve">Verveine</t>
  </si>
  <si>
    <t xml:space="preserve">BT-SIR-NBCERIS100</t>
  </si>
  <si>
    <t xml:space="preserve">Kiwi – non bio</t>
  </si>
  <si>
    <t xml:space="preserve">BT-SIR-CITR5L</t>
  </si>
  <si>
    <t xml:space="preserve">BT-SIR-FRAIS5L</t>
  </si>
  <si>
    <t xml:space="preserve">BT-SIR-FRAMBMUR5L</t>
  </si>
  <si>
    <t xml:space="preserve">BT-SIR-GRENAD5L</t>
  </si>
  <si>
    <t xml:space="preserve">BT-SIR-MENTH5L</t>
  </si>
  <si>
    <t xml:space="preserve">BT-SIR-PECHE5L</t>
  </si>
  <si>
    <t xml:space="preserve">Sirops artisanaux Saveur Sauvage</t>
  </si>
  <si>
    <t xml:space="preserve">SV-AGAST25</t>
  </si>
  <si>
    <t xml:space="preserve">Agastache</t>
  </si>
  <si>
    <t xml:space="preserve">SV-CORNOUIL25</t>
  </si>
  <si>
    <t xml:space="preserve">Cornouille</t>
  </si>
  <si>
    <t xml:space="preserve">SV-FLEURSUR25</t>
  </si>
  <si>
    <t xml:space="preserve">SV-MENTBOIS25</t>
  </si>
  <si>
    <t xml:space="preserve">Menthe des bois</t>
  </si>
  <si>
    <t xml:space="preserve">SV-MENTGREN25</t>
  </si>
  <si>
    <t xml:space="preserve">Menthe grenouille</t>
  </si>
  <si>
    <t xml:space="preserve">SV-REINEPRES25</t>
  </si>
  <si>
    <t xml:space="preserve">Reine des prés</t>
  </si>
  <si>
    <t xml:space="preserve">SV-ROSORIENT25</t>
  </si>
  <si>
    <t xml:space="preserve">Rose d'orient</t>
  </si>
  <si>
    <t xml:space="preserve">SV-SUREAUROSE25</t>
  </si>
  <si>
    <t xml:space="preserve">Sureau-rose</t>
  </si>
  <si>
    <t xml:space="preserve">SV-MENTBOIS50</t>
  </si>
  <si>
    <t xml:space="preserve">Sirops Meneau</t>
  </si>
  <si>
    <t xml:space="preserve">ME-CANNE</t>
  </si>
  <si>
    <t xml:space="preserve">Sirop de canne nature</t>
  </si>
  <si>
    <t xml:space="preserve">Aquitaine</t>
  </si>
  <si>
    <t xml:space="preserve">ME-ANANAS</t>
  </si>
  <si>
    <t xml:space="preserve">ME-CASSIS</t>
  </si>
  <si>
    <t xml:space="preserve">ME-CERAMAR</t>
  </si>
  <si>
    <r>
      <rPr>
        <b val="true"/>
        <sz val="10"/>
        <rFont val="Arial"/>
        <family val="2"/>
        <charset val="1"/>
      </rPr>
      <t xml:space="preserve">Cerise Amaretto -</t>
    </r>
    <r>
      <rPr>
        <i val="true"/>
        <sz val="10"/>
        <color rgb="FFFF0000"/>
        <rFont val="Arial"/>
        <family val="2"/>
        <charset val="1"/>
      </rPr>
      <t xml:space="preserve"> Rupture longue</t>
    </r>
  </si>
  <si>
    <t xml:space="preserve">ME-CITRON</t>
  </si>
  <si>
    <t xml:space="preserve">ME-CITRON1L</t>
  </si>
  <si>
    <t xml:space="preserve">Citron 1l</t>
  </si>
  <si>
    <t xml:space="preserve">ME-CITRVERT</t>
  </si>
  <si>
    <t xml:space="preserve">Citron Vert</t>
  </si>
  <si>
    <t xml:space="preserve">ME-COCO</t>
  </si>
  <si>
    <t xml:space="preserve">Noix de Coco</t>
  </si>
  <si>
    <t xml:space="preserve">ME-COLA</t>
  </si>
  <si>
    <t xml:space="preserve">Cola</t>
  </si>
  <si>
    <t xml:space="preserve">ME-FRAISE</t>
  </si>
  <si>
    <t xml:space="preserve">ME-FRAMBOISE</t>
  </si>
  <si>
    <t xml:space="preserve">Framboise</t>
  </si>
  <si>
    <t xml:space="preserve">ME-FROUGES</t>
  </si>
  <si>
    <t xml:space="preserve">Fruits Rouges</t>
  </si>
  <si>
    <t xml:space="preserve">ME-GINGEMB</t>
  </si>
  <si>
    <t xml:space="preserve">ME-GRENADINE</t>
  </si>
  <si>
    <t xml:space="preserve">ME-GRENADINE1L</t>
  </si>
  <si>
    <t xml:space="preserve">Grenadine 1l</t>
  </si>
  <si>
    <t xml:space="preserve">ME-KIWI</t>
  </si>
  <si>
    <t xml:space="preserve">Kiwi</t>
  </si>
  <si>
    <t xml:space="preserve">ME-LAVANDE</t>
  </si>
  <si>
    <t xml:space="preserve">Lavande</t>
  </si>
  <si>
    <t xml:space="preserve">ME-MANDARINE</t>
  </si>
  <si>
    <t xml:space="preserve">Mandarine</t>
  </si>
  <si>
    <t xml:space="preserve">ME-MENTHE</t>
  </si>
  <si>
    <t xml:space="preserve">ME-MENTHE1L</t>
  </si>
  <si>
    <t xml:space="preserve">Menthe 1l</t>
  </si>
  <si>
    <t xml:space="preserve">ME-MENTGLAC</t>
  </si>
  <si>
    <t xml:space="preserve">Menthe Glaciale</t>
  </si>
  <si>
    <t xml:space="preserve">ME-MYRTILLE</t>
  </si>
  <si>
    <t xml:space="preserve">Myrtille</t>
  </si>
  <si>
    <t xml:space="preserve">ME-NOISETTE</t>
  </si>
  <si>
    <t xml:space="preserve">Noisette</t>
  </si>
  <si>
    <t xml:space="preserve">ME-ORANGE</t>
  </si>
  <si>
    <t xml:space="preserve">ME-ORGEAT</t>
  </si>
  <si>
    <t xml:space="preserve">ME-PAMPLEM</t>
  </si>
  <si>
    <t xml:space="preserve">ME-PASSION</t>
  </si>
  <si>
    <t xml:space="preserve">Fruits de la Passion</t>
  </si>
  <si>
    <t xml:space="preserve">ME-PECHE</t>
  </si>
  <si>
    <t xml:space="preserve">ME-POMME</t>
  </si>
  <si>
    <t xml:space="preserve">ME-ROSE</t>
  </si>
  <si>
    <t xml:space="preserve">ME-SUREAU</t>
  </si>
  <si>
    <t xml:space="preserve">Fleur de Sureau</t>
  </si>
  <si>
    <t xml:space="preserve">ME-VANILLE</t>
  </si>
  <si>
    <t xml:space="preserve">Vanille</t>
  </si>
  <si>
    <t xml:space="preserve">ME-VIOLETTE</t>
  </si>
  <si>
    <t xml:space="preserve">Violette</t>
  </si>
  <si>
    <t xml:space="preserve">ME-TVMENTMAR</t>
  </si>
  <si>
    <t xml:space="preserve">Thé Vert Menthe du Maroc</t>
  </si>
  <si>
    <t xml:space="preserve">ME-TVPECHE</t>
  </si>
  <si>
    <t xml:space="preserve">Thé Vert Pêche</t>
  </si>
  <si>
    <t xml:space="preserve">ME-AGAVE</t>
  </si>
  <si>
    <t xml:space="preserve">Sirop d'agave nature</t>
  </si>
  <si>
    <t xml:space="preserve">Bières en fût</t>
  </si>
  <si>
    <t xml:space="preserve">Prix au litre        -5%</t>
  </si>
  <si>
    <t xml:space="preserve">Fûts commandés</t>
  </si>
  <si>
    <t xml:space="preserve">SF-GRISBLSG20L</t>
  </si>
  <si>
    <t xml:space="preserve">Grisette blonde sans gluten - 5,5° (tête plate)</t>
  </si>
  <si>
    <t xml:space="preserve">20l</t>
  </si>
  <si>
    <t xml:space="preserve">TH-TRIPLE20L</t>
  </si>
  <si>
    <t xml:space="preserve">Thiriez Triple – 8° (tête plate)</t>
  </si>
  <si>
    <t xml:space="preserve">Flandres</t>
  </si>
  <si>
    <t xml:space="preserve">3F-LUPORG20L</t>
  </si>
  <si>
    <t xml:space="preserve">Lupulus Organicus – Triple 8,5° (tête plate)</t>
  </si>
  <si>
    <t xml:space="preserve">DU-BIOLEG20L</t>
  </si>
  <si>
    <t xml:space="preserve">Biolégère – Blonde 3,5° (tête creuse)</t>
  </si>
  <si>
    <t xml:space="preserve">DU-BLHAIN20L</t>
  </si>
  <si>
    <t xml:space="preserve">Blanche du Hainaut – 5,5° (tête creuse)</t>
  </si>
  <si>
    <t xml:space="preserve">DU-SAISB20L</t>
  </si>
  <si>
    <t xml:space="preserve">Saison Bio – Blonde  5,5° (tête creuse)</t>
  </si>
  <si>
    <t xml:space="preserve">DU-TRIOMPH20L</t>
  </si>
  <si>
    <t xml:space="preserve">Triomph – Ambrée et fumée 6° (tête creuse)</t>
  </si>
  <si>
    <t xml:space="preserve">DU-MOINB20L</t>
  </si>
  <si>
    <t xml:space="preserve">Moinette Bio – Blonde 7,5° (tête creuse)</t>
  </si>
  <si>
    <t xml:space="preserve">DU-MIEL20L</t>
  </si>
  <si>
    <t xml:space="preserve">Bière de miel – Ambrée 8° (tête creuse)</t>
  </si>
  <si>
    <t xml:space="preserve">BR-BLANC20L</t>
  </si>
  <si>
    <t xml:space="preserve">Brunehaut blanche – 5° (tête plate)</t>
  </si>
  <si>
    <t xml:space="preserve">BR-BLOND20L</t>
  </si>
  <si>
    <t xml:space="preserve">Brunehaut blonde – 6,5° (tête plate)</t>
  </si>
  <si>
    <t xml:space="preserve">BR-AMBR20L</t>
  </si>
  <si>
    <t xml:space="preserve">Brunehaut ambrée – 6,5° (tête plate)</t>
  </si>
  <si>
    <t xml:space="preserve">BR-STMARTBL20L</t>
  </si>
  <si>
    <t xml:space="preserve">St Martin – Blonde 7° (tête plate)</t>
  </si>
  <si>
    <t xml:space="preserve">SI-SARBLO20L</t>
  </si>
  <si>
    <t xml:space="preserve">Sara (sarasin) – Blonde 6° (tête plate)</t>
  </si>
  <si>
    <t xml:space="preserve">CL-JADEBL20L</t>
  </si>
  <si>
    <t xml:space="preserve">Jade – Blonde 4,5° (tête creuse)</t>
  </si>
  <si>
    <t xml:space="preserve">Artois</t>
  </si>
  <si>
    <t xml:space="preserve">MA-MOUASCBLON20L</t>
  </si>
  <si>
    <t xml:space="preserve">Moulins d'Ascq – Blonde 6,2° (tête plate)</t>
  </si>
  <si>
    <t xml:space="preserve">MA-AMBR20L</t>
  </si>
  <si>
    <t xml:space="preserve">Moulin d'Ascq ambrée – 6,6° (tête plate)</t>
  </si>
  <si>
    <t xml:space="preserve">MA-MOUASCIPA20L</t>
  </si>
  <si>
    <t xml:space="preserve">Moulins d'Ascq – IPA (tête plate)</t>
  </si>
  <si>
    <t xml:space="preserve">QT-QUINTBL20L</t>
  </si>
  <si>
    <t xml:space="preserve">Quintine - Blanche 5,9° (tête creuse)</t>
  </si>
  <si>
    <t xml:space="preserve">BP-DELTA20L</t>
  </si>
  <si>
    <t xml:space="preserve">Beer Project Delta – Blonde 6° (polykeg)</t>
  </si>
  <si>
    <t xml:space="preserve">DV-GAZ</t>
  </si>
  <si>
    <t xml:space="preserve">CO2 Gaz alimentaire 10kg (consigne 120€)</t>
  </si>
  <si>
    <t xml:space="preserve">10kg</t>
  </si>
  <si>
    <t xml:space="preserve">Bières en bouteille</t>
  </si>
  <si>
    <t xml:space="preserve">Brasserie Au Pif</t>
  </si>
  <si>
    <t xml:space="preserve">PI-PALEALE33</t>
  </si>
  <si>
    <t xml:space="preserve">Pale Ale Au Pif - Blonde 6°</t>
  </si>
  <si>
    <t xml:space="preserve">PI-IPA33</t>
  </si>
  <si>
    <t xml:space="preserve">IPA Au Pif - Blonde 6°</t>
  </si>
  <si>
    <t xml:space="preserve">PI-TRIPLE33</t>
  </si>
  <si>
    <t xml:space="preserve">Triple Au Pif - 9,5° </t>
  </si>
  <si>
    <t xml:space="preserve">PI-SORAC33</t>
  </si>
  <si>
    <t xml:space="preserve">Sorachi Ace Au Pif - Blonde 5°</t>
  </si>
  <si>
    <t xml:space="preserve">PI-BRUTOS33</t>
  </si>
  <si>
    <t xml:space="preserve">Brutos Au Pif - Brune 9°</t>
  </si>
  <si>
    <t xml:space="preserve">PI-PALEALE75</t>
  </si>
  <si>
    <t xml:space="preserve">PI-IPA75</t>
  </si>
  <si>
    <t xml:space="preserve">IPA Au Pif - 7,5°</t>
  </si>
  <si>
    <t xml:space="preserve">PI-TRIPLE75</t>
  </si>
  <si>
    <t xml:space="preserve">Triple Au Pif - 9,5°</t>
  </si>
  <si>
    <t xml:space="preserve">PI-SORAC75</t>
  </si>
  <si>
    <t xml:space="preserve">Sorachi Ace Au Pif - Blonde 5° </t>
  </si>
  <si>
    <t xml:space="preserve">PI-BRUTOS75</t>
  </si>
  <si>
    <t xml:space="preserve">Brasserie Paysanne de l'Artois</t>
  </si>
  <si>
    <t xml:space="preserve">PY-EPIN32</t>
  </si>
  <si>
    <t xml:space="preserve">Epinette – Blonde 5°</t>
  </si>
  <si>
    <t xml:space="preserve">32cl</t>
  </si>
  <si>
    <t xml:space="preserve">PY-PDJ32</t>
  </si>
  <si>
    <t xml:space="preserve">Point du Jour – Blonde 4,5°</t>
  </si>
  <si>
    <t xml:space="preserve">PY-BOYRO32</t>
  </si>
  <si>
    <t xml:space="preserve">Boyaux Rouch' – Ambrée 5°</t>
  </si>
  <si>
    <t xml:space="preserve">PY-ANOEL32</t>
  </si>
  <si>
    <r>
      <rPr>
        <b val="true"/>
        <sz val="10"/>
        <rFont val="Arial"/>
        <family val="2"/>
        <charset val="1"/>
      </rPr>
      <t xml:space="preserve">L'Amère Noël – Ambrée épicée 5°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</si>
  <si>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PY-SCARP32</t>
  </si>
  <si>
    <t xml:space="preserve">Noire de Scarpe – Brune 6,5°</t>
  </si>
  <si>
    <t xml:space="preserve">PY-ECU32</t>
  </si>
  <si>
    <t xml:space="preserve">L'Ecu d'Arras – Blonde 5°</t>
  </si>
  <si>
    <t xml:space="preserve">PY-ARTOIS32</t>
  </si>
  <si>
    <t xml:space="preserve">Pays d'Artois – Blonde 6°</t>
  </si>
  <si>
    <t xml:space="preserve">PY-CHFU32</t>
  </si>
  <si>
    <t xml:space="preserve">Sur Ch'fu – Blonde fumée 5°</t>
  </si>
  <si>
    <t xml:space="preserve">PY-EPIN75</t>
  </si>
  <si>
    <t xml:space="preserve">PY-PDJ75</t>
  </si>
  <si>
    <t xml:space="preserve">PY-BOYRO75</t>
  </si>
  <si>
    <t xml:space="preserve">PY-ANOEL75</t>
  </si>
  <si>
    <t xml:space="preserve">PY-SCARP75</t>
  </si>
  <si>
    <t xml:space="preserve">PY-ECU75</t>
  </si>
  <si>
    <t xml:space="preserve">PY-ARTOIS75</t>
  </si>
  <si>
    <t xml:space="preserve">PY-CHFU75</t>
  </si>
  <si>
    <t xml:space="preserve">Brasserie La Barb du Hainaut</t>
  </si>
  <si>
    <t xml:space="preserve">BH-FUNKY33</t>
  </si>
  <si>
    <t xml:space="preserve">Funky Blonde – 6,5°</t>
  </si>
  <si>
    <t xml:space="preserve">Hainaut</t>
  </si>
  <si>
    <t xml:space="preserve">BH-JEANBIER33</t>
  </si>
  <si>
    <t xml:space="preserve">Jean Bière Triple – 8°</t>
  </si>
  <si>
    <t xml:space="preserve">BH-BLANC75</t>
  </si>
  <si>
    <t xml:space="preserve">Jean Bière Banche 5,5°</t>
  </si>
  <si>
    <t xml:space="preserve">BH-BELLSAIS75</t>
  </si>
  <si>
    <t xml:space="preserve">Belle Saison – blonde 6,6°</t>
  </si>
  <si>
    <t xml:space="preserve">BH-ARRSAIS75</t>
  </si>
  <si>
    <t xml:space="preserve">Jean Bière Ambrée 6,5°</t>
  </si>
  <si>
    <t xml:space="preserve">BH-FUNKY75</t>
  </si>
  <si>
    <t xml:space="preserve">BH-ROUVIGN75</t>
  </si>
  <si>
    <t xml:space="preserve">La Rouvignole – triple 7,5°</t>
  </si>
  <si>
    <t xml:space="preserve">BH-JEANBBL75</t>
  </si>
  <si>
    <t xml:space="preserve">Jean Bière Blonde – 6,5°</t>
  </si>
  <si>
    <t xml:space="preserve">BH-JEANBIER75</t>
  </si>
  <si>
    <t xml:space="preserve">BH-JEANNOEL75</t>
  </si>
  <si>
    <r>
      <rPr>
        <b val="true"/>
        <sz val="10"/>
        <rFont val="Arial"/>
        <family val="2"/>
        <charset val="1"/>
      </rPr>
      <t xml:space="preserve">Jean Noël – triple 8,5° </t>
    </r>
    <r>
      <rPr>
        <i val="true"/>
        <sz val="10"/>
        <color rgb="FFFF0000"/>
        <rFont val="Arial"/>
        <family val="2"/>
        <charset val="1"/>
      </rPr>
      <t xml:space="preserve">(Saisonnier)</t>
    </r>
  </si>
  <si>
    <t xml:space="preserve">BH-HOPSES75</t>
  </si>
  <si>
    <t xml:space="preserve">Hop Session – IPA 5°</t>
  </si>
  <si>
    <t xml:space="preserve">BH-FRANC75</t>
  </si>
  <si>
    <t xml:space="preserve">La Jean Françoise - Bière à la framboise 5,5°</t>
  </si>
  <si>
    <t xml:space="preserve">Brasserie Castelain</t>
  </si>
  <si>
    <t xml:space="preserve">CL-CADBL25X6</t>
  </si>
  <si>
    <t xml:space="preserve">Bière Cadette blonde 5° - Pack de 6</t>
  </si>
  <si>
    <t xml:space="preserve">Nouveau</t>
  </si>
  <si>
    <t xml:space="preserve">CL-CADAMB25X6</t>
  </si>
  <si>
    <t xml:space="preserve">Bière Cadette ambrée 4,5° - Pack de 6</t>
  </si>
  <si>
    <t xml:space="preserve">CL-CADBC25X6</t>
  </si>
  <si>
    <t xml:space="preserve">Bière Cadette blanche 4,5° - Pack de 6</t>
  </si>
  <si>
    <t xml:space="preserve">CL-CADSG25X6</t>
  </si>
  <si>
    <t xml:space="preserve">Bière Cadette blonde Sans Gluten 5° - Pack de 6</t>
  </si>
  <si>
    <t xml:space="preserve">CL-CADBL65</t>
  </si>
  <si>
    <t xml:space="preserve">Bière Cadette blonde 5°</t>
  </si>
  <si>
    <t xml:space="preserve">65cl</t>
  </si>
  <si>
    <t xml:space="preserve">CL-CADSG65</t>
  </si>
  <si>
    <t xml:space="preserve">Bière Cadette blonde Sans Gluten 5°</t>
  </si>
  <si>
    <t xml:space="preserve">CL-JABLSA25</t>
  </si>
  <si>
    <t xml:space="preserve">Jade blonde sans alcool</t>
  </si>
  <si>
    <t xml:space="preserve">Brasserie La Choulette</t>
  </si>
  <si>
    <t xml:space="preserve">CH-VDC33</t>
  </si>
  <si>
    <t xml:space="preserve">Val des Cygnes – Blonde 7,5°</t>
  </si>
  <si>
    <t xml:space="preserve">CH-VDC75</t>
  </si>
  <si>
    <t xml:space="preserve">CH-CHOUL75</t>
  </si>
  <si>
    <r>
      <rPr>
        <b val="true"/>
        <sz val="10"/>
        <rFont val="Arial"/>
        <family val="2"/>
        <charset val="1"/>
      </rPr>
      <t xml:space="preserve">La Choulette Bio – Blonde 8°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</si>
  <si>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Brasserie de Gayant</t>
  </si>
  <si>
    <t xml:space="preserve">GA-GRAORG25</t>
  </si>
  <si>
    <t xml:space="preserve">Grain d'Orge – Blonde</t>
  </si>
  <si>
    <t xml:space="preserve">Douais</t>
  </si>
  <si>
    <t xml:space="preserve">GA-GOUD75</t>
  </si>
  <si>
    <t xml:space="preserve">Goudale Bio – Blonde 7,2°</t>
  </si>
  <si>
    <t xml:space="preserve">Brasserie Saint Sylvestre</t>
  </si>
  <si>
    <t xml:space="preserve">SY-3MONT33</t>
  </si>
  <si>
    <t xml:space="preserve">3 Monts – blonde</t>
  </si>
  <si>
    <t xml:space="preserve">3M-3MONT33X4</t>
  </si>
  <si>
    <t xml:space="preserve">3 Monts - blonde - packs de 4*33cl</t>
  </si>
  <si>
    <t xml:space="preserve">SY-3MONT75</t>
  </si>
  <si>
    <t xml:space="preserve">Brasserie Thiriez – Esquelbecq</t>
  </si>
  <si>
    <t xml:space="preserve">TH-BIOB33</t>
  </si>
  <si>
    <t xml:space="preserve">Biobière – Blonde 5,5°</t>
  </si>
  <si>
    <t xml:space="preserve">TH-AMB33</t>
  </si>
  <si>
    <t xml:space="preserve">Thiriez Ambrée – 5,8°</t>
  </si>
  <si>
    <t xml:space="preserve">TH-TRIP33</t>
  </si>
  <si>
    <t xml:space="preserve">Thiriez Triple – 8°</t>
  </si>
  <si>
    <t xml:space="preserve">TH-HIVER33</t>
  </si>
  <si>
    <t xml:space="preserve">Thiriez Brassin d'Hiver - Brune 7°</t>
  </si>
  <si>
    <t xml:space="preserve">TH-BIOB75</t>
  </si>
  <si>
    <t xml:space="preserve">TH-AMB75</t>
  </si>
  <si>
    <t xml:space="preserve">TH-COUDEB75</t>
  </si>
  <si>
    <t xml:space="preserve">Court Debout – Blonde 6°</t>
  </si>
  <si>
    <t xml:space="preserve">TH-EMBR75</t>
  </si>
  <si>
    <t xml:space="preserve">Embrume – Brune 7,5°</t>
  </si>
  <si>
    <t xml:space="preserve">TH-TRIP75</t>
  </si>
  <si>
    <t xml:space="preserve">TH-HIVER75</t>
  </si>
  <si>
    <t xml:space="preserve">Thiriez Brassin d'Hiver - Brune 7° </t>
  </si>
  <si>
    <t xml:space="preserve">Brasserie des 3 Fourquets</t>
  </si>
  <si>
    <t xml:space="preserve">3F-LUPORG33</t>
  </si>
  <si>
    <t xml:space="preserve">Lupulus Organicus Blonde - 8,5°</t>
  </si>
  <si>
    <t xml:space="preserve">3F-LUPBR33</t>
  </si>
  <si>
    <t xml:space="preserve">Lupulus Organicus Brune - 8,5°</t>
  </si>
  <si>
    <t xml:space="preserve">3F-LUPPILS33</t>
  </si>
  <si>
    <t xml:space="preserve">Lupulus Pils - 5°</t>
  </si>
  <si>
    <t xml:space="preserve">3F-LUPORG75</t>
  </si>
  <si>
    <t xml:space="preserve">3F-LUPBR75</t>
  </si>
  <si>
    <t xml:space="preserve">Brasserie Belgoo</t>
  </si>
  <si>
    <t xml:space="preserve">BG-BIOLBL33</t>
  </si>
  <si>
    <t xml:space="preserve">Bioloo – Blonde 6,4°</t>
  </si>
  <si>
    <t xml:space="preserve">BG-BIOLAMB33</t>
  </si>
  <si>
    <t xml:space="preserve">Bioloo – Ambrée 7,8°</t>
  </si>
  <si>
    <t xml:space="preserve">Brasserie de Brunehaut</t>
  </si>
  <si>
    <t xml:space="preserve">BR-SAISO33</t>
  </si>
  <si>
    <t xml:space="preserve">Brunehaut Saison – blonde 4,5°</t>
  </si>
  <si>
    <t xml:space="preserve">BR-BLANC33</t>
  </si>
  <si>
    <t xml:space="preserve">Brunehaut blanche – 5° (sans gluten)</t>
  </si>
  <si>
    <t xml:space="preserve">BR-BLOND33</t>
  </si>
  <si>
    <t xml:space="preserve">Brunehaut blonde – 6,5° (sans gluten)</t>
  </si>
  <si>
    <t xml:space="preserve">BR-AMBR33</t>
  </si>
  <si>
    <t xml:space="preserve">Brunehaut ambrée – 6,5° (sans gluten)</t>
  </si>
  <si>
    <t xml:space="preserve">BR-TRIP33</t>
  </si>
  <si>
    <t xml:space="preserve">Brunehaut triple – 8° (sans gluten)</t>
  </si>
  <si>
    <t xml:space="preserve">BR-SMARBLD33</t>
  </si>
  <si>
    <t xml:space="preserve">St Martin Blonde – 7°</t>
  </si>
  <si>
    <t xml:space="preserve">BR-SMARBRU33</t>
  </si>
  <si>
    <t xml:space="preserve">St Martin Brune – 8°</t>
  </si>
  <si>
    <t xml:space="preserve">BR-SMARTRIP33</t>
  </si>
  <si>
    <t xml:space="preserve">St Martin Triple – 9°</t>
  </si>
  <si>
    <t xml:space="preserve">BR-BLANC75</t>
  </si>
  <si>
    <t xml:space="preserve">BR-BLOND75</t>
  </si>
  <si>
    <t xml:space="preserve">BR-AMBR75</t>
  </si>
  <si>
    <t xml:space="preserve">BR-TRIP75</t>
  </si>
  <si>
    <t xml:space="preserve">BR-SMARBLD75</t>
  </si>
  <si>
    <r>
      <rPr>
        <sz val="18"/>
        <color rgb="FF000080"/>
        <rFont val="Arial"/>
        <family val="2"/>
        <charset val="1"/>
      </rPr>
      <t xml:space="preserve">Brasserie Cantillon -</t>
    </r>
    <r>
      <rPr>
        <i val="true"/>
        <sz val="14"/>
        <color rgb="FF000080"/>
        <rFont val="Arial"/>
        <family val="2"/>
        <charset val="1"/>
      </rPr>
      <t xml:space="preserve"> Disponibilité non garantie</t>
    </r>
  </si>
  <si>
    <t xml:space="preserve">CT-LAMGUEUZ37</t>
  </si>
  <si>
    <t xml:space="preserve">Lambic Gueuze – Blonde 5°</t>
  </si>
  <si>
    <t xml:space="preserve">37,5c</t>
  </si>
  <si>
    <t xml:space="preserve">CT-LAMKRICK37</t>
  </si>
  <si>
    <t xml:space="preserve">Lambic Krick – Cerise 5°</t>
  </si>
  <si>
    <t xml:space="preserve">Brasserie Caracole </t>
  </si>
  <si>
    <t xml:space="preserve">CR-TROUB33</t>
  </si>
  <si>
    <t xml:space="preserve">Troublette – Blanche 5,5°</t>
  </si>
  <si>
    <t xml:space="preserve">CR-SAXO33</t>
  </si>
  <si>
    <t xml:space="preserve">Saxo – Blonde 7,5°</t>
  </si>
  <si>
    <t xml:space="preserve">CR-CARACB33</t>
  </si>
  <si>
    <t xml:space="preserve">Caracole – Blonde 7,9°</t>
  </si>
  <si>
    <t xml:space="preserve">CR-NOSTRAD33</t>
  </si>
  <si>
    <t xml:space="preserve">Nostradamus – Brune 9°</t>
  </si>
  <si>
    <t xml:space="preserve">Brasserie Drink Drink</t>
  </si>
  <si>
    <t xml:space="preserve">DK-BICYL33</t>
  </si>
  <si>
    <t xml:space="preserve">Bicyclette - Pale Ale 4,8°</t>
  </si>
  <si>
    <t xml:space="preserve">DK-BMX33</t>
  </si>
  <si>
    <t xml:space="preserve">BMX - IPA 7°</t>
  </si>
  <si>
    <t xml:space="preserve">DK-TANDEM33</t>
  </si>
  <si>
    <t xml:space="preserve">Tandem - White IPA 3,8°</t>
  </si>
  <si>
    <t xml:space="preserve">Brasserie Dupont</t>
  </si>
  <si>
    <t xml:space="preserve">DU-BIOLEG25</t>
  </si>
  <si>
    <t xml:space="preserve">Biolégère – Blonde 3,5°</t>
  </si>
  <si>
    <t xml:space="preserve">DU-SAISB33</t>
  </si>
  <si>
    <t xml:space="preserve">Saison Bio –Blonde  5,5°</t>
  </si>
  <si>
    <t xml:space="preserve">DU-MOINB33</t>
  </si>
  <si>
    <t xml:space="preserve">Moinette Bio – Blonde 7,5°</t>
  </si>
  <si>
    <t xml:space="preserve">DU-BLHAIN25</t>
  </si>
  <si>
    <t xml:space="preserve">Blanche du Hainaut – 5,5°</t>
  </si>
  <si>
    <t xml:space="preserve">DU-TRIOMPH33</t>
  </si>
  <si>
    <t xml:space="preserve">Triomph – Ambrée et fumée 6°</t>
  </si>
  <si>
    <t xml:space="preserve">DU-MIEL33</t>
  </si>
  <si>
    <t xml:space="preserve">Bière de miel – Ambrée 8°</t>
  </si>
  <si>
    <t xml:space="preserve">DU-SAISB75</t>
  </si>
  <si>
    <t xml:space="preserve">Saison Bio – Blonde  5,5°</t>
  </si>
  <si>
    <t xml:space="preserve">DU-MOINB75</t>
  </si>
  <si>
    <t xml:space="preserve">DU-MIEL75</t>
  </si>
  <si>
    <t xml:space="preserve">Ferme brassicole De Plukker</t>
  </si>
  <si>
    <t xml:space="preserve">DP-KEIKOP33</t>
  </si>
  <si>
    <t xml:space="preserve">Keikoppenbier – Blonde 6,1°</t>
  </si>
  <si>
    <t xml:space="preserve">DP-PLUKROOK33</t>
  </si>
  <si>
    <t xml:space="preserve">Rookop de Plukker – Ambrée 6,5°</t>
  </si>
  <si>
    <t xml:space="preserve">DP-PLUKTRIP33</t>
  </si>
  <si>
    <t xml:space="preserve">Triple de Plukker – 7,5°</t>
  </si>
  <si>
    <t xml:space="preserve">Brasserie Jessenhofke</t>
  </si>
  <si>
    <t xml:space="preserve">JH-MAYA33</t>
  </si>
  <si>
    <t xml:space="preserve">Maya  – Blonde 6°</t>
  </si>
  <si>
    <t xml:space="preserve">JH-BRWN33</t>
  </si>
  <si>
    <t xml:space="preserve">Brwn – Brune 7°</t>
  </si>
  <si>
    <t xml:space="preserve">Brasserie St Feuillien</t>
  </si>
  <si>
    <t xml:space="preserve">SF-GRISBLSG25</t>
  </si>
  <si>
    <t xml:space="preserve">Grisette blonde sans gluten – 5,5°</t>
  </si>
  <si>
    <t xml:space="preserve">SF-GRISBLANC25</t>
  </si>
  <si>
    <t xml:space="preserve">Grisette blanche – 5,5°</t>
  </si>
  <si>
    <t xml:space="preserve">SF-GRISTRIP25</t>
  </si>
  <si>
    <t xml:space="preserve">Grisette triple - 8°</t>
  </si>
  <si>
    <t xml:space="preserve">SF-GRISFR25</t>
  </si>
  <si>
    <r>
      <rPr>
        <b val="true"/>
        <sz val="10"/>
        <rFont val="Arial"/>
        <family val="2"/>
        <charset val="1"/>
      </rPr>
      <t xml:space="preserve">Grisette Fruits rouges - 3,8°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  <r>
      <rPr>
        <sz val="10"/>
        <color rgb="FFFF0000"/>
        <rFont val="Arial"/>
        <family val="2"/>
        <charset val="1"/>
      </rPr>
      <t xml:space="preserve"> Dispo mi-mars</t>
    </r>
  </si>
  <si>
    <t xml:space="preserve">Brasserie de Silenrieux</t>
  </si>
  <si>
    <t xml:space="preserve">SI-SARBRU25</t>
  </si>
  <si>
    <t xml:space="preserve">Sara (sarasin) – Brune 6°</t>
  </si>
  <si>
    <t xml:space="preserve">SI-SARBLO25</t>
  </si>
  <si>
    <t xml:space="preserve">Sara (sarasin) – Blonde 6°</t>
  </si>
  <si>
    <t xml:space="preserve">SI-JOSBLO25</t>
  </si>
  <si>
    <t xml:space="preserve">Joseph (épautre) – Blanche 5°</t>
  </si>
  <si>
    <t xml:space="preserve">SI-LEHBLO25</t>
  </si>
  <si>
    <t xml:space="preserve">Lacs de l'eau d'heure – Pils 5,2° (sans gluten)</t>
  </si>
  <si>
    <t xml:space="preserve">SI-SARBRU75</t>
  </si>
  <si>
    <t xml:space="preserve">SI-SARBLO75</t>
  </si>
  <si>
    <t xml:space="preserve">SI-JOSBLO75</t>
  </si>
  <si>
    <t xml:space="preserve">Brasserie des Moulins d'Ascq</t>
  </si>
  <si>
    <t xml:space="preserve">MA-MOUASCBLANC33</t>
  </si>
  <si>
    <t xml:space="preserve">Moulin d'Ascq blanche – 5°</t>
  </si>
  <si>
    <t xml:space="preserve">MA-MOUASCBLOND33</t>
  </si>
  <si>
    <t xml:space="preserve">Moulin d'Ascq blonde – 6,2°</t>
  </si>
  <si>
    <t xml:space="preserve">MA-MOUASCAMBR33</t>
  </si>
  <si>
    <t xml:space="preserve">Moulin d'Ascq ambrée – 6,6°</t>
  </si>
  <si>
    <t xml:space="preserve">MA-MOUASCTRIP33</t>
  </si>
  <si>
    <t xml:space="preserve">Moulin d'Ascq triple – 8°</t>
  </si>
  <si>
    <t xml:space="preserve">MA-PRINTEMPS33</t>
  </si>
  <si>
    <r>
      <rPr>
        <b val="true"/>
        <sz val="10"/>
        <rFont val="Arial"/>
        <family val="2"/>
        <charset val="1"/>
      </rPr>
      <t xml:space="preserve">Moulin d'Ascq de Printemps </t>
    </r>
    <r>
      <rPr>
        <b val="true"/>
        <sz val="10"/>
        <color rgb="FFFF0000"/>
        <rFont val="Arial"/>
        <family val="2"/>
        <charset val="1"/>
      </rPr>
      <t xml:space="preserve">- Disponible !</t>
    </r>
  </si>
  <si>
    <t xml:space="preserve">MA-MOUASCIPA33</t>
  </si>
  <si>
    <t xml:space="preserve">Moulin d'Ascq IPA</t>
  </si>
  <si>
    <t xml:space="preserve">MA-MOUASCBLANC75</t>
  </si>
  <si>
    <t xml:space="preserve">MA-MOUASCBLOND75</t>
  </si>
  <si>
    <t xml:space="preserve">MA-MOUASCAMBR75</t>
  </si>
  <si>
    <t xml:space="preserve">MA-MOUASCTRIP75</t>
  </si>
  <si>
    <t xml:space="preserve">MA-PRINTEMPS75</t>
  </si>
  <si>
    <t xml:space="preserve">MA-MOUASCIPA75</t>
  </si>
  <si>
    <t xml:space="preserve">Autres bières bios</t>
  </si>
  <si>
    <t xml:space="preserve">SL-SILLYBIO25</t>
  </si>
  <si>
    <t xml:space="preserve">Silly bio - Pils 5°</t>
  </si>
  <si>
    <t xml:space="preserve">DV-LAMMSB33</t>
  </si>
  <si>
    <t xml:space="preserve">Lammsbrau - Bière sans alcool</t>
  </si>
  <si>
    <t xml:space="preserve">BL-DUCASSIS33</t>
  </si>
  <si>
    <t xml:space="preserve">Ducassis – Blonde aromatisée 3°</t>
  </si>
  <si>
    <t xml:space="preserve">QT-QUINTBL33</t>
  </si>
  <si>
    <t xml:space="preserve">Quintine – Blanche 5,9°</t>
  </si>
  <si>
    <t xml:space="preserve">TR-TRAPUR33</t>
  </si>
  <si>
    <t xml:space="preserve">La Trappe Puur – Trappiste 4,7°</t>
  </si>
  <si>
    <t xml:space="preserve">Pays-Bas</t>
  </si>
  <si>
    <t xml:space="preserve">BI-BINCHTRIP33</t>
  </si>
  <si>
    <t xml:space="preserve">La Binchoise Triple – 8°</t>
  </si>
  <si>
    <t xml:space="preserve">DV-MONGOZO33</t>
  </si>
  <si>
    <t xml:space="preserve">Mongozo – Pils africaine 5° (sans gluten)</t>
  </si>
  <si>
    <t xml:space="preserve">MM-GLUTENFREE33</t>
  </si>
  <si>
    <t xml:space="preserve">Gluten Free – Blonde 4,5° (sans gluten)</t>
  </si>
  <si>
    <t xml:space="preserve">MM-SPELTOR33</t>
  </si>
  <si>
    <t xml:space="preserve">Speltor épautre – Blonde 4,9°</t>
  </si>
  <si>
    <t xml:space="preserve">DJ-CHANTAL75</t>
  </si>
  <si>
    <t xml:space="preserve">Bière Talking to Chantal - Blonde 5,7° </t>
  </si>
  <si>
    <r>
      <rPr>
        <sz val="18"/>
        <color rgb="FF000080"/>
        <rFont val="Arial"/>
        <family val="2"/>
        <charset val="1"/>
      </rPr>
      <t xml:space="preserve">Brasserie Beer Project - </t>
    </r>
    <r>
      <rPr>
        <i val="true"/>
        <sz val="14"/>
        <color rgb="FF000080"/>
        <rFont val="Arial"/>
        <family val="2"/>
        <charset val="1"/>
      </rPr>
      <t xml:space="preserve">(non bio)</t>
    </r>
  </si>
  <si>
    <t xml:space="preserve">BP-DELTA33</t>
  </si>
  <si>
    <t xml:space="preserve">Delta – IPA 6,5°</t>
  </si>
  <si>
    <t xml:space="preserve">BP-BERTHA33</t>
  </si>
  <si>
    <t xml:space="preserve">Grosse Bertha – Blanche 7°</t>
  </si>
  <si>
    <t xml:space="preserve">BP-BABYL33</t>
  </si>
  <si>
    <r>
      <rPr>
        <b val="true"/>
        <sz val="10"/>
        <rFont val="Arial"/>
        <family val="2"/>
        <charset val="1"/>
      </rPr>
      <t xml:space="preserve">Babylone – Blonde 6° </t>
    </r>
    <r>
      <rPr>
        <b val="true"/>
        <sz val="10"/>
        <color rgb="FFFF0000"/>
        <rFont val="Arial"/>
        <family val="2"/>
        <charset val="1"/>
      </rPr>
      <t xml:space="preserve">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</si>
  <si>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t xml:space="preserve">BP-DARKSIS33</t>
  </si>
  <si>
    <r>
      <rPr>
        <b val="true"/>
        <sz val="10"/>
        <rFont val="Arial"/>
        <family val="2"/>
        <charset val="1"/>
      </rPr>
      <t xml:space="preserve">Bière Dark Sister – Brune 6,66°- </t>
    </r>
    <r>
      <rPr>
        <i val="true"/>
        <sz val="10"/>
        <color rgb="FFFF0000"/>
        <rFont val="Arial"/>
        <family val="2"/>
        <charset val="1"/>
      </rPr>
      <t xml:space="preserve">Rupture jusque avril</t>
    </r>
  </si>
  <si>
    <t xml:space="preserve">BP-JJ33</t>
  </si>
  <si>
    <t xml:space="preserve">Bière Jungle Joy - 6,6°</t>
  </si>
  <si>
    <t xml:space="preserve">BP-WUNLA33</t>
  </si>
  <si>
    <r>
      <rPr>
        <b val="true"/>
        <sz val="10"/>
        <rFont val="Arial"/>
        <family val="2"/>
        <charset val="1"/>
      </rPr>
      <t xml:space="preserve">Bière Wunder Lager - 3,8° 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</si>
  <si>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r>
      <rPr>
        <sz val="18"/>
        <color rgb="FF000080"/>
        <rFont val="Arial"/>
        <family val="2"/>
        <charset val="1"/>
      </rPr>
      <t xml:space="preserve">Brasserie Craig Allan -</t>
    </r>
    <r>
      <rPr>
        <i val="true"/>
        <sz val="14"/>
        <color rgb="FF000080"/>
        <rFont val="Arial"/>
        <family val="2"/>
        <charset val="1"/>
      </rPr>
      <t xml:space="preserve"> (non bio)</t>
    </r>
  </si>
  <si>
    <t xml:space="preserve">CA-AGPROV33</t>
  </si>
  <si>
    <t xml:space="preserve">Agent Provocateur – dorée 6,5°</t>
  </si>
  <si>
    <t xml:space="preserve">Picardie</t>
  </si>
  <si>
    <t xml:space="preserve">CA-BLACKM33</t>
  </si>
  <si>
    <t xml:space="preserve">Black Market – stout 6°</t>
  </si>
  <si>
    <t xml:space="preserve">CA-PSYCH33</t>
  </si>
  <si>
    <t xml:space="preserve">Psychedelia – blonde 5°</t>
  </si>
  <si>
    <t xml:space="preserve">CA-INDIA33</t>
  </si>
  <si>
    <t xml:space="preserve">India Project – Ale 5,5°</t>
  </si>
  <si>
    <t xml:space="preserve">CA-OSCAR33</t>
  </si>
  <si>
    <t xml:space="preserve">Cuvée Oscar – Brune 7,5°</t>
  </si>
  <si>
    <t xml:space="preserve">Cidres et poirés</t>
  </si>
  <si>
    <t xml:space="preserve">Cidre et Poiré des Vergers Bio d'Ohain</t>
  </si>
  <si>
    <t xml:space="preserve">OH-CB33</t>
  </si>
  <si>
    <t xml:space="preserve">Cidre brut</t>
  </si>
  <si>
    <t xml:space="preserve">OH-POIRE33</t>
  </si>
  <si>
    <r>
      <rPr>
        <b val="true"/>
        <sz val="10"/>
        <rFont val="Arial"/>
        <family val="2"/>
        <charset val="1"/>
      </rPr>
      <t xml:space="preserve">Poiré   </t>
    </r>
    <r>
      <rPr>
        <i val="true"/>
        <sz val="10"/>
        <color rgb="FFFF0000"/>
        <rFont val="Arial"/>
        <family val="2"/>
        <charset val="1"/>
      </rPr>
      <t xml:space="preserve"> Nouveau !</t>
    </r>
  </si>
  <si>
    <t xml:space="preserve">OH-CDX75</t>
  </si>
  <si>
    <t xml:space="preserve">Cidre doux</t>
  </si>
  <si>
    <t xml:space="preserve">OH-CDS75</t>
  </si>
  <si>
    <t xml:space="preserve">Cidre demi-sec</t>
  </si>
  <si>
    <t xml:space="preserve">OH-CB75</t>
  </si>
  <si>
    <t xml:space="preserve">OH-POIRE75</t>
  </si>
  <si>
    <t xml:space="preserve">Poiré</t>
  </si>
  <si>
    <r>
      <rPr>
        <sz val="18"/>
        <color rgb="FF000080"/>
        <rFont val="Arial"/>
        <family val="2"/>
        <charset val="1"/>
      </rPr>
      <t xml:space="preserve">Cidre Wignac -</t>
    </r>
    <r>
      <rPr>
        <i val="true"/>
        <sz val="14"/>
        <color rgb="FFFF0000"/>
        <rFont val="Arial"/>
        <family val="2"/>
        <charset val="1"/>
      </rPr>
      <t xml:space="preserve"> Nouveau !</t>
    </r>
  </si>
  <si>
    <t xml:space="preserve">WI-LIEV33</t>
  </si>
  <si>
    <t xml:space="preserve">Cidre naturel Le Lièvre</t>
  </si>
  <si>
    <t xml:space="preserve">Ardennes</t>
  </si>
  <si>
    <t xml:space="preserve">WI-GOUP33</t>
  </si>
  <si>
    <t xml:space="preserve">Cidre rosé Le Goupil</t>
  </si>
  <si>
    <t xml:space="preserve">WI-LS33</t>
  </si>
  <si>
    <t xml:space="preserve">Wignac sans alcool Lady Squirred (pétillant pomme)</t>
  </si>
  <si>
    <t xml:space="preserve">WI-LIEV75</t>
  </si>
  <si>
    <t xml:space="preserve">WI-GOUP75</t>
  </si>
  <si>
    <t xml:space="preserve">WI-LS75</t>
  </si>
  <si>
    <t xml:space="preserve">Cidre breton Le P'tit Fausset</t>
  </si>
  <si>
    <t xml:space="preserve">FA-CB33</t>
  </si>
  <si>
    <t xml:space="preserve">Bretagne</t>
  </si>
  <si>
    <t xml:space="preserve">Cidre normand Verger de la Reinette</t>
  </si>
  <si>
    <t xml:space="preserve">VE-CDS75</t>
  </si>
  <si>
    <t xml:space="preserve">Cidre et Poiré Appie en bouteilles</t>
  </si>
  <si>
    <t xml:space="preserve">AP-CB33</t>
  </si>
  <si>
    <t xml:space="preserve">Oise</t>
  </si>
  <si>
    <t xml:space="preserve">AP-CEXBB33</t>
  </si>
  <si>
    <t xml:space="preserve">Cidre extra-brut bio</t>
  </si>
  <si>
    <t xml:space="preserve">AP-CBAM33</t>
  </si>
  <si>
    <t xml:space="preserve">Cidre brut au miel</t>
  </si>
  <si>
    <t xml:space="preserve">AP-CROS33</t>
  </si>
  <si>
    <t xml:space="preserve">Cidre rosé</t>
  </si>
  <si>
    <t xml:space="preserve">AP-POIRE33</t>
  </si>
  <si>
    <t xml:space="preserve">AP-POIRGINGB33</t>
  </si>
  <si>
    <t xml:space="preserve">Poiré gingembre</t>
  </si>
  <si>
    <t xml:space="preserve">Cidre en fûts</t>
  </si>
  <si>
    <t xml:space="preserve">AP-CB20L</t>
  </si>
  <si>
    <t xml:space="preserve">Cidre brut Appie – 20l (non bio, tête plate)</t>
  </si>
  <si>
    <t xml:space="preserve">AP-CBB30L</t>
  </si>
  <si>
    <t xml:space="preserve">Cidre brut bio Appie – 30l (tête plate)</t>
  </si>
  <si>
    <t xml:space="preserve">30l</t>
  </si>
  <si>
    <t xml:space="preserve">Vins en vrac</t>
  </si>
  <si>
    <t xml:space="preserve">Vins en vrac (bags in box)</t>
  </si>
  <si>
    <t xml:space="preserve">Bordeaux</t>
  </si>
  <si>
    <t xml:space="preserve">VR-BDX-COTCARIS5L</t>
  </si>
  <si>
    <t xml:space="preserve">AOC Bordeaux rouge Côtes des Caris</t>
  </si>
  <si>
    <t xml:space="preserve">VR-BDX-LAMAUBAS3L</t>
  </si>
  <si>
    <t xml:space="preserve">AOC Bordeaux rouge Chât. Lagrugère cuvée Lumine</t>
  </si>
  <si>
    <t xml:space="preserve">VR-BDX-LAMAUBAS5L</t>
  </si>
  <si>
    <t xml:space="preserve">AOC Bordeaux rouge Château La Maubastit</t>
  </si>
  <si>
    <t xml:space="preserve">VR-BDX-CHAVRIGN5L</t>
  </si>
  <si>
    <t xml:space="preserve">AOC Bordeaux rouge Château Chavrignac</t>
  </si>
  <si>
    <t xml:space="preserve">VR-BDX-LAGRUG5L</t>
  </si>
  <si>
    <t xml:space="preserve">AOC Bordeaux rouge Château Lagrugère </t>
  </si>
  <si>
    <t xml:space="preserve">VR-BDX-MAT5L</t>
  </si>
  <si>
    <t xml:space="preserve">AOC Bordeaux rouge Cuvé Matthieu</t>
  </si>
  <si>
    <t xml:space="preserve">VR-BDXBLA-ALLANTS5L</t>
  </si>
  <si>
    <t xml:space="preserve">AOC Bdx Côtes de Blaye rouge Domaine des Allants</t>
  </si>
  <si>
    <t xml:space="preserve">VR-BDXBLA-LCB5L</t>
  </si>
  <si>
    <t xml:space="preserve">AOC Bordeaux Côtes de Blaye rouge La Cave Bio</t>
  </si>
  <si>
    <t xml:space="preserve">VR-BDXGRA-MONBAZ5L</t>
  </si>
  <si>
    <t xml:space="preserve">AOC Bordeaux Graves rouge Monbazan "Les Plantes"</t>
  </si>
  <si>
    <t xml:space="preserve">VB-BDX-ALLANTS3L</t>
  </si>
  <si>
    <t xml:space="preserve">AOC Bordeaux blanc sec Domaine des Allants</t>
  </si>
  <si>
    <t xml:space="preserve">VB-BDX-LAGRUG5L</t>
  </si>
  <si>
    <t xml:space="preserve">AOC Bordeaux blanc Château Lagrugère</t>
  </si>
  <si>
    <t xml:space="preserve">VZ-BDX-ALLANTS3L</t>
  </si>
  <si>
    <t xml:space="preserve">AOC Bordeaux rosé Domaine des Allants</t>
  </si>
  <si>
    <t xml:space="preserve">Languedoc-Roussillon</t>
  </si>
  <si>
    <t xml:space="preserve">VR-LGRCL-BLASON3L</t>
  </si>
  <si>
    <t xml:space="preserve">AOP Ctx du Languedoc rouge Le Blason Mas de Janiny</t>
  </si>
  <si>
    <t xml:space="preserve">Lang/Rouss.</t>
  </si>
  <si>
    <t xml:space="preserve">VR-LGRCL-MAZES5L</t>
  </si>
  <si>
    <t xml:space="preserve">AOP Ctx du Languedoc rouge Domaine des Mazes</t>
  </si>
  <si>
    <t xml:space="preserve">VR-LGRFAU-ROQ5L</t>
  </si>
  <si>
    <t xml:space="preserve">AOP Faugères rouge Domaine Raymond Roque</t>
  </si>
  <si>
    <t xml:space="preserve">VR-LGRCO-FDV3L</t>
  </si>
  <si>
    <r>
      <rPr>
        <b val="true"/>
        <sz val="10"/>
        <rFont val="Arial"/>
        <family val="2"/>
        <charset val="1"/>
      </rPr>
      <t xml:space="preserve">AOP Corbières rouge le Fruit des Vignes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</si>
  <si>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VR-LGROC-MARMER3L</t>
  </si>
  <si>
    <t xml:space="preserve">IGP d'Oc rouge Merlot mono cépage La Marouette</t>
  </si>
  <si>
    <t xml:space="preserve">VR-LGROC-MARMER5L</t>
  </si>
  <si>
    <t xml:space="preserve">VR-LGROC-PIMIDEL5L</t>
  </si>
  <si>
    <t xml:space="preserve">IGP d'Oc rouge Pichet Mignon Mas Delmas</t>
  </si>
  <si>
    <t xml:space="preserve">VR-LGR-DAMCLEV3L</t>
  </si>
  <si>
    <t xml:space="preserve">Vin de France rouge les Dames de Clève</t>
  </si>
  <si>
    <t xml:space="preserve">VB-LGROC-MARCHA3L</t>
  </si>
  <si>
    <t xml:space="preserve">IGP d'Oc blanc Chardonnay mono cép. La Marouette</t>
  </si>
  <si>
    <t xml:space="preserve">VB-LGRGA-STCIRIC3L</t>
  </si>
  <si>
    <t xml:space="preserve">IGP du Gard blanc St Cirice</t>
  </si>
  <si>
    <t xml:space="preserve">VZ-LGROC-MARGRE3L</t>
  </si>
  <si>
    <t xml:space="preserve">IGP d'Oc rosé Grenache mono cépage La Marouette</t>
  </si>
  <si>
    <t xml:space="preserve">VZ-LGROC-PROUB5L</t>
  </si>
  <si>
    <t xml:space="preserve">IGP d'Oc rosé Domaine de Petit Roubié</t>
  </si>
  <si>
    <t xml:space="preserve">VZ-LGR-SOLEILLER3L</t>
  </si>
  <si>
    <t xml:space="preserve">Vin de France rosé Soleiller</t>
  </si>
  <si>
    <t xml:space="preserve">Vallée du Rhône</t>
  </si>
  <si>
    <t xml:space="preserve">VR-RHOMED-PETPAT5L</t>
  </si>
  <si>
    <t xml:space="preserve">IGP Méditerranée rouge Les Petites Pâtures</t>
  </si>
  <si>
    <t xml:space="preserve">Rhône</t>
  </si>
  <si>
    <t xml:space="preserve">VR-RHOVAU-STSAU5L</t>
  </si>
  <si>
    <t xml:space="preserve">IGP Vaucluse rouge Château Saint Sauveur </t>
  </si>
  <si>
    <t xml:space="preserve">VR-RHOCT-CHAPELIE3L</t>
  </si>
  <si>
    <t xml:space="preserve">AOC Côtes Rhône rouge Domaine Le Chapelier Fruité</t>
  </si>
  <si>
    <t xml:space="preserve">VR-RHOCT-CHAPELIE5L</t>
  </si>
  <si>
    <t xml:space="preserve">VR-RHOCT-CUVAPOLL5L</t>
  </si>
  <si>
    <t xml:space="preserve">AOC Côtes du Rhône rouge Cuvée d'Apolline</t>
  </si>
  <si>
    <t xml:space="preserve">VB-RHOVAU-STSAU5L</t>
  </si>
  <si>
    <t xml:space="preserve">IGP Vaucluse blanc Château Saint Sauveur </t>
  </si>
  <si>
    <t xml:space="preserve">VB-RHOCT-STAPOLBB5L</t>
  </si>
  <si>
    <t xml:space="preserve">AOC Côtes du Rhône Blanc de Blancs St Apollinaire</t>
  </si>
  <si>
    <t xml:space="preserve">VB-RHO-MAZES3L</t>
  </si>
  <si>
    <t xml:space="preserve">Vin de France blanc Chardonnay Sauvignon</t>
  </si>
  <si>
    <t xml:space="preserve">VZ-RHOVAU-STSAU5L</t>
  </si>
  <si>
    <t xml:space="preserve">IGP Vaucluse rosé Château Saint Sauveur </t>
  </si>
  <si>
    <t xml:space="preserve">VZ-RHOCT-STAPOLRO5L</t>
  </si>
  <si>
    <t xml:space="preserve">AOC Ct Rhône rosé Parfum de rosé Dom. St Apollinaire</t>
  </si>
  <si>
    <t xml:space="preserve">Vallée de la Loire et Centre</t>
  </si>
  <si>
    <t xml:space="preserve">VR-VDLANJ-LEROUX5L</t>
  </si>
  <si>
    <t xml:space="preserve">AOC Anjou rouge Domaine Leroux</t>
  </si>
  <si>
    <t xml:space="preserve">VR-VDLANJ-LERVV5L</t>
  </si>
  <si>
    <t xml:space="preserve">AOC Anjou rouge Domaine Leroux Vieilles Vignes</t>
  </si>
  <si>
    <t xml:space="preserve">VR-VDLANJ-CABERN5L</t>
  </si>
  <si>
    <t xml:space="preserve">AOC Anjou rouge cabernet</t>
  </si>
  <si>
    <t xml:space="preserve">VR-VDLCHI-ESPTER3L</t>
  </si>
  <si>
    <t xml:space="preserve">AOC Chinon rouge Esprit des Terriens</t>
  </si>
  <si>
    <t xml:space="preserve">VB-VDLANJ-LEROUX3L</t>
  </si>
  <si>
    <t xml:space="preserve">AOC Anjou blanc sec Domaine Leroux</t>
  </si>
  <si>
    <t xml:space="preserve">VB-VDL-SAUVIGN5L</t>
  </si>
  <si>
    <t xml:space="preserve">IGP Val de Loire blanc Sauvignon</t>
  </si>
  <si>
    <t xml:space="preserve">VZ-VDLANJ-LEROU5L</t>
  </si>
  <si>
    <t xml:space="preserve">AOC Anjou rosé de Loire sec Domaine Gérard Leroux</t>
  </si>
  <si>
    <t xml:space="preserve">Autres origines</t>
  </si>
  <si>
    <t xml:space="preserve">VR-CE-CAILLOUX5L</t>
  </si>
  <si>
    <t xml:space="preserve">VDCE rouge Les Cailloux</t>
  </si>
  <si>
    <t xml:space="preserve">UE</t>
  </si>
  <si>
    <t xml:space="preserve">VB-CE-CAILLOUX5L</t>
  </si>
  <si>
    <t xml:space="preserve">VDCE blanc Les Cailloux</t>
  </si>
  <si>
    <t xml:space="preserve">VZ-CE-CAILLOUX5L</t>
  </si>
  <si>
    <t xml:space="preserve">VDCE rosé Les Cailloux bio* 5l</t>
  </si>
  <si>
    <t xml:space="preserve">Vins en bouteille</t>
  </si>
  <si>
    <r>
      <rPr>
        <i val="true"/>
        <sz val="10"/>
        <color rgb="FF000080"/>
        <rFont val="Arial"/>
        <family val="2"/>
        <charset val="1"/>
      </rPr>
      <t xml:space="preserve">Dans la colonne </t>
    </r>
    <r>
      <rPr>
        <b val="true"/>
        <i val="true"/>
        <sz val="10"/>
        <color rgb="FF000080"/>
        <rFont val="Arial"/>
        <family val="2"/>
        <charset val="1"/>
      </rPr>
      <t xml:space="preserve">"Bio ?",</t>
    </r>
    <r>
      <rPr>
        <i val="true"/>
        <sz val="10"/>
        <color rgb="FF000080"/>
        <rFont val="Arial"/>
        <family val="2"/>
        <charset val="1"/>
      </rPr>
      <t xml:space="preserve"> certains vins son</t>
    </r>
    <r>
      <rPr>
        <b val="true"/>
        <i val="true"/>
        <sz val="10"/>
        <color rgb="FF000080"/>
        <rFont val="Arial"/>
        <family val="2"/>
        <charset val="1"/>
      </rPr>
      <t xml:space="preserve">t notés "Nat" pour "Naturels" (sans sulfites) </t>
    </r>
    <r>
      <rPr>
        <i val="true"/>
        <sz val="10"/>
        <color rgb="FF000080"/>
        <rFont val="Arial"/>
        <family val="2"/>
        <charset val="1"/>
      </rPr>
      <t xml:space="preserve">ou</t>
    </r>
    <r>
      <rPr>
        <b val="true"/>
        <i val="true"/>
        <sz val="10"/>
        <color rgb="FF000080"/>
        <rFont val="Arial"/>
        <family val="2"/>
        <charset val="1"/>
      </rPr>
      <t xml:space="preserve"> "Dem" pour Demeter (biodynamie). </t>
    </r>
    <r>
      <rPr>
        <i val="true"/>
        <sz val="10"/>
        <color rgb="FF000080"/>
        <rFont val="Arial"/>
        <family val="2"/>
        <charset val="1"/>
      </rPr>
      <t xml:space="preserve">Ces vins Naturels ou Demeter sont également </t>
    </r>
    <r>
      <rPr>
        <b val="true"/>
        <i val="true"/>
        <sz val="10"/>
        <color rgb="FF000080"/>
        <rFont val="Arial"/>
        <family val="2"/>
        <charset val="1"/>
      </rPr>
      <t xml:space="preserve">bios à 100%.</t>
    </r>
  </si>
  <si>
    <t xml:space="preserve">Bordeaux - rouges</t>
  </si>
  <si>
    <t xml:space="preserve">VR-BDX-ROMAGE75</t>
  </si>
  <si>
    <t xml:space="preserve">AOC Bordeaux rouge Château Moulin Romage</t>
  </si>
  <si>
    <t xml:space="preserve">VR-BDX-ROMAGE37</t>
  </si>
  <si>
    <t xml:space="preserve">VR-BDX-RENAICOLL75</t>
  </si>
  <si>
    <t xml:space="preserve">AOC Bordeaux rouge Château Renaissance Collector</t>
  </si>
  <si>
    <t xml:space="preserve">Charlie</t>
  </si>
  <si>
    <t xml:space="preserve">VR-BDX-COTCARIS75</t>
  </si>
  <si>
    <t xml:space="preserve">VR-BDX-BELACOUST75</t>
  </si>
  <si>
    <t xml:space="preserve">AOC Bordeaux rouge Château Bel Air Coustut</t>
  </si>
  <si>
    <t xml:space="preserve">VR-BDX-BELACOUST37</t>
  </si>
  <si>
    <t xml:space="preserve">VR-BDX-GAILHARDS75</t>
  </si>
  <si>
    <t xml:space="preserve">AOC Bordeaux rouge Château Les Gailhards</t>
  </si>
  <si>
    <t xml:space="preserve">VR-BDX-LAMAUBAS75</t>
  </si>
  <si>
    <t xml:space="preserve">VR-BDX-MAUBSS75</t>
  </si>
  <si>
    <t xml:space="preserve">AOC Bordeaux rouge La Maubastit "Le Sans Soufre"</t>
  </si>
  <si>
    <t xml:space="preserve">Nat</t>
  </si>
  <si>
    <t xml:space="preserve">0 sulf.</t>
  </si>
  <si>
    <t xml:space="preserve">VR-VDF-MAUBSS75</t>
  </si>
  <si>
    <t xml:space="preserve">Vin de France rouge La Maubastit "Le Sans Soufre"</t>
  </si>
  <si>
    <t xml:space="preserve">VR-BDX-LERAITFDC75</t>
  </si>
  <si>
    <t xml:space="preserve">AOC Bordeaux rouge Château Le Raït fût de chêne</t>
  </si>
  <si>
    <t xml:space="preserve">VR-BDX-CHAVRIGN75</t>
  </si>
  <si>
    <t xml:space="preserve">VR-BDX-CHAVRIGN37</t>
  </si>
  <si>
    <t xml:space="preserve">VR-BDX-MORILL75</t>
  </si>
  <si>
    <t xml:space="preserve">AOC Bordeaux rouge Château Morillon M</t>
  </si>
  <si>
    <t xml:space="preserve">VR-BDX-MORILLBLAS75</t>
  </si>
  <si>
    <t xml:space="preserve">AOC Bordeaux rouge Château Morillon Le Blason</t>
  </si>
  <si>
    <t xml:space="preserve">VR-BDX-PEYRONIN75</t>
  </si>
  <si>
    <t xml:space="preserve">AOC Bordeaux rouge Château Moulin de Peyronin</t>
  </si>
  <si>
    <t xml:space="preserve">VR-BDX-PEYRLEO75</t>
  </si>
  <si>
    <t xml:space="preserve">AOC Bdx rouge Moulin de Peyronin cuvée Leopold</t>
  </si>
  <si>
    <t xml:space="preserve">VR-BDX-LHERMIT75</t>
  </si>
  <si>
    <t xml:space="preserve">AOC Bordeaux rouge Château l'Hermitage</t>
  </si>
  <si>
    <t xml:space="preserve">Méd or</t>
  </si>
  <si>
    <t xml:space="preserve">VR-BDX-HERMBIOG75</t>
  </si>
  <si>
    <t xml:space="preserve">AOC Bdx rouge l'Hermitage "Biographie" ss sulfites</t>
  </si>
  <si>
    <t xml:space="preserve">VR-BDX-LAGRUG75</t>
  </si>
  <si>
    <t xml:space="preserve">AOC Bordeaux rouge Château Lagrugère L'Essentiel</t>
  </si>
  <si>
    <t xml:space="preserve">VR-BDX-SANSNOMSS75</t>
  </si>
  <si>
    <t xml:space="preserve">AOC Bdx rouge le Sans Nom Demeter sans sulfites</t>
  </si>
  <si>
    <t xml:space="preserve">VR-BDX-JOSSEMESS75</t>
  </si>
  <si>
    <t xml:space="preserve">AOC Bordeaux rouge Château Josseme sans sulfites</t>
  </si>
  <si>
    <t xml:space="preserve">VR-BDX-CROIXSIM37</t>
  </si>
  <si>
    <t xml:space="preserve">AOC Bordeaux rouge La Croix Simon</t>
  </si>
  <si>
    <t xml:space="preserve">VR-BDXSUP-BARATET75</t>
  </si>
  <si>
    <t xml:space="preserve">AOC Bordeaux supérieur rouge Château Baratet</t>
  </si>
  <si>
    <t xml:space="preserve">VR-BDXSUP-RENAISS75</t>
  </si>
  <si>
    <t xml:space="preserve">AOC Bordeaux supérieur rouge Château Renaissance</t>
  </si>
  <si>
    <t xml:space="preserve">VR-BDXBLA-ALLANTF75</t>
  </si>
  <si>
    <t xml:space="preserve">AOC Bdx Ct Blaye rouge Dom. des Allants fût chêne</t>
  </si>
  <si>
    <t xml:space="preserve">VR-BDXBLA-MORILL75</t>
  </si>
  <si>
    <t xml:space="preserve">AOC Bdx Ct Blaye rouge Château Morillon</t>
  </si>
  <si>
    <t xml:space="preserve">VR-BDXBLA-PEYBLT75</t>
  </si>
  <si>
    <t xml:space="preserve">AOC Bdx Ct Blaye rouge Peybonhomme Les Tours</t>
  </si>
  <si>
    <t xml:space="preserve">Dem</t>
  </si>
  <si>
    <t xml:space="preserve">Demeter</t>
  </si>
  <si>
    <t xml:space="preserve">VR-BDXBLA-BARRLGR75</t>
  </si>
  <si>
    <t xml:space="preserve">AOC Bdx Ct Blaye rouge Chât. Barreau La Grave</t>
  </si>
  <si>
    <t xml:space="preserve">VR-BDXCAS-GDCOUR75</t>
  </si>
  <si>
    <t xml:space="preserve">AOC Bdx Ct Castillon rouge Domaine Grande Courraye</t>
  </si>
  <si>
    <t xml:space="preserve">VR-BDXGRA-MONBAZ75</t>
  </si>
  <si>
    <t xml:space="preserve">AOC Bordeaux Graves rouge Château de Monbazan</t>
  </si>
  <si>
    <t xml:space="preserve">VR-BDXGRA-MONBAZ37</t>
  </si>
  <si>
    <t xml:space="preserve">VR-BDXBRG-PILLOT75</t>
  </si>
  <si>
    <t xml:space="preserve">AOC Bdx Côtes de Bourg rouge Château Pillot</t>
  </si>
  <si>
    <t xml:space="preserve">VR-BDXBRG-COCCGRO75</t>
  </si>
  <si>
    <t xml:space="preserve">AOC Bdx Côtes de Bourg rouge Coccinelle La Grolet</t>
  </si>
  <si>
    <t xml:space="preserve">VR-BDXBRG-GROLET75</t>
  </si>
  <si>
    <t xml:space="preserve">AOC Bdx Côtes de Bourg rouge Château La Grolet</t>
  </si>
  <si>
    <t xml:space="preserve">VR-BDXHM-BGMEYRE75</t>
  </si>
  <si>
    <t xml:space="preserve">AOC Haut Médoc rouge Cru Bourgeois Château Meyre</t>
  </si>
  <si>
    <t xml:space="preserve">VR-BDXMED-BRIE75</t>
  </si>
  <si>
    <t xml:space="preserve">AOC Médoc rouge Château de Brie</t>
  </si>
  <si>
    <t xml:space="preserve">VR-BDXLPO-ANNER75</t>
  </si>
  <si>
    <t xml:space="preserve">AOC Lalande Pomerol rouge Château les Annereaux</t>
  </si>
  <si>
    <t xml:space="preserve">VR-BDXPOM-CADGOM75</t>
  </si>
  <si>
    <t xml:space="preserve">AOC Pomerol rouge Château Cadet de Gombaude</t>
  </si>
  <si>
    <t xml:space="preserve">VR-BDXSEM-GDMAUV75</t>
  </si>
  <si>
    <t xml:space="preserve">AOC St Emilion rge Château Grand David de Mauvinon</t>
  </si>
  <si>
    <t xml:space="preserve">VR-BDXSEM-MOULAG75</t>
  </si>
  <si>
    <t xml:space="preserve">AOC St Emilion rouge Château Moulin Lagnet</t>
  </si>
  <si>
    <t xml:space="preserve">VR-BDXSEM-GCMOULAG75</t>
  </si>
  <si>
    <t xml:space="preserve">AOC St Emilion grand crû rouge Chât. Moulin Lagnet</t>
  </si>
  <si>
    <t xml:space="preserve">VR-BDXSEM-GCFPOU75</t>
  </si>
  <si>
    <t xml:space="preserve">AOC St Emilion grand crû rouge Franc Pourret</t>
  </si>
  <si>
    <t xml:space="preserve">VR-BDXSEM-GCROCH75</t>
  </si>
  <si>
    <t xml:space="preserve">AOC St Emilion grand crû rouge Château du Rocher</t>
  </si>
  <si>
    <t xml:space="preserve">VR-BDXPSE-PETBSJR75</t>
  </si>
  <si>
    <t xml:space="preserve">AOC Puisseguin St Emilion Rge Chât. Petit Beauséjour</t>
  </si>
  <si>
    <t xml:space="preserve">VR-BDXPSE-BEAUSEJ75</t>
  </si>
  <si>
    <t xml:space="preserve">AOC Puisseguin St Emilion rouge Château Beauséjour</t>
  </si>
  <si>
    <t xml:space="preserve">VR-BDXPSE-LANGLAIS75</t>
  </si>
  <si>
    <t xml:space="preserve">AOC Puisseguin St Emilion rouge Château Langlais</t>
  </si>
  <si>
    <t xml:space="preserve">VR-BDXLSE-VIMOULN75</t>
  </si>
  <si>
    <t xml:space="preserve">AOC Lussac St Emilion rouge Chât. Vieux Moulin Noir</t>
  </si>
  <si>
    <t xml:space="preserve">Bordeaux – blancs et rosés</t>
  </si>
  <si>
    <t xml:space="preserve">VB-BDX-ROMSEC75</t>
  </si>
  <si>
    <t xml:space="preserve">AOC Bordeaux blanc sec Château Moulin Romage</t>
  </si>
  <si>
    <t xml:space="preserve">VB-BDX-LAGRUG75</t>
  </si>
  <si>
    <t xml:space="preserve">AOC Bordeaux blanc sec Château Lagrugère</t>
  </si>
  <si>
    <t xml:space="preserve">VB-BDX-COTCARSEC75</t>
  </si>
  <si>
    <t xml:space="preserve">AOC Bordeaux blanc sec Côtes des Caris</t>
  </si>
  <si>
    <t xml:space="preserve">VB-BDX-CHAVRIGN75</t>
  </si>
  <si>
    <t xml:space="preserve">AOC Bordeaux blanc sec Château Chavrignac</t>
  </si>
  <si>
    <t xml:space="preserve">VB-BDXGRA-MONBAZ75</t>
  </si>
  <si>
    <t xml:space="preserve">AOC Bdx Graves blanc sec Château de Monbazan</t>
  </si>
  <si>
    <t xml:space="preserve">VB-BDXGRA-MONBSUP50</t>
  </si>
  <si>
    <t xml:space="preserve">AOC Bdx Graves blanc sup. Château de Monbazan</t>
  </si>
  <si>
    <t xml:space="preserve">VB-BDXE2M-CROIXSIM75</t>
  </si>
  <si>
    <t xml:space="preserve">AOC Bordeaux Entre 2 Mers blanc sec Croix Simon</t>
  </si>
  <si>
    <t xml:space="preserve">VB-BDXE2M-CROIXSIM37</t>
  </si>
  <si>
    <t xml:space="preserve">VB-BDXSAU-GALDUDO75</t>
  </si>
  <si>
    <t xml:space="preserve">AOC Sauternes blanc moelleux Galien Chât. Dudon</t>
  </si>
  <si>
    <t xml:space="preserve">VZ-BDX-LAMAUBAS75</t>
  </si>
  <si>
    <t xml:space="preserve">AOC Bordeaux rosé Château la Maubastit</t>
  </si>
  <si>
    <t xml:space="preserve">VZ-BDX-LAGRUG75</t>
  </si>
  <si>
    <t xml:space="preserve">AOC Bordeaux rosé sec Château Lagrugère</t>
  </si>
  <si>
    <t xml:space="preserve">VZ-BDX-COTCARIS75</t>
  </si>
  <si>
    <t xml:space="preserve">AOC Bordeaux rosé Côtes des Caris</t>
  </si>
  <si>
    <t xml:space="preserve">VZ-BDX-CHAVRIGN75</t>
  </si>
  <si>
    <t xml:space="preserve">AOC Bordeaux rosé Château Chavrignac</t>
  </si>
  <si>
    <t xml:space="preserve">Sud Ouest – rouges</t>
  </si>
  <si>
    <t xml:space="preserve">VR-SOBGC-GRINOU75</t>
  </si>
  <si>
    <t xml:space="preserve">AOC Bergerac rouge Domaine Grinou cuvée Tradition</t>
  </si>
  <si>
    <t xml:space="preserve">Sud Ouest</t>
  </si>
  <si>
    <t xml:space="preserve">VR-SOBGC-LAMAUB75</t>
  </si>
  <si>
    <t xml:space="preserve">AOC Bergerac rouge La Maubastit</t>
  </si>
  <si>
    <t xml:space="preserve">VR-SOBUZ-SALISQU75</t>
  </si>
  <si>
    <t xml:space="preserve">AOC Buzet rouge Domaine Salisquet</t>
  </si>
  <si>
    <t xml:space="preserve">VR-SODUR-BERTIC1G75</t>
  </si>
  <si>
    <t xml:space="preserve">AOC Côtes de Duras rouge Berticot Premier Grain</t>
  </si>
  <si>
    <t xml:space="preserve">VR-SOCAH-CAPCABT75</t>
  </si>
  <si>
    <t xml:space="preserve">AOC Cahors rouge Chât. La Capelle Cabanac Tradition</t>
  </si>
  <si>
    <t xml:space="preserve">VR-SOCAH-ANTENESS75</t>
  </si>
  <si>
    <t xml:space="preserve">AOC Cahors rouge Domaine de l'Antenet sans sulfites</t>
  </si>
  <si>
    <t xml:space="preserve">VR-SOCAH-VERSIL75</t>
  </si>
  <si>
    <t xml:space="preserve">AOC Cahors rouge La Tour Versilac</t>
  </si>
  <si>
    <t xml:space="preserve">VR-SOCAH-HTAGLAN75</t>
  </si>
  <si>
    <t xml:space="preserve">AOC Cahors rouge Château les Hauts d'Aglan</t>
  </si>
  <si>
    <t xml:space="preserve">VR-SOFRO-STLOUIST75</t>
  </si>
  <si>
    <t xml:space="preserve">AOC Fronton rouge Château Saint Louis Tradition</t>
  </si>
  <si>
    <t xml:space="preserve">Médaillé</t>
  </si>
  <si>
    <t xml:space="preserve">VR-SOFRO-CHENST75</t>
  </si>
  <si>
    <t xml:space="preserve">AOC Fronton rouge Château Chêne Saint Louis</t>
  </si>
  <si>
    <t xml:space="preserve">VR-SOCDG-PAJBET75</t>
  </si>
  <si>
    <t xml:space="preserve">IGP Ct de Gascogne rouge "Le Bétoulain" Dom. Pajot</t>
  </si>
  <si>
    <t xml:space="preserve">VR-SOMAR-CTFRAQUI75</t>
  </si>
  <si>
    <t xml:space="preserve">AOC Ct Marmandais rouge Chât. Côte France Quintess.</t>
  </si>
  <si>
    <t xml:space="preserve">VR-SOGAI-TBCENC75</t>
  </si>
  <si>
    <t xml:space="preserve">AOP Gaillac rouge Tombé du Ciel - Enclos des braves</t>
  </si>
  <si>
    <t xml:space="preserve">VR-SOTOL-STLOUIS75</t>
  </si>
  <si>
    <t xml:space="preserve">IGP Comté de Tolosan rouge Tour St Louis</t>
  </si>
  <si>
    <t xml:space="preserve">VR-SO-GRINRR75</t>
  </si>
  <si>
    <t xml:space="preserve">VDF rouge Rien de Rien Domaine Grinou sans sulfites</t>
  </si>
  <si>
    <t xml:space="preserve">VR-SO-LOCABANTSS75</t>
  </si>
  <si>
    <t xml:space="preserve">VDF rouge Lo Caberlot de l'Antenet sans sulfites</t>
  </si>
  <si>
    <t xml:space="preserve">Sud Ouest – blancs et rosés</t>
  </si>
  <si>
    <t xml:space="preserve">VB-SOBGC-MAUBMOEL75</t>
  </si>
  <si>
    <t xml:space="preserve">AOC Bergerac blanc moelleux La Maubastit</t>
  </si>
  <si>
    <t xml:space="preserve">VB-SOBGC-GRINMOEL75</t>
  </si>
  <si>
    <t xml:space="preserve">AOC Bergerac blanc moelleux Domaine Grinou</t>
  </si>
  <si>
    <t xml:space="preserve">VB-SOBGC-GRINSEC75</t>
  </si>
  <si>
    <t xml:space="preserve">AOC Bergerac blanc sec Domaine Grinou</t>
  </si>
  <si>
    <t xml:space="preserve">VB-SO-GRINRR75</t>
  </si>
  <si>
    <t xml:space="preserve">VDF blanc Rien de Rien Domaine Grinou sans sulfites</t>
  </si>
  <si>
    <t xml:space="preserve">VB-SOBGC-MAUBSEC75</t>
  </si>
  <si>
    <t xml:space="preserve">AOC Bergerac blanc sec La Maubastit</t>
  </si>
  <si>
    <t xml:space="preserve">VB-SOSAU-RICHARD50</t>
  </si>
  <si>
    <t xml:space="preserve">AOC Saussignac blanc moelleux Château Richard</t>
  </si>
  <si>
    <t xml:space="preserve">VB-SOMBZ-GDM75</t>
  </si>
  <si>
    <t xml:space="preserve">AOC Monbazillac blanc doux Grande Maison</t>
  </si>
  <si>
    <t xml:space="preserve">VB-SOMBZ-GDM37</t>
  </si>
  <si>
    <t xml:space="preserve">VB-SOCDG-PAJ4CEP75</t>
  </si>
  <si>
    <t xml:space="preserve">IGP Ct de Gascogne blanc sec "Les 4 Cépages" Pajot</t>
  </si>
  <si>
    <t xml:space="preserve">VB-SOCDG-PAJNOIS75</t>
  </si>
  <si>
    <t xml:space="preserve">IGP Ct de Gascogne blanc fruité "Le Noisette" Pajot</t>
  </si>
  <si>
    <t xml:space="preserve">VB-SOCDG-CAYLUSTV75</t>
  </si>
  <si>
    <t xml:space="preserve">IGP Côtes de Gascogne blanc Pont de Caylus</t>
  </si>
  <si>
    <t xml:space="preserve">VB-SOJUR-PUYADE75</t>
  </si>
  <si>
    <t xml:space="preserve">IGP Jurançon blanc moelleux Chât. Lapuyade Demeter</t>
  </si>
  <si>
    <t xml:space="preserve">VB-SOTOL-STLOUIS75</t>
  </si>
  <si>
    <t xml:space="preserve">IGP Comté de Tolosan blanc chardonnay Tour St Louis</t>
  </si>
  <si>
    <t xml:space="preserve">Languedoc-Roussillon – rouges</t>
  </si>
  <si>
    <t xml:space="preserve">VR-LGRCL-BLASON75</t>
  </si>
  <si>
    <t xml:space="preserve">AOP Ctx Lang. rge Le Blason Mas de Janiny</t>
  </si>
  <si>
    <t xml:space="preserve">VR-LGRCL-FJANFC75</t>
  </si>
  <si>
    <t xml:space="preserve">AOP Ctx Lang. rge La Famille Mas Janiny Fût chêne</t>
  </si>
  <si>
    <t xml:space="preserve">VR-LGRCL-BORDATV75</t>
  </si>
  <si>
    <t xml:space="preserve">AOP Ctx Lang. rouge La Borda Terroirs Vivants</t>
  </si>
  <si>
    <t xml:space="preserve">VR-LGRCL-MARIUS75</t>
  </si>
  <si>
    <t xml:space="preserve">AOP Ctx Languedoc rouge Marius Dom. Dourbie</t>
  </si>
  <si>
    <t xml:space="preserve">VR-LGRCL-NUM35LG75</t>
  </si>
  <si>
    <t xml:space="preserve">AOP Côteaux du Languedoc rouge Numéro 35</t>
  </si>
  <si>
    <t xml:space="preserve">VR-LGRCR-DELMAS75</t>
  </si>
  <si>
    <t xml:space="preserve">AOC Côtes du Roussillon rouge Marie Delmas</t>
  </si>
  <si>
    <t xml:space="preserve">VR-LGRCR-DELMAS50</t>
  </si>
  <si>
    <t xml:space="preserve">VR-LGRCR-DELMFDC75</t>
  </si>
  <si>
    <t xml:space="preserve">AOC Ct Rouss. Village rouge "M" M. Delmas Fût chêne</t>
  </si>
  <si>
    <t xml:space="preserve">à aérer</t>
  </si>
  <si>
    <t xml:space="preserve">VR-LGRCR-DELMVICH75</t>
  </si>
  <si>
    <t xml:space="preserve">AOC Ct Rouss. Vill. Delmas Au pied du vieux château</t>
  </si>
  <si>
    <t xml:space="preserve">VR-LGRCR-SMARTI75</t>
  </si>
  <si>
    <t xml:space="preserve">AOC Côtes du Roussillon rouge Domaine Sant Marti</t>
  </si>
  <si>
    <t xml:space="preserve">VR-LGRCR-SMARTAUG75</t>
  </si>
  <si>
    <t xml:space="preserve">AOC Ct Rous. rge San Marti cuvée Auguste Fût chêne</t>
  </si>
  <si>
    <t xml:space="preserve">VR-LGRCR-ROUROR75</t>
  </si>
  <si>
    <t xml:space="preserve">AOC Ct Rouss. rouge Domaine Rourède Originel Pujol</t>
  </si>
  <si>
    <t xml:space="preserve">VR-LGRCR-ROUREQ75</t>
  </si>
  <si>
    <t xml:space="preserve">AOC Ct Rouss. Rge Domaine Rourède Equilibriste Pujol</t>
  </si>
  <si>
    <t xml:space="preserve">VR-LGRCC-NATDELGN75</t>
  </si>
  <si>
    <t xml:space="preserve">AOP Côtes Catalanes rouge "Nature" Mas Delmas</t>
  </si>
  <si>
    <t xml:space="preserve">VR-LGRSC-BOUSQ75</t>
  </si>
  <si>
    <t xml:space="preserve">AOP St Chinian rouge Château Bousquette</t>
  </si>
  <si>
    <t xml:space="preserve">VR-LGRSC-HUPPES75</t>
  </si>
  <si>
    <t xml:space="preserve">AOP St Chinian rouge Mas des Huppes</t>
  </si>
  <si>
    <t xml:space="preserve">VR-LGRSC-PEYRTV75</t>
  </si>
  <si>
    <t xml:space="preserve">AOP St Chinian rouge Cuvée Peyrouse</t>
  </si>
  <si>
    <t xml:space="preserve">VR-LGRFAU-ROQ75</t>
  </si>
  <si>
    <t xml:space="preserve">VR-LGRCOR-FAIVRE75</t>
  </si>
  <si>
    <t xml:space="preserve">AOP Corbières rouge Château Lionel Faivre</t>
  </si>
  <si>
    <t xml:space="preserve">VR-LGRCOR-CARAG75</t>
  </si>
  <si>
    <t xml:space="preserve">AOP Corbières rouge Château Caraguilhes</t>
  </si>
  <si>
    <t xml:space="preserve">VR-LGRCOR-ANCCOTV75</t>
  </si>
  <si>
    <t xml:space="preserve">AOP Corbières rouge L'Ancien Courrier Terroirs Vivants</t>
  </si>
  <si>
    <t xml:space="preserve">VR-LGRFI-GRANGE75</t>
  </si>
  <si>
    <t xml:space="preserve">AOC Fitou rouge Domaine de la Grange </t>
  </si>
  <si>
    <t xml:space="preserve">VR-LGRFI-CREMADE75</t>
  </si>
  <si>
    <t xml:space="preserve">AOC Fitou rouge la Crémade</t>
  </si>
  <si>
    <t xml:space="preserve">VR-LGROC-CUVSECR75</t>
  </si>
  <si>
    <t xml:space="preserve">IGP d'Oc rouge Merlot-cabernet "Cuvée secrète"</t>
  </si>
  <si>
    <t xml:space="preserve">VR-LGROC-1892PMAS75</t>
  </si>
  <si>
    <t xml:space="preserve">IGP d'Oc rouge le 1892 paul Mas </t>
  </si>
  <si>
    <t xml:space="preserve">VR-LGROC-MARMER75</t>
  </si>
  <si>
    <t xml:space="preserve">IGP d'Oc rouge Merlot La Marouette</t>
  </si>
  <si>
    <t xml:space="preserve">VR-LGROC-MARMERP75</t>
  </si>
  <si>
    <t xml:space="preserve">IGP d'Oc rouge Merlot La Marouette Prestige</t>
  </si>
  <si>
    <t xml:space="preserve">VR-LGROC-MARMERS75</t>
  </si>
  <si>
    <t xml:space="preserve">IGP d'Oc rouge Merlot La Marouette Sans sulfite</t>
  </si>
  <si>
    <t xml:space="preserve">VR-LGROC-MARCS75</t>
  </si>
  <si>
    <t xml:space="preserve">IGP d'Oc rouge Cabernet Sauvignon La Marouette</t>
  </si>
  <si>
    <t xml:space="preserve">VR-LGROC-MARSYR75</t>
  </si>
  <si>
    <t xml:space="preserve">IGP d'Oc rouge Syrah La Marouette</t>
  </si>
  <si>
    <t xml:space="preserve">VR-LGROC-MARPN75</t>
  </si>
  <si>
    <t xml:space="preserve">IGP d'Oc rouge Pinot Noir La Marouette</t>
  </si>
  <si>
    <t xml:space="preserve">VR-LGROC-PIMIDEL75</t>
  </si>
  <si>
    <t xml:space="preserve">VR-LGROC-CASANAT75</t>
  </si>
  <si>
    <t xml:space="preserve">IGP d'Oc rouge Cab. Sauv. Le Cépage FL Sélection</t>
  </si>
  <si>
    <t xml:space="preserve">VR-LGROC-OSCAR75</t>
  </si>
  <si>
    <t xml:space="preserve">IGP d'Oc rouge Oscar Domaine de la Dourbie</t>
  </si>
  <si>
    <t xml:space="preserve">VR-LGROC-JANIPERE75</t>
  </si>
  <si>
    <t xml:space="preserve">IGP d'Oc rouge Le Père Mas de Janiny</t>
  </si>
  <si>
    <t xml:space="preserve">VR-LGROC-SINEVINO75</t>
  </si>
  <si>
    <t xml:space="preserve">IGP d'Oc rouge Sine Vino sans sulfite</t>
  </si>
  <si>
    <t xml:space="preserve">VR-LGROC-EQUILCS75</t>
  </si>
  <si>
    <t xml:space="preserve">IGP d'Oc rouge Equilibre cabernet-sauvignon ss sulf.</t>
  </si>
  <si>
    <t xml:space="preserve">VR-LGROC-MNPY75</t>
  </si>
  <si>
    <t xml:space="preserve">IGP d'Oc rouge Merlot Noir Domaine Py</t>
  </si>
  <si>
    <t xml:space="preserve">VR-LGRAU-MAYRACSS75</t>
  </si>
  <si>
    <t xml:space="preserve">IGP Haute Vallée de l'Aude rouge Mayrac NOSO2</t>
  </si>
  <si>
    <t xml:space="preserve">VR-LGRAU-MAYRESPN75</t>
  </si>
  <si>
    <t xml:space="preserve">IGP Haute Vallée de l'Aude rouge Mayrac Esprit Nature</t>
  </si>
  <si>
    <t xml:space="preserve">VR-LGRAU-MAYRACLF75</t>
  </si>
  <si>
    <t xml:space="preserve">IGP Hte Vall Aude rge Mayrac Arinarnoa Le Fantasque</t>
  </si>
  <si>
    <t xml:space="preserve">VR-LGRGA-CEDRES75</t>
  </si>
  <si>
    <t xml:space="preserve">IGP du Gard rouge Domaine des Cèdres</t>
  </si>
  <si>
    <t xml:space="preserve">VR-LGRGA-STCYRG75</t>
  </si>
  <si>
    <t xml:space="preserve">IGP du Gard rouge Saint Cirice Château St Cyrgues</t>
  </si>
  <si>
    <t xml:space="preserve">VR-LGRGA-LENATFLS75</t>
  </si>
  <si>
    <t xml:space="preserve">IGP du Gard rouge Le Rouge FL Sélection</t>
  </si>
  <si>
    <t xml:space="preserve">VR-LGRGA-CAYLUSTV75</t>
  </si>
  <si>
    <t xml:space="preserve">IGP du Gard rouge Pont de Caylus Terroirs Vivants</t>
  </si>
  <si>
    <t xml:space="preserve">VR-LGRGA-PETAGAT75</t>
  </si>
  <si>
    <t xml:space="preserve">IGP Gard rouge Petite Agathe</t>
  </si>
  <si>
    <t xml:space="preserve">VR-LGRGA-TERFUT75</t>
  </si>
  <si>
    <t xml:space="preserve">IGP Gard rouge Terra Futura sans sulfites</t>
  </si>
  <si>
    <t xml:space="preserve">VR-LGRHE-PROUB75</t>
  </si>
  <si>
    <t xml:space="preserve">IGP Hérault rouge Domaine de Petit Roubié</t>
  </si>
  <si>
    <t xml:space="preserve">VR-LGRHE-TPSGIT75</t>
  </si>
  <si>
    <t xml:space="preserve">IGP Hérault rouge Temps des Gitans Mas de Janiny</t>
  </si>
  <si>
    <t xml:space="preserve">VR-LGREN-PAILLET75</t>
  </si>
  <si>
    <t xml:space="preserve">IGP Côteaux d'Ensérune rouge Domaine Mas Paillet</t>
  </si>
  <si>
    <t xml:space="preserve">VR-LGREN-EMOT75</t>
  </si>
  <si>
    <t xml:space="preserve">IGP Côteaux d'Ensérune rouge Emotion sans sulfites</t>
  </si>
  <si>
    <t xml:space="preserve">VR-LGRVM-STEAGAT75</t>
  </si>
  <si>
    <t xml:space="preserve">IGP Val de Montferrand rouge Sainte Agathe</t>
  </si>
  <si>
    <t xml:space="preserve">VR-LGRCV-PURSS75</t>
  </si>
  <si>
    <t xml:space="preserve">IGP Cévennes rouge Pur sans sulfites</t>
  </si>
  <si>
    <t xml:space="preserve">VR-LGRMP-GUIL75</t>
  </si>
  <si>
    <t xml:space="preserve">AOP Malpère rouge Château Guilhem</t>
  </si>
  <si>
    <t xml:space="preserve">VR-LGR-SOLEILLER75</t>
  </si>
  <si>
    <t xml:space="preserve">Vin de France rouge Le Soleiller</t>
  </si>
  <si>
    <t xml:space="preserve">VR-LGR-SOLEILLER25</t>
  </si>
  <si>
    <t xml:space="preserve">VR-LGR-HERISSMERL75</t>
  </si>
  <si>
    <t xml:space="preserve">Vin de France rouge Merlot Hérisson</t>
  </si>
  <si>
    <t xml:space="preserve">VR-LGR-PDV75</t>
  </si>
  <si>
    <t xml:space="preserve">Vin de France rouge le "Pot de Vin"</t>
  </si>
  <si>
    <t xml:space="preserve">VR-LGR-RGORG75</t>
  </si>
  <si>
    <t xml:space="preserve">Vin de France rouge 'Le Rouge Gorge'</t>
  </si>
  <si>
    <t xml:space="preserve">Languedoc-Roussillon – blancs et rosés</t>
  </si>
  <si>
    <t xml:space="preserve">VB-LGRCL-PPPROUB75</t>
  </si>
  <si>
    <t xml:space="preserve">AOP Ctx Lang. Blanc Picpoul Pinet Chât. de Pt Roubié</t>
  </si>
  <si>
    <t xml:space="preserve">VB-LGRCR-DELMASG75</t>
  </si>
  <si>
    <t xml:space="preserve">AOC Ct Rouss. Blanc sec (gren. macabeu) Mas Delmas</t>
  </si>
  <si>
    <t xml:space="preserve">VB-LGRCR-DELMASM50</t>
  </si>
  <si>
    <t xml:space="preserve">AOC Ct Roussillon blanc sec (muscat) Marie Delmas</t>
  </si>
  <si>
    <t xml:space="preserve">VB-LGROC-CUVSECB75</t>
  </si>
  <si>
    <t xml:space="preserve">IGP d'Oc blanc Chardonnay "Cuvée secrète" sans sulf.</t>
  </si>
  <si>
    <t xml:space="preserve">VB-LGROC-1892PMAS75</t>
  </si>
  <si>
    <t xml:space="preserve">IGP d'Oc blanc le 1892 Paul Mas </t>
  </si>
  <si>
    <t xml:space="preserve">VB-LGROC-MARCHA75</t>
  </si>
  <si>
    <t xml:space="preserve">VB-LGROC-MARSAU75</t>
  </si>
  <si>
    <t xml:space="preserve">IGP d'Oc blanc Sauvignon mono cép. La Marouette</t>
  </si>
  <si>
    <t xml:space="preserve">VB-LGROC-MARSS75</t>
  </si>
  <si>
    <t xml:space="preserve">IGP d'Oc blanc La Marouette sans sulfites</t>
  </si>
  <si>
    <t xml:space="preserve">VB-LGROC-OSCAR75</t>
  </si>
  <si>
    <t xml:space="preserve">IGP d'Oc blanc Oscar Domaine de la Dourbie</t>
  </si>
  <si>
    <t xml:space="preserve">VB-LGROC-FOLCEDR75</t>
  </si>
  <si>
    <t xml:space="preserve">IGP d'Oc blanc La Folie des Cèdres Chardonnay</t>
  </si>
  <si>
    <t xml:space="preserve">VB-LGRAU-MAYRACSS75</t>
  </si>
  <si>
    <t xml:space="preserve">IGP Haute Vallée de l'Aude blanc Mayrac NOSO2</t>
  </si>
  <si>
    <t xml:space="preserve">VB-LGRGA-STCYRG75</t>
  </si>
  <si>
    <t xml:space="preserve">IGP du Gard blanc Saint Cirice Château St Cyrgues</t>
  </si>
  <si>
    <t xml:space="preserve">VB-LGRHE-PROUB75</t>
  </si>
  <si>
    <t xml:space="preserve">IGP Hérault blanc Domaine de Petit Roubié</t>
  </si>
  <si>
    <t xml:space="preserve">VB-LGREN-PAILLET75</t>
  </si>
  <si>
    <t xml:space="preserve">IGP Côteaux d'Ensérune blanc Domaine Mas Paillet</t>
  </si>
  <si>
    <t xml:space="preserve">VB-LGROC-TPSGIT75</t>
  </si>
  <si>
    <t xml:space="preserve">IGP d'Oc blanc Temps des Gitans Mas de Janiny</t>
  </si>
  <si>
    <t xml:space="preserve">VB-LGROC-CIST75</t>
  </si>
  <si>
    <t xml:space="preserve">IGP d'Oc blanc Sauvignon Les Cistes Viognier</t>
  </si>
  <si>
    <t xml:space="preserve">VB-LGROC-VIOG75</t>
  </si>
  <si>
    <t xml:space="preserve">IGP d'Oc blanc Terroirs Vivants 100% Viognier</t>
  </si>
  <si>
    <t xml:space="preserve">VB-LGROC-VINUS75</t>
  </si>
  <si>
    <t xml:space="preserve">IGP d'Oc blanc Vinus 100% Viognier</t>
  </si>
  <si>
    <t xml:space="preserve">VB-LGRCV-PURSS75</t>
  </si>
  <si>
    <t xml:space="preserve">IGP Cévennes blanc Pur sans sulfites</t>
  </si>
  <si>
    <t xml:space="preserve">VB-LGR-PDV75</t>
  </si>
  <si>
    <t xml:space="preserve">Vin de France blanc le "pot de Vin" chardonnay </t>
  </si>
  <si>
    <t xml:space="preserve">VB-LGR-SOLEILLER75</t>
  </si>
  <si>
    <t xml:space="preserve">Vin de France blanc Le Soleiller</t>
  </si>
  <si>
    <t xml:space="preserve">VB-LGR-SOLEILLER25</t>
  </si>
  <si>
    <t xml:space="preserve">VB-LGR-HERISSCHAR75</t>
  </si>
  <si>
    <t xml:space="preserve">Vin de France blanc Chardonnay Hérisson</t>
  </si>
  <si>
    <t xml:space="preserve">VZ-LGRCR-DELMAS75</t>
  </si>
  <si>
    <t xml:space="preserve">AOC Côtes du Roussillon rosé Marie Delmas</t>
  </si>
  <si>
    <t xml:space="preserve">VZ-LGRCR-DELMAS50</t>
  </si>
  <si>
    <t xml:space="preserve">VZ-LGROC-MARGRE75</t>
  </si>
  <si>
    <t xml:space="preserve">VZ-LGROC-MARSS75</t>
  </si>
  <si>
    <t xml:space="preserve">IGP d'Oc rosé sans sulfites La Marouette</t>
  </si>
  <si>
    <t xml:space="preserve">VZ-LGROC-MARPN75</t>
  </si>
  <si>
    <t xml:space="preserve">IGP d'Oc rosé Pinot Noir La Marouette bio* 75cl</t>
  </si>
  <si>
    <t xml:space="preserve">VZ-LGROC-PIMIDEL75</t>
  </si>
  <si>
    <t xml:space="preserve">IGP d'Oc rosé Pichet Mignon Mas Delmas</t>
  </si>
  <si>
    <t xml:space="preserve">VZ-LGROC-ROSYRNAT75</t>
  </si>
  <si>
    <t xml:space="preserve">IGP d'Oc rosé Le Rosé Syrah nature FL Sélectin</t>
  </si>
  <si>
    <t xml:space="preserve">VZ-LGRAU-MAYRACSS75</t>
  </si>
  <si>
    <t xml:space="preserve">IGP Hte Vallée de l'Aude rsé Dom. de Mayrac NOSO2</t>
  </si>
  <si>
    <t xml:space="preserve">VZ-LGRHE-PROUB75</t>
  </si>
  <si>
    <t xml:space="preserve">IGP Hérault rosé Domaine de Petit Roubié</t>
  </si>
  <si>
    <t xml:space="preserve">VZ-LGROC-TPSGIT75</t>
  </si>
  <si>
    <t xml:space="preserve">IGP d'Oc rosé Temps des Gitans Mas de Janiny</t>
  </si>
  <si>
    <t xml:space="preserve">VZ-LGROC-OSCAR75</t>
  </si>
  <si>
    <t xml:space="preserve">IGP d'Oc rosé Oscar Domaine de la Dourbie</t>
  </si>
  <si>
    <t xml:space="preserve">VZ-LGRCV-PURSS75</t>
  </si>
  <si>
    <t xml:space="preserve">IGP Cévennes rosé Pur sans sulfites</t>
  </si>
  <si>
    <t xml:space="preserve">VZ-LGR-SOLEILLER75</t>
  </si>
  <si>
    <t xml:space="preserve">Vin de France rosé Le Soleiller</t>
  </si>
  <si>
    <t xml:space="preserve">VZ-LGR-SOLEILLER25</t>
  </si>
  <si>
    <t xml:space="preserve">VZ-LGR-HERISSON75</t>
  </si>
  <si>
    <t xml:space="preserve">Vin de France rosé Syrah Hérisson</t>
  </si>
  <si>
    <t xml:space="preserve">Provence et Corse</t>
  </si>
  <si>
    <t xml:space="preserve">VR-PRO-GAIR75</t>
  </si>
  <si>
    <t xml:space="preserve">AOC Côtes de Provence rouge Château de Gairoird</t>
  </si>
  <si>
    <t xml:space="preserve">Provence</t>
  </si>
  <si>
    <t xml:space="preserve">Rupture</t>
  </si>
  <si>
    <t xml:space="preserve">VR-PRO-FOUQUES75</t>
  </si>
  <si>
    <t xml:space="preserve">AOC Côtes de Provence rouge Dom. les Fouques</t>
  </si>
  <si>
    <t xml:space="preserve">VR-PROLUB-AMOUNT75</t>
  </si>
  <si>
    <t xml:space="preserve">AOC Lubéron rouge Amountanage</t>
  </si>
  <si>
    <t xml:space="preserve">VR-PROLUB-EYDINS75</t>
  </si>
  <si>
    <t xml:space="preserve">AOC Lubéron rouge Domaine les Eydins</t>
  </si>
  <si>
    <t xml:space="preserve">VR-PROSC-MAUB75</t>
  </si>
  <si>
    <t xml:space="preserve">IGP Sablé de Camargue rouge Jean de Maubastit</t>
  </si>
  <si>
    <t xml:space="preserve">VR-COR-GRANAJ75</t>
  </si>
  <si>
    <t xml:space="preserve">AOC Vin de Corse rouge Domaine Granajolo</t>
  </si>
  <si>
    <t xml:space="preserve">Corse</t>
  </si>
  <si>
    <t xml:space="preserve">VR-PROVAU-PASQU75</t>
  </si>
  <si>
    <t xml:space="preserve">IGP Vaucluse rouge Domaine des Pasquiers</t>
  </si>
  <si>
    <t xml:space="preserve">VR-PROVAU-STSAUEL75</t>
  </si>
  <si>
    <t xml:space="preserve">IGP Vaucluse rouge Château St Sauveur Elégance Syrah</t>
  </si>
  <si>
    <t xml:space="preserve">VR-PROVAU-STSAUVOY75</t>
  </si>
  <si>
    <t xml:space="preserve">Vaucluse rouge Chât. St Sauveur cuvée Voyageurs </t>
  </si>
  <si>
    <t xml:space="preserve">VB-PRO-GAIR75</t>
  </si>
  <si>
    <t xml:space="preserve">AOC Côtes Provence blanc Prestige Château Gairoird</t>
  </si>
  <si>
    <t xml:space="preserve">VB-PROLUB-AMOUNT75</t>
  </si>
  <si>
    <t xml:space="preserve">AOC Lubéron blanc Amountanage</t>
  </si>
  <si>
    <t xml:space="preserve">VB-PROVAU-STSAUVOY75</t>
  </si>
  <si>
    <t xml:space="preserve">IGP Vaucluse blanc Chât. St Sauveur cuv. Voyageurs</t>
  </si>
  <si>
    <t xml:space="preserve">VZ-PRO-GAIR75</t>
  </si>
  <si>
    <t xml:space="preserve">AOC Côtes de Provence rosé Château de Gairoird</t>
  </si>
  <si>
    <t xml:space="preserve">VZ-PRO-FOUQUES75</t>
  </si>
  <si>
    <t xml:space="preserve">AOC Côtes de Provence rosé Domaine les Fouques</t>
  </si>
  <si>
    <t xml:space="preserve">VZ-PRO-ESTOURTV75</t>
  </si>
  <si>
    <t xml:space="preserve">AOC Ct Provence rosé Les Estourettes Terrois Vivants</t>
  </si>
  <si>
    <t xml:space="preserve">VZ-PRO-PINCHINAT75</t>
  </si>
  <si>
    <t xml:space="preserve">AOC Côtes de Provence rosé Pinchinat</t>
  </si>
  <si>
    <t xml:space="preserve">VZ-PROAIX-4TOURS75</t>
  </si>
  <si>
    <t xml:space="preserve">AOC Côteaux d'Aix rosé Les 4 Tours</t>
  </si>
  <si>
    <t xml:space="preserve">VZ-PROLUB-AMOUNT75</t>
  </si>
  <si>
    <t xml:space="preserve">AOC Lubéron rosé Amountanage</t>
  </si>
  <si>
    <t xml:space="preserve">Vallée du Rhône – rouges</t>
  </si>
  <si>
    <t xml:space="preserve">VR-RHONIM-CHAPOUT75</t>
  </si>
  <si>
    <t xml:space="preserve">AOC Costières de Nîmes rouge Chapoutier</t>
  </si>
  <si>
    <t xml:space="preserve">VR-RHONIM-STCYRG75</t>
  </si>
  <si>
    <t xml:space="preserve">AOC Costières de Nîmes rouge Château St Cyrgues</t>
  </si>
  <si>
    <t xml:space="preserve">VR-RHONIM-PASTOUR75</t>
  </si>
  <si>
    <t xml:space="preserve">AOC Costières de Nîmes rouge Dom. Pastouret</t>
  </si>
  <si>
    <t xml:space="preserve">VR-RHOMED-PETPAT75</t>
  </si>
  <si>
    <t xml:space="preserve">VR-RHOMED-CAMCG75</t>
  </si>
  <si>
    <t xml:space="preserve">IGP Méditerranée rouge Carignan-Grenache Camarette</t>
  </si>
  <si>
    <t xml:space="preserve">VR-RHOVTX-AMOUNT75</t>
  </si>
  <si>
    <t xml:space="preserve">AOC Ventoux rouge Amountanage</t>
  </si>
  <si>
    <t xml:space="preserve">VR-RHOVTX-STSAUHC75</t>
  </si>
  <si>
    <t xml:space="preserve">AOC Ventoux rge Chât. St Sauveur Homme de Cœur</t>
  </si>
  <si>
    <t xml:space="preserve">VR-RHOVTX-CONTDEL75</t>
  </si>
  <si>
    <t xml:space="preserve">AOC Ventoux Contreforts du Delta (Terroir vivant)</t>
  </si>
  <si>
    <t xml:space="preserve">VR-RHOVTX-ARMONIA75</t>
  </si>
  <si>
    <t xml:space="preserve">AOP Ventoux rouge  Armonia Dom. de la Camarette</t>
  </si>
  <si>
    <t xml:space="preserve">VR-RHOBAR-VEG75</t>
  </si>
  <si>
    <t xml:space="preserve">IGP Côteaux des Baronnies rouge Alméras Vegan</t>
  </si>
  <si>
    <t xml:space="preserve">VR-RHOVAC-SEIGSAU75</t>
  </si>
  <si>
    <t xml:space="preserve">AOC Vacqueyras rouge Domaine Seignour et Saurel</t>
  </si>
  <si>
    <t xml:space="preserve">VR-RHOVAC-MONGAR75</t>
  </si>
  <si>
    <t xml:space="preserve">AOC Vacqueyras rge Dom. Montirius les Garrigues</t>
  </si>
  <si>
    <t xml:space="preserve">VR-RHOGIG-SEIGSAU75</t>
  </si>
  <si>
    <t xml:space="preserve">AOC Gigondas rouge Domaine Seignour et Saurel</t>
  </si>
  <si>
    <t xml:space="preserve">VR-RHOGIG-MONTDA75</t>
  </si>
  <si>
    <t xml:space="preserve">AOC Gigondas rge Dom. Montirius Terre des Ainés</t>
  </si>
  <si>
    <t xml:space="preserve">VR-RHOVIS-FOURSS75</t>
  </si>
  <si>
    <t xml:space="preserve">AOC Visan Village Rge Cuvée Native Dom. Fourmente</t>
  </si>
  <si>
    <t xml:space="preserve">VR-RHOVIS-GARRIGO75</t>
  </si>
  <si>
    <t xml:space="preserve">AOC Visan Village rouge Domaine Le Garrigon vegan</t>
  </si>
  <si>
    <t xml:space="preserve">vegan</t>
  </si>
  <si>
    <t xml:space="preserve">VR-RHOCT-VIGNARD75</t>
  </si>
  <si>
    <t xml:space="preserve">AOC Côtes du Rhône rouge Vignerons Ardèchois</t>
  </si>
  <si>
    <t xml:space="preserve">VR-RHOCT-PASQU75</t>
  </si>
  <si>
    <t xml:space="preserve">AOC Côtes du Rhone village rouge Plan de Dieu</t>
  </si>
  <si>
    <t xml:space="preserve">VR-RHOCT-CEDRES75</t>
  </si>
  <si>
    <t xml:space="preserve">AOC Côtes du Rhône rouge Domaine des Cèdres</t>
  </si>
  <si>
    <t xml:space="preserve">VR-RHOCT-CEDRES37</t>
  </si>
  <si>
    <t xml:space="preserve">VR-RHOCT-GARRIGO75</t>
  </si>
  <si>
    <t xml:space="preserve">AOC Côtes du Rhône rouge Domaine Le Garrigon</t>
  </si>
  <si>
    <t xml:space="preserve">VR-RHOCT-CHAPELIE75</t>
  </si>
  <si>
    <t xml:space="preserve">AOC Ct Rhône rouge Domaine Le Chapelier Tradition</t>
  </si>
  <si>
    <t xml:space="preserve">VR-RHOCT-GRAPPES75</t>
  </si>
  <si>
    <t xml:space="preserve">AOC Côtes du Rhône rouge Les Grappes d'Antan</t>
  </si>
  <si>
    <t xml:space="preserve">VR-RHOCT-GRAPPVIL75</t>
  </si>
  <si>
    <t xml:space="preserve">AOC CdR Village Vaison la Romaine rge Les Louves</t>
  </si>
  <si>
    <t xml:space="preserve">VR-RHOCT-CDTERVIV75</t>
  </si>
  <si>
    <t xml:space="preserve">AOC Ct Rhône rge Contreforts Delta Terroir Vivants</t>
  </si>
  <si>
    <t xml:space="preserve">VR-RHOCT-CHAPOUT75</t>
  </si>
  <si>
    <t xml:space="preserve">AOC Côtes du Rhône rouge Chapoutier</t>
  </si>
  <si>
    <t xml:space="preserve">VR-RHOCT-TOURCV75</t>
  </si>
  <si>
    <t xml:space="preserve">AOC Côtes du Rhône rouge Tour Couverte</t>
  </si>
  <si>
    <t xml:space="preserve">VR-RHOCT-TOURCVS75</t>
  </si>
  <si>
    <t xml:space="preserve">AOC Côtes du Rhône rouge Tour Couverte sans sulfites</t>
  </si>
  <si>
    <t xml:space="preserve">VR-RHOCT-CUVAPOLL75</t>
  </si>
  <si>
    <t xml:space="preserve">AOC Côtes du Rhône rouge Cuvée d'Apolline Demeter</t>
  </si>
  <si>
    <t xml:space="preserve">VR-RHO-STAPOLDYN75</t>
  </si>
  <si>
    <t xml:space="preserve">VdF rouge Dynorga Domaine St Apollinaire Demeter</t>
  </si>
  <si>
    <t xml:space="preserve">VR-RHOCZH-CHAPMEY75</t>
  </si>
  <si>
    <t xml:space="preserve">AOC Croze Hermitage rge Chapoutier Les Meysssoniers</t>
  </si>
  <si>
    <t xml:space="preserve">VR-RHOCZH-CHAPMEY37</t>
  </si>
  <si>
    <t xml:space="preserve">VR-RHOCZH-TAIN75</t>
  </si>
  <si>
    <t xml:space="preserve">AOC Croze Hermitage rge Cave de Tain</t>
  </si>
  <si>
    <t xml:space="preserve">VR-RHOSJ-JOSTAIN75</t>
  </si>
  <si>
    <t xml:space="preserve">AOC St Joseph rouge Cave de Tain</t>
  </si>
  <si>
    <t xml:space="preserve">VR-RHOCO-COTAIN75</t>
  </si>
  <si>
    <t xml:space="preserve">AOC Cornas rouge Cave de Tain</t>
  </si>
  <si>
    <t xml:space="preserve">Vallée du Rhône – blancs et rosés</t>
  </si>
  <si>
    <t xml:space="preserve">VB-RHOVTX-AMOUNT75</t>
  </si>
  <si>
    <t xml:space="preserve">AOC Ventoux blanc Amountanage </t>
  </si>
  <si>
    <t xml:space="preserve">VB-RHOCT-GRAPPES75</t>
  </si>
  <si>
    <t xml:space="preserve">AOC Côtes du Rhône blanc sec Les Grappes d'Antan</t>
  </si>
  <si>
    <t xml:space="preserve">VB-RHOCT-STAPOLBB75</t>
  </si>
  <si>
    <t xml:space="preserve">AOC Ct du Rhône Blanc de Blancs Dom. St Apollinaire</t>
  </si>
  <si>
    <t xml:space="preserve">VZ-RHONIM-PASTOUR75</t>
  </si>
  <si>
    <t xml:space="preserve">AOC Costières de Nîmes rosé Dom. Pastouret</t>
  </si>
  <si>
    <t xml:space="preserve">VZ-RHOMED-PETPAT75</t>
  </si>
  <si>
    <t xml:space="preserve">IGP Méditerranée rosé Les Petites Pâtures</t>
  </si>
  <si>
    <t xml:space="preserve">VZ-RHOMED-CAMTENT75</t>
  </si>
  <si>
    <t xml:space="preserve">IGP Méditerranée rosé Tentation Dom. Camarette</t>
  </si>
  <si>
    <t xml:space="preserve">VZ-RHOCT-STAPOLRO75</t>
  </si>
  <si>
    <t xml:space="preserve">AOC Ct du Rhône rosé Parf. rosé Dom. St Apollinaire</t>
  </si>
  <si>
    <t xml:space="preserve">VZ-RHOCT-GRAP75</t>
  </si>
  <si>
    <t xml:space="preserve">AOC Côtes du Rhône rosé Les Grappes d'Antan</t>
  </si>
  <si>
    <t xml:space="preserve">Savoie</t>
  </si>
  <si>
    <t xml:space="preserve">VR-SAV-QUEN75</t>
  </si>
  <si>
    <t xml:space="preserve">AOP Savoie rouge Mondeuse Domaine Quenard</t>
  </si>
  <si>
    <t xml:space="preserve">VB-SAV-QUEN75</t>
  </si>
  <si>
    <t xml:space="preserve">AOP Savoie blanc Chignin-Bergeron Dom. Quenard </t>
  </si>
  <si>
    <t xml:space="preserve">Beaujolais</t>
  </si>
  <si>
    <t xml:space="preserve">VR-BJL-SVIGNER75</t>
  </si>
  <si>
    <t xml:space="preserve">AOC Beaujolais rouge Signé Vigneron</t>
  </si>
  <si>
    <t xml:space="preserve">VR-BJL-VILLGBRU75</t>
  </si>
  <si>
    <t xml:space="preserve">AOC Beaujolais village rouge Les Grandes Bruyères</t>
  </si>
  <si>
    <t xml:space="preserve">VR-BJLMO-EGLANT75</t>
  </si>
  <si>
    <t xml:space="preserve">AOC Morgon Domaine de l'Eglantine</t>
  </si>
  <si>
    <t xml:space="preserve">VR-BJLMO-EGLANTSS75</t>
  </si>
  <si>
    <t xml:space="preserve">AOC Morgon Domaine de l'Eglantine sans sulfites</t>
  </si>
  <si>
    <t xml:space="preserve">Bourgogne</t>
  </si>
  <si>
    <t xml:space="preserve">VR-BGG-HCNPHGEN75</t>
  </si>
  <si>
    <t xml:space="preserve">AOC Bgg rouge Ht Ct de Nuits P. Hudelot Genevrières</t>
  </si>
  <si>
    <t xml:space="preserve">VR-BGG-HCNPHCOL75</t>
  </si>
  <si>
    <t xml:space="preserve">AOC Bgg rouge Ht Ct de Nuits P. Hudelot Colombières</t>
  </si>
  <si>
    <t xml:space="preserve">VR-BGG-HCBMONCH75</t>
  </si>
  <si>
    <t xml:space="preserve">AOC Bgg rouge Hautes Côtes de Beaune D. Monchovet</t>
  </si>
  <si>
    <t xml:space="preserve">VR-BGGPO-MONCHFC75</t>
  </si>
  <si>
    <t xml:space="preserve">AOC Pommard rouge D. Monchovet fût de chêne</t>
  </si>
  <si>
    <t xml:space="preserve">VR-BGGCTX-GDEBRUY75</t>
  </si>
  <si>
    <t xml:space="preserve">AOC Ctx bourguignons rouge Les Grandes Bruyères</t>
  </si>
  <si>
    <t xml:space="preserve">VB-BGGAL-PHUDEL75</t>
  </si>
  <si>
    <t xml:space="preserve">AOC Bgg Aligoté blanc sec Domaine Patrick Hudelot</t>
  </si>
  <si>
    <t xml:space="preserve">VB-BGGCH-GOUL75</t>
  </si>
  <si>
    <t xml:space="preserve">AOC Chablis Domaine Goulley</t>
  </si>
  <si>
    <t xml:space="preserve">VB-BGGPCH-PCGOUL75</t>
  </si>
  <si>
    <t xml:space="preserve">AOC Petit Chablis Domaine Goulley</t>
  </si>
  <si>
    <t xml:space="preserve">VB-BGGPCH-PCGOUL37</t>
  </si>
  <si>
    <t xml:space="preserve">VR-LORCT-PINOIRCV75</t>
  </si>
  <si>
    <t xml:space="preserve">AOC Côte de Toul rouge Pinot Noir Claude Vosgien</t>
  </si>
  <si>
    <t xml:space="preserve">VZ-LORCT-SEDUC75</t>
  </si>
  <si>
    <t xml:space="preserve">AOC Côte de Toul rosé Pinot Séduction Cl. Vosgien</t>
  </si>
  <si>
    <t xml:space="preserve">VB-ALSEDE-ODWEB75</t>
  </si>
  <si>
    <t xml:space="preserve">AOC Edelzwicker blanc sec Domaine Odile Weber</t>
  </si>
  <si>
    <t xml:space="preserve">VB-ALSSYL-ODWEB75</t>
  </si>
  <si>
    <t xml:space="preserve">AOC Sylvanner blanc sec Domaine Odile Weber</t>
  </si>
  <si>
    <t xml:space="preserve">VB-ALSRIE-ODWEB75</t>
  </si>
  <si>
    <t xml:space="preserve">AOC Riesling blanc sec fruité Domaine Odile Weber</t>
  </si>
  <si>
    <t xml:space="preserve">VB-ALSPIB-ODWEB75</t>
  </si>
  <si>
    <t xml:space="preserve">AOC Pinot Blanc blanc Dom. Odile Weber auxerrois</t>
  </si>
  <si>
    <t xml:space="preserve">VB-ALSPIG-ODWEB75</t>
  </si>
  <si>
    <t xml:space="preserve">AOC Pinot Gris blanc Domaine Odile Weber</t>
  </si>
  <si>
    <t xml:space="preserve">VB-ALSGEW-ODWEB75</t>
  </si>
  <si>
    <t xml:space="preserve">AOC Gewurztraminer blanc moelleux Dom. O. Weber</t>
  </si>
  <si>
    <t xml:space="preserve">VB-ALSGEW-BOLL75</t>
  </si>
  <si>
    <t xml:space="preserve">AOC Gewurztraminer blanc moelleux Bollenberg</t>
  </si>
  <si>
    <t xml:space="preserve">Vallée de la Loire et Centre – rouges</t>
  </si>
  <si>
    <t xml:space="preserve">VR-VDLCF-VLCDG75</t>
  </si>
  <si>
    <t xml:space="preserve">AOC Ct Forez rouge Dom. Verdier Logel cuv. gourmets</t>
  </si>
  <si>
    <t xml:space="preserve">VR-VDLSAN-DPYNOZ75</t>
  </si>
  <si>
    <t xml:space="preserve">AOC Sancerre rouge Domaine Dauny Pynoz</t>
  </si>
  <si>
    <t xml:space="preserve">VR-VDLTOU-GAMCT75</t>
  </si>
  <si>
    <t xml:space="preserve">AOC Touraine rouge Gamay Courtault Tardieux</t>
  </si>
  <si>
    <t xml:space="preserve">VR-VDLCHI-ARP75</t>
  </si>
  <si>
    <t xml:space="preserve">AOC Chinon rouge cuvée l'Arpenty</t>
  </si>
  <si>
    <t xml:space="preserve">VR-VDLCHI-COULA75</t>
  </si>
  <si>
    <t xml:space="preserve">AOC Chinon rouge Château de Coulaine</t>
  </si>
  <si>
    <t xml:space="preserve">VR-VDLCHI-ESPTER75</t>
  </si>
  <si>
    <t xml:space="preserve">VR-VDLBGL-GUION75</t>
  </si>
  <si>
    <t xml:space="preserve">AOC Bourgueil rouge Domaine Guion</t>
  </si>
  <si>
    <t xml:space="preserve">VR-VDLBGL-PTBOND75</t>
  </si>
  <si>
    <t xml:space="preserve">AOC Bourgueil rge Dom. Petit Bondieu cuv. Céleste</t>
  </si>
  <si>
    <t xml:space="preserve">VR-VDLSNB-DUMGRAV75</t>
  </si>
  <si>
    <t xml:space="preserve">AOC St Nicolas Bourgueil rouge Dumortier les Graviers</t>
  </si>
  <si>
    <t xml:space="preserve">VR-VDLSNB-AMIGRAV75</t>
  </si>
  <si>
    <t xml:space="preserve">AOC St Nicolas Bourgueil rouge Amirault les Gravières</t>
  </si>
  <si>
    <t xml:space="preserve">VR-VDLSAU-REIGPAR75</t>
  </si>
  <si>
    <t xml:space="preserve">AOC Saumur rouge Domaine Reigner le Paradis</t>
  </si>
  <si>
    <t xml:space="preserve">VR-VDLSAU-PSTMART75</t>
  </si>
  <si>
    <t xml:space="preserve">AOC Saumur rouge Domaine du Pas St Martin</t>
  </si>
  <si>
    <t xml:space="preserve">VR-VDLSCH-VARIN75</t>
  </si>
  <si>
    <t xml:space="preserve">AOC Saumur Champigny rouge Daheuiller Varinelles </t>
  </si>
  <si>
    <t xml:space="preserve">VR-VDLSCH-VARIN37</t>
  </si>
  <si>
    <t xml:space="preserve">VR-VDLSCH-FROGER75</t>
  </si>
  <si>
    <t xml:space="preserve">AOC Saumur Champigny rouge Domaine des Frogères</t>
  </si>
  <si>
    <t xml:space="preserve">VR-VDLANJ-LEROUX75</t>
  </si>
  <si>
    <t xml:space="preserve">VR-VDLANJ-LERVV75</t>
  </si>
  <si>
    <t xml:space="preserve">VR-VDLANJ-LERVV37</t>
  </si>
  <si>
    <t xml:space="preserve">VR-VDL-CACBONHUT75</t>
  </si>
  <si>
    <t xml:space="preserve">IGP VdL rouge Cabernet-Côt Domaine Bonnet-Huteau</t>
  </si>
  <si>
    <t xml:space="preserve">VR-VDL-GAMAY0BAB75</t>
  </si>
  <si>
    <t xml:space="preserve">IGP VdL rouge Gamay 0 Domaine Babelutte ss sulfite</t>
  </si>
  <si>
    <t xml:space="preserve">Vallée de la Loire et Centre – blancs et rosés</t>
  </si>
  <si>
    <t xml:space="preserve">VB-VDLPOU-PFBOUCH75</t>
  </si>
  <si>
    <t xml:space="preserve">AOC Pouilly Fumé Domaine Bouchot</t>
  </si>
  <si>
    <t xml:space="preserve">VB-VDLSAN-DCAILL75</t>
  </si>
  <si>
    <t xml:space="preserve">AOC Sancerre blanc Domaine Dauny Les Caillottes</t>
  </si>
  <si>
    <t xml:space="preserve">VB-VDLSAN-DCAILL37</t>
  </si>
  <si>
    <t xml:space="preserve">VB-VDLSAN-TERBLA75</t>
  </si>
  <si>
    <t xml:space="preserve">AOC Sancerre blanc Terres Blanches</t>
  </si>
  <si>
    <t xml:space="preserve">VB-VDLTOU-SAGER75</t>
  </si>
  <si>
    <t xml:space="preserve">AOC Touraine blanc sec sauvignon Les Sagères</t>
  </si>
  <si>
    <t xml:space="preserve">VB-VDLSAU-PSTMART75</t>
  </si>
  <si>
    <t xml:space="preserve">AOC Saumur blanc sec Domaine du Pas St Martin</t>
  </si>
  <si>
    <t xml:space="preserve">VB-VDLSCH-INGEN75</t>
  </si>
  <si>
    <t xml:space="preserve">AOC Saumur Champigny blanc Daheuiller l'Ingénue</t>
  </si>
  <si>
    <t xml:space="preserve">VB-VDLANJ-LEROUX75</t>
  </si>
  <si>
    <t xml:space="preserve">VB-VDLLAY-LEROUX75</t>
  </si>
  <si>
    <t xml:space="preserve">AOC Côteaux du Layon blanc moelleux Dom. Leroux</t>
  </si>
  <si>
    <t xml:space="preserve">VB-VDLLAY-LEROUX37</t>
  </si>
  <si>
    <t xml:space="preserve">VB-VDLLAY-CLOSTI75</t>
  </si>
  <si>
    <t xml:space="preserve">AOC Ctx du Layon blanc moelleux Dom. Des Clostiers</t>
  </si>
  <si>
    <t xml:space="preserve">VB-VDLSAV-VALOUISE75</t>
  </si>
  <si>
    <t xml:space="preserve">AOC Savennières Val de Louise</t>
  </si>
  <si>
    <t xml:space="preserve">VB-VDLMUS-FESSARD75</t>
  </si>
  <si>
    <t xml:space="preserve">AOC Muscadet blanc sec Chât. de la Fessardières</t>
  </si>
  <si>
    <t xml:space="preserve">VB-VDLMSM-BREGEO75</t>
  </si>
  <si>
    <t xml:space="preserve">AOC Muscadet S&amp;M /lie blanc sec Dom. Bregeonnette</t>
  </si>
  <si>
    <t xml:space="preserve">VB-VDLMSM-BHTARC75</t>
  </si>
  <si>
    <t xml:space="preserve">AOC Muscadet S&amp;M /lie blanc sec B-H Tarcière</t>
  </si>
  <si>
    <t xml:space="preserve">VB-VDL-CHABREGEO75</t>
  </si>
  <si>
    <t xml:space="preserve">IGP Val de Loire blanc Chardonnay Stéphane Horieux</t>
  </si>
  <si>
    <t xml:space="preserve">VB-VDL-CHABONHUT75</t>
  </si>
  <si>
    <t xml:space="preserve">IGP Val de Loire blanc Chardonnay Bonnet-Huteau</t>
  </si>
  <si>
    <t xml:space="preserve">VZ-VDLSAN-DAUNY75</t>
  </si>
  <si>
    <t xml:space="preserve">AOC Sancerre rosé Domaine Dauny</t>
  </si>
  <si>
    <t xml:space="preserve">VZ-VDLANJ-LEROU75</t>
  </si>
  <si>
    <t xml:space="preserve">AOC Anjou rosé de Loire sec Dom. Gérard Leroux</t>
  </si>
  <si>
    <t xml:space="preserve">VZ-VDLANJ-LEROUDS75</t>
  </si>
  <si>
    <t xml:space="preserve">AOC Anjou rosé d'Anjou ½ sec Dom. Gérard Leroux</t>
  </si>
  <si>
    <t xml:space="preserve">VZ-VDLANJ-LEROUCA75</t>
  </si>
  <si>
    <t xml:space="preserve">AOC Anjou rosé cabernet d'Anjou ½ sec G. Leroux</t>
  </si>
  <si>
    <t xml:space="preserve">VZ-VDLANJ-DTLO75</t>
  </si>
  <si>
    <t xml:space="preserve">AOC Anjou rosé Douce Terre de Loire</t>
  </si>
  <si>
    <t xml:space="preserve">VZ-VDL-BONHUT75</t>
  </si>
  <si>
    <t xml:space="preserve">IGP Val de Loire rosé Bonnet-Huteau</t>
  </si>
  <si>
    <t xml:space="preserve">Vins d'Espagne et d'Italie</t>
  </si>
  <si>
    <t xml:space="preserve">VR-ITA-CHIANSMICH75</t>
  </si>
  <si>
    <t xml:space="preserve">Vin d'Italie Chianti rouge San Michel DOCG</t>
  </si>
  <si>
    <t xml:space="preserve">VR-ESP-JDMMONTAMP75</t>
  </si>
  <si>
    <t xml:space="preserve">Espagne rouge Jean de Maubastit L'Ancêtre</t>
  </si>
  <si>
    <t xml:space="preserve">VR-ESP-MACTEMGRE75</t>
  </si>
  <si>
    <t xml:space="preserve">Espagne rouge Macatela sans sulfites</t>
  </si>
  <si>
    <t xml:space="preserve">VR-ESP-MACATRG75</t>
  </si>
  <si>
    <t xml:space="preserve">Espagne rouge Macatela</t>
  </si>
  <si>
    <t xml:space="preserve">VR-ESP-THEREGREN75</t>
  </si>
  <si>
    <t xml:space="preserve">Espagne rouge Théresa Grenache sans sulfites</t>
  </si>
  <si>
    <t xml:space="preserve">VB-ESP-MACATBL75</t>
  </si>
  <si>
    <t xml:space="preserve">Espagne blanc Macatela</t>
  </si>
  <si>
    <t xml:space="preserve">VZ-ESP-MACATROS75</t>
  </si>
  <si>
    <t xml:space="preserve">Espagne rosé Macatela</t>
  </si>
  <si>
    <t xml:space="preserve">Champagne et vins pétillants</t>
  </si>
  <si>
    <t xml:space="preserve">VP-SO-GRINBON75</t>
  </si>
  <si>
    <t xml:space="preserve">Vin mousseux " BON" Dom. Grinou cépage Muscaris</t>
  </si>
  <si>
    <t xml:space="preserve">VP-LGRBL-MAYRAC75</t>
  </si>
  <si>
    <t xml:space="preserve">AOC Blanquette de Limoux brut blanc Dom. Mayrac</t>
  </si>
  <si>
    <t xml:space="preserve">VP-LGRBL-MAYRACSS75</t>
  </si>
  <si>
    <t xml:space="preserve">AOC Blqut Limoux brut blanc Dom. Mayrac sans sulfite</t>
  </si>
  <si>
    <t xml:space="preserve">VP-LGRBL-DELMAST75</t>
  </si>
  <si>
    <t xml:space="preserve">AOC Blanquette Limoux Dom. Delmas cuv. Tradition</t>
  </si>
  <si>
    <t xml:space="preserve">VP-VDRCD-MOGRAT75</t>
  </si>
  <si>
    <t xml:space="preserve">AOC Clairette de Die brut blanc Monge Gramont Trad.</t>
  </si>
  <si>
    <t xml:space="preserve">VP-ALSCR-OWEB75</t>
  </si>
  <si>
    <t xml:space="preserve">AOC Crémant d'Alsace brut blanc Odile Weber</t>
  </si>
  <si>
    <t xml:space="preserve">VP-VDLSAU-BBLEROU75</t>
  </si>
  <si>
    <t xml:space="preserve">AOC Saumur brut blanc Domaine Gérard Leroux</t>
  </si>
  <si>
    <t xml:space="preserve">VP-VDLCR-ANCESBL75</t>
  </si>
  <si>
    <t xml:space="preserve">AOC Crémant de Loire brut blanc Ancestral</t>
  </si>
  <si>
    <t xml:space="preserve">VP-VDLCR-ANCESROS75</t>
  </si>
  <si>
    <t xml:space="preserve">AOC Crémant de Loire brut rosé Ancestral</t>
  </si>
  <si>
    <t xml:space="preserve">VP-CHP-SCHREIBTR75</t>
  </si>
  <si>
    <t xml:space="preserve">AOC Champagne Erick Schreiber brut Tradition</t>
  </si>
  <si>
    <t xml:space="preserve">Champagne</t>
  </si>
  <si>
    <t xml:space="preserve">VP-CHP-SCHREIBTR37</t>
  </si>
  <si>
    <t xml:space="preserve">VP-CHP-SCHREIBGR75</t>
  </si>
  <si>
    <t xml:space="preserve">AOC Champagne Erick Schreiber brut Gde Réserve </t>
  </si>
  <si>
    <t xml:space="preserve">VP-CHP-SCHREIBRO75</t>
  </si>
  <si>
    <t xml:space="preserve">AOC Champagne rosé Erick Schreiber brut Trad.</t>
  </si>
  <si>
    <t xml:space="preserve">JA-PROTONELBR75</t>
  </si>
  <si>
    <t xml:space="preserve">Prosecco Tonelli brut</t>
  </si>
  <si>
    <t xml:space="preserve">Vegan</t>
  </si>
  <si>
    <t xml:space="preserve">JA-PROTONELEXBR75</t>
  </si>
  <si>
    <t xml:space="preserve">Prosecco Tonelli extra-brut</t>
  </si>
  <si>
    <t xml:space="preserve">Apéritifs à base de vin</t>
  </si>
  <si>
    <t xml:space="preserve">FC-VINRHUB75</t>
  </si>
  <si>
    <t xml:space="preserve">Vin de Rhubarbe NOE Ferme du Chêne</t>
  </si>
  <si>
    <t xml:space="preserve">VB-PECHETV75</t>
  </si>
  <si>
    <t xml:space="preserve">Vin blanc pêche Terroirs Vivants – 8°</t>
  </si>
  <si>
    <t xml:space="preserve">VZ-PAMPLEMTV75</t>
  </si>
  <si>
    <t xml:space="preserve">Vin rosé pamplemousse Terroirs Vivants – 8°</t>
  </si>
  <si>
    <t xml:space="preserve">VZ-PAMPLEMTB75</t>
  </si>
  <si>
    <t xml:space="preserve">Vin rosé pamplemousse Les Terres Bios</t>
  </si>
  <si>
    <t xml:space="preserve">PN-ORIGIN75</t>
  </si>
  <si>
    <t xml:space="preserve">Les Apéros de Pierre et Nico – L'Original</t>
  </si>
  <si>
    <t xml:space="preserve">Vin blanc et casis</t>
  </si>
  <si>
    <t xml:space="preserve">PN-GOURM75</t>
  </si>
  <si>
    <t xml:space="preserve">Les Apéros de Pierre et Nico – Le Gourmand</t>
  </si>
  <si>
    <t xml:space="preserve">Vin blanc, framboise et groseille</t>
  </si>
  <si>
    <r>
      <rPr>
        <b val="true"/>
        <i val="true"/>
        <sz val="11"/>
        <color rgb="FF000080"/>
        <rFont val="Arial"/>
        <family val="2"/>
        <charset val="1"/>
      </rPr>
      <t xml:space="preserve">Dem</t>
    </r>
    <r>
      <rPr>
        <i val="true"/>
        <sz val="11"/>
        <color rgb="FF000080"/>
        <rFont val="Arial"/>
        <family val="2"/>
        <charset val="1"/>
      </rPr>
      <t xml:space="preserve"> : Vins certifiés Demeter (agriculture biodynamique), taux de sulfite maximum : 50mg/l</t>
    </r>
  </si>
  <si>
    <r>
      <rPr>
        <b val="true"/>
        <i val="true"/>
        <sz val="11"/>
        <color rgb="FF000080"/>
        <rFont val="Arial"/>
        <family val="2"/>
        <charset val="1"/>
      </rPr>
      <t xml:space="preserve">Nat :</t>
    </r>
    <r>
      <rPr>
        <i val="true"/>
        <sz val="11"/>
        <color rgb="FF000080"/>
        <rFont val="Arial"/>
        <family val="2"/>
        <charset val="1"/>
      </rPr>
      <t xml:space="preserve"> Vins dits naturels, sans sulfites</t>
    </r>
  </si>
  <si>
    <t xml:space="preserve">Alcools</t>
  </si>
  <si>
    <t xml:space="preserve">AL-ALCFRUITS100</t>
  </si>
  <si>
    <t xml:space="preserve">Alcool pour fruits Grand Rubren – 45°</t>
  </si>
  <si>
    <t xml:space="preserve">AL-CALVIE70</t>
  </si>
  <si>
    <t xml:space="preserve">Calvados vieux 4 ans Clos du Bourg – 42°</t>
  </si>
  <si>
    <t xml:space="preserve">Nomandie</t>
  </si>
  <si>
    <t xml:space="preserve">AL-COG-ESTBB70</t>
  </si>
  <si>
    <t xml:space="preserve">Cognac Estival Brard Blanchard – 40°</t>
  </si>
  <si>
    <t xml:space="preserve">Cognac</t>
  </si>
  <si>
    <t xml:space="preserve">AL-COG-FDCBB70</t>
  </si>
  <si>
    <t xml:space="preserve">Cognac Fût Chêne Brard Blanchard – 40°</t>
  </si>
  <si>
    <t xml:space="preserve">AL-COG-VSPIN70</t>
  </si>
  <si>
    <t xml:space="preserve">Cognac VS Domaine Pinard 3 ans -  40°</t>
  </si>
  <si>
    <t xml:space="preserve">AL-COG-VSOPPIN70</t>
  </si>
  <si>
    <t xml:space="preserve">Cognac VSOP Domaine Pinard 6ans</t>
  </si>
  <si>
    <t xml:space="preserve">BT-AL-CASSBIG50</t>
  </si>
  <si>
    <t xml:space="preserve">Crème de Cassis Bigallet – 15°</t>
  </si>
  <si>
    <t xml:space="preserve">AL-CASSGRRUB70</t>
  </si>
  <si>
    <t xml:space="preserve">Crème de Cassis Grand Rubren 16°</t>
  </si>
  <si>
    <t xml:space="preserve">BT-AL-CHAT50</t>
  </si>
  <si>
    <t xml:space="preserve">Crème de Châtaigne Bigallet - 15°</t>
  </si>
  <si>
    <t xml:space="preserve">BT-AL-FRAMBIG50</t>
  </si>
  <si>
    <t xml:space="preserve">Crème de Framboise Bigallet - 15°</t>
  </si>
  <si>
    <t xml:space="preserve">AL-FARIG70</t>
  </si>
  <si>
    <r>
      <rPr>
        <b val="true"/>
        <sz val="10"/>
        <rFont val="Arial"/>
        <family val="2"/>
        <charset val="1"/>
      </rPr>
      <t xml:space="preserve">Farigoulette Janot </t>
    </r>
    <r>
      <rPr>
        <i val="true"/>
        <sz val="10"/>
        <rFont val="Arial"/>
        <family val="2"/>
        <charset val="1"/>
      </rPr>
      <t xml:space="preserve">(liqueur de thym) </t>
    </r>
    <r>
      <rPr>
        <b val="true"/>
        <sz val="10"/>
        <rFont val="Arial"/>
        <family val="2"/>
        <charset val="1"/>
      </rPr>
      <t xml:space="preserve">– 40°</t>
    </r>
  </si>
  <si>
    <t xml:space="preserve">BT-AL-GENEPY50</t>
  </si>
  <si>
    <t xml:space="preserve">Genepy "Aiguille Verte" Bigallet- 40°</t>
  </si>
  <si>
    <t xml:space="preserve">AL-GENTIANE70</t>
  </si>
  <si>
    <t xml:space="preserve">Gentiane Janot – 16°</t>
  </si>
  <si>
    <t xml:space="preserve">AL-GINKING70</t>
  </si>
  <si>
    <t xml:space="preserve">Gin Kingly – 37,5°</t>
  </si>
  <si>
    <t xml:space="preserve">AL-GINJG70</t>
  </si>
  <si>
    <t xml:space="preserve">Gin Juniper Green – 37,5°</t>
  </si>
  <si>
    <t xml:space="preserve">Angleterre</t>
  </si>
  <si>
    <t xml:space="preserve">SD-LIQCAFE50</t>
  </si>
  <si>
    <t xml:space="preserve">Liqueur de café</t>
  </si>
  <si>
    <t xml:space="preserve">SD-LIQORANG50</t>
  </si>
  <si>
    <t xml:space="preserve">Liqueur d'orange</t>
  </si>
  <si>
    <t xml:space="preserve">SD-LIQ7RAC50</t>
  </si>
  <si>
    <t xml:space="preserve">Liqueur aux 7 racines</t>
  </si>
  <si>
    <t xml:space="preserve">AL-MUS-MDM75</t>
  </si>
  <si>
    <t xml:space="preserve">Muscat de Rivesalt Mas del Mas – 16°</t>
  </si>
  <si>
    <t xml:space="preserve">AL-MUS-MDMLOR50</t>
  </si>
  <si>
    <t xml:space="preserve">Muscat "L'Or" Mas del Mas – 16°</t>
  </si>
  <si>
    <t xml:space="preserve">AL-MUS-PUJ75</t>
  </si>
  <si>
    <t xml:space="preserve">Muscat de Rivesalt Pujol</t>
  </si>
  <si>
    <t xml:space="preserve">JA-PASTISCF70</t>
  </si>
  <si>
    <r>
      <rPr>
        <b val="true"/>
        <sz val="10"/>
        <rFont val="Arial"/>
        <family val="2"/>
        <charset val="1"/>
      </rPr>
      <t xml:space="preserve">Pastis Chais du Fort </t>
    </r>
    <r>
      <rPr>
        <i val="true"/>
        <sz val="10"/>
        <rFont val="Arial"/>
        <family val="2"/>
        <charset val="1"/>
      </rPr>
      <t xml:space="preserve">(ex Janot) </t>
    </r>
    <r>
      <rPr>
        <b val="true"/>
        <sz val="10"/>
        <rFont val="Arial"/>
        <family val="2"/>
        <charset val="1"/>
      </rPr>
      <t xml:space="preserve">– 45°</t>
    </r>
  </si>
  <si>
    <t xml:space="preserve">AL-PINBLABB75</t>
  </si>
  <si>
    <t xml:space="preserve">Pineau des Charentes blanc Brard Blanchard</t>
  </si>
  <si>
    <t xml:space="preserve">Charentes</t>
  </si>
  <si>
    <t xml:space="preserve">AL-PINROSBB75</t>
  </si>
  <si>
    <t xml:space="preserve">Pineau des Charentes rosé Brard Blanchard</t>
  </si>
  <si>
    <t xml:space="preserve">AL-PINBLAPIN75</t>
  </si>
  <si>
    <t xml:space="preserve">Pineau des Charentes blanc Pinard</t>
  </si>
  <si>
    <t xml:space="preserve">AL-PINROSPIN75</t>
  </si>
  <si>
    <t xml:space="preserve">Pineau des Charentes rosé Pinard</t>
  </si>
  <si>
    <t xml:space="preserve">AL-POMMEAU70</t>
  </si>
  <si>
    <t xml:space="preserve">Pommeau Clos du Bourg – 17°</t>
  </si>
  <si>
    <t xml:space="preserve">AL-PORTAWNCL75</t>
  </si>
  <si>
    <t xml:space="preserve">Porto Tawny classique – 20°</t>
  </si>
  <si>
    <t xml:space="preserve">Portugal</t>
  </si>
  <si>
    <t xml:space="preserve">AL-PORTORESRO75</t>
  </si>
  <si>
    <t xml:space="preserve">Porto Reserve Romariz – 20°</t>
  </si>
  <si>
    <t xml:space="preserve">AL-PORTFINRES75</t>
  </si>
  <si>
    <t xml:space="preserve">Porto Finest Reserve coffret -  20°</t>
  </si>
  <si>
    <t xml:space="preserve">AL-RATAFVOSG75</t>
  </si>
  <si>
    <t xml:space="preserve">Ratafia Claude Vosgien – 18°</t>
  </si>
  <si>
    <t xml:space="preserve">AL-RHUMPAPBL70</t>
  </si>
  <si>
    <t xml:space="preserve">Rhum Blanc Papagayo – 37,5°</t>
  </si>
  <si>
    <t xml:space="preserve">Paraguay</t>
  </si>
  <si>
    <t xml:space="preserve">AL-RHUMPAPEP70</t>
  </si>
  <si>
    <t xml:space="preserve">Rhum aux épices Papagayo – 37,5°</t>
  </si>
  <si>
    <t xml:space="preserve">AL-RHUMPAPBR70</t>
  </si>
  <si>
    <t xml:space="preserve">Rhum brun Papagayo – 37,5°</t>
  </si>
  <si>
    <t xml:space="preserve">AL-RHUMCABLBL70</t>
  </si>
  <si>
    <t xml:space="preserve">Rhum Blanc Cabana Libre – 37,5°</t>
  </si>
  <si>
    <t xml:space="preserve">AL-RHUMCABLAMBR70</t>
  </si>
  <si>
    <t xml:space="preserve">Rhum Ambré Cabana Libre – 37,5°</t>
  </si>
  <si>
    <t xml:space="preserve">AL-RHUMJAN30L</t>
  </si>
  <si>
    <t xml:space="preserve">Rhum blanc Janot - 37,5° </t>
  </si>
  <si>
    <t xml:space="preserve">AL-SANGRG75</t>
  </si>
  <si>
    <t xml:space="preserve">Sangria rouge – 8°</t>
  </si>
  <si>
    <t xml:space="preserve">AL-SPRITZSOR70</t>
  </si>
  <si>
    <t xml:space="preserve">Spritz Sorrentini – 15°</t>
  </si>
  <si>
    <t xml:space="preserve">AL-TEQREP70</t>
  </si>
  <si>
    <r>
      <rPr>
        <b val="true"/>
        <sz val="10"/>
        <rFont val="Arial"/>
        <family val="2"/>
        <charset val="1"/>
      </rPr>
      <t xml:space="preserve">Tequila Reposado</t>
    </r>
    <r>
      <rPr>
        <i val="true"/>
        <sz val="10"/>
        <rFont val="Arial"/>
        <family val="2"/>
        <charset val="1"/>
      </rPr>
      <t xml:space="preserve"> (à l'agave bleue) </t>
    </r>
    <r>
      <rPr>
        <b val="true"/>
        <sz val="10"/>
        <rFont val="Arial"/>
        <family val="2"/>
        <charset val="1"/>
      </rPr>
      <t xml:space="preserve">– 40°</t>
    </r>
  </si>
  <si>
    <t xml:space="preserve">Mexique</t>
  </si>
  <si>
    <t xml:space="preserve">AL-VERB-SORRE100</t>
  </si>
  <si>
    <t xml:space="preserve">Vermouth blanc Sorrentini – 13,5°</t>
  </si>
  <si>
    <t xml:space="preserve">AL-VERR-SORRE100</t>
  </si>
  <si>
    <t xml:space="preserve">Vermouth rouge Sorrentini – 13,5°</t>
  </si>
  <si>
    <t xml:space="preserve">JA-VOD70</t>
  </si>
  <si>
    <r>
      <rPr>
        <b val="true"/>
        <sz val="10"/>
        <rFont val="Arial"/>
        <family val="2"/>
        <charset val="1"/>
      </rPr>
      <t xml:space="preserve">Vodka Chais du Fort </t>
    </r>
    <r>
      <rPr>
        <i val="true"/>
        <sz val="10"/>
        <rFont val="Arial"/>
        <family val="2"/>
        <charset val="1"/>
      </rPr>
      <t xml:space="preserve">(ex Naïaskaïa)</t>
    </r>
    <r>
      <rPr>
        <b val="true"/>
        <sz val="10"/>
        <rFont val="Arial"/>
        <family val="2"/>
        <charset val="1"/>
      </rPr>
      <t xml:space="preserve"> – 37,5°</t>
    </r>
  </si>
  <si>
    <t xml:space="preserve">AL-VODKAUTUK5-70</t>
  </si>
  <si>
    <t xml:space="preserve">Vodka Utkins U.K.5 – 37,5°</t>
  </si>
  <si>
    <t xml:space="preserve">JA-WHICA70</t>
  </si>
  <si>
    <r>
      <rPr>
        <b val="true"/>
        <sz val="10"/>
        <rFont val="Arial"/>
        <family val="2"/>
        <charset val="1"/>
      </rPr>
      <t xml:space="preserve">Whisky Chais du Fort </t>
    </r>
    <r>
      <rPr>
        <i val="true"/>
        <sz val="10"/>
        <rFont val="Arial"/>
        <family val="2"/>
        <charset val="1"/>
      </rPr>
      <t xml:space="preserve">(ex Main Fields) </t>
    </r>
    <r>
      <rPr>
        <b val="true"/>
        <sz val="10"/>
        <rFont val="Arial"/>
        <family val="2"/>
        <charset val="1"/>
      </rPr>
      <t xml:space="preserve">– 40</t>
    </r>
    <r>
      <rPr>
        <i val="true"/>
        <sz val="10"/>
        <rFont val="Arial"/>
        <family val="2"/>
        <charset val="1"/>
      </rPr>
      <t xml:space="preserve">°</t>
    </r>
  </si>
  <si>
    <t xml:space="preserve">Ecosse</t>
  </si>
  <si>
    <t xml:space="preserve">AL-WHI-HH7A70</t>
  </si>
  <si>
    <t xml:space="preserve">Whisky Highland Harvest 7 ans – 40°</t>
  </si>
  <si>
    <t xml:space="preserve">Cafés, chicorées, mokas</t>
  </si>
  <si>
    <t xml:space="preserve">Café El Palomar</t>
  </si>
  <si>
    <t xml:space="preserve">SD-CAFEMOUL250</t>
  </si>
  <si>
    <t xml:space="preserve">100% arabica d'altitude moulu</t>
  </si>
  <si>
    <t xml:space="preserve">250g</t>
  </si>
  <si>
    <t xml:space="preserve">SD-CAFEMOUL1KG</t>
  </si>
  <si>
    <t xml:space="preserve">1kg</t>
  </si>
  <si>
    <t xml:space="preserve">SD-CAFEGRAIN250</t>
  </si>
  <si>
    <t xml:space="preserve">100% arabica d'altitude grain</t>
  </si>
  <si>
    <t xml:space="preserve">SD-CAFEGRAIN1KG</t>
  </si>
  <si>
    <t xml:space="preserve">SD-CAFEGRAIN20KG</t>
  </si>
  <si>
    <t xml:space="preserve">100% arabica d'altitude grain – vrac</t>
  </si>
  <si>
    <t xml:space="preserve">20kg</t>
  </si>
  <si>
    <t xml:space="preserve">SD-CAFEVERT250</t>
  </si>
  <si>
    <t xml:space="preserve">Café vert en grain</t>
  </si>
  <si>
    <t xml:space="preserve">Autres cafés Saldac</t>
  </si>
  <si>
    <t xml:space="preserve">SD-CAFEM-KIT250</t>
  </si>
  <si>
    <t xml:space="preserve">Café Kitche - 100% arabica moulu</t>
  </si>
  <si>
    <t xml:space="preserve">Guatemala</t>
  </si>
  <si>
    <t xml:space="preserve">SD-CAFEG-KIT1KG</t>
  </si>
  <si>
    <t xml:space="preserve">Café Kitche – 100% arabica grain</t>
  </si>
  <si>
    <t xml:space="preserve">SD-CAFEG-KIT20KG</t>
  </si>
  <si>
    <t xml:space="preserve">Préco.</t>
  </si>
  <si>
    <t xml:space="preserve">SD-CAFEM-HON250</t>
  </si>
  <si>
    <t xml:space="preserve">Café Capucas – 100% arabica moulu</t>
  </si>
  <si>
    <t xml:space="preserve">Honduras</t>
  </si>
  <si>
    <t xml:space="preserve">SD-CAFEG-HON1KG</t>
  </si>
  <si>
    <t xml:space="preserve">Café Capucas – 100% arabica grain</t>
  </si>
  <si>
    <t xml:space="preserve">SD-CAFEG-HON20KG</t>
  </si>
  <si>
    <t xml:space="preserve">SD-CAFEM-MEZ250</t>
  </si>
  <si>
    <t xml:space="preserve">CaféLa Mezcla 100% arabica moulu</t>
  </si>
  <si>
    <t xml:space="preserve">Guatem./Andes</t>
  </si>
  <si>
    <t xml:space="preserve">Café Chiapaneco</t>
  </si>
  <si>
    <t xml:space="preserve">OD-CHARABM250G</t>
  </si>
  <si>
    <t xml:space="preserve">100% arabica moulu</t>
  </si>
  <si>
    <t xml:space="preserve">Pérou/Mexique</t>
  </si>
  <si>
    <t xml:space="preserve">OD-CHEXPRM250G</t>
  </si>
  <si>
    <t xml:space="preserve">Expresso Arabica/robusta moulu</t>
  </si>
  <si>
    <t xml:space="preserve">Mélange</t>
  </si>
  <si>
    <t xml:space="preserve">OD-CHDECAM250G</t>
  </si>
  <si>
    <t xml:space="preserve">100% arabica décaféiné moulu</t>
  </si>
  <si>
    <t xml:space="preserve">OD-CHARABG250G</t>
  </si>
  <si>
    <t xml:space="preserve">100% arabica grain</t>
  </si>
  <si>
    <t xml:space="preserve">OD-CHARABG1KG</t>
  </si>
  <si>
    <t xml:space="preserve">OD-CHEXPR1KG</t>
  </si>
  <si>
    <t xml:space="preserve">Expresso Arabica/robusta grain</t>
  </si>
  <si>
    <t xml:space="preserve">Café Cordier</t>
  </si>
  <si>
    <t xml:space="preserve">OD-COGOURM250G</t>
  </si>
  <si>
    <t xml:space="preserve">Gourmet 100% arabica moulu</t>
  </si>
  <si>
    <t xml:space="preserve">Amérique Sud</t>
  </si>
  <si>
    <t xml:space="preserve">OD-COCORSM250G</t>
  </si>
  <si>
    <t xml:space="preserve">Corso arabica/robusta moulu</t>
  </si>
  <si>
    <t xml:space="preserve">OD-CODECAM250G</t>
  </si>
  <si>
    <t xml:space="preserve">OD-COGOURG250G</t>
  </si>
  <si>
    <t xml:space="preserve">Gourmet 100% arabica grain</t>
  </si>
  <si>
    <t xml:space="preserve">OD-COARABG1KG</t>
  </si>
  <si>
    <t xml:space="preserve">Mondo Nuevo 100% arabica grain</t>
  </si>
  <si>
    <t xml:space="preserve">Chicorée Avec Plaisir</t>
  </si>
  <si>
    <t xml:space="preserve">AV-CHICTORINT200</t>
  </si>
  <si>
    <t xml:space="preserve">Chicorée torréfiée Goût INTENSE</t>
  </si>
  <si>
    <t xml:space="preserve">200g</t>
  </si>
  <si>
    <t xml:space="preserve">AV-CHICTORDX200</t>
  </si>
  <si>
    <t xml:space="preserve">Chicorée torréfiée Goût DOUX</t>
  </si>
  <si>
    <t xml:space="preserve">AV-CHICSOL100</t>
  </si>
  <si>
    <t xml:space="preserve">Chicorée SOLUBLE</t>
  </si>
  <si>
    <t xml:space="preserve">100g</t>
  </si>
  <si>
    <t xml:space="preserve">AV-CHICTORLIQU180</t>
  </si>
  <si>
    <t xml:space="preserve">Chicorée torréfiée LIQUIDE</t>
  </si>
  <si>
    <t xml:space="preserve">180g</t>
  </si>
  <si>
    <t xml:space="preserve">VRAC Chicorée du Nord</t>
  </si>
  <si>
    <t xml:space="preserve">CN-CHICO5KG</t>
  </si>
  <si>
    <t xml:space="preserve">Chicorée torréfiée VRAC</t>
  </si>
  <si>
    <t xml:space="preserve">5kg</t>
  </si>
  <si>
    <r>
      <rPr>
        <sz val="18"/>
        <color rgb="FF000080"/>
        <rFont val="Arial"/>
        <family val="2"/>
        <charset val="1"/>
      </rPr>
      <t xml:space="preserve">Moka d'orge torréfié IRIS </t>
    </r>
    <r>
      <rPr>
        <sz val="14"/>
        <color rgb="FF000080"/>
        <rFont val="Arial"/>
        <family val="2"/>
        <charset val="1"/>
      </rPr>
      <t xml:space="preserve">–</t>
    </r>
    <r>
      <rPr>
        <b val="true"/>
        <i val="true"/>
        <sz val="14"/>
        <color rgb="FF000080"/>
        <rFont val="Arial"/>
        <family val="2"/>
        <charset val="1"/>
      </rPr>
      <t xml:space="preserve"> </t>
    </r>
    <r>
      <rPr>
        <i val="true"/>
        <sz val="14"/>
        <color rgb="FF000080"/>
        <rFont val="Arial"/>
        <family val="2"/>
        <charset val="1"/>
      </rPr>
      <t xml:space="preserve">sans caféine</t>
    </r>
  </si>
  <si>
    <t xml:space="preserve">IR-ORGEMOKA500</t>
  </si>
  <si>
    <t xml:space="preserve">Moka d'orge torréfié IRIS</t>
  </si>
  <si>
    <t xml:space="preserve">500g</t>
  </si>
  <si>
    <t xml:space="preserve">Autour du café</t>
  </si>
  <si>
    <t xml:space="preserve">Prix du sac 1kg</t>
  </si>
  <si>
    <t xml:space="preserve">Prix du sac        -5%*</t>
  </si>
  <si>
    <t xml:space="preserve">Sacs</t>
  </si>
  <si>
    <t xml:space="preserve">Chocolat</t>
  </si>
  <si>
    <t xml:space="preserve">Napolitains (carrés de chocolat emballés)</t>
  </si>
  <si>
    <t xml:space="preserve">SD-NAPO70</t>
  </si>
  <si>
    <t xml:space="preserve">Napolitains chocolat noir 70% - 5g</t>
  </si>
  <si>
    <t xml:space="preserve">Drôme</t>
  </si>
  <si>
    <t xml:space="preserve">Thés, matés, infusions</t>
  </si>
  <si>
    <t xml:space="preserve">Thés, matés et infusions en sachet</t>
  </si>
  <si>
    <t xml:space="preserve">Thés verts et blancs Sol à Sol</t>
  </si>
  <si>
    <t xml:space="preserve">SS-TV-JARDASIE100</t>
  </si>
  <si>
    <t xml:space="preserve">Thé vert Jardin d'Asie / Jardin zen</t>
  </si>
  <si>
    <t xml:space="preserve">Vietn./Chine</t>
  </si>
  <si>
    <t xml:space="preserve">SS-TV-GUNPOW100</t>
  </si>
  <si>
    <t xml:space="preserve">Thé vert Gunpowder</t>
  </si>
  <si>
    <t xml:space="preserve">Chine</t>
  </si>
  <si>
    <t xml:space="preserve">SS-TV-SENCHA100</t>
  </si>
  <si>
    <t xml:space="preserve">Thé vert Sencha</t>
  </si>
  <si>
    <t xml:space="preserve">SS-TV-JASMIN100</t>
  </si>
  <si>
    <t xml:space="preserve">Thé vert au jasmin</t>
  </si>
  <si>
    <t xml:space="preserve">SS-TV-CHUNMEE100</t>
  </si>
  <si>
    <t xml:space="preserve">Thé vert Chun Mee</t>
  </si>
  <si>
    <t xml:space="preserve">SS-TV-EGAZUR100</t>
  </si>
  <si>
    <t xml:space="preserve">Thé vert Earl Grey Azur</t>
  </si>
  <si>
    <t xml:space="preserve">SS-TV-DOUCAM100</t>
  </si>
  <si>
    <t xml:space="preserve">Thé vert Douceur d'amande</t>
  </si>
  <si>
    <t xml:space="preserve">SS-TV-AMINST100</t>
  </si>
  <si>
    <t xml:space="preserve">Thé vert Amour à l'instant</t>
  </si>
  <si>
    <t xml:space="preserve">SS-TV-JARDAGR100</t>
  </si>
  <si>
    <t xml:space="preserve">Thé vert jardin d'agrumes</t>
  </si>
  <si>
    <t xml:space="preserve">SS-TV-MENTREGL100</t>
  </si>
  <si>
    <t xml:space="preserve">Thé vert et menthe réglisse</t>
  </si>
  <si>
    <t xml:space="preserve">Argentine</t>
  </si>
  <si>
    <t xml:space="preserve">SS-TV-VERVCITR100</t>
  </si>
  <si>
    <t xml:space="preserve">Thé vert verveine/citron Au Chant des Cigales</t>
  </si>
  <si>
    <t xml:space="preserve">SS-TV-PINHOJAD100</t>
  </si>
  <si>
    <t xml:space="preserve">Thé vert Pin Ho Jade</t>
  </si>
  <si>
    <t xml:space="preserve">Vietnam</t>
  </si>
  <si>
    <t xml:space="preserve">SS-TV-FRAICMED100</t>
  </si>
  <si>
    <t xml:space="preserve">Thé vert fraîcheur Méditerranée</t>
  </si>
  <si>
    <t xml:space="preserve">SS-TV-FRUITROP100</t>
  </si>
  <si>
    <t xml:space="preserve">Thé vert fruité tropical</t>
  </si>
  <si>
    <t xml:space="preserve">SS-TB-PAIMUTHAN50</t>
  </si>
  <si>
    <t xml:space="preserve">Thé blanc Pai Mu Than</t>
  </si>
  <si>
    <t xml:space="preserve">50g</t>
  </si>
  <si>
    <t xml:space="preserve">Thés noirs Sol à Sol</t>
  </si>
  <si>
    <t xml:space="preserve">SS-TN-PTITDEJ100</t>
  </si>
  <si>
    <t xml:space="preserve">Thé noir P'tit déj sur la terrasse</t>
  </si>
  <si>
    <t xml:space="preserve">Inde/Chine</t>
  </si>
  <si>
    <t xml:space="preserve">SS-TN-DARJEEL100</t>
  </si>
  <si>
    <t xml:space="preserve">Thé noir Darjeeling</t>
  </si>
  <si>
    <t xml:space="preserve">Inde</t>
  </si>
  <si>
    <t xml:space="preserve">SS-TN-JKERALA100</t>
  </si>
  <si>
    <t xml:space="preserve">Thé noir Un jardin au Kerala</t>
  </si>
  <si>
    <t xml:space="preserve">SS-TN-PUERH100</t>
  </si>
  <si>
    <t xml:space="preserve">Thé noir Pu Erh</t>
  </si>
  <si>
    <t xml:space="preserve">SS-TN-HIVER100</t>
  </si>
  <si>
    <t xml:space="preserve">Thé d'hiver</t>
  </si>
  <si>
    <t xml:space="preserve">SS-TN-FLEURS100</t>
  </si>
  <si>
    <t xml:space="preserve">Thé des Fleurs</t>
  </si>
  <si>
    <t xml:space="preserve">SS-TN-VOYSENS100</t>
  </si>
  <si>
    <t xml:space="preserve">Thé noir Voyageur des sens</t>
  </si>
  <si>
    <t xml:space="preserve">SS-TN-ETEPROV100</t>
  </si>
  <si>
    <t xml:space="preserve">Thé noir Un été provençal</t>
  </si>
  <si>
    <t xml:space="preserve">SS-TN-EGSOL100</t>
  </si>
  <si>
    <t xml:space="preserve">Thé noir Earl Grey au soleil</t>
  </si>
  <si>
    <t xml:space="preserve">SS-TN-AMAND100</t>
  </si>
  <si>
    <t xml:space="preserve">Thé noir aux amandes</t>
  </si>
  <si>
    <t xml:space="preserve">SS-TN-BELORANG100</t>
  </si>
  <si>
    <t xml:space="preserve">Thé noir Mon bel oranger</t>
  </si>
  <si>
    <t xml:space="preserve">Matés Sol à Sol et accessoires maté</t>
  </si>
  <si>
    <t xml:space="preserve">SS-MA-VERT100</t>
  </si>
  <si>
    <t xml:space="preserve">Maté vert</t>
  </si>
  <si>
    <t xml:space="preserve">Brésil</t>
  </si>
  <si>
    <t xml:space="preserve">SS-MA-MENTHE100</t>
  </si>
  <si>
    <t xml:space="preserve">Maté et menthe</t>
  </si>
  <si>
    <t xml:space="preserve">SS-MA-EPIC100</t>
  </si>
  <si>
    <t xml:space="preserve">Maté et épices</t>
  </si>
  <si>
    <t xml:space="preserve">SS-MA-CITRMEN100</t>
  </si>
  <si>
    <t xml:space="preserve">Maté, citron et menthe</t>
  </si>
  <si>
    <t xml:space="preserve">SS-MA-ROOIBOR100</t>
  </si>
  <si>
    <t xml:space="preserve">Maté, rooibos et orange</t>
  </si>
  <si>
    <t xml:space="preserve">SS-MA-MENTREG100</t>
  </si>
  <si>
    <t xml:space="preserve">Maté, menthe et réglisse</t>
  </si>
  <si>
    <t xml:space="preserve">SS-MA-LAV100</t>
  </si>
  <si>
    <t xml:space="preserve">Maté et lavande de Provence</t>
  </si>
  <si>
    <t xml:space="preserve">SS-MA-GINGCITR100</t>
  </si>
  <si>
    <t xml:space="preserve">Maté, gingembre et citron</t>
  </si>
  <si>
    <t xml:space="preserve">SS-MA-APREP100</t>
  </si>
  <si>
    <t xml:space="preserve">Maté après repas</t>
  </si>
  <si>
    <t xml:space="preserve">SS-MA-VITAM100</t>
  </si>
  <si>
    <t xml:space="preserve">Maté Vitamaté</t>
  </si>
  <si>
    <t xml:space="preserve">SS-MA-DRAIN100</t>
  </si>
  <si>
    <t xml:space="preserve">Maté drainant Thé vert-citron</t>
  </si>
  <si>
    <t xml:space="preserve">SS-MT-TOAS100</t>
  </si>
  <si>
    <t xml:space="preserve">Maté toasté nature</t>
  </si>
  <si>
    <t xml:space="preserve">SS-MT-FEV100</t>
  </si>
  <si>
    <t xml:space="preserve">Maté toasté et fèves de cacao</t>
  </si>
  <si>
    <t xml:space="preserve">SS-MA-TRALAT500</t>
  </si>
  <si>
    <t xml:space="preserve">Maté tradition latino</t>
  </si>
  <si>
    <t xml:space="preserve">Rooibos et Honeybush Sol à Sol</t>
  </si>
  <si>
    <t xml:space="preserve">SS-RO-ROOIB100</t>
  </si>
  <si>
    <t xml:space="preserve">Rooibos</t>
  </si>
  <si>
    <t xml:space="preserve">Afri. du Sud</t>
  </si>
  <si>
    <t xml:space="preserve">SS-RO-ROVERT100</t>
  </si>
  <si>
    <t xml:space="preserve">Rooibos vert</t>
  </si>
  <si>
    <t xml:space="preserve">SS-RO-HONEYB100</t>
  </si>
  <si>
    <t xml:space="preserve">Honeybush</t>
  </si>
  <si>
    <t xml:space="preserve">SS-RO-FLOR100</t>
  </si>
  <si>
    <t xml:space="preserve">Rooibos Fleur d'Oranger</t>
  </si>
  <si>
    <t xml:space="preserve">SS-RO-COQSO100</t>
  </si>
  <si>
    <t xml:space="preserve">Rooibos Coquelicots du soir</t>
  </si>
  <si>
    <t xml:space="preserve">SS-RO-ORACAN100</t>
  </si>
  <si>
    <t xml:space="preserve">Rooibos Orange cannelle</t>
  </si>
  <si>
    <t xml:space="preserve">SS-RO-GINGCITR100</t>
  </si>
  <si>
    <t xml:space="preserve">Rooibos Gingembre citron</t>
  </si>
  <si>
    <t xml:space="preserve">Tisanes</t>
  </si>
  <si>
    <t xml:space="preserve">SS-TI-NUITPAIS50</t>
  </si>
  <si>
    <t xml:space="preserve">Tisane Nuit Paisible Sol à Sol</t>
  </si>
  <si>
    <t xml:space="preserve">SS-TI-LEMGING50</t>
  </si>
  <si>
    <t xml:space="preserve">Tisane Lemon Gingembre Sol à Sol</t>
  </si>
  <si>
    <t xml:space="preserve">SS-TI-VITAL50</t>
  </si>
  <si>
    <t xml:space="preserve">Tisane Allié Vitalité Sol à Sol</t>
  </si>
  <si>
    <t xml:space="preserve">SS-TI-DETOX50</t>
  </si>
  <si>
    <t xml:space="preserve">Tisane Allié Detox Sol à Sol</t>
  </si>
  <si>
    <t xml:space="preserve">SS-TI-BOUQZEN50</t>
  </si>
  <si>
    <t xml:space="preserve">Tisane Bouquet Zen Sol à Sol</t>
  </si>
  <si>
    <t xml:space="preserve">SS-TI-FRACID50</t>
  </si>
  <si>
    <t xml:space="preserve">Tisane Fraicheur Acidulée Sol à Sol</t>
  </si>
  <si>
    <t xml:space="preserve">SS-TI-HIBIS100</t>
  </si>
  <si>
    <t xml:space="preserve">Tisane Hibiscus Sol à Sol </t>
  </si>
  <si>
    <t xml:space="preserve">SS-TI-SOIR50</t>
  </si>
  <si>
    <t xml:space="preserve">Tisane du Soir Sol à Sol</t>
  </si>
  <si>
    <t xml:space="preserve">SS-TI-DIG50</t>
  </si>
  <si>
    <t xml:space="preserve">Tisane Digestion facile Sol à Sol</t>
  </si>
  <si>
    <t xml:space="preserve">SS-TI-RESP50</t>
  </si>
  <si>
    <t xml:space="preserve">Tisane Respiration Sol à Sol</t>
  </si>
  <si>
    <t xml:space="preserve">SS-TI-BONJ50</t>
  </si>
  <si>
    <t xml:space="preserve">Tisane Bonne journée Sol à Sol </t>
  </si>
  <si>
    <t xml:space="preserve">RC-MU100</t>
  </si>
  <si>
    <t xml:space="preserve">Thé MU – infusion la Route des Comptoirs</t>
  </si>
  <si>
    <t xml:space="preserve">Plantes simples Sol à Sol</t>
  </si>
  <si>
    <t xml:space="preserve">SS-PL-MELIS25</t>
  </si>
  <si>
    <t xml:space="preserve">Mélisse de Provence</t>
  </si>
  <si>
    <t xml:space="preserve">25g</t>
  </si>
  <si>
    <t xml:space="preserve">SS-PL-MTDOUC25</t>
  </si>
  <si>
    <t xml:space="preserve">Menthe Douce de Provence</t>
  </si>
  <si>
    <t xml:space="preserve">SS-PL-MTPOI25</t>
  </si>
  <si>
    <t xml:space="preserve">Menthe Poivrée de Provence</t>
  </si>
  <si>
    <t xml:space="preserve">Thés, matés et infusions en vrac</t>
  </si>
  <si>
    <t xml:space="preserve">Thés Sol à Sol en vrac 1kg</t>
  </si>
  <si>
    <t xml:space="preserve">SS-TV-AMINST1KG</t>
  </si>
  <si>
    <t xml:space="preserve">Thé vert Amour à l'instant Thé</t>
  </si>
  <si>
    <t xml:space="preserve">SS-TV-CHUNMEE1KG</t>
  </si>
  <si>
    <t xml:space="preserve">SS-TV-EGAZUR1KG</t>
  </si>
  <si>
    <t xml:space="preserve">Thé vert Earl Grey Azur </t>
  </si>
  <si>
    <t xml:space="preserve">SS-TV-CER1KG</t>
  </si>
  <si>
    <r>
      <rPr>
        <b val="true"/>
        <sz val="10"/>
        <rFont val="Arial"/>
        <family val="2"/>
        <charset val="1"/>
      </rPr>
      <t xml:space="preserve">Thé vert Le Goût de la Cerise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</si>
  <si>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SS-TV-GUNPOW1KG</t>
  </si>
  <si>
    <t xml:space="preserve">Thé vert Gunpowder </t>
  </si>
  <si>
    <t xml:space="preserve">SS-TV-JASMIN1KG</t>
  </si>
  <si>
    <t xml:space="preserve">Thé vert au Jasmin</t>
  </si>
  <si>
    <t xml:space="preserve">SS-TV-SENCHA1KG</t>
  </si>
  <si>
    <t xml:space="preserve">SS-TN-BELORANG1KG</t>
  </si>
  <si>
    <t xml:space="preserve">Thé noir Mon Bel Oranger</t>
  </si>
  <si>
    <t xml:space="preserve">SS-TN-DARJEEL1KG</t>
  </si>
  <si>
    <t xml:space="preserve">SS-TN-EGSOL1KG</t>
  </si>
  <si>
    <t xml:space="preserve">Thé noir Earl Grey au Soleil</t>
  </si>
  <si>
    <t xml:space="preserve">SS-TN-PTITDEJ1KG</t>
  </si>
  <si>
    <t xml:space="preserve">Thé noir P'tit déj sur la terrasse </t>
  </si>
  <si>
    <t xml:space="preserve">SS-TN-HIVER1KG</t>
  </si>
  <si>
    <t xml:space="preserve">Thé d'hiver </t>
  </si>
  <si>
    <t xml:space="preserve">Matés et Rooibos Sol à Sol en vrac 1kg</t>
  </si>
  <si>
    <t xml:space="preserve">SS-MA-VERT1KG</t>
  </si>
  <si>
    <t xml:space="preserve">Maté Vert (feuilles)</t>
  </si>
  <si>
    <t xml:space="preserve">SS-RO-ROOIB1KG</t>
  </si>
  <si>
    <t xml:space="preserve">SS-RO-FLOR1KG</t>
  </si>
  <si>
    <t xml:space="preserve">Infusions et Plantes simples Sol à Sol en vrac 500g</t>
  </si>
  <si>
    <t xml:space="preserve">SS-TI-DIG500</t>
  </si>
  <si>
    <t xml:space="preserve">Tisane Digestion Facile</t>
  </si>
  <si>
    <t xml:space="preserve">SS-TI-FRACID500</t>
  </si>
  <si>
    <t xml:space="preserve">Tisane Fraicheur Acidulée</t>
  </si>
  <si>
    <t xml:space="preserve">SS-TI-NUITPAIS500</t>
  </si>
  <si>
    <t xml:space="preserve">Tisane Nuit Paisible</t>
  </si>
  <si>
    <t xml:space="preserve">SS-PL-CAMO500</t>
  </si>
  <si>
    <t xml:space="preserve">Camomille</t>
  </si>
  <si>
    <t xml:space="preserve">SS-PL-EUCAL500</t>
  </si>
  <si>
    <t xml:space="preserve">Eucalyptus</t>
  </si>
  <si>
    <t xml:space="preserve">Europe</t>
  </si>
  <si>
    <t xml:space="preserve">SS-PL-MELIS1KG</t>
  </si>
  <si>
    <t xml:space="preserve">Mélisse</t>
  </si>
  <si>
    <t xml:space="preserve">SS-PL-MTDOUC1KG</t>
  </si>
  <si>
    <t xml:space="preserve">Menthe Douce</t>
  </si>
  <si>
    <t xml:space="preserve">SS-PL-MTPOI1KG</t>
  </si>
  <si>
    <t xml:space="preserve">Menthe Poivrée</t>
  </si>
  <si>
    <t xml:space="preserve">SS-PL-SAUG1KG</t>
  </si>
  <si>
    <t xml:space="preserve">Sauge</t>
  </si>
  <si>
    <t xml:space="preserve">SS-PL-TILL500</t>
  </si>
  <si>
    <t xml:space="preserve">Tilleul (bractées entières)</t>
  </si>
  <si>
    <t xml:space="preserve">SS-PL-VERVCIT500</t>
  </si>
  <si>
    <t xml:space="preserve">Verveine citronnée</t>
  </si>
  <si>
    <t xml:space="preserve">D'autres thés, infusions et plantes simples en vrac disponibles sur précommande.</t>
  </si>
  <si>
    <t xml:space="preserve">Thés, matés et infusions en infusettes</t>
  </si>
  <si>
    <t xml:space="preserve">Thés, Rooibos et infusions La Route des Comptoirs - infusettes</t>
  </si>
  <si>
    <t xml:space="preserve">RC-CHUNMEE</t>
  </si>
  <si>
    <t xml:space="preserve">Thé vert nature Chun Mee</t>
  </si>
  <si>
    <t xml:space="preserve">RC-TVEARLGREY</t>
  </si>
  <si>
    <t xml:space="preserve">Thé vert Earl Grey</t>
  </si>
  <si>
    <t xml:space="preserve">RC-GOUTRUSSE</t>
  </si>
  <si>
    <t xml:space="preserve">Thé Goût russe</t>
  </si>
  <si>
    <t xml:space="preserve">RC-JASMIN</t>
  </si>
  <si>
    <t xml:space="preserve">Thé Jasmin</t>
  </si>
  <si>
    <t xml:space="preserve">RC-CASBAHMENTHE</t>
  </si>
  <si>
    <t xml:space="preserve">Thé Casbah Menthe</t>
  </si>
  <si>
    <t xml:space="preserve">RC-PUERH</t>
  </si>
  <si>
    <t xml:space="preserve">Thé vert Pu Erh</t>
  </si>
  <si>
    <t xml:space="preserve">RC-REINEDAMAS</t>
  </si>
  <si>
    <t xml:space="preserve">Reine de Damas thé blanc à la rose</t>
  </si>
  <si>
    <t xml:space="preserve">RC-TNEARLGREY</t>
  </si>
  <si>
    <t xml:space="preserve">Thé noir Earl Grey</t>
  </si>
  <si>
    <t xml:space="preserve">RC-DARJEELING</t>
  </si>
  <si>
    <t xml:space="preserve">RC-BREAKFAST</t>
  </si>
  <si>
    <t xml:space="preserve">Thé noir Breakfast</t>
  </si>
  <si>
    <t xml:space="preserve">RC-TCHAIIND</t>
  </si>
  <si>
    <t xml:space="preserve">Thé noir Tchaï indien</t>
  </si>
  <si>
    <t xml:space="preserve">RC-ROOIBOSNAT</t>
  </si>
  <si>
    <t xml:space="preserve">Rooïbos Nature</t>
  </si>
  <si>
    <t xml:space="preserve">RC-ROOIBOSAGR</t>
  </si>
  <si>
    <t xml:space="preserve">Rooïbos Agrumes</t>
  </si>
  <si>
    <t xml:space="preserve">RC-ROOIBOSREV</t>
  </si>
  <si>
    <t xml:space="preserve">Rooïbos Rêve d'un soir</t>
  </si>
  <si>
    <t xml:space="preserve">RC-IDSERENITE</t>
  </si>
  <si>
    <t xml:space="preserve">Infusion sérénité</t>
  </si>
  <si>
    <t xml:space="preserve">RC-IDMINCEUR</t>
  </si>
  <si>
    <t xml:space="preserve">Infusion minceur</t>
  </si>
  <si>
    <t xml:space="preserve">RC-IDEQUILIBIO</t>
  </si>
  <si>
    <t xml:space="preserve">Infusion équilibio</t>
  </si>
  <si>
    <t xml:space="preserve">RC-AYURV</t>
  </si>
  <si>
    <t xml:space="preserve">Infusion Ayurvédique</t>
  </si>
  <si>
    <t xml:space="preserve">RC-VERVMENT</t>
  </si>
  <si>
    <t xml:space="preserve">Infusion Verveine Menthe</t>
  </si>
  <si>
    <t xml:space="preserve">Matés Sol à Sol - infusettes</t>
  </si>
  <si>
    <t xml:space="preserve">SS-MA-VERT-INF</t>
  </si>
  <si>
    <t xml:space="preserve">SS-MA-TVCITR-INF</t>
  </si>
  <si>
    <t xml:space="preserve">Maté, thé vert et citron</t>
  </si>
  <si>
    <t xml:space="preserve">SS-MA-GINGCITR-INF</t>
  </si>
  <si>
    <t xml:space="preserve">Infusions à la chicorée Avec Plaisir - infusettes</t>
  </si>
  <si>
    <t xml:space="preserve">AV-FEN-INF</t>
  </si>
  <si>
    <t xml:space="preserve">Fenouil-Aneth-Chicorée</t>
  </si>
  <si>
    <t xml:space="preserve">AV-VER-INF</t>
  </si>
  <si>
    <t xml:space="preserve">Verveine-Aneth-Chicorée</t>
  </si>
  <si>
    <t xml:space="preserve">AV-MEN-INF</t>
  </si>
  <si>
    <t xml:space="preserve">Menthe-Aneth-Chicorée</t>
  </si>
  <si>
    <t xml:space="preserve">AV-THY-INF</t>
  </si>
  <si>
    <t xml:space="preserve">Thym-Chicorée</t>
  </si>
  <si>
    <t xml:space="preserve">Accessoires thés et matés</t>
  </si>
  <si>
    <t xml:space="preserve">SS-AC-PIPSD19</t>
  </si>
  <si>
    <t xml:space="preserve">Pipette pour maté simple droite 19cm</t>
  </si>
  <si>
    <t xml:space="preserve">SS-AC-POTMATMETBI</t>
  </si>
  <si>
    <t xml:space="preserve">Pot à maté bord métallique bicolore</t>
  </si>
  <si>
    <t xml:space="preserve">SS-AC-BOITBLANC2KG</t>
  </si>
  <si>
    <t xml:space="preserve">Boite métallique blanche 2kg  (171 x 171 x 256 mm) </t>
  </si>
  <si>
    <t xml:space="preserve">SS-AC-BOITARG2KG</t>
  </si>
  <si>
    <t xml:space="preserve">Boite métallique argentée 2kg  (171 x 171 x 256 mm)</t>
  </si>
  <si>
    <t xml:space="preserve">SS-AC-PORTETBLANC</t>
  </si>
  <si>
    <t xml:space="preserve">Porte étiquette magnétique blanc pour boîte à thé</t>
  </si>
  <si>
    <t xml:space="preserve">SS-AC-PORTETARG</t>
  </si>
  <si>
    <t xml:space="preserve">Porte étiquette magnétique argenté pour boîte à thé</t>
  </si>
  <si>
    <t xml:space="preserve">SS-AC-PELLE</t>
  </si>
  <si>
    <t xml:space="preserve">Pelle à thé inox à thé Sol à Sol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</si>
  <si>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</si>
  <si>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SD-NOIR100</t>
  </si>
  <si>
    <t xml:space="preserve">Pâte de cacao 100% sans sucre</t>
  </si>
  <si>
    <t xml:space="preserve">SD-NOIR85</t>
  </si>
  <si>
    <t xml:space="preserve">Chocolat noir 85% cacao</t>
  </si>
  <si>
    <t xml:space="preserve">SD-NOIR70</t>
  </si>
  <si>
    <t xml:space="preserve">Chocolat noir 70% cacao</t>
  </si>
  <si>
    <t xml:space="preserve">SD-NOIRA</t>
  </si>
  <si>
    <t xml:space="preserve">Chocolat noir 63% amande</t>
  </si>
  <si>
    <t xml:space="preserve">SD-NOIRNOIS</t>
  </si>
  <si>
    <t xml:space="preserve">Chocolat noir 63% noisettes</t>
  </si>
  <si>
    <t xml:space="preserve">SD-NOIRCO</t>
  </si>
  <si>
    <t xml:space="preserve">Chocolat noir 63% noix de coco 15%</t>
  </si>
  <si>
    <t xml:space="preserve">SD-NOIRGIN</t>
  </si>
  <si>
    <t xml:space="preserve">Chocolat noir 63% gingembre</t>
  </si>
  <si>
    <t xml:space="preserve">SD-NOIRORA</t>
  </si>
  <si>
    <t xml:space="preserve">Chocolat noir 63% écorce d'orange</t>
  </si>
  <si>
    <t xml:space="preserve">SD-NOIRCITR</t>
  </si>
  <si>
    <t xml:space="preserve">Chocolat noir 63% écorce de citron</t>
  </si>
  <si>
    <t xml:space="preserve">SD-NOIRFRAM</t>
  </si>
  <si>
    <t xml:space="preserve">Chocolat noir 63% framboise</t>
  </si>
  <si>
    <t xml:space="preserve">SD-NOIRECL</t>
  </si>
  <si>
    <t xml:space="preserve">Chocolat noir 63% éclats fèves 15%</t>
  </si>
  <si>
    <t xml:space="preserve">SD-NOIRSEL</t>
  </si>
  <si>
    <t xml:space="preserve">Chocolat noir 70% sel</t>
  </si>
  <si>
    <t xml:space="preserve">SD-NOIRMENT</t>
  </si>
  <si>
    <t xml:space="preserve">Chocolat noir 63% menthe poivrée</t>
  </si>
  <si>
    <t xml:space="preserve">SD-NOIRPOM</t>
  </si>
  <si>
    <t xml:space="preserve">Chocolat noir 63% pomme cannelle</t>
  </si>
  <si>
    <t xml:space="preserve">SD-NOIRCAF</t>
  </si>
  <si>
    <t xml:space="preserve">Chocolat noir 63% café</t>
  </si>
  <si>
    <t xml:space="preserve">SD-NOIRPIMT</t>
  </si>
  <si>
    <t xml:space="preserve">Chocolat noir 70% piment</t>
  </si>
  <si>
    <t xml:space="preserve">SD-WARA</t>
  </si>
  <si>
    <t xml:space="preserve">Chocolat noir 70% guarana 4%</t>
  </si>
  <si>
    <t xml:space="preserve">SD-NOIRAIS</t>
  </si>
  <si>
    <t xml:space="preserve">Chocolat noir 63% raisins 12%</t>
  </si>
  <si>
    <t xml:space="preserve">SD-NOIRMACA</t>
  </si>
  <si>
    <t xml:space="preserve">Chocolat noir 63% farine maca 20%</t>
  </si>
  <si>
    <t xml:space="preserve">SD-NOIRKIPOP</t>
  </si>
  <si>
    <t xml:space="preserve">Chocolat noir 63% amarante soufflée</t>
  </si>
  <si>
    <t xml:space="preserve">SD-LAIT</t>
  </si>
  <si>
    <r>
      <rPr>
        <b val="true"/>
        <sz val="10"/>
        <rFont val="Arial"/>
        <family val="2"/>
        <charset val="1"/>
      </rPr>
      <t xml:space="preserve">Chocolat au lait 40%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</si>
  <si>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SD-LAITNOIS</t>
  </si>
  <si>
    <r>
      <rPr>
        <b val="true"/>
        <sz val="10"/>
        <rFont val="Arial"/>
        <family val="2"/>
        <charset val="1"/>
      </rPr>
      <t xml:space="preserve">Chocolat au lait 46% noisettes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</si>
  <si>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SD-LAITAM</t>
  </si>
  <si>
    <r>
      <rPr>
        <b val="true"/>
        <sz val="10"/>
        <rFont val="Arial"/>
        <family val="2"/>
        <charset val="1"/>
      </rPr>
      <t xml:space="preserve">Chocolat au lait 40% amandes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</si>
  <si>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SD-LAITCAF</t>
  </si>
  <si>
    <r>
      <rPr>
        <b val="true"/>
        <sz val="10"/>
        <rFont val="Arial"/>
        <family val="2"/>
        <charset val="1"/>
      </rPr>
      <t xml:space="preserve">Chocolat au lait 40% café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</si>
  <si>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SD-BLANC</t>
  </si>
  <si>
    <r>
      <rPr>
        <b val="true"/>
        <sz val="10"/>
        <rFont val="Arial"/>
        <family val="2"/>
        <charset val="1"/>
      </rPr>
      <t xml:space="preserve">Chocolat blanc 35%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</si>
  <si>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SD-NOIRDES</t>
  </si>
  <si>
    <t xml:space="preserve">Chocolat noir 63% spécial desserts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</si>
  <si>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- en VRAC (20 tablettes 100g)</t>
    </r>
  </si>
  <si>
    <t xml:space="preserve">Du fait d'un emballage réduit au stric nécessaire, certaines tablettes peuvent arriver brisées lors de la livraison.</t>
  </si>
  <si>
    <t xml:space="preserve">SD-NOIRA-VRAC</t>
  </si>
  <si>
    <t xml:space="preserve">Chocolat noir 63% amande (20 * 100g)</t>
  </si>
  <si>
    <t xml:space="preserve">2kg</t>
  </si>
  <si>
    <t xml:space="preserve">SD-NOIRCITR-VRAC</t>
  </si>
  <si>
    <t xml:space="preserve">Chocolat noir 63% écorce de citron (20 * 100g)</t>
  </si>
  <si>
    <t xml:space="preserve">SD-NOIRECL-VRAC</t>
  </si>
  <si>
    <t xml:space="preserve">Chocolat noir 63% éclats fèves 15% (20 * 100g)</t>
  </si>
  <si>
    <t xml:space="preserve">SD-NOIRGIN-VRAC</t>
  </si>
  <si>
    <t xml:space="preserve">Chocolat noir 63% gingembre (20 * 100g)</t>
  </si>
  <si>
    <t xml:space="preserve">SD-NOIRCO-VRAC</t>
  </si>
  <si>
    <t xml:space="preserve">Chocolat noir 63% noix de coco 15% (20 * 100g)</t>
  </si>
  <si>
    <t xml:space="preserve">SD-NOIRFRAM-VRAC</t>
  </si>
  <si>
    <t xml:space="preserve">Chocolat noir 63% framboise (20 * 100g)</t>
  </si>
  <si>
    <t xml:space="preserve">SD-LAIT-VRAC</t>
  </si>
  <si>
    <r>
      <rPr>
        <b val="true"/>
        <sz val="10"/>
        <rFont val="Arial"/>
        <family val="2"/>
        <charset val="1"/>
      </rPr>
      <t xml:space="preserve">Chocolat au lait 46% (20*100g)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</si>
  <si>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r>
      <rPr>
        <sz val="18"/>
        <color rgb="FF000080"/>
        <rFont val="Arial"/>
        <family val="2"/>
        <charset val="1"/>
      </rPr>
      <t xml:space="preserve">Cacao en poudre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</si>
  <si>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SD-CACPUR250</t>
  </si>
  <si>
    <t xml:space="preserve">Cacao pur en poudre</t>
  </si>
  <si>
    <t xml:space="preserve">SD-CACPAN250</t>
  </si>
  <si>
    <r>
      <rPr>
        <b val="true"/>
        <sz val="10"/>
        <rFont val="Arial"/>
        <family val="2"/>
        <charset val="1"/>
      </rPr>
      <t xml:space="preserve">Cacao pur en poudre et panela</t>
    </r>
    <r>
      <rPr>
        <sz val="10"/>
        <color rgb="FF000000"/>
        <rFont val="Arial"/>
        <family val="2"/>
        <charset val="1"/>
      </rPr>
      <t xml:space="preserve"> (sucre complet)</t>
    </r>
  </si>
  <si>
    <t xml:space="preserve">SD-CACCRU250</t>
  </si>
  <si>
    <t xml:space="preserve">Cacao Cru pur en poudre</t>
  </si>
  <si>
    <t xml:space="preserve">SD-CACPUR1KG</t>
  </si>
  <si>
    <t xml:space="preserve">SD-CACPAN1KG</t>
  </si>
  <si>
    <r>
      <rPr>
        <b val="true"/>
        <sz val="10"/>
        <rFont val="Arial"/>
        <family val="2"/>
        <charset val="1"/>
      </rPr>
      <t xml:space="preserve">Cacao pur en poudre et panela </t>
    </r>
    <r>
      <rPr>
        <sz val="10"/>
        <color rgb="FF000000"/>
        <rFont val="Arial"/>
        <family val="2"/>
        <charset val="1"/>
      </rPr>
      <t xml:space="preserve">(sucre complet)</t>
    </r>
  </si>
  <si>
    <t xml:space="preserve">SD-CACPAN5KG</t>
  </si>
  <si>
    <r>
      <rPr>
        <sz val="18"/>
        <color rgb="FF000080"/>
        <rFont val="Arial"/>
        <family val="2"/>
        <charset val="1"/>
      </rPr>
      <t xml:space="preserve">Boîtes dégustation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</si>
  <si>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SD-BD-ORANGET</t>
  </si>
  <si>
    <t xml:space="preserve">Orangettes enrobées chocolat noir 63%</t>
  </si>
  <si>
    <t xml:space="preserve">150g</t>
  </si>
  <si>
    <t xml:space="preserve">SD-BD-MANGCHOCO</t>
  </si>
  <si>
    <t xml:space="preserve">Bâton. mangue séchée enrob. choc.noir 63%</t>
  </si>
  <si>
    <t xml:space="preserve">SD-BD-CHOCO</t>
  </si>
  <si>
    <t xml:space="preserve">Grains café enrobées chocolat noir 70%</t>
  </si>
  <si>
    <t xml:space="preserve">SD-BD-GINGCHOCO</t>
  </si>
  <si>
    <t xml:space="preserve">Gingembre confit enrob. chocolat noir 63%</t>
  </si>
  <si>
    <t xml:space="preserve">SD-BD-PEPITES</t>
  </si>
  <si>
    <t xml:space="preserve">Pépites de fèves enrob. chocolat noir 63%</t>
  </si>
  <si>
    <t xml:space="preserve">170g</t>
  </si>
  <si>
    <t xml:space="preserve">SD-BD-PHYCHOCO</t>
  </si>
  <si>
    <t xml:space="preserve">Physalis secs enrob. chocolat noir 63%</t>
  </si>
  <si>
    <t xml:space="preserve">SD-VRAC-ORANGET</t>
  </si>
  <si>
    <t xml:space="preserve">Orangettes enrobées chocolat noir - VRAC</t>
  </si>
  <si>
    <t xml:space="preserve">SD-VRAC-MANGCHOCO</t>
  </si>
  <si>
    <t xml:space="preserve">Bâton. mangue séchée enrob. choc. - VRAC</t>
  </si>
  <si>
    <t xml:space="preserve">SD-VRAC-CHOCO</t>
  </si>
  <si>
    <t xml:space="preserve">Grains café enrobées chocolat noir - VRAC</t>
  </si>
  <si>
    <t xml:space="preserve">SD-VRAC-GINGCHOCO</t>
  </si>
  <si>
    <t xml:space="preserve">Gingembre confit enrob. chocolat noir - VRAC</t>
  </si>
  <si>
    <t xml:space="preserve">SD-VRAC-PEPITES</t>
  </si>
  <si>
    <t xml:space="preserve">Pépites de fèves enrob. chocolat noir - VRAC</t>
  </si>
  <si>
    <t xml:space="preserve">Chocolat cru, fèves crues et beurre de cacao cru EL INTI</t>
  </si>
  <si>
    <t xml:space="preserve">SD-CRU100</t>
  </si>
  <si>
    <t xml:space="preserve">Chocolat noir cru 100%</t>
  </si>
  <si>
    <t xml:space="preserve">SD-CRU86</t>
  </si>
  <si>
    <t xml:space="preserve">Chocolat noir cru 86%</t>
  </si>
  <si>
    <t xml:space="preserve">SD-CRU75</t>
  </si>
  <si>
    <t xml:space="preserve">Chocolat noir cru 75%</t>
  </si>
  <si>
    <t xml:space="preserve">SD-CRUAMR</t>
  </si>
  <si>
    <t xml:space="preserve">Choc. noir cru 75% amandes 10% raisins 5%</t>
  </si>
  <si>
    <t xml:space="preserve">SD-CRUCHIA</t>
  </si>
  <si>
    <t xml:space="preserve">Choc. noir cru 75% graines de chia 10%</t>
  </si>
  <si>
    <t xml:space="preserve">SD-CRUFROUG</t>
  </si>
  <si>
    <t xml:space="preserve">Choc. noir cru 75% myrtilles 10% framboise 5%</t>
  </si>
  <si>
    <t xml:space="preserve">SD-CRUSESAM</t>
  </si>
  <si>
    <t xml:space="preserve">Choc. noir cru 75% graines de sésame 12% </t>
  </si>
  <si>
    <t xml:space="preserve">SD-CRUCHANVR</t>
  </si>
  <si>
    <t xml:space="preserve">Chocolat noir cru 75% au chanvre 25%</t>
  </si>
  <si>
    <t xml:space="preserve">SD-FEVE250G</t>
  </si>
  <si>
    <t xml:space="preserve">Fèves de cacao crues</t>
  </si>
  <si>
    <t xml:space="preserve">SD-NIBSCRU250G</t>
  </si>
  <si>
    <t xml:space="preserve">Nibs (éclats de de cacao cru) </t>
  </si>
  <si>
    <t xml:space="preserve">SD-BEURAW200</t>
  </si>
  <si>
    <t xml:space="preserve">Beurre de cacao cru en morceaux</t>
  </si>
  <si>
    <r>
      <rPr>
        <sz val="18"/>
        <color rgb="FF000080"/>
        <rFont val="Arial"/>
        <family val="2"/>
        <charset val="1"/>
      </rPr>
      <t xml:space="preserve">Chocolat de couverture EL INTI </t>
    </r>
    <r>
      <rPr>
        <i val="true"/>
        <sz val="13"/>
        <color rgb="FF000080"/>
        <rFont val="Arial"/>
        <family val="2"/>
        <charset val="1"/>
      </rPr>
      <t xml:space="preserve">– sans lécithine, pur beurre de cacao</t>
    </r>
  </si>
  <si>
    <t xml:space="preserve">SD-COUV100</t>
  </si>
  <si>
    <t xml:space="preserve">Tablettes – 100% cacao</t>
  </si>
  <si>
    <t xml:space="preserve">2,7k</t>
  </si>
  <si>
    <t xml:space="preserve">SD-COUV85</t>
  </si>
  <si>
    <t xml:space="preserve">Tablettes – noir 85% cacao</t>
  </si>
  <si>
    <t xml:space="preserve">3kg</t>
  </si>
  <si>
    <t xml:space="preserve">SD-COUV70</t>
  </si>
  <si>
    <t xml:space="preserve">Tablettes – noir 70% cacao</t>
  </si>
  <si>
    <t xml:space="preserve">SD-COUV63</t>
  </si>
  <si>
    <t xml:space="preserve">Tablettes – noir 63% cacao</t>
  </si>
  <si>
    <t xml:space="preserve">SD-COUVLAIT</t>
  </si>
  <si>
    <t xml:space="preserve">Tablettes – lait 40% cacao (TVA 20%)</t>
  </si>
  <si>
    <t xml:space="preserve">SD-COUVBLANC</t>
  </si>
  <si>
    <t xml:space="preserve">Tablettes – blanc 35% cac. (TVA 20%)</t>
  </si>
  <si>
    <t xml:space="preserve">SD-GOUTTE70</t>
  </si>
  <si>
    <t xml:space="preserve">Gouttes – noir 70% cacao</t>
  </si>
  <si>
    <t xml:space="preserve">SD-GOUTTE63</t>
  </si>
  <si>
    <t xml:space="preserve">Gouttes – noir 63% cacao</t>
  </si>
  <si>
    <t xml:space="preserve">SD-GOUTTELAIT</t>
  </si>
  <si>
    <t xml:space="preserve">Gouttes – lait 40% cacao (TVA 20%)</t>
  </si>
  <si>
    <t xml:space="preserve">SD-GOUTTEBLANC</t>
  </si>
  <si>
    <t xml:space="preserve">Gouttes – blanc 35% cacao (TVA 20%)</t>
  </si>
  <si>
    <t xml:space="preserve">SD-MINIGOUT62</t>
  </si>
  <si>
    <r>
      <rPr>
        <b val="true"/>
        <sz val="10"/>
        <rFont val="Arial"/>
        <family val="2"/>
        <charset val="1"/>
      </rPr>
      <t xml:space="preserve">Mini-gouttes noir 62% sans beurre de cacao</t>
    </r>
    <r>
      <rPr>
        <sz val="10"/>
        <color rgb="FFFF0000"/>
        <rFont val="Arial"/>
        <family val="2"/>
        <charset val="1"/>
      </rPr>
      <t xml:space="preserve"> (pour Muffin)</t>
    </r>
  </si>
  <si>
    <t xml:space="preserve">SD-COUVCRU100</t>
  </si>
  <si>
    <t xml:space="preserve">Tablettes – cru 100% cacao</t>
  </si>
  <si>
    <t xml:space="preserve">SD-COUVCRU75</t>
  </si>
  <si>
    <t xml:space="preserve">Tablettes – cru 75% cacao</t>
  </si>
  <si>
    <t xml:space="preserve">Pâtes à tartiner au chocolat</t>
  </si>
  <si>
    <t xml:space="preserve">Pâtes à tartiner Jean Hervé</t>
  </si>
  <si>
    <t xml:space="preserve">JH-CHOCO5KG</t>
  </si>
  <si>
    <t xml:space="preserve">Pâte Chocolade noisettes/cacao/lait</t>
  </si>
  <si>
    <t xml:space="preserve">Indre</t>
  </si>
  <si>
    <t xml:space="preserve">JH-CRUNCH350</t>
  </si>
  <si>
    <t xml:space="preserve">Pâte Crunchy éclats de noisettes/cacao/lait</t>
  </si>
  <si>
    <t xml:space="preserve">350g</t>
  </si>
  <si>
    <t xml:space="preserve">JH-CRUNCH750</t>
  </si>
  <si>
    <t xml:space="preserve">750g</t>
  </si>
  <si>
    <t xml:space="preserve">JH-CHOCOSHP350</t>
  </si>
  <si>
    <t xml:space="preserve">Pâte sans huile de palme noisettes/cacao/lait</t>
  </si>
  <si>
    <t xml:space="preserve">Sans huile de palme</t>
  </si>
  <si>
    <t xml:space="preserve">JH-CHOCOSHP750</t>
  </si>
  <si>
    <t xml:space="preserve">JH-CHOCOSHP5KG</t>
  </si>
  <si>
    <t xml:space="preserve">JH-CHOCOSL350</t>
  </si>
  <si>
    <t xml:space="preserve">Pâte Chocolade sans lait, sans huile de palme</t>
  </si>
  <si>
    <t xml:space="preserve">JH-CHOCOSL750</t>
  </si>
  <si>
    <t xml:space="preserve">JH-CHOCAM350</t>
  </si>
  <si>
    <t xml:space="preserve">Pâte Chocamore amandes/agave/cacao/orange</t>
  </si>
  <si>
    <t xml:space="preserve">JH-KAROUB340</t>
  </si>
  <si>
    <t xml:space="preserve">Pâte Karouba  noisettes/caroube</t>
  </si>
  <si>
    <t xml:space="preserve">340g</t>
  </si>
  <si>
    <t xml:space="preserve">JH-KOKO340</t>
  </si>
  <si>
    <t xml:space="preserve">Pâte Kokolo noisettes/noix de coco</t>
  </si>
  <si>
    <t xml:space="preserve">Miel, agaves érable</t>
  </si>
  <si>
    <t xml:space="preserve">Miel, sirop d'agave, sirop d'érable</t>
  </si>
  <si>
    <t xml:space="preserve">Type</t>
  </si>
  <si>
    <t xml:space="preserve">Miel Terre de Miel - origine France</t>
  </si>
  <si>
    <t xml:space="preserve">TM-MIELF-SQUEEZ250</t>
  </si>
  <si>
    <t xml:space="preserve">Miel toutes fleurs en squeezer</t>
  </si>
  <si>
    <t xml:space="preserve">Liquide</t>
  </si>
  <si>
    <t xml:space="preserve">TM-MIELF-SQACAC250</t>
  </si>
  <si>
    <r>
      <rPr>
        <b val="true"/>
        <sz val="10"/>
        <rFont val="Arial"/>
        <family val="2"/>
        <charset val="1"/>
      </rPr>
      <t xml:space="preserve">Miel d'acacia en squeezer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</si>
  <si>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TM-MIELF-CHAT250</t>
  </si>
  <si>
    <t xml:space="preserve">Miel de châtaigner</t>
  </si>
  <si>
    <t xml:space="preserve">TM-MIELF-LAV250</t>
  </si>
  <si>
    <t xml:space="preserve">Miel de lavande</t>
  </si>
  <si>
    <t xml:space="preserve">Crémeux</t>
  </si>
  <si>
    <t xml:space="preserve">TM-MIELF-PROV250</t>
  </si>
  <si>
    <t xml:space="preserve">Miel de Provence</t>
  </si>
  <si>
    <t xml:space="preserve">TM-MIELF-LIQU250</t>
  </si>
  <si>
    <t xml:space="preserve">Miel toutes fleurs liquide</t>
  </si>
  <si>
    <t xml:space="preserve">TM-MIELF-CREM250</t>
  </si>
  <si>
    <t xml:space="preserve">Miel toutes fleurs crémeux</t>
  </si>
  <si>
    <t xml:space="preserve">TM-MIELF-ACAC500</t>
  </si>
  <si>
    <t xml:space="preserve">Miel d'acacia</t>
  </si>
  <si>
    <t xml:space="preserve">TM-MIELF-BRUY500</t>
  </si>
  <si>
    <t xml:space="preserve">Miel de bruyère</t>
  </si>
  <si>
    <t xml:space="preserve">TM-MIELF-CHAT500</t>
  </si>
  <si>
    <t xml:space="preserve">TM-MIELF-FOR500</t>
  </si>
  <si>
    <t xml:space="preserve">Miel de forêt </t>
  </si>
  <si>
    <t xml:space="preserve">TM-MIELF-LAV500</t>
  </si>
  <si>
    <t xml:space="preserve">TM-MIELF-MONT500</t>
  </si>
  <si>
    <t xml:space="preserve">Miel de montagne</t>
  </si>
  <si>
    <t xml:space="preserve">TM-MIELF-PROV500</t>
  </si>
  <si>
    <t xml:space="preserve">TM-MIELF-SAP500</t>
  </si>
  <si>
    <t xml:space="preserve">Miel de sapin</t>
  </si>
  <si>
    <t xml:space="preserve">TM-MIELF-TILL500</t>
  </si>
  <si>
    <t xml:space="preserve">Miel de tilleul</t>
  </si>
  <si>
    <t xml:space="preserve">TM-MIELF-LIQU500</t>
  </si>
  <si>
    <t xml:space="preserve">TM-MIELF-CREM500</t>
  </si>
  <si>
    <t xml:space="preserve">TM-MIELF-PCCREM500</t>
  </si>
  <si>
    <t xml:space="preserve">Miel toutes fleurs  – pot carton</t>
  </si>
  <si>
    <t xml:space="preserve">Miel et gelée royale Terre de Miel – autres origines</t>
  </si>
  <si>
    <t xml:space="preserve">TM-MIEL-GELEEPUR18</t>
  </si>
  <si>
    <t xml:space="preserve">Gelée royale pure</t>
  </si>
  <si>
    <t xml:space="preserve">18g</t>
  </si>
  <si>
    <t xml:space="preserve">TM-MIELE-POLLEN250</t>
  </si>
  <si>
    <t xml:space="preserve">Pollen</t>
  </si>
  <si>
    <t xml:space="preserve">TM-MIEL-MGEL250</t>
  </si>
  <si>
    <t xml:space="preserve">Miel et gelée royale</t>
  </si>
  <si>
    <t xml:space="preserve">TM-MIEL-SQUEEZ500</t>
  </si>
  <si>
    <t xml:space="preserve">TM-MIEL-MGEL500</t>
  </si>
  <si>
    <t xml:space="preserve">TM-MIEL-ACAC500</t>
  </si>
  <si>
    <t xml:space="preserve">TM-MIELI-ALPES500</t>
  </si>
  <si>
    <t xml:space="preserve">Miel des Alpes</t>
  </si>
  <si>
    <t xml:space="preserve">TM-MIELI-CHAT500</t>
  </si>
  <si>
    <t xml:space="preserve">TM-MIEL-CORIA500</t>
  </si>
  <si>
    <t xml:space="preserve">Miel de coriandre</t>
  </si>
  <si>
    <t xml:space="preserve">Bulgarie</t>
  </si>
  <si>
    <t xml:space="preserve">TM-MIEL-FORET500</t>
  </si>
  <si>
    <t xml:space="preserve">Miel de forêt</t>
  </si>
  <si>
    <t xml:space="preserve">TM-MIELE-MONT500</t>
  </si>
  <si>
    <t xml:space="preserve">TM-MIEL-ORANG500</t>
  </si>
  <si>
    <t xml:space="preserve">Miel d'oranger</t>
  </si>
  <si>
    <t xml:space="preserve">TM-MIELE-ROMAR500</t>
  </si>
  <si>
    <t xml:space="preserve">Miel de romarin</t>
  </si>
  <si>
    <t xml:space="preserve">TM-MIELE-THYM500</t>
  </si>
  <si>
    <t xml:space="preserve">Miel de thym</t>
  </si>
  <si>
    <t xml:space="preserve">TM-MIELR-TILL500</t>
  </si>
  <si>
    <t xml:space="preserve">Roumanie</t>
  </si>
  <si>
    <t xml:space="preserve">TM-MIEL-FLLIQU500</t>
  </si>
  <si>
    <t xml:space="preserve">TM-MIEL-CREM500</t>
  </si>
  <si>
    <t xml:space="preserve">TM-MIEL-FLLIQU1000</t>
  </si>
  <si>
    <t xml:space="preserve">Miel ttes fleurs liquide /verre</t>
  </si>
  <si>
    <t xml:space="preserve">TM-MIEL-FLLIQU1000-DOYP</t>
  </si>
  <si>
    <t xml:space="preserve">Miel ttes fleurs liquide /doypack</t>
  </si>
  <si>
    <t xml:space="preserve">TM-MIEL-FLLIQU5KG</t>
  </si>
  <si>
    <t xml:space="preserve">TM-MIEL-ACAC5KG</t>
  </si>
  <si>
    <t xml:space="preserve">Sirop d'agave, d'érable, de fleurs de coco et de cranberry</t>
  </si>
  <si>
    <t xml:space="preserve">TM-AG-SIRAGDOS250</t>
  </si>
  <si>
    <t xml:space="preserve">Sirop d'agave</t>
  </si>
  <si>
    <t xml:space="preserve">Doseur</t>
  </si>
  <si>
    <t xml:space="preserve">TM-AG-SIRAGDOS500</t>
  </si>
  <si>
    <t xml:space="preserve">TM-AG-SIRAGDOS1KG</t>
  </si>
  <si>
    <t xml:space="preserve">Doypack</t>
  </si>
  <si>
    <t xml:space="preserve">TM-AG-SIRAG5KG</t>
  </si>
  <si>
    <t xml:space="preserve">Vrac</t>
  </si>
  <si>
    <t xml:space="preserve">TM-AG-SIRAG25KG</t>
  </si>
  <si>
    <t xml:space="preserve">25kg</t>
  </si>
  <si>
    <t xml:space="preserve">TM-ER-SIRERAB250</t>
  </si>
  <si>
    <t xml:space="preserve">Sirop d'érable</t>
  </si>
  <si>
    <t xml:space="preserve">Bouteille</t>
  </si>
  <si>
    <t xml:space="preserve">TM-SIRCOCO340</t>
  </si>
  <si>
    <t xml:space="preserve">Sirop de fleurs de coco</t>
  </si>
  <si>
    <t xml:space="preserve">Confitures</t>
  </si>
  <si>
    <t xml:space="preserve">Confitures Bigallet des Alpes</t>
  </si>
  <si>
    <t xml:space="preserve">BT-CF-CASSIS375</t>
  </si>
  <si>
    <t xml:space="preserve">Confiture de cassis</t>
  </si>
  <si>
    <t xml:space="preserve">375g</t>
  </si>
  <si>
    <t xml:space="preserve">BT-CF-FRAISE375</t>
  </si>
  <si>
    <t xml:space="preserve">Confiture de fraise</t>
  </si>
  <si>
    <t xml:space="preserve">BT-CF-FRAMB375</t>
  </si>
  <si>
    <t xml:space="preserve">Confiture de framboise</t>
  </si>
  <si>
    <t xml:space="preserve">BT-CF-MYRT375</t>
  </si>
  <si>
    <t xml:space="preserve">Confiture de myrtille</t>
  </si>
  <si>
    <t xml:space="preserve">Confitures SALDAC du Pérou</t>
  </si>
  <si>
    <t xml:space="preserve">SD-CANANB225</t>
  </si>
  <si>
    <t xml:space="preserve">Confiture d'ananas</t>
  </si>
  <si>
    <t xml:space="preserve">225g</t>
  </si>
  <si>
    <t xml:space="preserve">SD-CFRPASB225</t>
  </si>
  <si>
    <t xml:space="preserve">Confiture banane-passion</t>
  </si>
  <si>
    <t xml:space="preserve">SD-CCOROSB225</t>
  </si>
  <si>
    <t xml:space="preserve">Confiture de corossol</t>
  </si>
  <si>
    <t xml:space="preserve">SD-CMANFRPSB225</t>
  </si>
  <si>
    <t xml:space="preserve">Confiture mangue-passion</t>
  </si>
  <si>
    <t xml:space="preserve">Purées et pâtes d'oléagineux</t>
  </si>
  <si>
    <t xml:space="preserve">Purées de fruits Jean Hervé</t>
  </si>
  <si>
    <t xml:space="preserve">JH-PURAMBL350</t>
  </si>
  <si>
    <t xml:space="preserve">Purée d'amande blanche</t>
  </si>
  <si>
    <t xml:space="preserve">Italie/Espag.</t>
  </si>
  <si>
    <t xml:space="preserve">JH-PURAMBL700</t>
  </si>
  <si>
    <t xml:space="preserve">700g</t>
  </si>
  <si>
    <t xml:space="preserve">JH-PURAMCPT350</t>
  </si>
  <si>
    <t xml:space="preserve">Purée d'amande complète</t>
  </si>
  <si>
    <t xml:space="preserve">JH-PURAMCPT700</t>
  </si>
  <si>
    <t xml:space="preserve">JH-PURAMCPT5KG</t>
  </si>
  <si>
    <t xml:space="preserve">JH-PURAMSUC350</t>
  </si>
  <si>
    <t xml:space="preserve">Purée d'amande au sucre de canne</t>
  </si>
  <si>
    <t xml:space="preserve">JH-PURNOIS350</t>
  </si>
  <si>
    <t xml:space="preserve">Purée de noisette</t>
  </si>
  <si>
    <t xml:space="preserve">JH-PURNOIS700</t>
  </si>
  <si>
    <t xml:space="preserve">JH-PURCACAH350</t>
  </si>
  <si>
    <t xml:space="preserve">Purée de cacahuète</t>
  </si>
  <si>
    <t xml:space="preserve">JH-PURCACAH700</t>
  </si>
  <si>
    <t xml:space="preserve">JH-PURCACAH5KG</t>
  </si>
  <si>
    <t xml:space="preserve">JH-PURCAJ350</t>
  </si>
  <si>
    <t xml:space="preserve">Purée de noix de cajou</t>
  </si>
  <si>
    <t xml:space="preserve">Inde/Vietnam</t>
  </si>
  <si>
    <t xml:space="preserve">JH-PURSESDC350</t>
  </si>
  <si>
    <t xml:space="preserve">Purée de sésame demi-complet</t>
  </si>
  <si>
    <t xml:space="preserve">Parag./Ougan.</t>
  </si>
  <si>
    <t xml:space="preserve">JH-PURSESDC700</t>
  </si>
  <si>
    <t xml:space="preserve">JH-PURSESDC5KG</t>
  </si>
  <si>
    <t xml:space="preserve">JH-PURSESBL350</t>
  </si>
  <si>
    <t xml:space="preserve">Purée de sésame blanc</t>
  </si>
  <si>
    <t xml:space="preserve">JH-PURSESBL700</t>
  </si>
  <si>
    <t xml:space="preserve">JH-PURSESBL5KG</t>
  </si>
  <si>
    <t xml:space="preserve">JH-CREMSESN350</t>
  </si>
  <si>
    <t xml:space="preserve">Crême de sésame noir</t>
  </si>
  <si>
    <t xml:space="preserve">Bolivie/Parag.</t>
  </si>
  <si>
    <t xml:space="preserve">Pâtes de fruits Jean Hervé</t>
  </si>
  <si>
    <t xml:space="preserve">JH-PAT250</t>
  </si>
  <si>
    <t xml:space="preserve">Pâte d'amande</t>
  </si>
  <si>
    <t xml:space="preserve">JH-PATPIST350</t>
  </si>
  <si>
    <t xml:space="preserve">Pâte de pistache</t>
  </si>
  <si>
    <t xml:space="preserve">Fruits secs</t>
  </si>
  <si>
    <t xml:space="preserve">Prix au kg -5%</t>
  </si>
  <si>
    <t xml:space="preserve">MK-ABRBTC250</t>
  </si>
  <si>
    <t xml:space="preserve">Abricots secs (Markal)</t>
  </si>
  <si>
    <t xml:space="preserve">Turquie</t>
  </si>
  <si>
    <t xml:space="preserve">LP-SA025AB</t>
  </si>
  <si>
    <t xml:space="preserve">Abricots moelleux (Lou Prunel)</t>
  </si>
  <si>
    <t xml:space="preserve">LP-CN50AB</t>
  </si>
  <si>
    <t xml:space="preserve">Abricots secs n°3 (Lou Prunel)</t>
  </si>
  <si>
    <t xml:space="preserve">JH-FSAMABL2KG</t>
  </si>
  <si>
    <t xml:space="preserve">Amandes blanches (Jean Hervé)</t>
  </si>
  <si>
    <t xml:space="preserve">Italie/Esp</t>
  </si>
  <si>
    <t xml:space="preserve">MK-AMADC500</t>
  </si>
  <si>
    <t xml:space="preserve">Amandes complètes (Markal)</t>
  </si>
  <si>
    <t xml:space="preserve">MK-AMADC5KG</t>
  </si>
  <si>
    <t xml:space="preserve">JH-POUDRAM150</t>
  </si>
  <si>
    <t xml:space="preserve">Poudre d'amande (Jean Hervé)</t>
  </si>
  <si>
    <t xml:space="preserve">JH-POUDRAM2KG</t>
  </si>
  <si>
    <t xml:space="preserve">NS-ANAROND2KG</t>
  </si>
  <si>
    <t xml:space="preserve">Ananas rondelles (Kasana)</t>
  </si>
  <si>
    <t xml:space="preserve">Ouganda</t>
  </si>
  <si>
    <t xml:space="preserve">NS-ANAMORC2KG</t>
  </si>
  <si>
    <t xml:space="preserve">Ananas morceaux (Kasana)</t>
  </si>
  <si>
    <t xml:space="preserve">NS-BANANBOG125</t>
  </si>
  <si>
    <t xml:space="preserve">Banane Bogoya (Kasana)</t>
  </si>
  <si>
    <t xml:space="preserve">125g</t>
  </si>
  <si>
    <t xml:space="preserve">NS-BANANBOG1KG</t>
  </si>
  <si>
    <t xml:space="preserve">NS-BANANFIF2KG</t>
  </si>
  <si>
    <t xml:space="preserve">Banane Cavendish (Kasana)</t>
  </si>
  <si>
    <t xml:space="preserve">Togo</t>
  </si>
  <si>
    <t xml:space="preserve">MK-CAJOU250</t>
  </si>
  <si>
    <t xml:space="preserve">Noix de cajou (Markal)</t>
  </si>
  <si>
    <t xml:space="preserve">NS-CAJOU11KG34</t>
  </si>
  <si>
    <r>
      <rPr>
        <b val="true"/>
        <sz val="10"/>
        <rFont val="Arial"/>
        <family val="2"/>
        <charset val="1"/>
      </rPr>
      <t xml:space="preserve">Noix de cajou (Kasana) - </t>
    </r>
    <r>
      <rPr>
        <i val="true"/>
        <sz val="10"/>
        <color rgb="FFFF0000"/>
        <rFont val="Arial"/>
        <family val="2"/>
        <charset val="1"/>
      </rPr>
      <t xml:space="preserve">Modif format</t>
    </r>
  </si>
  <si>
    <t xml:space="preserve">11,34k</t>
  </si>
  <si>
    <t xml:space="preserve">Burkina</t>
  </si>
  <si>
    <t xml:space="preserve">JH-FSCOCO1KG5</t>
  </si>
  <si>
    <t xml:space="preserve">Râpé de coco (Jean Hervé)</t>
  </si>
  <si>
    <t xml:space="preserve">1,5kg</t>
  </si>
  <si>
    <t xml:space="preserve">Viet/SriLanka</t>
  </si>
  <si>
    <t xml:space="preserve">CO-RAPE4KG</t>
  </si>
  <si>
    <r>
      <rPr>
        <b val="true"/>
        <sz val="10"/>
        <rFont val="Arial"/>
        <family val="2"/>
        <charset val="1"/>
      </rPr>
      <t xml:space="preserve">Râpé de coco (Maison du Coco) </t>
    </r>
    <r>
      <rPr>
        <b val="true"/>
        <i val="true"/>
        <sz val="10"/>
        <color rgb="FFFF0000"/>
        <rFont val="Arial"/>
        <family val="2"/>
        <charset val="1"/>
      </rPr>
      <t xml:space="preserve">- Nouveau !</t>
    </r>
  </si>
  <si>
    <t xml:space="preserve">4kg</t>
  </si>
  <si>
    <t xml:space="preserve">Philippines</t>
  </si>
  <si>
    <t xml:space="preserve">MM-CRA2KG5</t>
  </si>
  <si>
    <t xml:space="preserve">Cranberries (Moulin des Moines)</t>
  </si>
  <si>
    <t xml:space="preserve">2,5kg</t>
  </si>
  <si>
    <t xml:space="preserve">EP-FIGUES250</t>
  </si>
  <si>
    <t xml:space="preserve">Figues séchées</t>
  </si>
  <si>
    <t xml:space="preserve">Grèce</t>
  </si>
  <si>
    <t xml:space="preserve">LP-CN50FI</t>
  </si>
  <si>
    <t xml:space="preserve">Figues naturelles N°5 (Lou Prunel)</t>
  </si>
  <si>
    <t xml:space="preserve">LP-CA50CALAB</t>
  </si>
  <si>
    <t xml:space="preserve">Figues Calabacitas (Lou Prunel)</t>
  </si>
  <si>
    <t xml:space="preserve">SD-GINCONF500</t>
  </si>
  <si>
    <t xml:space="preserve">Gingembre confit (Saldac)</t>
  </si>
  <si>
    <t xml:space="preserve">NS-MANGAMEL2KG5</t>
  </si>
  <si>
    <t xml:space="preserve">Mangue Amélie (Kasana)</t>
  </si>
  <si>
    <t xml:space="preserve">NS-MANGBRO2KG5</t>
  </si>
  <si>
    <t xml:space="preserve">Mangue Brooks (Kasana)</t>
  </si>
  <si>
    <t xml:space="preserve">LP-CA60MURE</t>
  </si>
  <si>
    <t xml:space="preserve">Mûres Blanches (Lou Prunel)</t>
  </si>
  <si>
    <t xml:space="preserve">6kg</t>
  </si>
  <si>
    <t xml:space="preserve">MK-NOISDC500</t>
  </si>
  <si>
    <t xml:space="preserve">Noisettes (Markal)</t>
  </si>
  <si>
    <t xml:space="preserve">MK-NOIDS5</t>
  </si>
  <si>
    <t xml:space="preserve">NS-PAPAY2KG</t>
  </si>
  <si>
    <t xml:space="preserve">Papaye (Kasana)</t>
  </si>
  <si>
    <t xml:space="preserve">SD-FSPHY100</t>
  </si>
  <si>
    <t xml:space="preserve">Physalis séchées (Saldac)</t>
  </si>
  <si>
    <t xml:space="preserve">NS-PHYSAL2KG</t>
  </si>
  <si>
    <t xml:space="preserve">Physalis séchées (Kasana)</t>
  </si>
  <si>
    <t xml:space="preserve">NS-PISTACHE5KG</t>
  </si>
  <si>
    <t xml:space="preserve">Pistaches nature (Kasana)</t>
  </si>
  <si>
    <t xml:space="preserve">Iran</t>
  </si>
  <si>
    <t xml:space="preserve">LP-SA05PR55</t>
  </si>
  <si>
    <t xml:space="preserve">Pruneaux d'Agen 55/66 (Lou Prunel)</t>
  </si>
  <si>
    <t xml:space="preserve">LP-SA05PRSN</t>
  </si>
  <si>
    <t xml:space="preserve">Pruneaux d'Agen dénoyautés (Lou Prunel)</t>
  </si>
  <si>
    <t xml:space="preserve">LP-CA30PR44</t>
  </si>
  <si>
    <t xml:space="preserve">Pruneaux d'Agen 44/55 (Lou Prunel)</t>
  </si>
  <si>
    <t xml:space="preserve">LP-CA30PRSN</t>
  </si>
  <si>
    <t xml:space="preserve">EP-RAISCOR200</t>
  </si>
  <si>
    <t xml:space="preserve">Raisins de Corinthe</t>
  </si>
  <si>
    <t xml:space="preserve">LP-SA025RA</t>
  </si>
  <si>
    <t xml:space="preserve">Raisins Sultanines (Lou Prunel)</t>
  </si>
  <si>
    <t xml:space="preserve">MM-RAISSULT12KG5</t>
  </si>
  <si>
    <t xml:space="preserve">Raisins Sultanines (Moulin d Moines)</t>
  </si>
  <si>
    <t xml:space="preserve">12,5k</t>
  </si>
  <si>
    <t xml:space="preserve">Mélange de fruits secs, fruits secs grillés et salés</t>
  </si>
  <si>
    <t xml:space="preserve">NS-CAJSEL3KG</t>
  </si>
  <si>
    <t xml:space="preserve">Noix de Cajou au sel (Kasana)</t>
  </si>
  <si>
    <t xml:space="preserve">NS-CAJTAMCUR3KG</t>
  </si>
  <si>
    <t xml:space="preserve">Noix de Cajou Tamari Curcuma (Kasana)</t>
  </si>
  <si>
    <t xml:space="preserve">JH-APNAT5KG</t>
  </si>
  <si>
    <t xml:space="preserve">Mélange apéritif salé (Jean Hervé)</t>
  </si>
  <si>
    <t xml:space="preserve">JH-APSHCURRY2kg</t>
  </si>
  <si>
    <t xml:space="preserve">Mél. apéritif  shoyou/curry (Jean Hervé)</t>
  </si>
  <si>
    <t xml:space="preserve">JH-APSHCURC2kg</t>
  </si>
  <si>
    <t xml:space="preserve">Mél. apéritif  shoyou/curcuma (Jean Hervé)</t>
  </si>
  <si>
    <t xml:space="preserve">MM-MELFRU5KG</t>
  </si>
  <si>
    <t xml:space="preserve">Mél. Fruits secs (Moulin des Moines)</t>
  </si>
  <si>
    <t xml:space="preserve">SD-CANCHA100</t>
  </si>
  <si>
    <t xml:space="preserve">Maïs grillé salé (cancha)</t>
  </si>
  <si>
    <t xml:space="preserve">SD-NOIXAMAZ100</t>
  </si>
  <si>
    <t xml:space="preserve">Noix d'amazonie grillées</t>
  </si>
  <si>
    <t xml:space="preserve">Crackers, biscuits, snacking</t>
  </si>
  <si>
    <t xml:space="preserve">Crackers et biscuits</t>
  </si>
  <si>
    <t xml:space="preserve">Crackers salés et Biscuits sucrés Mad Lab - sachets 110g</t>
  </si>
  <si>
    <t xml:space="preserve">ML-D151</t>
  </si>
  <si>
    <t xml:space="preserve">Crackers "Give it away" piment et basilic</t>
  </si>
  <si>
    <t xml:space="preserve">110g</t>
  </si>
  <si>
    <t xml:space="preserve">Bruxelles</t>
  </si>
  <si>
    <t xml:space="preserve">ML-D144</t>
  </si>
  <si>
    <t xml:space="preserve">Crackers "Nigel" à la nigelle </t>
  </si>
  <si>
    <t xml:space="preserve">ML-D150</t>
  </si>
  <si>
    <t xml:space="preserve">Crackers "Revolution 909" tomate et basilic</t>
  </si>
  <si>
    <t xml:space="preserve">ML-D149</t>
  </si>
  <si>
    <t xml:space="preserve">Crackers "Rosemary's baby" romarin </t>
  </si>
  <si>
    <t xml:space="preserve">ML-D145</t>
  </si>
  <si>
    <t xml:space="preserve">Crackers "Foxy" à la drêche</t>
  </si>
  <si>
    <t xml:space="preserve">ML-D147</t>
  </si>
  <si>
    <t xml:space="preserve">Crackers "Sunny" à la drêche et au thym</t>
  </si>
  <si>
    <t xml:space="preserve">ML-D141</t>
  </si>
  <si>
    <t xml:space="preserve">Biscuits "Antisocial" sésame noir, confit de citron </t>
  </si>
  <si>
    <t xml:space="preserve">ML-D143</t>
  </si>
  <si>
    <t xml:space="preserve">Biscuits "Cinnamon's girl" cannelle</t>
  </si>
  <si>
    <t xml:space="preserve">ML-D138</t>
  </si>
  <si>
    <t xml:space="preserve">Biscuits "Nice Boys" confit de citron, noisette, romarin </t>
  </si>
  <si>
    <t xml:space="preserve">ML-D140</t>
  </si>
  <si>
    <t xml:space="preserve">Biscuits "Red morning light" baies roses, orange douce</t>
  </si>
  <si>
    <t xml:space="preserve">ML-D139</t>
  </si>
  <si>
    <t xml:space="preserve">Bisc. "Sex on fire" noix de Grenoble, confit gingembre</t>
  </si>
  <si>
    <t xml:space="preserve">Crackers salés et Biscuits sucrés Mad Lab - VRAC</t>
  </si>
  <si>
    <t xml:space="preserve">ML-V142</t>
  </si>
  <si>
    <t xml:space="preserve">Crackers au sel de guérande White Rabbit</t>
  </si>
  <si>
    <t xml:space="preserve">ML-V143</t>
  </si>
  <si>
    <t xml:space="preserve">Crackers sésame White Rabbit </t>
  </si>
  <si>
    <t xml:space="preserve">ML-V123</t>
  </si>
  <si>
    <t xml:space="preserve">ML-V116</t>
  </si>
  <si>
    <t xml:space="preserve">ML-V122</t>
  </si>
  <si>
    <t xml:space="preserve">ML-V121</t>
  </si>
  <si>
    <t xml:space="preserve">ML-V117</t>
  </si>
  <si>
    <t xml:space="preserve">ML-V119</t>
  </si>
  <si>
    <t xml:space="preserve">ML-V144</t>
  </si>
  <si>
    <t xml:space="preserve">Biscuit au beurre "Le ptit beurrre" White Rabbit</t>
  </si>
  <si>
    <t xml:space="preserve">ML-V145</t>
  </si>
  <si>
    <t xml:space="preserve">Biscuit speculos White Rabbit</t>
  </si>
  <si>
    <t xml:space="preserve">ML-V113</t>
  </si>
  <si>
    <t xml:space="preserve">ML-V115</t>
  </si>
  <si>
    <t xml:space="preserve">ML-V110</t>
  </si>
  <si>
    <t xml:space="preserve">ML-V112</t>
  </si>
  <si>
    <t xml:space="preserve">ML-V111</t>
  </si>
  <si>
    <t xml:space="preserve">Biscuits apéritifs Croc'légumes</t>
  </si>
  <si>
    <t xml:space="preserve">PF-CLCARCUM40</t>
  </si>
  <si>
    <t xml:space="preserve">Croc' Légumes – Gaufrettes carotte cumin </t>
  </si>
  <si>
    <t xml:space="preserve">40g</t>
  </si>
  <si>
    <t xml:space="preserve">PF-CLBETTECH40</t>
  </si>
  <si>
    <t xml:space="preserve">Croc' Légumes – Gaufrettes betterave échalote</t>
  </si>
  <si>
    <t xml:space="preserve">PF-CLPOMCAN40</t>
  </si>
  <si>
    <t xml:space="preserve">Croc' Légumes – Gaufrettes pomme cannelle</t>
  </si>
  <si>
    <t xml:space="preserve">Biscuits et Bretzels Moulin des Moines</t>
  </si>
  <si>
    <t xml:space="preserve">MM-SPECULOS230</t>
  </si>
  <si>
    <t xml:space="preserve">Spéculoos d'épeautre</t>
  </si>
  <si>
    <t xml:space="preserve">230g</t>
  </si>
  <si>
    <t xml:space="preserve">MM-BREEPE1KG2</t>
  </si>
  <si>
    <t xml:space="preserve">Bretzels d'épeautre à l'huile d'olive </t>
  </si>
  <si>
    <t xml:space="preserve">1,2kg</t>
  </si>
  <si>
    <t xml:space="preserve">MM-DECHA05KG</t>
  </si>
  <si>
    <t xml:space="preserve">Délices aux châtaignes nappés de chocolat</t>
  </si>
  <si>
    <t xml:space="preserve">MM-LETMOUVRAC5KG</t>
  </si>
  <si>
    <t xml:space="preserve">Les Lettres du Moulin 100% épeautre nappé chocolat </t>
  </si>
  <si>
    <r>
      <rPr>
        <sz val="18"/>
        <color rgb="FF000080"/>
        <rFont val="Arial"/>
        <family val="2"/>
        <charset val="1"/>
      </rPr>
      <t xml:space="preserve">Galettes de riz Grillon d'Or -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</si>
  <si>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GO-GALRIZ130</t>
  </si>
  <si>
    <t xml:space="preserve">Galettes de riz complet (riz de Camargue) sans gluten</t>
  </si>
  <si>
    <t xml:space="preserve">130g</t>
  </si>
  <si>
    <t xml:space="preserve">GO-GAL5CER130</t>
  </si>
  <si>
    <t xml:space="preserve">Galettes 5 céréales sans gluten</t>
  </si>
  <si>
    <t xml:space="preserve">GO-GALRIZCN100</t>
  </si>
  <si>
    <t xml:space="preserve">Galettes de riz nappées de chocolat noir</t>
  </si>
  <si>
    <t xml:space="preserve">Snacking</t>
  </si>
  <si>
    <t xml:space="preserve">Barres de fruits secs Foodloose</t>
  </si>
  <si>
    <t xml:space="preserve">FL-COCOCAR</t>
  </si>
  <si>
    <t xml:space="preserve">Barre Coco Caramella</t>
  </si>
  <si>
    <t xml:space="preserve">35g</t>
  </si>
  <si>
    <t xml:space="preserve">FL-COFDAT</t>
  </si>
  <si>
    <t xml:space="preserve">Barre Coffee Date</t>
  </si>
  <si>
    <t xml:space="preserve">FL-GARDEN</t>
  </si>
  <si>
    <t xml:space="preserve">Barre Garden Gusto</t>
  </si>
  <si>
    <t xml:space="preserve">FL-POESIE</t>
  </si>
  <si>
    <t xml:space="preserve">Barre Poesie Amelie</t>
  </si>
  <si>
    <t xml:space="preserve">FL-POPPY</t>
  </si>
  <si>
    <t xml:space="preserve">Barre Poppy Limona</t>
  </si>
  <si>
    <t xml:space="preserve">Chips</t>
  </si>
  <si>
    <t xml:space="preserve">MK-CHMANAT75</t>
  </si>
  <si>
    <t xml:space="preserve">Chips Maïs Nature – Amaizin'</t>
  </si>
  <si>
    <t xml:space="preserve">75g</t>
  </si>
  <si>
    <t xml:space="preserve">MK-CHMACHIL75</t>
  </si>
  <si>
    <t xml:space="preserve">Chips Maïs Chili – Amaizin'</t>
  </si>
  <si>
    <t xml:space="preserve">MK-CHMAPAP75</t>
  </si>
  <si>
    <t xml:space="preserve">Chips Maïs Paprika – Amaizin'</t>
  </si>
  <si>
    <t xml:space="preserve">MK-CHPDTSGUER100</t>
  </si>
  <si>
    <t xml:space="preserve">Chips P. terre sel de Guérande – Crousti Sud</t>
  </si>
  <si>
    <t xml:space="preserve">MK-CHPDTPAP100</t>
  </si>
  <si>
    <t xml:space="preserve">Chips P. terre Paprika – Crousti Sud</t>
  </si>
  <si>
    <t xml:space="preserve">Céréales petit déjeuner</t>
  </si>
  <si>
    <t xml:space="preserve">Céréales Monsieur Muesli</t>
  </si>
  <si>
    <t xml:space="preserve">MR-IRRES400</t>
  </si>
  <si>
    <t xml:space="preserve">Muesli L'Irrésistible</t>
  </si>
  <si>
    <t xml:space="preserve">400g</t>
  </si>
  <si>
    <t xml:space="preserve">(Chocolat, noisettes, baies d'acai, noix de cajou, dattes...)</t>
  </si>
  <si>
    <t xml:space="preserve">MR-TEMER400</t>
  </si>
  <si>
    <t xml:space="preserve">Muesli Le Téméraire</t>
  </si>
  <si>
    <t xml:space="preserve">(Beurre de cacahuètes, noix de cajou, amandes, noix du Brésil, noisettes...)</t>
  </si>
  <si>
    <t xml:space="preserve">MR-AUDAC400</t>
  </si>
  <si>
    <t xml:space="preserve">Muesli L'Audacieux</t>
  </si>
  <si>
    <t xml:space="preserve">(Amandes, noix du Brésil, Gingembre confit, baies de Goji...)</t>
  </si>
  <si>
    <t xml:space="preserve">MR-IRRES5KG</t>
  </si>
  <si>
    <t xml:space="preserve">MR-TEMER5KG</t>
  </si>
  <si>
    <t xml:space="preserve">MR-AUDAC5KG</t>
  </si>
  <si>
    <t xml:space="preserve">Céréales Grillon d'Or</t>
  </si>
  <si>
    <t xml:space="preserve">GO-CHOCOLUNE3KG</t>
  </si>
  <si>
    <t xml:space="preserve">Chocolune Grillon d'Or</t>
  </si>
  <si>
    <t xml:space="preserve">GO-CORKFLSS3KG</t>
  </si>
  <si>
    <t xml:space="preserve">Corn Flakes sans sucre ajouté</t>
  </si>
  <si>
    <t xml:space="preserve">GO-KARECHOC7KG</t>
  </si>
  <si>
    <t xml:space="preserve">KA'RE Chocolinette Grillon d'Or </t>
  </si>
  <si>
    <t xml:space="preserve">7kg</t>
  </si>
  <si>
    <t xml:space="preserve">GO-KROUNAT5KG</t>
  </si>
  <si>
    <t xml:space="preserve">KROUNCHY nature Grillon d'Or </t>
  </si>
  <si>
    <t xml:space="preserve">GO-KROUCHOC5KG</t>
  </si>
  <si>
    <t xml:space="preserve">KROUNCHY chocolat Grillon d'Or</t>
  </si>
  <si>
    <t xml:space="preserve">GO-KROU3CHOC5KG</t>
  </si>
  <si>
    <t xml:space="preserve">KROUNCHY 3 chocolats Grillon d'Or </t>
  </si>
  <si>
    <t xml:space="preserve">GO-KROUFR5KG</t>
  </si>
  <si>
    <t xml:space="preserve">KROUNCHY fruits rouges Grillon d'Or </t>
  </si>
  <si>
    <t xml:space="preserve">GO-MOPSMIEL2KG</t>
  </si>
  <si>
    <t xml:space="preserve">MOPS Miel Grillon d'Or </t>
  </si>
  <si>
    <t xml:space="preserve">Mueslis Markal</t>
  </si>
  <si>
    <t xml:space="preserve">MK-MUESST3KG</t>
  </si>
  <si>
    <t xml:space="preserve">Muesli standard</t>
  </si>
  <si>
    <t xml:space="preserve">MK-MUESCRCH3KG</t>
  </si>
  <si>
    <t xml:space="preserve">Muesli croustillant chocolat</t>
  </si>
  <si>
    <t xml:space="preserve">MK-MUESCRF3KG</t>
  </si>
  <si>
    <t xml:space="preserve">Muesli croustillant aux fruits</t>
  </si>
  <si>
    <t xml:space="preserve">MK-MUECS3KG</t>
  </si>
  <si>
    <t xml:space="preserve">Muesli crunchy</t>
  </si>
  <si>
    <t xml:space="preserve">Flocons Moulin des Moines</t>
  </si>
  <si>
    <t xml:space="preserve">MM-FLOAVO2KG5</t>
  </si>
  <si>
    <t xml:space="preserve">Flocons d'avoine baby</t>
  </si>
  <si>
    <t xml:space="preserve">MM-FLOAVGRO2KG5</t>
  </si>
  <si>
    <t xml:space="preserve">Flocons d'avoine Gros</t>
  </si>
  <si>
    <t xml:space="preserve">MM-FLOEPE2KG5</t>
  </si>
  <si>
    <t xml:space="preserve">Flocons d'épautre</t>
  </si>
  <si>
    <t xml:space="preserve">Pâtes</t>
  </si>
  <si>
    <t xml:space="preserve">IRIS – pâtes blanches en sachets</t>
  </si>
  <si>
    <t xml:space="preserve">IR-BL-SPIRAL500</t>
  </si>
  <si>
    <t xml:space="preserve">Spirales blanches (Fusili)</t>
  </si>
  <si>
    <t xml:space="preserve">IR-BL-MACARON500</t>
  </si>
  <si>
    <t xml:space="preserve">Macaronis blanches (Maccheroni)</t>
  </si>
  <si>
    <t xml:space="preserve">IR-BL-PENNE500</t>
  </si>
  <si>
    <t xml:space="preserve">Penne blanches</t>
  </si>
  <si>
    <t xml:space="preserve">IR-BL-SPAG500</t>
  </si>
  <si>
    <t xml:space="preserve">Spaghettis blanches</t>
  </si>
  <si>
    <t xml:space="preserve">IR-BL-FARF500</t>
  </si>
  <si>
    <t xml:space="preserve">Pâtes papillons blanches (Farfalle)</t>
  </si>
  <si>
    <t xml:space="preserve">IR-BL-DITALINI500</t>
  </si>
  <si>
    <t xml:space="preserve">Ditalini Rigati</t>
  </si>
  <si>
    <t xml:space="preserve">IR-BL-HEL3COUL500</t>
  </si>
  <si>
    <t xml:space="preserve">Hélices 3 couleurs (Eliche tre colori)</t>
  </si>
  <si>
    <t xml:space="preserve">IR-BL-TAGLNI500</t>
  </si>
  <si>
    <t xml:space="preserve">Tagliatelles en nid</t>
  </si>
  <si>
    <t xml:space="preserve">IR-BL-TAGLVE500</t>
  </si>
  <si>
    <t xml:space="preserve">Tagliatelles vertes</t>
  </si>
  <si>
    <t xml:space="preserve">IR-BL-LASAGNSU250</t>
  </si>
  <si>
    <t xml:space="preserve">Lasagnes</t>
  </si>
  <si>
    <t xml:space="preserve">IRIS – pâtes demi-complètes et complètes en sachets</t>
  </si>
  <si>
    <t xml:space="preserve">IR-DC-CONCHIGL500</t>
  </si>
  <si>
    <t xml:space="preserve">Conchiglioni demi-complètes</t>
  </si>
  <si>
    <t xml:space="preserve">IR-DC-SPIRAL500</t>
  </si>
  <si>
    <t xml:space="preserve">Spirales demi-complètes (Fusili)</t>
  </si>
  <si>
    <t xml:space="preserve">IR-DC-SPAG500</t>
  </si>
  <si>
    <t xml:space="preserve">Spaghettis demi-complètes</t>
  </si>
  <si>
    <t xml:space="preserve">IR-CP-SPAG500</t>
  </si>
  <si>
    <t xml:space="preserve">Spaghettis complets</t>
  </si>
  <si>
    <t xml:space="preserve">IR-CP-SPIRAL500</t>
  </si>
  <si>
    <t xml:space="preserve">Spirales complètes (Fusili)</t>
  </si>
  <si>
    <t xml:space="preserve">IRIS – pâtes spéciales en sachets</t>
  </si>
  <si>
    <t xml:space="preserve">IR-PEDC-SPAG500</t>
  </si>
  <si>
    <t xml:space="preserve">Spaghettis petit épautre 1/2 compl.</t>
  </si>
  <si>
    <t xml:space="preserve">IR-PEDC-STROZ500</t>
  </si>
  <si>
    <t xml:space="preserve">Caserecce petit épautre 1/2 compl.</t>
  </si>
  <si>
    <t xml:space="preserve">IR-MA-PENNE500</t>
  </si>
  <si>
    <t xml:space="preserve">Penne maïs sans gluten</t>
  </si>
  <si>
    <t xml:space="preserve">IR-MA-SPIRAL500</t>
  </si>
  <si>
    <t xml:space="preserve">Spirales maïs sans gluten</t>
  </si>
  <si>
    <t xml:space="preserve">Markal - pâtes en sachets</t>
  </si>
  <si>
    <t xml:space="preserve">MK-CROSC500</t>
  </si>
  <si>
    <t xml:space="preserve">Crozets au sarrasin</t>
  </si>
  <si>
    <t xml:space="preserve">MK-VERDCC500</t>
  </si>
  <si>
    <t xml:space="preserve">Vermicelles demi-complètes</t>
  </si>
  <si>
    <t xml:space="preserve">IRIS - pâtes en VRAC - blanches, demi-complètes, complètes</t>
  </si>
  <si>
    <t xml:space="preserve">IR-BL-PIPEBAB5KG</t>
  </si>
  <si>
    <t xml:space="preserve">Coquillettes blanches</t>
  </si>
  <si>
    <t xml:space="preserve">IR-BL-MACARON5KG</t>
  </si>
  <si>
    <t xml:space="preserve">Macaronis blanches</t>
  </si>
  <si>
    <t xml:space="preserve">IR-BL-PENNE5KG</t>
  </si>
  <si>
    <t xml:space="preserve">IR-BL-SPAG5KG</t>
  </si>
  <si>
    <t xml:space="preserve">IR-BL-TAGLIAT5KG</t>
  </si>
  <si>
    <t xml:space="preserve">Tagliatelles blanches</t>
  </si>
  <si>
    <t xml:space="preserve">IR-BL-FARF5KG</t>
  </si>
  <si>
    <t xml:space="preserve">IR-BL-GNOCCHET5KG</t>
  </si>
  <si>
    <t xml:space="preserve">Gnocchettis blanches </t>
  </si>
  <si>
    <t xml:space="preserve">IR-BL-SPIRAL5KG</t>
  </si>
  <si>
    <t xml:space="preserve">Spirales blanches</t>
  </si>
  <si>
    <t xml:space="preserve">IR-BL-SPIR3COUL5KG</t>
  </si>
  <si>
    <t xml:space="preserve">Spirales 3 couleurs</t>
  </si>
  <si>
    <t xml:space="preserve">IR-BL-LASAGNSU5KG</t>
  </si>
  <si>
    <t xml:space="preserve">IR-DC-SPIRAL5KG</t>
  </si>
  <si>
    <t xml:space="preserve">IR-DC-PENNE5KG</t>
  </si>
  <si>
    <t xml:space="preserve">Penne demi-complètes</t>
  </si>
  <si>
    <t xml:space="preserve">IR-DC-SPAG5KG</t>
  </si>
  <si>
    <t xml:space="preserve">IR-CP-PENNE5KG</t>
  </si>
  <si>
    <t xml:space="preserve">Penne complètes</t>
  </si>
  <si>
    <t xml:space="preserve">IR-CP-SPAG5KG</t>
  </si>
  <si>
    <t xml:space="preserve">Spaghettis complètes</t>
  </si>
  <si>
    <t xml:space="preserve">IR-PEDC-STROZ3KG</t>
  </si>
  <si>
    <t xml:space="preserve">Strozzapreti ptt épeautre demi-cpl.</t>
  </si>
  <si>
    <t xml:space="preserve">Markal - pâtes en VRAC</t>
  </si>
  <si>
    <t xml:space="preserve">MK-COQDC5KG</t>
  </si>
  <si>
    <t xml:space="preserve">Coquillettes demi-complètes</t>
  </si>
  <si>
    <t xml:space="preserve">MK-MACDC5KG</t>
  </si>
  <si>
    <t xml:space="preserve">Macaronis demi-complètes</t>
  </si>
  <si>
    <t xml:space="preserve">Riz</t>
  </si>
  <si>
    <t xml:space="preserve">Riz d'Italie Cascina Belvedere - 1kg</t>
  </si>
  <si>
    <t xml:space="preserve">BE-RIBE1KG</t>
  </si>
  <si>
    <t xml:space="preserve">Riz long blanc</t>
  </si>
  <si>
    <t xml:space="preserve">BE-RIBESEM1KG</t>
  </si>
  <si>
    <t xml:space="preserve">Riz long demi-complet</t>
  </si>
  <si>
    <t xml:space="preserve">BE-RIBELUNG1KG</t>
  </si>
  <si>
    <t xml:space="preserve">Riz long complet</t>
  </si>
  <si>
    <t xml:space="preserve">BE-TONDO1KG</t>
  </si>
  <si>
    <t xml:space="preserve">Riz rond blanc</t>
  </si>
  <si>
    <t xml:space="preserve">BE-TONDOINT1KG</t>
  </si>
  <si>
    <t xml:space="preserve">Riz rond complet</t>
  </si>
  <si>
    <t xml:space="preserve">BE-ARBORIO1KG</t>
  </si>
  <si>
    <t xml:space="preserve">Arborio – riz court</t>
  </si>
  <si>
    <t xml:space="preserve">BE-CARNAROLI1KG</t>
  </si>
  <si>
    <t xml:space="preserve">Carnaroli – riz long</t>
  </si>
  <si>
    <t xml:space="preserve">BE-ESSENZA1KG</t>
  </si>
  <si>
    <t xml:space="preserve">Essenza – aromatique extra long</t>
  </si>
  <si>
    <t xml:space="preserve">BE-NERONE1KG</t>
  </si>
  <si>
    <t xml:space="preserve">Nerone – riz noir complet</t>
  </si>
  <si>
    <t xml:space="preserve">BE-ROSSOSEV1KG</t>
  </si>
  <si>
    <t xml:space="preserve">Riz rouge</t>
  </si>
  <si>
    <t xml:space="preserve">Riz d'Italie Cascina Belvedere - 5kg</t>
  </si>
  <si>
    <t xml:space="preserve">BE-RIBE5KG</t>
  </si>
  <si>
    <t xml:space="preserve">BE-RIBESEM5KG</t>
  </si>
  <si>
    <t xml:space="preserve">BE-RIBELUNG5KG</t>
  </si>
  <si>
    <t xml:space="preserve">BE-ORIGINARIO5KG</t>
  </si>
  <si>
    <t xml:space="preserve">BE-ORIGININTEGRAL5KG</t>
  </si>
  <si>
    <t xml:space="preserve">BE-ARBORIO5KG</t>
  </si>
  <si>
    <t xml:space="preserve">BE-CARNAROLI5KG</t>
  </si>
  <si>
    <t xml:space="preserve">BE-ESSENZA5KG</t>
  </si>
  <si>
    <t xml:space="preserve">BE-NERONE5KG</t>
  </si>
  <si>
    <t xml:space="preserve">BE-ROSSOSEV5KG</t>
  </si>
  <si>
    <t xml:space="preserve">BE-THAIBONNET5KG</t>
  </si>
  <si>
    <t xml:space="preserve">Thaibonnet – riz très long parfumé</t>
  </si>
  <si>
    <t xml:space="preserve">Riz Basmati ID BIO - sachets 250g et 500g</t>
  </si>
  <si>
    <t xml:space="preserve">ID-BSBL500</t>
  </si>
  <si>
    <t xml:space="preserve">Riz Basmati supérieur blanc</t>
  </si>
  <si>
    <t xml:space="preserve">ID-BSSE500</t>
  </si>
  <si>
    <t xml:space="preserve">Riz Basmati supérieur demi-complet</t>
  </si>
  <si>
    <t xml:space="preserve">ID-BSCO500</t>
  </si>
  <si>
    <t xml:space="preserve">Riz Basmati supérieur complet</t>
  </si>
  <si>
    <t xml:space="preserve">ID-BAIN250</t>
  </si>
  <si>
    <t xml:space="preserve">Mélange indien</t>
  </si>
  <si>
    <t xml:space="preserve">(riz basmati blanc, coriandre, cumin, curcuma, fenouil, cannelle, piment)</t>
  </si>
  <si>
    <t xml:space="preserve">ID-BAFO250</t>
  </si>
  <si>
    <t xml:space="preserve">Mélange forestier</t>
  </si>
  <si>
    <t xml:space="preserve">(riz basmati semi-complet, chanterelles, trompettes, lentilles corail, poivre long, romarin, coriandre)</t>
  </si>
  <si>
    <t xml:space="preserve">ID-BAHE250</t>
  </si>
  <si>
    <t xml:space="preserve">Mélange aux herbes</t>
  </si>
  <si>
    <t xml:space="preserve">(riz basmati blanc, ail des ours, ail, ciboulette, persil, ortie)</t>
  </si>
  <si>
    <t xml:space="preserve">ID-BAME250</t>
  </si>
  <si>
    <t xml:space="preserve">Mélange méditerranéen</t>
  </si>
  <si>
    <t xml:space="preserve">(riz basmati blanc, poivron séché, tomate séchée, basilic, ail, thym, carvi, poivre, fenouil)</t>
  </si>
  <si>
    <t xml:space="preserve">Riz Basmati ID BIO - vrac 5kg et 25kg</t>
  </si>
  <si>
    <t xml:space="preserve">ID-BSBL5KG</t>
  </si>
  <si>
    <t xml:space="preserve">Inde/Pak.</t>
  </si>
  <si>
    <t xml:space="preserve">ID-BSBL25KG</t>
  </si>
  <si>
    <t xml:space="preserve">ID-BSSE5KG</t>
  </si>
  <si>
    <t xml:space="preserve">ID-BSCO5KG</t>
  </si>
  <si>
    <t xml:space="preserve">ID-BAIN5KG</t>
  </si>
  <si>
    <t xml:space="preserve">ID-BAFO5KG</t>
  </si>
  <si>
    <t xml:space="preserve">ID-BAHE5KG</t>
  </si>
  <si>
    <t xml:space="preserve">ID-BAME5KG</t>
  </si>
  <si>
    <t xml:space="preserve">Riz Markal</t>
  </si>
  <si>
    <t xml:space="preserve">MK-RIZSC250</t>
  </si>
  <si>
    <t xml:space="preserve">Riz sauvage Markal</t>
  </si>
  <si>
    <t xml:space="preserve">Non UE</t>
  </si>
  <si>
    <r>
      <rPr>
        <sz val="18"/>
        <color rgb="FF000080"/>
        <rFont val="Arial"/>
        <family val="2"/>
        <charset val="1"/>
      </rPr>
      <t xml:space="preserve">Risotti Cascina Belvedere</t>
    </r>
    <r>
      <rPr>
        <sz val="14"/>
        <color rgb="FF000080"/>
        <rFont val="Arial"/>
        <family val="2"/>
        <charset val="1"/>
      </rPr>
      <t xml:space="preserve"> (plats préparés </t>
    </r>
    <r>
      <rPr>
        <b val="true"/>
        <sz val="14"/>
        <color rgb="FF000080"/>
        <rFont val="Arial"/>
        <family val="2"/>
        <charset val="1"/>
      </rPr>
      <t xml:space="preserve">sans gluten</t>
    </r>
    <r>
      <rPr>
        <sz val="14"/>
        <color rgb="FF000080"/>
        <rFont val="Arial"/>
        <family val="2"/>
        <charset val="1"/>
      </rPr>
      <t xml:space="preserve">)</t>
    </r>
  </si>
  <si>
    <t xml:space="preserve">BE-RIS-TOMBAL250</t>
  </si>
  <si>
    <t xml:space="preserve">Risotto Tomate Basilic</t>
  </si>
  <si>
    <t xml:space="preserve">BE-RIS-AUBERG250</t>
  </si>
  <si>
    <t xml:space="preserve">Risotto Aubergine</t>
  </si>
  <si>
    <t xml:space="preserve">BE-RIS-ENCSEICH250</t>
  </si>
  <si>
    <t xml:space="preserve">Risotto Encre de Seiche</t>
  </si>
  <si>
    <t xml:space="preserve">BE-RIS-ORTIE250</t>
  </si>
  <si>
    <t xml:space="preserve">Risotto Ortie</t>
  </si>
  <si>
    <t xml:space="preserve">BE-RIS-CURRY250</t>
  </si>
  <si>
    <t xml:space="preserve">Risotto Curry</t>
  </si>
  <si>
    <t xml:space="preserve">BE-RIS-ASPERGE250</t>
  </si>
  <si>
    <t xml:space="preserve">Risotto Asperge</t>
  </si>
  <si>
    <t xml:space="preserve">BE-RIS-PCHAMPOR250</t>
  </si>
  <si>
    <t xml:space="preserve">Risotto Champignons</t>
  </si>
  <si>
    <t xml:space="preserve">BE-RIS-LEGUM250</t>
  </si>
  <si>
    <t xml:space="preserve">Risotto Légumes</t>
  </si>
  <si>
    <t xml:space="preserve">BE-RIS-CREVCOUR250</t>
  </si>
  <si>
    <t xml:space="preserve">Risotto Crevette-courgette</t>
  </si>
  <si>
    <t xml:space="preserve">BE-RIS-ARTICH250</t>
  </si>
  <si>
    <t xml:space="preserve">Risotto Artichaut</t>
  </si>
  <si>
    <t xml:space="preserve">Céréales</t>
  </si>
  <si>
    <t xml:space="preserve">Autres céréales</t>
  </si>
  <si>
    <t xml:space="preserve">Couscous Carret Munos 500g</t>
  </si>
  <si>
    <t xml:space="preserve">MU-COUSBLA500</t>
  </si>
  <si>
    <t xml:space="preserve">Couscous Blanc</t>
  </si>
  <si>
    <t xml:space="preserve">Fabrication France / Mat. Prem. Espagne</t>
  </si>
  <si>
    <t xml:space="preserve">MU-COUSSEM500</t>
  </si>
  <si>
    <t xml:space="preserve">Couscous Semi-Complet</t>
  </si>
  <si>
    <t xml:space="preserve">MU-COUSCPT500</t>
  </si>
  <si>
    <t xml:space="preserve">Couscous Complet</t>
  </si>
  <si>
    <t xml:space="preserve">MU-COUSPEP500</t>
  </si>
  <si>
    <t xml:space="preserve">Couscous de petit Epeautre</t>
  </si>
  <si>
    <t xml:space="preserve">Couscous Carret Munos 5kg</t>
  </si>
  <si>
    <t xml:space="preserve">MU-COUSBLA5KG</t>
  </si>
  <si>
    <t xml:space="preserve">MU-COUSSEM5KG</t>
  </si>
  <si>
    <t xml:space="preserve">MU-COUSCPT5KG</t>
  </si>
  <si>
    <t xml:space="preserve">MU-COUSPEP5KG</t>
  </si>
  <si>
    <t xml:space="preserve">Céréales en sachet</t>
  </si>
  <si>
    <t xml:space="preserve">MK-MEL4CPC500</t>
  </si>
  <si>
    <t xml:space="preserve">Mélange 4 céréales précuites</t>
  </si>
  <si>
    <t xml:space="preserve">MK-BLETCC500</t>
  </si>
  <si>
    <t xml:space="preserve">Blé tendre complet</t>
  </si>
  <si>
    <t xml:space="preserve">France / Italie</t>
  </si>
  <si>
    <t xml:space="preserve">MM-BOUEPE500</t>
  </si>
  <si>
    <t xml:space="preserve">Boulgour cpt épeautre concassé</t>
  </si>
  <si>
    <t xml:space="preserve">MK-COUBDAC500</t>
  </si>
  <si>
    <t xml:space="preserve">Couscous de blé dur ancien</t>
  </si>
  <si>
    <t xml:space="preserve">MK-ORGMOND500</t>
  </si>
  <si>
    <t xml:space="preserve">Orge mondé</t>
  </si>
  <si>
    <t xml:space="preserve">MK-ORGPC500</t>
  </si>
  <si>
    <t xml:space="preserve">Orge perlé</t>
  </si>
  <si>
    <t xml:space="preserve">MK-POLENTA500</t>
  </si>
  <si>
    <t xml:space="preserve">Polenta</t>
  </si>
  <si>
    <t xml:space="preserve">MK-SARDC500</t>
  </si>
  <si>
    <t xml:space="preserve">Sarrasin décortiqué non grillé</t>
  </si>
  <si>
    <t xml:space="preserve">MK-SARGKC500</t>
  </si>
  <si>
    <t xml:space="preserve">Sarrasin décortiqué grillé "Kasha"</t>
  </si>
  <si>
    <t xml:space="preserve">MK-SEMBGC500</t>
  </si>
  <si>
    <t xml:space="preserve">Semoule blanche de blé dur grosse</t>
  </si>
  <si>
    <t xml:space="preserve">MK-SEMCFC500</t>
  </si>
  <si>
    <t xml:space="preserve">Semoule complète de blé dur fine</t>
  </si>
  <si>
    <t xml:space="preserve">MK-SESBC500</t>
  </si>
  <si>
    <t xml:space="preserve">Sésame blond complet</t>
  </si>
  <si>
    <t xml:space="preserve">Céréales en vrac</t>
  </si>
  <si>
    <t xml:space="preserve">MM-BOUBLE5KG</t>
  </si>
  <si>
    <t xml:space="preserve">Boulgour complet de blé dur précuit</t>
  </si>
  <si>
    <t xml:space="preserve">MM-MELIN5KG</t>
  </si>
  <si>
    <t xml:space="preserve">Mélange des Incas</t>
  </si>
  <si>
    <t xml:space="preserve">(lentille rouge, quinoa blanc, riz precuit, quinoa rouge, millet, sarrasin, quinoa noir, graines de courge, tournesol)</t>
  </si>
  <si>
    <t xml:space="preserve">Légumineuses et graînes</t>
  </si>
  <si>
    <t xml:space="preserve">MM-MINEST5KG</t>
  </si>
  <si>
    <r>
      <rPr>
        <b val="true"/>
        <sz val="10"/>
        <rFont val="Arial"/>
        <family val="2"/>
        <charset val="1"/>
      </rPr>
      <t xml:space="preserve">Mélange Minestrone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</si>
  <si>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(épeautre décortiqué, haricots blancs, haricots rouges Kidney, azukis , lentilles vertes, rouges, blondes, pois verts)</t>
  </si>
  <si>
    <t xml:space="preserve">MK-MILDS5</t>
  </si>
  <si>
    <t xml:space="preserve">Millet décortiqué</t>
  </si>
  <si>
    <t xml:space="preserve">MK-PETES5KG</t>
  </si>
  <si>
    <t xml:space="preserve">Petit Epeautre</t>
  </si>
  <si>
    <t xml:space="preserve">MK-POLIS5</t>
  </si>
  <si>
    <r>
      <rPr>
        <b val="true"/>
        <sz val="10"/>
        <rFont val="Arial"/>
        <family val="2"/>
        <charset val="1"/>
      </rPr>
      <t xml:space="preserve">Polenta - </t>
    </r>
    <r>
      <rPr>
        <i val="true"/>
        <sz val="10"/>
        <rFont val="Arial"/>
        <family val="2"/>
        <charset val="1"/>
      </rPr>
      <t xml:space="preserve">semoule maïs complète fine</t>
    </r>
  </si>
  <si>
    <t xml:space="preserve">MM-SARRAZIN05KG</t>
  </si>
  <si>
    <t xml:space="preserve">Sarrasin décortiqué</t>
  </si>
  <si>
    <t xml:space="preserve">MK-SEMBFS5KG</t>
  </si>
  <si>
    <t xml:space="preserve">Semoule blanche de blé dur fine</t>
  </si>
  <si>
    <t xml:space="preserve">MM-SONAVO5KG</t>
  </si>
  <si>
    <r>
      <rPr>
        <b val="true"/>
        <sz val="10"/>
        <rFont val="Arial"/>
        <family val="2"/>
        <charset val="1"/>
      </rPr>
      <t xml:space="preserve">Son d'avoine alimentaire - </t>
    </r>
    <r>
      <rPr>
        <i val="true"/>
        <sz val="10"/>
        <color rgb="FFFF0000"/>
        <rFont val="Arial"/>
        <family val="2"/>
        <charset val="1"/>
      </rPr>
      <t xml:space="preserve">Nouveau</t>
    </r>
  </si>
  <si>
    <r>
      <rPr>
        <sz val="18"/>
        <color rgb="FF000080"/>
        <rFont val="Arial"/>
        <family val="2"/>
        <charset val="1"/>
      </rPr>
      <t xml:space="preserve">Légumineuses Mon bio Sachets </t>
    </r>
    <r>
      <rPr>
        <sz val="14"/>
        <color rgb="FF000080"/>
        <rFont val="Arial"/>
        <family val="2"/>
        <charset val="1"/>
      </rPr>
      <t xml:space="preserve">- 100% origine France</t>
    </r>
  </si>
  <si>
    <t xml:space="preserve">NT-LENBLON500</t>
  </si>
  <si>
    <t xml:space="preserve">Lentilles Blondes</t>
  </si>
  <si>
    <t xml:space="preserve">Gers</t>
  </si>
  <si>
    <t xml:space="preserve">NT-LENCOR500</t>
  </si>
  <si>
    <t xml:space="preserve">Lentilles rouges Corail</t>
  </si>
  <si>
    <t xml:space="preserve">NT-LENJAUN500</t>
  </si>
  <si>
    <t xml:space="preserve">Lentilles Jaunes (vertes décortiquées)</t>
  </si>
  <si>
    <t xml:space="preserve">NT-LENVER500</t>
  </si>
  <si>
    <t xml:space="preserve">Lentilles Vertes</t>
  </si>
  <si>
    <t xml:space="preserve">NT-LENDUO500</t>
  </si>
  <si>
    <t xml:space="preserve">Duo de lentilles jaunes et corail</t>
  </si>
  <si>
    <t xml:space="preserve">NT-POICHI500</t>
  </si>
  <si>
    <t xml:space="preserve">Pois chiches</t>
  </si>
  <si>
    <t xml:space="preserve">NT-PCDESI500</t>
  </si>
  <si>
    <t xml:space="preserve">Pois chiches Desi décotiquées (cuisson rapide)</t>
  </si>
  <si>
    <t xml:space="preserve">NT-GRATOUR250</t>
  </si>
  <si>
    <r>
      <rPr>
        <b val="true"/>
        <sz val="10"/>
        <rFont val="Arial"/>
        <family val="2"/>
        <charset val="1"/>
      </rPr>
      <t xml:space="preserve">Gaînes de Tournesol - </t>
    </r>
    <r>
      <rPr>
        <b val="true"/>
        <i val="true"/>
        <sz val="10"/>
        <color rgb="FFFF0000"/>
        <rFont val="Arial"/>
        <family val="2"/>
        <charset val="1"/>
      </rPr>
      <t xml:space="preserve">Rupture jusque Mars 2021</t>
    </r>
  </si>
  <si>
    <r>
      <rPr>
        <sz val="18"/>
        <color rgb="FF000080"/>
        <rFont val="Arial"/>
        <family val="2"/>
        <charset val="1"/>
      </rPr>
      <t xml:space="preserve">Légumineuses Monbio Vrac -</t>
    </r>
    <r>
      <rPr>
        <sz val="14"/>
        <color rgb="FF000080"/>
        <rFont val="Arial"/>
        <family val="2"/>
        <charset val="1"/>
      </rPr>
      <t xml:space="preserve"> 100% origine France</t>
    </r>
  </si>
  <si>
    <t xml:space="preserve">NT-FEVES10KG</t>
  </si>
  <si>
    <t xml:space="preserve">Fèves décortiquées</t>
  </si>
  <si>
    <t xml:space="preserve">NT-LENBLON10KG</t>
  </si>
  <si>
    <t xml:space="preserve">NT-LENJAUN10KG</t>
  </si>
  <si>
    <t xml:space="preserve">NT-LENCOR10KG</t>
  </si>
  <si>
    <t xml:space="preserve">NT-LENVER10KG</t>
  </si>
  <si>
    <t xml:space="preserve">NT-LENDUO10KG</t>
  </si>
  <si>
    <t xml:space="preserve">NT-POICHI10KG</t>
  </si>
  <si>
    <t xml:space="preserve">NT-PCDESI10KG</t>
  </si>
  <si>
    <t xml:space="preserve">Quinoa, fraîne de chia et amarante Saldac</t>
  </si>
  <si>
    <t xml:space="preserve">SD-AMAGR450G</t>
  </si>
  <si>
    <t xml:space="preserve">Amarante en graine</t>
  </si>
  <si>
    <t xml:space="preserve">450g</t>
  </si>
  <si>
    <t xml:space="preserve">SD-FLOAMA500G</t>
  </si>
  <si>
    <r>
      <rPr>
        <b val="true"/>
        <sz val="10"/>
        <rFont val="Arial"/>
        <family val="2"/>
        <charset val="1"/>
      </rPr>
      <t xml:space="preserve">Flocon d'amarante</t>
    </r>
    <r>
      <rPr>
        <b val="true"/>
        <sz val="10"/>
        <color rgb="FFFF0000"/>
        <rFont val="Arial"/>
        <family val="2"/>
        <charset val="1"/>
      </rPr>
      <t xml:space="preserve"> (précommande)</t>
    </r>
  </si>
  <si>
    <t xml:space="preserve">SD-CHIA250</t>
  </si>
  <si>
    <t xml:space="preserve">Graîne de chia sachet</t>
  </si>
  <si>
    <t xml:space="preserve">SD-QUIN425G</t>
  </si>
  <si>
    <t xml:space="preserve">Quinoa blanche</t>
  </si>
  <si>
    <t xml:space="preserve">425g</t>
  </si>
  <si>
    <t xml:space="preserve">SD-QUINOIR425G</t>
  </si>
  <si>
    <t xml:space="preserve">Quinoa noire</t>
  </si>
  <si>
    <t xml:space="preserve">SD-QUINROUG425G</t>
  </si>
  <si>
    <t xml:space="preserve">Quinoa rouge</t>
  </si>
  <si>
    <t xml:space="preserve">SD-QUINMULTI425G</t>
  </si>
  <si>
    <t xml:space="preserve">Quinoa multicouleur</t>
  </si>
  <si>
    <t xml:space="preserve">SD-FLOQUIN500G</t>
  </si>
  <si>
    <t xml:space="preserve">Flocons de quinoa</t>
  </si>
  <si>
    <t xml:space="preserve">SD-AMAGR5KG</t>
  </si>
  <si>
    <t xml:space="preserve">Amarante en graîne 5kg</t>
  </si>
  <si>
    <t xml:space="preserve">SD-CHIA10KG</t>
  </si>
  <si>
    <t xml:space="preserve">Graîne de chia vrac</t>
  </si>
  <si>
    <t xml:space="preserve">SD-QUIN10KG</t>
  </si>
  <si>
    <t xml:space="preserve">Quinoa blanche vrac 10kg</t>
  </si>
  <si>
    <t xml:space="preserve">SD-QUIN5KG</t>
  </si>
  <si>
    <t xml:space="preserve">Quinoa blanche vrac 5kg</t>
  </si>
  <si>
    <t xml:space="preserve">SD-QUINOIR5KG</t>
  </si>
  <si>
    <t xml:space="preserve">Quinoa noire vrac 5kg</t>
  </si>
  <si>
    <t xml:space="preserve">SD-QUINROUG5KG</t>
  </si>
  <si>
    <t xml:space="preserve">Quinoa rouge vrac 5kg</t>
  </si>
  <si>
    <t xml:space="preserve">SD-QUINMULTI10KG</t>
  </si>
  <si>
    <t xml:space="preserve">Quinoa multicouleur vrac 10kg</t>
  </si>
  <si>
    <t xml:space="preserve">SD-FLOQUIN5KG</t>
  </si>
  <si>
    <t xml:space="preserve">Flocons de quinoa vrac 5kg</t>
  </si>
  <si>
    <t xml:space="preserve">Autres légumineuses et graînes</t>
  </si>
  <si>
    <t xml:space="preserve">MK-GRLINBRU500</t>
  </si>
  <si>
    <t xml:space="preserve">Graînes de lin brun (Markal)</t>
  </si>
  <si>
    <t xml:space="preserve">MK-LENBEC500</t>
  </si>
  <si>
    <t xml:space="preserve">Lentilles noires Beluga (Markal)</t>
  </si>
  <si>
    <t xml:space="preserve">MM-FLAVER5KG</t>
  </si>
  <si>
    <t xml:space="preserve">Flageolets verts (Moulin des Moines)</t>
  </si>
  <si>
    <t xml:space="preserve">LP-CA30COURGE</t>
  </si>
  <si>
    <r>
      <rPr>
        <b val="true"/>
        <sz val="10"/>
        <rFont val="Arial"/>
        <family val="2"/>
        <charset val="1"/>
      </rPr>
      <t xml:space="preserve">Graînes de courge -</t>
    </r>
    <r>
      <rPr>
        <b val="true"/>
        <i val="true"/>
        <sz val="10"/>
        <color rgb="FFFF0000"/>
        <rFont val="Arial"/>
        <family val="2"/>
        <charset val="1"/>
      </rPr>
      <t xml:space="preserve"> ORIGINE France</t>
    </r>
  </si>
  <si>
    <t xml:space="preserve">MM-GRACOU5KG</t>
  </si>
  <si>
    <t xml:space="preserve">Graînes de courge (Moulin des Moines)</t>
  </si>
  <si>
    <t xml:space="preserve">MW-LINBR-5KG</t>
  </si>
  <si>
    <t xml:space="preserve">Graînes de lin brun (Moulin Waast)</t>
  </si>
  <si>
    <t xml:space="preserve">Hors UE</t>
  </si>
  <si>
    <t xml:space="preserve">MW-TOURNES-5KG</t>
  </si>
  <si>
    <t xml:space="preserve">Graînes de tournesol décortiquées (Moulin Waast)</t>
  </si>
  <si>
    <t xml:space="preserve">MK-HARROUGK5KG</t>
  </si>
  <si>
    <t xml:space="preserve">Haricots rouges Kidney (Markal)</t>
  </si>
  <si>
    <t xml:space="preserve">MM-LENNOI5KG</t>
  </si>
  <si>
    <t xml:space="preserve">Lentilles noires Beluga (Moulin des Moines)</t>
  </si>
  <si>
    <t xml:space="preserve">Canad./Turq</t>
  </si>
  <si>
    <t xml:space="preserve">MM-LENROU5KG</t>
  </si>
  <si>
    <t xml:space="preserve">Lentilles rouges corail (Moulin des Moines)</t>
  </si>
  <si>
    <t xml:space="preserve">MM-MAISPOP05KG</t>
  </si>
  <si>
    <r>
      <rPr>
        <b val="true"/>
        <sz val="10"/>
        <rFont val="Arial"/>
        <family val="2"/>
        <charset val="1"/>
      </rPr>
      <t xml:space="preserve">Maïs à pop-corn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</si>
  <si>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MM-PIGPIN5KG</t>
  </si>
  <si>
    <t xml:space="preserve">Pignons de Pin (Moulin des Moines)</t>
  </si>
  <si>
    <t xml:space="preserve">MK-POICASV5KG</t>
  </si>
  <si>
    <t xml:space="preserve">Pois cassés verts (Markal)</t>
  </si>
  <si>
    <t xml:space="preserve">Super aliments</t>
  </si>
  <si>
    <t xml:space="preserve">SD-MACA250</t>
  </si>
  <si>
    <t xml:space="preserve">Maca pure en poudre sachet</t>
  </si>
  <si>
    <t xml:space="preserve">SD-MACA1KG</t>
  </si>
  <si>
    <r>
      <rPr>
        <b val="true"/>
        <sz val="10"/>
        <rFont val="Arial"/>
        <family val="2"/>
        <charset val="1"/>
      </rPr>
      <t xml:space="preserve">Maca pure en poudre Saldac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</si>
  <si>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SD-MACANOIR250</t>
  </si>
  <si>
    <r>
      <rPr>
        <b val="true"/>
        <sz val="10"/>
        <rFont val="Arial"/>
        <family val="2"/>
        <charset val="1"/>
      </rPr>
      <t xml:space="preserve">Maca noire pure en poudre –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</si>
  <si>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SD-MACADEJ250</t>
  </si>
  <si>
    <t xml:space="preserve">Petit déj' à base de maca, cacao, sucre</t>
  </si>
  <si>
    <t xml:space="preserve">SD-CAROUB250</t>
  </si>
  <si>
    <t xml:space="preserve">Caroube du Pérou séchée en poudre</t>
  </si>
  <si>
    <t xml:space="preserve">SD-LUCU250</t>
  </si>
  <si>
    <t xml:space="preserve">Lucuma séchée en poudre</t>
  </si>
  <si>
    <t xml:space="preserve">SD-CAMU100</t>
  </si>
  <si>
    <r>
      <rPr>
        <b val="true"/>
        <sz val="10"/>
        <rFont val="Arial"/>
        <family val="2"/>
        <charset val="1"/>
      </rPr>
      <t xml:space="preserve">Camu Camu en poudre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</si>
  <si>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Farines</t>
  </si>
  <si>
    <t xml:space="preserve">Farines de céréales</t>
  </si>
  <si>
    <t xml:space="preserve">MW-BLE65-1KG</t>
  </si>
  <si>
    <t xml:space="preserve">Farine de blé Type 65</t>
  </si>
  <si>
    <t xml:space="preserve">MW-BLE65-2KG</t>
  </si>
  <si>
    <t xml:space="preserve">MW-PETEPAU-2KG</t>
  </si>
  <si>
    <t xml:space="preserve">Farine de petit épautre</t>
  </si>
  <si>
    <t xml:space="preserve">MW-SARRAZ-2KG</t>
  </si>
  <si>
    <t xml:space="preserve">Farine de sarrazin</t>
  </si>
  <si>
    <t xml:space="preserve">MW-BLE65-5KG</t>
  </si>
  <si>
    <t xml:space="preserve">MW-BLE80-5KG</t>
  </si>
  <si>
    <t xml:space="preserve">Farine de blé Type 80</t>
  </si>
  <si>
    <t xml:space="preserve">MW-BLE110-5KG</t>
  </si>
  <si>
    <t xml:space="preserve">Farine de blé Type 110</t>
  </si>
  <si>
    <t xml:space="preserve">MW-BLE150-5KG</t>
  </si>
  <si>
    <t xml:space="preserve">Farine de blé Type 150</t>
  </si>
  <si>
    <t xml:space="preserve">MW-SARRAZ-5KG</t>
  </si>
  <si>
    <t xml:space="preserve">Farine de sarrasin</t>
  </si>
  <si>
    <t xml:space="preserve">MW-SEIGLE170-5KG</t>
  </si>
  <si>
    <t xml:space="preserve">Farine de seigle Type 170</t>
  </si>
  <si>
    <t xml:space="preserve">MW-4CER-5KG</t>
  </si>
  <si>
    <t xml:space="preserve">4 céréales -maïs,orge,triticale,seigle</t>
  </si>
  <si>
    <t xml:space="preserve">MW-EPAUT-5KG</t>
  </si>
  <si>
    <t xml:space="preserve">Crème d'épautre</t>
  </si>
  <si>
    <t xml:space="preserve">MW-PETEPAU-5KG</t>
  </si>
  <si>
    <t xml:space="preserve">Farine de petit épeautre</t>
  </si>
  <si>
    <t xml:space="preserve">MW-BLE65-25KG</t>
  </si>
  <si>
    <t xml:space="preserve">MW-BLE80-25KG</t>
  </si>
  <si>
    <t xml:space="preserve">Autres farines</t>
  </si>
  <si>
    <t xml:space="preserve">SD-FARAMA500G</t>
  </si>
  <si>
    <t xml:space="preserve">Farine d'amarante - sachet</t>
  </si>
  <si>
    <t xml:space="preserve">SD-FARAMA5KG</t>
  </si>
  <si>
    <r>
      <rPr>
        <b val="true"/>
        <sz val="10"/>
        <rFont val="Arial"/>
        <family val="2"/>
        <charset val="1"/>
      </rPr>
      <t xml:space="preserve">Farine d'amarante – vrac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</si>
  <si>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SD-FARBAN500G</t>
  </si>
  <si>
    <t xml:space="preserve">Farine de banane - sachet</t>
  </si>
  <si>
    <t xml:space="preserve">SD-FARBAN5KG</t>
  </si>
  <si>
    <r>
      <rPr>
        <b val="true"/>
        <sz val="10"/>
        <rFont val="Arial"/>
        <family val="2"/>
        <charset val="1"/>
      </rPr>
      <t xml:space="preserve">Farine de banane – vrac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</si>
  <si>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MM-FARCHAT2KG5</t>
  </si>
  <si>
    <t xml:space="preserve">Farine de châtaigne</t>
  </si>
  <si>
    <t xml:space="preserve">2,5k</t>
  </si>
  <si>
    <t xml:space="preserve">CO-FARINE250</t>
  </si>
  <si>
    <t xml:space="preserve">Farine de coco (Maison du Coco)</t>
  </si>
  <si>
    <t xml:space="preserve">CO-FARINE5KG</t>
  </si>
  <si>
    <r>
      <rPr>
        <b val="true"/>
        <sz val="10"/>
        <rFont val="Arial"/>
        <family val="2"/>
        <charset val="1"/>
      </rPr>
      <t xml:space="preserve">Farine de coco (Maison du Coco) - </t>
    </r>
    <r>
      <rPr>
        <b val="true"/>
        <i val="true"/>
        <sz val="10"/>
        <color rgb="FFFF0000"/>
        <rFont val="Arial"/>
        <family val="2"/>
        <charset val="1"/>
      </rPr>
      <t xml:space="preserve">Nouveau format !</t>
    </r>
  </si>
  <si>
    <t xml:space="preserve">MM-FARPOICH5KG</t>
  </si>
  <si>
    <t xml:space="preserve">Farine de pois chiches</t>
  </si>
  <si>
    <t xml:space="preserve">SD-FARQUIN500G</t>
  </si>
  <si>
    <t xml:space="preserve">Farine de quinoa – sachet</t>
  </si>
  <si>
    <t xml:space="preserve">SD-FARQUIN5KG</t>
  </si>
  <si>
    <t xml:space="preserve">Farine de quinoa – vrac</t>
  </si>
  <si>
    <t xml:space="preserve">MK-FARRS5</t>
  </si>
  <si>
    <t xml:space="preserve">Farine de riz</t>
  </si>
  <si>
    <t xml:space="preserve">MK-FARTEFF500</t>
  </si>
  <si>
    <t xml:space="preserve">Farine de teff</t>
  </si>
  <si>
    <t xml:space="preserve">Lait et boissons végétales</t>
  </si>
  <si>
    <t xml:space="preserve">Lait de vache</t>
  </si>
  <si>
    <t xml:space="preserve">PU-LAITENT1L</t>
  </si>
  <si>
    <t xml:space="preserve">Lait entier UHT</t>
  </si>
  <si>
    <t xml:space="preserve">PU-LAITDEC1L</t>
  </si>
  <si>
    <t xml:space="preserve">Lait demi-écrémé UHT</t>
  </si>
  <si>
    <t xml:space="preserve">Crêmes et "laits" végétaux</t>
  </si>
  <si>
    <t xml:space="preserve">Crèmes et boissons végétales The Bridge</t>
  </si>
  <si>
    <t xml:space="preserve">TB-CREMAVO20</t>
  </si>
  <si>
    <t xml:space="preserve">Crème d'avoine liquide</t>
  </si>
  <si>
    <t xml:space="preserve">TB-CREMRIZ20</t>
  </si>
  <si>
    <t xml:space="preserve">Crème de riz liquide</t>
  </si>
  <si>
    <t xml:space="preserve">TB-BOISRIZAM25</t>
  </si>
  <si>
    <t xml:space="preserve">Boisson riz-amande 25cl</t>
  </si>
  <si>
    <t xml:space="preserve">TB-BOISRIZCACAO25</t>
  </si>
  <si>
    <t xml:space="preserve">Boisson riz-cacao 25cl</t>
  </si>
  <si>
    <t xml:space="preserve">TB-BOISAMAN1L</t>
  </si>
  <si>
    <t xml:space="preserve">Boisson d'amande (8% amandes) sucrée</t>
  </si>
  <si>
    <t xml:space="preserve">TB-BOISAMAN3SS1L</t>
  </si>
  <si>
    <t xml:space="preserve">Boisson d'amandes (3% amandes) sans sucre</t>
  </si>
  <si>
    <t xml:space="preserve">TB-BOISAVO1L</t>
  </si>
  <si>
    <t xml:space="preserve">Boisson d'avoine</t>
  </si>
  <si>
    <t xml:space="preserve">TB-BOISAVOCALC1L</t>
  </si>
  <si>
    <t xml:space="preserve">Boisson d'avoine-calcium</t>
  </si>
  <si>
    <t xml:space="preserve">TB-BOISAVOSGLU1L</t>
  </si>
  <si>
    <t xml:space="preserve">Boisson d'avoine sans gluten</t>
  </si>
  <si>
    <t xml:space="preserve">TB-BOISAVOBAR1L</t>
  </si>
  <si>
    <t xml:space="preserve">Boisson d'avoine Barista</t>
  </si>
  <si>
    <t xml:space="preserve">TB-BOISNAMAZ1L</t>
  </si>
  <si>
    <t xml:space="preserve">Boisson de noix d'Amazonie</t>
  </si>
  <si>
    <t xml:space="preserve">TB-BOISRIZ1L</t>
  </si>
  <si>
    <t xml:space="preserve">Boisson de riz</t>
  </si>
  <si>
    <t xml:space="preserve">TB-BOISRIZAM1L</t>
  </si>
  <si>
    <t xml:space="preserve">Boisson riz-amande</t>
  </si>
  <si>
    <t xml:space="preserve">TB-BOISRIZCALC1L</t>
  </si>
  <si>
    <t xml:space="preserve">Boisson riz-calcium</t>
  </si>
  <si>
    <t xml:space="preserve">TB-BOISRIZCOCO1L</t>
  </si>
  <si>
    <t xml:space="preserve">Boisson riz-coco</t>
  </si>
  <si>
    <t xml:space="preserve">TB-BOISSARAZ1L</t>
  </si>
  <si>
    <t xml:space="preserve">Boisson de sarrazin</t>
  </si>
  <si>
    <t xml:space="preserve">TB-BOISSOJA1L</t>
  </si>
  <si>
    <t xml:space="preserve">Boisson de soja</t>
  </si>
  <si>
    <r>
      <rPr>
        <sz val="18"/>
        <color rgb="FF000080"/>
        <rFont val="Arial"/>
        <family val="2"/>
        <charset val="1"/>
      </rPr>
      <t xml:space="preserve">Boisson végétale Pajottenlander -</t>
    </r>
    <r>
      <rPr>
        <sz val="18"/>
        <color rgb="FFFF0000"/>
        <rFont val="Arial"/>
        <family val="2"/>
        <charset val="1"/>
      </rPr>
      <t xml:space="preserve"> verre consigné</t>
    </r>
  </si>
  <si>
    <t xml:space="preserve">PA-VC-AVOINE75</t>
  </si>
  <si>
    <t xml:space="preserve">Boisson d'avoine - verre consigné</t>
  </si>
  <si>
    <t xml:space="preserve">PA-VC-AVAM75</t>
  </si>
  <si>
    <r>
      <rPr>
        <b val="true"/>
        <sz val="10"/>
        <rFont val="Arial"/>
        <family val="2"/>
        <charset val="1"/>
      </rPr>
      <t xml:space="preserve">Boisson Avoine-Amande - verre consigné </t>
    </r>
    <r>
      <rPr>
        <i val="true"/>
        <sz val="10"/>
        <color rgb="FFFF0000"/>
        <rFont val="Arial"/>
        <family val="2"/>
        <charset val="1"/>
      </rPr>
      <t xml:space="preserve">Dispo mi-mars</t>
    </r>
  </si>
  <si>
    <t xml:space="preserve">PA-VC-AVCAL75</t>
  </si>
  <si>
    <r>
      <rPr>
        <b val="true"/>
        <sz val="10"/>
        <rFont val="Arial"/>
        <family val="2"/>
        <charset val="1"/>
      </rPr>
      <t xml:space="preserve">Boisson Avoine-Calcium - verre consigné</t>
    </r>
    <r>
      <rPr>
        <i val="true"/>
        <sz val="10"/>
        <color rgb="FFFF0000"/>
        <rFont val="Arial"/>
        <family val="2"/>
        <charset val="1"/>
      </rPr>
      <t xml:space="preserve"> Dispo mi-mars</t>
    </r>
  </si>
  <si>
    <t xml:space="preserve">Crèmes et laits de coco Maison du Coco</t>
  </si>
  <si>
    <t xml:space="preserve">CO-LAIT6MG400</t>
  </si>
  <si>
    <t xml:space="preserve">Lait de Coco maigre 6% matière grasse</t>
  </si>
  <si>
    <t xml:space="preserve">40cl</t>
  </si>
  <si>
    <t xml:space="preserve">CO-LAIT15MG400</t>
  </si>
  <si>
    <t xml:space="preserve">Lait de Coco 15% matière grasse</t>
  </si>
  <si>
    <t xml:space="preserve">CO-CREM21MG400</t>
  </si>
  <si>
    <t xml:space="preserve">Crème de Coco 21% matière grasse</t>
  </si>
  <si>
    <t xml:space="preserve">Sucre</t>
  </si>
  <si>
    <t xml:space="preserve">Sucre en poudre</t>
  </si>
  <si>
    <t xml:space="preserve">SL-SUCREBETT25KG</t>
  </si>
  <si>
    <t xml:space="preserve">Sucre de betterave blanc – vrac</t>
  </si>
  <si>
    <t xml:space="preserve">MK-SUCBL1KG</t>
  </si>
  <si>
    <t xml:space="preserve">Sucre de canne blond</t>
  </si>
  <si>
    <t xml:space="preserve">Colombie</t>
  </si>
  <si>
    <t xml:space="preserve">MK-SUCBL5KG</t>
  </si>
  <si>
    <t xml:space="preserve">Sucre de canne blond – vrac</t>
  </si>
  <si>
    <t xml:space="preserve">DV-SUCREBL25KG</t>
  </si>
  <si>
    <t xml:space="preserve">SD-SUCRE500G</t>
  </si>
  <si>
    <t xml:space="preserve">Sucre canne complet (Panela)</t>
  </si>
  <si>
    <t xml:space="preserve">SD-SUCRE1KG</t>
  </si>
  <si>
    <t xml:space="preserve">SD-SUCRE5KG</t>
  </si>
  <si>
    <t xml:space="preserve">Sucre canne complet (Panela) vrac</t>
  </si>
  <si>
    <t xml:space="preserve">SD-SUCRE25KG</t>
  </si>
  <si>
    <t xml:space="preserve">JH-GLACE260</t>
  </si>
  <si>
    <r>
      <rPr>
        <b val="true"/>
        <sz val="10"/>
        <rFont val="Arial"/>
        <family val="2"/>
        <charset val="1"/>
      </rPr>
      <t xml:space="preserve">Sucre glace Jean Hervé –</t>
    </r>
    <r>
      <rPr>
        <i val="true"/>
        <sz val="10"/>
        <color rgb="FF000080"/>
        <rFont val="Arial"/>
        <family val="2"/>
        <charset val="1"/>
      </rPr>
      <t xml:space="preserve"> Demeter</t>
    </r>
  </si>
  <si>
    <t xml:space="preserve">260g</t>
  </si>
  <si>
    <t xml:space="preserve">JH-GLACE2KG</t>
  </si>
  <si>
    <t xml:space="preserve">CO-SUCRE250</t>
  </si>
  <si>
    <t xml:space="preserve">Sucre de coco (Maison du Coco)</t>
  </si>
  <si>
    <t xml:space="preserve">CO-SUCRE5KG</t>
  </si>
  <si>
    <t xml:space="preserve">Sucre de coco VRAC (Maison du Coco)</t>
  </si>
  <si>
    <t xml:space="preserve">Sucre en morceaux, mélasse</t>
  </si>
  <si>
    <t xml:space="preserve">MK-SUCMOR1KG</t>
  </si>
  <si>
    <t xml:space="preserve">Sucre de canne complet morceaux</t>
  </si>
  <si>
    <t xml:space="preserve">SD-CONFIT450G</t>
  </si>
  <si>
    <t xml:space="preserve">Confitillo : petites boules</t>
  </si>
  <si>
    <t xml:space="preserve">MK-MEL430</t>
  </si>
  <si>
    <t xml:space="preserve">Mélasse de sucre de canne Markal</t>
  </si>
  <si>
    <t xml:space="preserve">430g</t>
  </si>
  <si>
    <t xml:space="preserve">Aides culinaires</t>
  </si>
  <si>
    <t xml:space="preserve">NA-510190</t>
  </si>
  <si>
    <t xml:space="preserve">Agar-agar (Nat Ali)</t>
  </si>
  <si>
    <t xml:space="preserve">Loire Atlantique</t>
  </si>
  <si>
    <t xml:space="preserve">NA-490060</t>
  </si>
  <si>
    <t xml:space="preserve">Bouillon de légumes (Nat Ali)</t>
  </si>
  <si>
    <t xml:space="preserve">MM-AMIMAI5</t>
  </si>
  <si>
    <t xml:space="preserve">Fécule de Maïs (Moulin des Moines)</t>
  </si>
  <si>
    <t xml:space="preserve">MK-TAPS3</t>
  </si>
  <si>
    <r>
      <rPr>
        <b val="true"/>
        <sz val="10"/>
        <rFont val="Arial"/>
        <family val="2"/>
        <charset val="1"/>
      </rPr>
      <t xml:space="preserve">Fécule de manioc (tapioca) (Markal) -</t>
    </r>
    <r>
      <rPr>
        <i val="true"/>
        <sz val="10"/>
        <color rgb="FFFF0000"/>
        <rFont val="Arial"/>
        <family val="2"/>
        <charset val="1"/>
      </rPr>
      <t xml:space="preserve"> Nouveau </t>
    </r>
  </si>
  <si>
    <t xml:space="preserve">MK-FECPDTS5</t>
  </si>
  <si>
    <r>
      <rPr>
        <b val="true"/>
        <sz val="10"/>
        <rFont val="Arial"/>
        <family val="2"/>
        <charset val="1"/>
      </rPr>
      <t xml:space="preserve">Fécule de pomme de terre (Markal) -</t>
    </r>
    <r>
      <rPr>
        <i val="true"/>
        <sz val="10"/>
        <color rgb="FFFF0000"/>
        <rFont val="Arial"/>
        <family val="2"/>
        <charset val="1"/>
      </rPr>
      <t xml:space="preserve"> Nouveau</t>
    </r>
  </si>
  <si>
    <t xml:space="preserve">Autriche</t>
  </si>
  <si>
    <t xml:space="preserve">NA-530010</t>
  </si>
  <si>
    <t xml:space="preserve">Ferment pour yaourt brassé (Nat Ali)</t>
  </si>
  <si>
    <t xml:space="preserve">2*6g</t>
  </si>
  <si>
    <t xml:space="preserve">NA-530050</t>
  </si>
  <si>
    <t xml:space="preserve">Ferment pour kéfir de lait (Nat Ali)</t>
  </si>
  <si>
    <t xml:space="preserve">NA-530150</t>
  </si>
  <si>
    <t xml:space="preserve">Ferment pour boisson kéfir de fruits (Nat Ali)</t>
  </si>
  <si>
    <t xml:space="preserve">MK-0LEVMC250</t>
  </si>
  <si>
    <r>
      <rPr>
        <b val="true"/>
        <sz val="10"/>
        <rFont val="Arial"/>
        <family val="2"/>
        <charset val="1"/>
      </rPr>
      <t xml:space="preserve">Levure maltée paillette (Markal) - </t>
    </r>
    <r>
      <rPr>
        <i val="true"/>
        <sz val="10"/>
        <color rgb="FF002060"/>
        <rFont val="Arial"/>
        <family val="2"/>
        <charset val="1"/>
      </rPr>
      <t xml:space="preserve">Non Bio</t>
    </r>
  </si>
  <si>
    <t xml:space="preserve">MK-LEVMS3KG</t>
  </si>
  <si>
    <t xml:space="preserve">NA-550040</t>
  </si>
  <si>
    <t xml:space="preserve">Poudre à lever (Nat Ali)</t>
  </si>
  <si>
    <t xml:space="preserve">MW-POUDLEV2KG</t>
  </si>
  <si>
    <r>
      <rPr>
        <b val="true"/>
        <sz val="10"/>
        <rFont val="Arial"/>
        <family val="2"/>
        <charset val="1"/>
      </rPr>
      <t xml:space="preserve">Poudre à lever (Moulin Waast) -</t>
    </r>
    <r>
      <rPr>
        <i val="true"/>
        <sz val="10"/>
        <color rgb="FF003366"/>
        <rFont val="Arial"/>
        <family val="2"/>
        <charset val="1"/>
      </rPr>
      <t xml:space="preserve"> Non Bio</t>
    </r>
  </si>
  <si>
    <t xml:space="preserve">NA-310030</t>
  </si>
  <si>
    <t xml:space="preserve">Sucre vanillé (Nat Ali)</t>
  </si>
  <si>
    <t xml:space="preserve">Huiles</t>
  </si>
  <si>
    <t xml:space="preserve">Prix au litre       -5%</t>
  </si>
  <si>
    <t xml:space="preserve">Huile d'olive</t>
  </si>
  <si>
    <t xml:space="preserve">EP-HUILOL75</t>
  </si>
  <si>
    <t xml:space="preserve">Huile d'olive en bouteille Eliki</t>
  </si>
  <si>
    <t xml:space="preserve">EP-HUILOL500</t>
  </si>
  <si>
    <t xml:space="preserve">Huile d'olive en bidon Eliki</t>
  </si>
  <si>
    <t xml:space="preserve">Huile de tournesol vierge, huile de colza</t>
  </si>
  <si>
    <t xml:space="preserve">MK-HUILTV100</t>
  </si>
  <si>
    <t xml:space="preserve">Huile de tournesol - bouteille</t>
  </si>
  <si>
    <t xml:space="preserve">MK-HUILTV300</t>
  </si>
  <si>
    <t xml:space="preserve">Huile de tournesol - bidon</t>
  </si>
  <si>
    <t xml:space="preserve">MK-HUILCOLZ100</t>
  </si>
  <si>
    <t xml:space="preserve">Huile de colza vierge - bouteille</t>
  </si>
  <si>
    <t xml:space="preserve">Huile de coco Maison du Coco</t>
  </si>
  <si>
    <t xml:space="preserve">CO-HUIL380</t>
  </si>
  <si>
    <t xml:space="preserve">Huile de coco</t>
  </si>
  <si>
    <t xml:space="preserve">38cl</t>
  </si>
  <si>
    <t xml:space="preserve">CO-HUIL780</t>
  </si>
  <si>
    <t xml:space="preserve">78cl</t>
  </si>
  <si>
    <t xml:space="preserve">CO-HUIL5L</t>
  </si>
  <si>
    <t xml:space="preserve">Huile de coco VRAC</t>
  </si>
  <si>
    <t xml:space="preserve">Vinaigres</t>
  </si>
  <si>
    <t xml:space="preserve">Vinaigres de cidre (non pasterusés)</t>
  </si>
  <si>
    <t xml:space="preserve">OH-VINCID50</t>
  </si>
  <si>
    <t xml:space="preserve">Vinaigre de cidre Ohain - bouteille</t>
  </si>
  <si>
    <t xml:space="preserve">VE-VIN100</t>
  </si>
  <si>
    <t xml:space="preserve">Vinaigre de cidre Reinette - bouteille</t>
  </si>
  <si>
    <t xml:space="preserve">VE-VIN-BIB5</t>
  </si>
  <si>
    <t xml:space="preserve">Vinaigre de cidre Reinette - VRAC (bib)</t>
  </si>
  <si>
    <t xml:space="preserve">OH-VINCIDAILO50</t>
  </si>
  <si>
    <t xml:space="preserve">Vinaigre de cidre Ohain - ail des ours</t>
  </si>
  <si>
    <t xml:space="preserve">OH-VINCIDBASIL50</t>
  </si>
  <si>
    <t xml:space="preserve">Vinaigre de cidre Ohain - basilic</t>
  </si>
  <si>
    <t xml:space="preserve">OH-VINCIDECH50</t>
  </si>
  <si>
    <t xml:space="preserve">Vinaigre de cidre Ohain - échalote</t>
  </si>
  <si>
    <t xml:space="preserve">OH-VINCIDESTR50</t>
  </si>
  <si>
    <t xml:space="preserve">Vinaigre de cidre Ohain - estragon</t>
  </si>
  <si>
    <t xml:space="preserve">OH-VINCIDROMAR50</t>
  </si>
  <si>
    <t xml:space="preserve">Vinaigre de cidre Ohain - romarin</t>
  </si>
  <si>
    <t xml:space="preserve">Vinaigres de vin</t>
  </si>
  <si>
    <t xml:space="preserve">MK-VINBMC50</t>
  </si>
  <si>
    <t xml:space="preserve">Vinaigre balsamique</t>
  </si>
  <si>
    <t xml:space="preserve">MM-VINVR50</t>
  </si>
  <si>
    <t xml:space="preserve">Vinaigre de vin rouge</t>
  </si>
  <si>
    <t xml:space="preserve">Vinaigre de Coco</t>
  </si>
  <si>
    <t xml:space="preserve">CO-VIN375</t>
  </si>
  <si>
    <t xml:space="preserve">Vinaigre de coco Maison du Coco</t>
  </si>
  <si>
    <t xml:space="preserve">Vinaidre de Kombucha</t>
  </si>
  <si>
    <t xml:space="preserve">PR-VINKOM250</t>
  </si>
  <si>
    <t xml:space="preserve">Vinaigre de Kombucha La Préserverie</t>
  </si>
  <si>
    <t xml:space="preserve">Lille</t>
  </si>
  <si>
    <t xml:space="preserve">Epices et herbes aromatiques</t>
  </si>
  <si>
    <t xml:space="preserve">Epices ID Bio - petit conditionnement</t>
  </si>
  <si>
    <t xml:space="preserve">ID-BARG20</t>
  </si>
  <si>
    <t xml:space="preserve">Baies roses entières</t>
  </si>
  <si>
    <t xml:space="preserve">20g</t>
  </si>
  <si>
    <t xml:space="preserve">Madagascar</t>
  </si>
  <si>
    <t xml:space="preserve">ID-CANP40</t>
  </si>
  <si>
    <t xml:space="preserve">Cannelle en poudre</t>
  </si>
  <si>
    <t xml:space="preserve">ID-CANT40</t>
  </si>
  <si>
    <t xml:space="preserve">Cannelle en tuyau</t>
  </si>
  <si>
    <t xml:space="preserve">ID-CARE30</t>
  </si>
  <si>
    <t xml:space="preserve">Cardamone entière</t>
  </si>
  <si>
    <t xml:space="preserve">30g</t>
  </si>
  <si>
    <t xml:space="preserve">ID-CARP30</t>
  </si>
  <si>
    <t xml:space="preserve">Cardamone en poudre</t>
  </si>
  <si>
    <t xml:space="preserve">ID-CLGI30</t>
  </si>
  <si>
    <t xml:space="preserve">Clous de Girofle entier</t>
  </si>
  <si>
    <t xml:space="preserve">ID-CORG30</t>
  </si>
  <si>
    <t xml:space="preserve">Coriandre en graîne</t>
  </si>
  <si>
    <t xml:space="preserve">ID-CORP30</t>
  </si>
  <si>
    <t xml:space="preserve">Coriandre en poudre</t>
  </si>
  <si>
    <t xml:space="preserve">ID-CUMG40</t>
  </si>
  <si>
    <t xml:space="preserve">Cumin en graîne</t>
  </si>
  <si>
    <t xml:space="preserve">ID-CUMP40</t>
  </si>
  <si>
    <t xml:space="preserve">Cumin en poudre</t>
  </si>
  <si>
    <t xml:space="preserve">ID-CURP40</t>
  </si>
  <si>
    <t xml:space="preserve">Curcuma en poudre </t>
  </si>
  <si>
    <t xml:space="preserve">ID-GALA40</t>
  </si>
  <si>
    <t xml:space="preserve">Galanga en poudre </t>
  </si>
  <si>
    <t xml:space="preserve">ID-GINP30</t>
  </si>
  <si>
    <t xml:space="preserve">Gingembre en poudre</t>
  </si>
  <si>
    <t xml:space="preserve">ID-MJAG60</t>
  </si>
  <si>
    <t xml:space="preserve">Moutarde jaune en graîne</t>
  </si>
  <si>
    <t xml:space="preserve">60g</t>
  </si>
  <si>
    <t xml:space="preserve">ID-MNOG60</t>
  </si>
  <si>
    <t xml:space="preserve">Moutarde noire en graîne</t>
  </si>
  <si>
    <t xml:space="preserve">ID-MUSE30</t>
  </si>
  <si>
    <t xml:space="preserve">Muscade entière</t>
  </si>
  <si>
    <t xml:space="preserve">ID-MUSP30</t>
  </si>
  <si>
    <t xml:space="preserve">Muscade en poudre</t>
  </si>
  <si>
    <t xml:space="preserve">ID-PADP40</t>
  </si>
  <si>
    <t xml:space="preserve">Paprika Doux en poudre</t>
  </si>
  <si>
    <t xml:space="preserve">ID-PAFP40</t>
  </si>
  <si>
    <t xml:space="preserve">Paprika Fort en poudre</t>
  </si>
  <si>
    <t xml:space="preserve">ID-PAFU40</t>
  </si>
  <si>
    <t xml:space="preserve">Paprika Fumé en poudre</t>
  </si>
  <si>
    <t xml:space="preserve">ID-PIES50</t>
  </si>
  <si>
    <t xml:space="preserve">Piment d'Espelette en poudre</t>
  </si>
  <si>
    <t xml:space="preserve">ID-PLOP40</t>
  </si>
  <si>
    <t xml:space="preserve">Piment langue d'oiseau en poudre</t>
  </si>
  <si>
    <t xml:space="preserve">ID-PBLG40</t>
  </si>
  <si>
    <t xml:space="preserve">Poivre Blanc en grain</t>
  </si>
  <si>
    <t xml:space="preserve">ID-PLON40</t>
  </si>
  <si>
    <t xml:space="preserve">Poivre Long en grain</t>
  </si>
  <si>
    <t xml:space="preserve">ID-PONG40</t>
  </si>
  <si>
    <t xml:space="preserve">Poivre Noir en grain</t>
  </si>
  <si>
    <t xml:space="preserve">ID-PONP40</t>
  </si>
  <si>
    <t xml:space="preserve">Poivre Noir en poudre</t>
  </si>
  <si>
    <t xml:space="preserve">ID-SUMA40</t>
  </si>
  <si>
    <t xml:space="preserve">Sumac en poudre</t>
  </si>
  <si>
    <t xml:space="preserve">ID-VANG16</t>
  </si>
  <si>
    <t xml:space="preserve">Vanille gousse Premium 16cm</t>
  </si>
  <si>
    <t xml:space="preserve">Mélanges d'épices ID Bio - petit conditionnement</t>
  </si>
  <si>
    <t xml:space="preserve">ID-COLO40</t>
  </si>
  <si>
    <t xml:space="preserve">Colombo</t>
  </si>
  <si>
    <t xml:space="preserve">ID-CUIN40</t>
  </si>
  <si>
    <t xml:space="preserve">Curry Indien</t>
  </si>
  <si>
    <t xml:space="preserve">ID-GAMA40</t>
  </si>
  <si>
    <t xml:space="preserve">Garam Masala</t>
  </si>
  <si>
    <t xml:space="preserve">ID-LEGU40</t>
  </si>
  <si>
    <t xml:space="preserve">Mélange légumes</t>
  </si>
  <si>
    <t xml:space="preserve">ID-POIS40</t>
  </si>
  <si>
    <t xml:space="preserve">Mélange poisson</t>
  </si>
  <si>
    <t xml:space="preserve">ID-QUBA40</t>
  </si>
  <si>
    <t xml:space="preserve">Mélange 4 baies</t>
  </si>
  <si>
    <t xml:space="preserve">ID-QUEP40</t>
  </si>
  <si>
    <t xml:space="preserve">Mélange 4 épices</t>
  </si>
  <si>
    <t xml:space="preserve">ID-RAHA40</t>
  </si>
  <si>
    <t xml:space="preserve">Ras El Hanout</t>
  </si>
  <si>
    <t xml:space="preserve">ID-SALA25</t>
  </si>
  <si>
    <t xml:space="preserve">Mélange salade</t>
  </si>
  <si>
    <t xml:space="preserve">25G</t>
  </si>
  <si>
    <t xml:space="preserve">ID-TAND40</t>
  </si>
  <si>
    <t xml:space="preserve">Tandoori</t>
  </si>
  <si>
    <t xml:space="preserve">40G</t>
  </si>
  <si>
    <t xml:space="preserve">ID-ZAAT40</t>
  </si>
  <si>
    <t xml:space="preserve">Zaatar</t>
  </si>
  <si>
    <t xml:space="preserve">Herbes aromatiques ID Bio - petit conditionnement</t>
  </si>
  <si>
    <t xml:space="preserve">ID-AIOU15</t>
  </si>
  <si>
    <t xml:space="preserve">Ail des Ours</t>
  </si>
  <si>
    <t xml:space="preserve">15g</t>
  </si>
  <si>
    <t xml:space="preserve">ID-BASI15</t>
  </si>
  <si>
    <t xml:space="preserve">Basilic</t>
  </si>
  <si>
    <t xml:space="preserve">ID-ESTR20</t>
  </si>
  <si>
    <t xml:space="preserve">Estragon</t>
  </si>
  <si>
    <t xml:space="preserve">ID-HEPR25</t>
  </si>
  <si>
    <t xml:space="preserve">Herbes de Provence</t>
  </si>
  <si>
    <t xml:space="preserve">ID-ORIG15</t>
  </si>
  <si>
    <t xml:space="preserve">Origan</t>
  </si>
  <si>
    <t xml:space="preserve">ID-ORTI10</t>
  </si>
  <si>
    <t xml:space="preserve">Ortie</t>
  </si>
  <si>
    <t xml:space="preserve">10g</t>
  </si>
  <si>
    <t xml:space="preserve">ID-ROMA30</t>
  </si>
  <si>
    <t xml:space="preserve">Romarin</t>
  </si>
  <si>
    <t xml:space="preserve">ID-THYM25</t>
  </si>
  <si>
    <t xml:space="preserve">Thym</t>
  </si>
  <si>
    <t xml:space="preserve">Epices ID Bio - VRAC</t>
  </si>
  <si>
    <t xml:space="preserve">ID-BARG250</t>
  </si>
  <si>
    <t xml:space="preserve">ID-CANP500</t>
  </si>
  <si>
    <t xml:space="preserve">ID-CANT500</t>
  </si>
  <si>
    <t xml:space="preserve">ID-CARE500</t>
  </si>
  <si>
    <t xml:space="preserve">ID-CARP500</t>
  </si>
  <si>
    <t xml:space="preserve">ID-CLGI500</t>
  </si>
  <si>
    <t xml:space="preserve">ID-CORG500</t>
  </si>
  <si>
    <t xml:space="preserve">ID-CORP500</t>
  </si>
  <si>
    <t xml:space="preserve">ID-CUMG500</t>
  </si>
  <si>
    <t xml:space="preserve">ID-CUMP500</t>
  </si>
  <si>
    <t xml:space="preserve">ID-CURP500</t>
  </si>
  <si>
    <t xml:space="preserve">ID-GALA500</t>
  </si>
  <si>
    <t xml:space="preserve">ID-GINP500</t>
  </si>
  <si>
    <t xml:space="preserve">ID-MJAG500</t>
  </si>
  <si>
    <t xml:space="preserve">ID-MNOG500</t>
  </si>
  <si>
    <t xml:space="preserve">ID-MUSE500</t>
  </si>
  <si>
    <t xml:space="preserve">ID-MUSP500</t>
  </si>
  <si>
    <t xml:space="preserve">ID-PADP500</t>
  </si>
  <si>
    <t xml:space="preserve">ID-PAFP500</t>
  </si>
  <si>
    <t xml:space="preserve">ID-PAFU500</t>
  </si>
  <si>
    <t xml:space="preserve">ID-PLOP500</t>
  </si>
  <si>
    <t xml:space="preserve">ID-PBLG500</t>
  </si>
  <si>
    <t xml:space="preserve">ID-PLON500</t>
  </si>
  <si>
    <t xml:space="preserve">ID-PONG500</t>
  </si>
  <si>
    <t xml:space="preserve">ID-PONP500</t>
  </si>
  <si>
    <t xml:space="preserve">ID-SUMA500</t>
  </si>
  <si>
    <t xml:space="preserve">Mélanges d'épices ID Bio - VRAC</t>
  </si>
  <si>
    <t xml:space="preserve">ID-COLO500</t>
  </si>
  <si>
    <t xml:space="preserve">ID-CUIN500</t>
  </si>
  <si>
    <t xml:space="preserve">ID-GAMA500</t>
  </si>
  <si>
    <t xml:space="preserve">ID-LEGU500</t>
  </si>
  <si>
    <t xml:space="preserve">ID-POIS500</t>
  </si>
  <si>
    <t xml:space="preserve">ID-QUBA500</t>
  </si>
  <si>
    <t xml:space="preserve">ID-QUEP500</t>
  </si>
  <si>
    <t xml:space="preserve">ID-RAHA500</t>
  </si>
  <si>
    <t xml:space="preserve">ID-SALA500</t>
  </si>
  <si>
    <t xml:space="preserve">ID-TAND500</t>
  </si>
  <si>
    <t xml:space="preserve">ID-ZAAT500</t>
  </si>
  <si>
    <t xml:space="preserve">Herbes aromatiques - VRAC</t>
  </si>
  <si>
    <t xml:space="preserve">ID-AIOU500</t>
  </si>
  <si>
    <t xml:space="preserve">Ail des Ours ID BIO</t>
  </si>
  <si>
    <t xml:space="preserve">ID-BASI500</t>
  </si>
  <si>
    <t xml:space="preserve">Basilic ID BIO</t>
  </si>
  <si>
    <t xml:space="preserve">ID-ESTR500</t>
  </si>
  <si>
    <t xml:space="preserve">Estragon ID BIO</t>
  </si>
  <si>
    <t xml:space="preserve">ID-ORTI500</t>
  </si>
  <si>
    <t xml:space="preserve">Ortie ID BIO</t>
  </si>
  <si>
    <t xml:space="preserve">SS-PL-HBPROV1KG</t>
  </si>
  <si>
    <t xml:space="preserve">Herbes de Provence Sol à Sol</t>
  </si>
  <si>
    <t xml:space="preserve">SS-PL-ORIG1KG</t>
  </si>
  <si>
    <t xml:space="preserve">Origan Sol à Sol</t>
  </si>
  <si>
    <t xml:space="preserve">SS-PL-ROMAR1KG</t>
  </si>
  <si>
    <t xml:space="preserve">Romarin Sol à Sol</t>
  </si>
  <si>
    <t xml:space="preserve">SS-PL-THYM1KG</t>
  </si>
  <si>
    <t xml:space="preserve">Thym Sol à Sol</t>
  </si>
  <si>
    <t xml:space="preserve">Sel, condiments et sauces</t>
  </si>
  <si>
    <t xml:space="preserve">Sel et produits de la Mer l'Atelier du Sel</t>
  </si>
  <si>
    <t xml:space="preserve">AS-GROSEL1KG</t>
  </si>
  <si>
    <t xml:space="preserve">Sel gris marin (gros sel) de Guérande IGP</t>
  </si>
  <si>
    <t xml:space="preserve">Guérande</t>
  </si>
  <si>
    <t xml:space="preserve">AS-GROSEL5KG</t>
  </si>
  <si>
    <t xml:space="preserve">AS-SELFIN150</t>
  </si>
  <si>
    <t xml:space="preserve">Sel fin de Guérande (boîte)</t>
  </si>
  <si>
    <t xml:space="preserve">AS-SELFIN500</t>
  </si>
  <si>
    <t xml:space="preserve">Sel fin de Guérande (sachet)</t>
  </si>
  <si>
    <t xml:space="preserve">AS-SELFIN5KG</t>
  </si>
  <si>
    <t xml:space="preserve">Sel fin de Guérande (vrac)</t>
  </si>
  <si>
    <t xml:space="preserve">AS-FLEURSEL250</t>
  </si>
  <si>
    <t xml:space="preserve">Fleur de sel de Guérande IGP</t>
  </si>
  <si>
    <t xml:space="preserve">AS-SELHERB250</t>
  </si>
  <si>
    <t xml:space="preserve">Sel arômatisé aux herbes</t>
  </si>
  <si>
    <t xml:space="preserve">AS-SELAILOURS250</t>
  </si>
  <si>
    <t xml:space="preserve">Sel arômatisé à l'ail des ours</t>
  </si>
  <si>
    <t xml:space="preserve">AS-SELPIMESP250</t>
  </si>
  <si>
    <t xml:space="preserve">Sel arômatisé au piment d'Espelette</t>
  </si>
  <si>
    <t xml:space="preserve">AS-COURTBOUILL250</t>
  </si>
  <si>
    <t xml:space="preserve">Court bouillon</t>
  </si>
  <si>
    <t xml:space="preserve">AS-SALICMARIN22</t>
  </si>
  <si>
    <t xml:space="preserve">Salicorne en marinade</t>
  </si>
  <si>
    <t xml:space="preserve">228ml</t>
  </si>
  <si>
    <t xml:space="preserve">Cornichons et Raifort Alelor</t>
  </si>
  <si>
    <t xml:space="preserve">RA-CORNICH37</t>
  </si>
  <si>
    <t xml:space="preserve">Cornichons au vinaigre 190g net égoutté</t>
  </si>
  <si>
    <t xml:space="preserve">37cl</t>
  </si>
  <si>
    <t xml:space="preserve">RA-CORNICH72</t>
  </si>
  <si>
    <t xml:space="preserve">Cornichons au vinaigre 360g net égouté</t>
  </si>
  <si>
    <t xml:space="preserve">72cl</t>
  </si>
  <si>
    <t xml:space="preserve">RA-CORNAD37</t>
  </si>
  <si>
    <t xml:space="preserve">Cornichons aigres-doux 190g net égoutté</t>
  </si>
  <si>
    <t xml:space="preserve">RA-CORNAD72</t>
  </si>
  <si>
    <t xml:space="preserve">Cornichons aigres-doux 360g net égouté</t>
  </si>
  <si>
    <t xml:space="preserve">RA-CORNAD10L</t>
  </si>
  <si>
    <r>
      <rPr>
        <b val="true"/>
        <sz val="10"/>
        <rFont val="Arial"/>
        <family val="2"/>
        <charset val="1"/>
      </rPr>
      <t xml:space="preserve">Cornichons aigres-doux 5,6kg net égoutté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</si>
  <si>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10l</t>
  </si>
  <si>
    <t xml:space="preserve">RA-MOUTRAIF125</t>
  </si>
  <si>
    <t xml:space="preserve">Moutarde mi-forte au raifort</t>
  </si>
  <si>
    <t xml:space="preserve">RA-RAIRAP125</t>
  </si>
  <si>
    <t xml:space="preserve">Raifort râpé</t>
  </si>
  <si>
    <t xml:space="preserve">Tomates séchées</t>
  </si>
  <si>
    <t xml:space="preserve">EP-TOMSEC280</t>
  </si>
  <si>
    <t xml:space="preserve">Tomates séchées Sparta</t>
  </si>
  <si>
    <t xml:space="preserve">280g</t>
  </si>
  <si>
    <t xml:space="preserve">Moutardes</t>
  </si>
  <si>
    <t xml:space="preserve">ID-MAOO90</t>
  </si>
  <si>
    <t xml:space="preserve">Moutarde Ail des ours et Ortie Hindivali</t>
  </si>
  <si>
    <t xml:space="preserve">90g</t>
  </si>
  <si>
    <t xml:space="preserve">Occitanie</t>
  </si>
  <si>
    <t xml:space="preserve">ID-MPIE90</t>
  </si>
  <si>
    <t xml:space="preserve">Moutarde Piment d'Espelette Hindivali </t>
  </si>
  <si>
    <t xml:space="preserve">AS-MOUTARDSALIC22</t>
  </si>
  <si>
    <t xml:space="preserve">Moutarde à la salicorne Atelier du sel</t>
  </si>
  <si>
    <t xml:space="preserve">MM-MOU10KG</t>
  </si>
  <si>
    <t xml:space="preserve">Moutarde mi-forte VRAC</t>
  </si>
  <si>
    <t xml:space="preserve">Sauces et pâtes de curry Hindivali</t>
  </si>
  <si>
    <t xml:space="preserve">ID-SCOC170</t>
  </si>
  <si>
    <t xml:space="preserve">Sauce Coco-Citronnelle</t>
  </si>
  <si>
    <t xml:space="preserve">ID-SCUD170</t>
  </si>
  <si>
    <t xml:space="preserve">Sauce Curry Douce</t>
  </si>
  <si>
    <t xml:space="preserve">ID-SMAC170</t>
  </si>
  <si>
    <t xml:space="preserve">Sauce Mafé-Cacahuète</t>
  </si>
  <si>
    <t xml:space="preserve">ID-PCDO90</t>
  </si>
  <si>
    <t xml:space="preserve">Pâte de curry Douce </t>
  </si>
  <si>
    <t xml:space="preserve">ID-PCPP90</t>
  </si>
  <si>
    <t xml:space="preserve">Pâte de curry Peu Pimentée</t>
  </si>
  <si>
    <t xml:space="preserve">ID-PCFO90</t>
  </si>
  <si>
    <t xml:space="preserve">Pâte de curry Forte</t>
  </si>
  <si>
    <t xml:space="preserve">Goma-sio Jean Hervé</t>
  </si>
  <si>
    <t xml:space="preserve">JH-GOMASIO150</t>
  </si>
  <si>
    <t xml:space="preserve">Goma-sio sésame et sel</t>
  </si>
  <si>
    <t xml:space="preserve">JH-GOMASIO1KG5</t>
  </si>
  <si>
    <t xml:space="preserve">Sauces squeezer Emile Noël</t>
  </si>
  <si>
    <t xml:space="preserve">EN-KETCH300</t>
  </si>
  <si>
    <t xml:space="preserve">Ketchup en squeezer</t>
  </si>
  <si>
    <t xml:space="preserve">300m</t>
  </si>
  <si>
    <t xml:space="preserve">EN-MAYO315</t>
  </si>
  <si>
    <t xml:space="preserve">Mayonnaise en squeezer</t>
  </si>
  <si>
    <t xml:space="preserve">315g</t>
  </si>
  <si>
    <t xml:space="preserve">EN-MOUFDIJ265</t>
  </si>
  <si>
    <t xml:space="preserve">Moutarde forte de Dijon en squeezer</t>
  </si>
  <si>
    <t xml:space="preserve">265g</t>
  </si>
  <si>
    <t xml:space="preserve">Olives</t>
  </si>
  <si>
    <t xml:space="preserve">Olives vertes et noires d'Eubée en bocaux – Rovies</t>
  </si>
  <si>
    <t xml:space="preserve">EP-OLV-ENT350</t>
  </si>
  <si>
    <t xml:space="preserve">Olives vertes entières</t>
  </si>
  <si>
    <t xml:space="preserve">EP-OLV-DEN350</t>
  </si>
  <si>
    <t xml:space="preserve">Olives vertes dénoyautées</t>
  </si>
  <si>
    <t xml:space="preserve">EP-OLV-AIL350</t>
  </si>
  <si>
    <t xml:space="preserve">Olives vertes farcies à l'ail</t>
  </si>
  <si>
    <t xml:space="preserve">EP-OLV-AMAN350</t>
  </si>
  <si>
    <t xml:space="preserve">Olives vertes farcies aux amandes</t>
  </si>
  <si>
    <t xml:space="preserve">EP-OLV-POIVR350</t>
  </si>
  <si>
    <t xml:space="preserve">Olives vertes farcies aux poivrons</t>
  </si>
  <si>
    <t xml:space="preserve">EP-OLN-ENT350</t>
  </si>
  <si>
    <t xml:space="preserve">Olivers noires entières</t>
  </si>
  <si>
    <t xml:space="preserve">Olives Kalamata du Péloponnèse en bocaux – Sparta</t>
  </si>
  <si>
    <t xml:space="preserve">EP-OLK-ENT300</t>
  </si>
  <si>
    <t xml:space="preserve">Olives Kalamata entières</t>
  </si>
  <si>
    <t xml:space="preserve">300g</t>
  </si>
  <si>
    <t xml:space="preserve">EP-OLK-DEN300</t>
  </si>
  <si>
    <t xml:space="preserve">Olives Kalamata dénoyautées</t>
  </si>
  <si>
    <t xml:space="preserve">Olives vertes et noires d'Eubée en vrac – Rovies</t>
  </si>
  <si>
    <t xml:space="preserve">EP-OLV-ENT3KG</t>
  </si>
  <si>
    <t xml:space="preserve">EP-OLV-DEN2.6KG</t>
  </si>
  <si>
    <t xml:space="preserve">2,6kg</t>
  </si>
  <si>
    <t xml:space="preserve">EP-OLV-AIL3KG</t>
  </si>
  <si>
    <t xml:space="preserve">EP-OLN-ENT3KG</t>
  </si>
  <si>
    <t xml:space="preserve">Olives noires entières</t>
  </si>
  <si>
    <t xml:space="preserve">Olives Kalamata du Péloponnèse en vrac – Sparta</t>
  </si>
  <si>
    <t xml:space="preserve">EP-OLK-ENT2KG</t>
  </si>
  <si>
    <t xml:space="preserve">EP-OLK-DEN2KG</t>
  </si>
  <si>
    <t xml:space="preserve">EP-OLK-DEN10KG</t>
  </si>
  <si>
    <t xml:space="preserve">EP-OLK-ROND10KG</t>
  </si>
  <si>
    <t xml:space="preserve">Olives Kalamata rondelles</t>
  </si>
  <si>
    <t xml:space="preserve">Tartinables</t>
  </si>
  <si>
    <t xml:space="preserve">Pâtes d'olive et Tapenades</t>
  </si>
  <si>
    <t xml:space="preserve">EP-OLK-PATE210</t>
  </si>
  <si>
    <t xml:space="preserve">Tapenade Kalamata Sparta</t>
  </si>
  <si>
    <t xml:space="preserve">210g</t>
  </si>
  <si>
    <t xml:space="preserve">EP-POVROV180</t>
  </si>
  <si>
    <t xml:space="preserve">Pâte d'olive verte Rovies</t>
  </si>
  <si>
    <t xml:space="preserve">EP-PONROV180</t>
  </si>
  <si>
    <t xml:space="preserve">Pâte d'olive noire Rovies</t>
  </si>
  <si>
    <t xml:space="preserve">EP-PKAROV180</t>
  </si>
  <si>
    <t xml:space="preserve">Pâte d'olive kalamata Rovies</t>
  </si>
  <si>
    <t xml:space="preserve">EP-TVTSROV180</t>
  </si>
  <si>
    <t xml:space="preserve">Tapenade d'olive verte et tomate séchées</t>
  </si>
  <si>
    <t xml:space="preserve">Délices végétaux Hindivali</t>
  </si>
  <si>
    <t xml:space="preserve">ID-DVAU100</t>
  </si>
  <si>
    <t xml:space="preserve">Délice Végétal Aubergine-Poivron</t>
  </si>
  <si>
    <t xml:space="preserve">ID-DVCC100</t>
  </si>
  <si>
    <t xml:space="preserve">Délice Végétal Curry-Coco </t>
  </si>
  <si>
    <t xml:space="preserve">ID-DVCG100</t>
  </si>
  <si>
    <t xml:space="preserve">Délice Végétal Curry-Gingembre</t>
  </si>
  <si>
    <t xml:space="preserve">ID-DVPA100</t>
  </si>
  <si>
    <t xml:space="preserve">Délice Végétal Panais-Ail des Ours</t>
  </si>
  <si>
    <t xml:space="preserve">ID-DVPO100</t>
  </si>
  <si>
    <t xml:space="preserve">Délice Végétal Potimarron-Cumin-Noisette </t>
  </si>
  <si>
    <t xml:space="preserve">ID-DVTO100</t>
  </si>
  <si>
    <t xml:space="preserve">Délice Végétal Tomate-Olives</t>
  </si>
  <si>
    <t xml:space="preserve">Sauces et coulis de tomate</t>
  </si>
  <si>
    <t xml:space="preserve">Sauces,coulis et concentrés Terre di Sangiorgio – Demeter</t>
  </si>
  <si>
    <t xml:space="preserve">SG-SATOMBAS300</t>
  </si>
  <si>
    <t xml:space="preserve">Sauce tomate basilic</t>
  </si>
  <si>
    <t xml:space="preserve">SG-SAAUBGR300</t>
  </si>
  <si>
    <t xml:space="preserve">Sauce aux aubergines grillées</t>
  </si>
  <si>
    <t xml:space="preserve">SG-SACEP300</t>
  </si>
  <si>
    <t xml:space="preserve">Sauce aux cêpes</t>
  </si>
  <si>
    <t xml:space="preserve">SG-SAARABPIQ300</t>
  </si>
  <si>
    <t xml:space="preserve">Sauce arabiata piquante</t>
  </si>
  <si>
    <t xml:space="preserve">SG-SAOLCAPR300</t>
  </si>
  <si>
    <t xml:space="preserve">Sauce olives et câpres (Puttanesca)</t>
  </si>
  <si>
    <t xml:space="preserve">SG-SACOURGRI300</t>
  </si>
  <si>
    <t xml:space="preserve">Sauce aux courgettes grillées</t>
  </si>
  <si>
    <t xml:space="preserve">SG-SABOLOGN300</t>
  </si>
  <si>
    <t xml:space="preserve">Sauce bolognaise</t>
  </si>
  <si>
    <t xml:space="preserve">SG-SATHON300</t>
  </si>
  <si>
    <t xml:space="preserve">Sauce au thon</t>
  </si>
  <si>
    <t xml:space="preserve">SG-COTOMBAS350</t>
  </si>
  <si>
    <t xml:space="preserve">Coulis de tomate basilic</t>
  </si>
  <si>
    <t xml:space="preserve">SG-COTOMPAYS510</t>
  </si>
  <si>
    <t xml:space="preserve">Coulis tomate paysanne</t>
  </si>
  <si>
    <t xml:space="preserve">510g</t>
  </si>
  <si>
    <t xml:space="preserve">SG-COTOMNAT700</t>
  </si>
  <si>
    <t xml:space="preserve">Coulis de tomate nature</t>
  </si>
  <si>
    <t xml:space="preserve">SG-CONCENTTOM200</t>
  </si>
  <si>
    <t xml:space="preserve">Concentré de tomate 18%</t>
  </si>
  <si>
    <t xml:space="preserve">Pulpes et purées de tomate IRIS</t>
  </si>
  <si>
    <t xml:space="preserve">IR-PULNAT340</t>
  </si>
  <si>
    <t xml:space="preserve">Pulpe de tomate nature</t>
  </si>
  <si>
    <t xml:space="preserve">IR-PULBAS340</t>
  </si>
  <si>
    <t xml:space="preserve">Pulpe de tomate basilic</t>
  </si>
  <si>
    <t xml:space="preserve">IR-PULLEG340</t>
  </si>
  <si>
    <t xml:space="preserve">Pulpe de tomate légumes</t>
  </si>
  <si>
    <t xml:space="preserve">IR-PULEPIC340</t>
  </si>
  <si>
    <t xml:space="preserve">Pulpe de tomate épicée</t>
  </si>
  <si>
    <t xml:space="preserve">IR-PASPOM690</t>
  </si>
  <si>
    <t xml:space="preserve">Purée de tomate (Passata)</t>
  </si>
  <si>
    <t xml:space="preserve">690g</t>
  </si>
  <si>
    <t xml:space="preserve">Tomates - grands conditionnements IRIS</t>
  </si>
  <si>
    <t xml:space="preserve">IR-PASPOM2KG5</t>
  </si>
  <si>
    <t xml:space="preserve">IR-TOMPEL2KG5</t>
  </si>
  <si>
    <t xml:space="preserve">Tomates pelées</t>
  </si>
  <si>
    <t xml:space="preserve">IR-TOMCONC2KG55</t>
  </si>
  <si>
    <t xml:space="preserve">Tomates concassées</t>
  </si>
  <si>
    <t xml:space="preserve">2,55k</t>
  </si>
  <si>
    <t xml:space="preserve">IR-CONCTOM4KG5</t>
  </si>
  <si>
    <t xml:space="preserve">Concentré de tomate</t>
  </si>
  <si>
    <t xml:space="preserve">4,5kg</t>
  </si>
  <si>
    <t xml:space="preserve">Tomates - petites boîtes Bio Idea</t>
  </si>
  <si>
    <t xml:space="preserve">MK-BITOMCON400</t>
  </si>
  <si>
    <t xml:space="preserve">Tomates concassees</t>
  </si>
  <si>
    <t xml:space="preserve">MK-BITOMPEL400</t>
  </si>
  <si>
    <t xml:space="preserve">Soupes</t>
  </si>
  <si>
    <t xml:space="preserve">Soupes du Mont - GAEC du polder</t>
  </si>
  <si>
    <t xml:space="preserve">SM-COURGEST50</t>
  </si>
  <si>
    <t xml:space="preserve">Soupe Courgettes / Estragon</t>
  </si>
  <si>
    <t xml:space="preserve">SM-POIRPDT50</t>
  </si>
  <si>
    <t xml:space="preserve">Soupe Poireaux / Pommes de terre</t>
  </si>
  <si>
    <t xml:space="preserve">SM-CARCOUCUM50</t>
  </si>
  <si>
    <t xml:space="preserve">Soupe Carottes / Courgettes / Cumin</t>
  </si>
  <si>
    <t xml:space="preserve">SM-CARLCCUR50</t>
  </si>
  <si>
    <t xml:space="preserve">Soupe Carottes / Lentilles Corail / Curry</t>
  </si>
  <si>
    <t xml:space="preserve">SM-POTIM50</t>
  </si>
  <si>
    <t xml:space="preserve">Soupe Potimarrons</t>
  </si>
  <si>
    <t xml:space="preserve">SM-BORTSCH50</t>
  </si>
  <si>
    <t xml:space="preserve">Bortsch de la Baie</t>
  </si>
  <si>
    <t xml:space="preserve">SM-BETTCOUR50</t>
  </si>
  <si>
    <t xml:space="preserve">Soupe Betteraves-Courgettes</t>
  </si>
  <si>
    <t xml:space="preserve">SM-MAROC50</t>
  </si>
  <si>
    <t xml:space="preserve">Soupe Marocaine</t>
  </si>
  <si>
    <t xml:space="preserve">SM-COURGEST100</t>
  </si>
  <si>
    <t xml:space="preserve">SM-POIRPDT100</t>
  </si>
  <si>
    <t xml:space="preserve">SM-CARCOUCUM100</t>
  </si>
  <si>
    <t xml:space="preserve">SM-CARLCCUR100</t>
  </si>
  <si>
    <t xml:space="preserve">SM-POTIM100</t>
  </si>
  <si>
    <t xml:space="preserve">SM-BORTSCH100</t>
  </si>
  <si>
    <t xml:space="preserve">SM-BETTCOUR100</t>
  </si>
  <si>
    <t xml:space="preserve">SM-MAROC100</t>
  </si>
  <si>
    <t xml:space="preserve">Conserves de légumes</t>
  </si>
  <si>
    <t xml:space="preserve">Poids net égoutté</t>
  </si>
  <si>
    <t xml:space="preserve">Bocaux verre - légumes au naturel Cap Bio</t>
  </si>
  <si>
    <t xml:space="preserve">VG-CHAMPP212</t>
  </si>
  <si>
    <t xml:space="preserve">Champignons de Paris</t>
  </si>
  <si>
    <t xml:space="preserve">212ml</t>
  </si>
  <si>
    <t xml:space="preserve">VG-CHAMPS212</t>
  </si>
  <si>
    <t xml:space="preserve">Champignons Shiitake</t>
  </si>
  <si>
    <t xml:space="preserve">VG-CHAMPPL212</t>
  </si>
  <si>
    <t xml:space="preserve">Champignons Pleurote</t>
  </si>
  <si>
    <t xml:space="preserve">212m</t>
  </si>
  <si>
    <t xml:space="preserve">VG-FLAGS460</t>
  </si>
  <si>
    <t xml:space="preserve">Flageolets Chevrier</t>
  </si>
  <si>
    <t xml:space="preserve">460ml</t>
  </si>
  <si>
    <t xml:space="preserve">275g</t>
  </si>
  <si>
    <t xml:space="preserve">VG-HARBS460</t>
  </si>
  <si>
    <t xml:space="preserve">Haricots blancs</t>
  </si>
  <si>
    <t xml:space="preserve">VG-LENTS460</t>
  </si>
  <si>
    <t xml:space="preserve">Lentilles vertes</t>
  </si>
  <si>
    <t xml:space="preserve">VG-MAIS460</t>
  </si>
  <si>
    <t xml:space="preserve">Maïs doux</t>
  </si>
  <si>
    <t xml:space="preserve">VG-POISCHS460</t>
  </si>
  <si>
    <t xml:space="preserve">Bocaux verre - plats cuisinés Cap Bio</t>
  </si>
  <si>
    <t xml:space="preserve">VG-AUBPIM460</t>
  </si>
  <si>
    <t xml:space="preserve">Aubergines au piment d'Espelette</t>
  </si>
  <si>
    <t xml:space="preserve">380g</t>
  </si>
  <si>
    <t xml:space="preserve">VG-COURG460</t>
  </si>
  <si>
    <t xml:space="preserve">Courgettes cuisinées basilic</t>
  </si>
  <si>
    <t xml:space="preserve">VG-HARB460</t>
  </si>
  <si>
    <t xml:space="preserve">Haricots blancs cuisinés</t>
  </si>
  <si>
    <t xml:space="preserve">VG-POISCH460</t>
  </si>
  <si>
    <t xml:space="preserve">Pois chiches à l'orientale</t>
  </si>
  <si>
    <t xml:space="preserve">VG-RAT460</t>
  </si>
  <si>
    <t xml:space="preserve">Ratatouille provençale</t>
  </si>
  <si>
    <t xml:space="preserve">Conserves métal - petit format - Luce</t>
  </si>
  <si>
    <t xml:space="preserve">MK-BICHAPEC400</t>
  </si>
  <si>
    <t xml:space="preserve">Champignons de Paris - émincé</t>
  </si>
  <si>
    <t xml:space="preserve">MK-BICHICCC420</t>
  </si>
  <si>
    <t xml:space="preserve">Chili Con Carne</t>
  </si>
  <si>
    <t xml:space="preserve">420g</t>
  </si>
  <si>
    <t xml:space="preserve">MK-BIHARRC400</t>
  </si>
  <si>
    <t xml:space="preserve">Haricots rouges</t>
  </si>
  <si>
    <t xml:space="preserve">240g</t>
  </si>
  <si>
    <t xml:space="preserve">MK-HARVEX400</t>
  </si>
  <si>
    <t xml:space="preserve">Haricots verts extra-fins</t>
  </si>
  <si>
    <t xml:space="preserve">220g</t>
  </si>
  <si>
    <t xml:space="preserve">MK-MAISDX340</t>
  </si>
  <si>
    <t xml:space="preserve">Maïs doux en grains</t>
  </si>
  <si>
    <t xml:space="preserve">285g</t>
  </si>
  <si>
    <t xml:space="preserve">MK-PETPET400</t>
  </si>
  <si>
    <t xml:space="preserve">Petits pois à l'étuvée</t>
  </si>
  <si>
    <t xml:space="preserve">MK-POISCH400</t>
  </si>
  <si>
    <t xml:space="preserve">Conserves métal - grand format - Cap Bio</t>
  </si>
  <si>
    <t xml:space="preserve">VG-PCS-5L</t>
  </si>
  <si>
    <t xml:space="preserve">2655g</t>
  </si>
  <si>
    <t xml:space="preserve">VG-HBS-5L</t>
  </si>
  <si>
    <t xml:space="preserve">Haricots blancs au naturel</t>
  </si>
  <si>
    <t xml:space="preserve">Flocons de purée</t>
  </si>
  <si>
    <t xml:space="preserve">MK-FLOPTC250</t>
  </si>
  <si>
    <t xml:space="preserve">Flocons de pomme de terre Markal </t>
  </si>
  <si>
    <t xml:space="preserve">Légumes lacto-fermentés</t>
  </si>
  <si>
    <t xml:space="preserve">DLUO minimum</t>
  </si>
  <si>
    <r>
      <rPr>
        <b val="true"/>
        <i val="true"/>
        <sz val="10"/>
        <color rgb="FF000080"/>
        <rFont val="Arial"/>
        <family val="2"/>
        <charset val="1"/>
      </rPr>
      <t xml:space="preserve">ATTENTION </t>
    </r>
    <r>
      <rPr>
        <i val="true"/>
        <sz val="10"/>
        <color rgb="FF000080"/>
        <rFont val="Arial"/>
        <family val="2"/>
        <charset val="1"/>
      </rPr>
      <t xml:space="preserve">: Les produits lacto-fermentés de </t>
    </r>
    <r>
      <rPr>
        <b val="true"/>
        <i val="true"/>
        <sz val="10"/>
        <color rgb="FF000080"/>
        <rFont val="Arial"/>
        <family val="2"/>
        <charset val="1"/>
      </rPr>
      <t xml:space="preserve">La Préserverie</t>
    </r>
    <r>
      <rPr>
        <i val="true"/>
        <sz val="10"/>
        <color rgb="FF000080"/>
        <rFont val="Arial"/>
        <family val="2"/>
        <charset val="1"/>
      </rPr>
      <t xml:space="preserve"> sont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à conserver au frais</t>
    </r>
    <r>
      <rPr>
        <i val="true"/>
        <sz val="10"/>
        <color rgb="FF000080"/>
        <rFont val="Arial"/>
        <family val="2"/>
        <charset val="1"/>
      </rPr>
      <t xml:space="preserve"> (à mettre au frigo dès réception de votre livraison !), et ont une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DLUO courte</t>
    </r>
    <r>
      <rPr>
        <i val="true"/>
        <sz val="10"/>
        <color rgb="FF000080"/>
        <rFont val="Arial"/>
        <family val="2"/>
        <charset val="1"/>
      </rPr>
      <t xml:space="preserve">.</t>
    </r>
  </si>
  <si>
    <t xml:space="preserve">Légumes lacto-fermentés à croquer - La Préserverie</t>
  </si>
  <si>
    <t xml:space="preserve">PR-BETBAD180</t>
  </si>
  <si>
    <t xml:space="preserve">Betterave rouge Badiane</t>
  </si>
  <si>
    <t xml:space="preserve">90 jours</t>
  </si>
  <si>
    <t xml:space="preserve">PR-CARCUM180</t>
  </si>
  <si>
    <t xml:space="preserve">Carotte cumin</t>
  </si>
  <si>
    <t xml:space="preserve">PR-MIXPIM180</t>
  </si>
  <si>
    <t xml:space="preserve">Mix pimenté</t>
  </si>
  <si>
    <t xml:space="preserve">PR-TRIOCAR180</t>
  </si>
  <si>
    <t xml:space="preserve">Trio de carottes Tandoori</t>
  </si>
  <si>
    <t xml:space="preserve">Légumes lacto-fermentés à déguster - La Préserverie</t>
  </si>
  <si>
    <t xml:space="preserve">PR-CHOUCROU160</t>
  </si>
  <si>
    <t xml:space="preserve">Chou rouge pomme</t>
  </si>
  <si>
    <t xml:space="preserve">45 jours</t>
  </si>
  <si>
    <t xml:space="preserve">PR-COLES160</t>
  </si>
  <si>
    <t xml:space="preserve">Coleslaw</t>
  </si>
  <si>
    <t xml:space="preserve">30 jours</t>
  </si>
  <si>
    <t xml:space="preserve">PR-KIMDEG180</t>
  </si>
  <si>
    <t xml:space="preserve">Kimchi à déguster</t>
  </si>
  <si>
    <t xml:space="preserve">Autres porduits lacto-fermentés - La Préserverie</t>
  </si>
  <si>
    <t xml:space="preserve">PR-KIMTAR175</t>
  </si>
  <si>
    <t xml:space="preserve">Kimchi à tartiner</t>
  </si>
  <si>
    <t xml:space="preserve">PR-KETC200</t>
  </si>
  <si>
    <t xml:space="preserve">Ketchup</t>
  </si>
  <si>
    <t xml:space="preserve">Préparations 0 déchet</t>
  </si>
  <si>
    <t xml:space="preserve">Mélanges prêts à cuisiner 0 déchet</t>
  </si>
  <si>
    <r>
      <rPr>
        <i val="true"/>
        <sz val="10"/>
        <color rgb="FF000080"/>
        <rFont val="Arial"/>
        <family val="2"/>
        <charset val="1"/>
      </rPr>
      <t xml:space="preserve">Les mélanges secs</t>
    </r>
    <r>
      <rPr>
        <b val="true"/>
        <i val="true"/>
        <sz val="10"/>
        <color rgb="FF000080"/>
        <rFont val="Arial"/>
        <family val="2"/>
        <charset val="1"/>
      </rPr>
      <t xml:space="preserve"> Lili Bulk, </t>
    </r>
    <r>
      <rPr>
        <i val="true"/>
        <sz val="10"/>
        <color rgb="FF000080"/>
        <rFont val="Arial"/>
        <family val="2"/>
        <charset val="1"/>
      </rPr>
      <t xml:space="preserve">prêts à cuisiner et à pâtisser, sont vendus en</t>
    </r>
    <r>
      <rPr>
        <b val="true"/>
        <i val="true"/>
        <sz val="10"/>
        <color rgb="FF000080"/>
        <rFont val="Arial"/>
        <family val="2"/>
        <charset val="1"/>
      </rPr>
      <t xml:space="preserve"> bocaux consignés. </t>
    </r>
    <r>
      <rPr>
        <i val="true"/>
        <sz val="10"/>
        <color rgb="FF000080"/>
        <rFont val="Arial"/>
        <family val="2"/>
        <charset val="1"/>
      </rPr>
      <t xml:space="preserve">Les mélanges salés, en petit format, sont </t>
    </r>
    <r>
      <rPr>
        <b val="true"/>
        <i val="true"/>
        <sz val="10"/>
        <color rgb="FF000080"/>
        <rFont val="Arial"/>
        <family val="2"/>
        <charset val="1"/>
      </rPr>
      <t xml:space="preserve">vendus par caisses de 35, avec panachage possible. </t>
    </r>
    <r>
      <rPr>
        <i val="true"/>
        <sz val="10"/>
        <color rgb="FF000080"/>
        <rFont val="Arial"/>
        <family val="2"/>
        <charset val="1"/>
      </rPr>
      <t xml:space="preserve">Les mélanges sucrés, en grand format, sont</t>
    </r>
    <r>
      <rPr>
        <b val="true"/>
        <i val="true"/>
        <sz val="10"/>
        <color rgb="FF000080"/>
        <rFont val="Arial"/>
        <family val="2"/>
        <charset val="1"/>
      </rPr>
      <t xml:space="preserve"> vendus par caisse de 24, avec panachage possible.</t>
    </r>
  </si>
  <si>
    <r>
      <rPr>
        <b val="true"/>
        <i val="true"/>
        <sz val="10"/>
        <color rgb="FF000080"/>
        <rFont val="Arial"/>
        <family val="2"/>
        <charset val="1"/>
      </rPr>
      <t xml:space="preserve">Les bocaux sont consignés 1€, les caisses 3,86€. </t>
    </r>
    <r>
      <rPr>
        <i val="true"/>
        <sz val="10"/>
        <color rgb="FF000080"/>
        <rFont val="Arial"/>
        <family val="2"/>
        <charset val="1"/>
      </rPr>
      <t xml:space="preserve">Des présentoirs permettant de mettre en avant les produits peuvent être également mis à disposition. Nous consulter.</t>
    </r>
  </si>
  <si>
    <t xml:space="preserve">Mélanges salés prêts à cuisiner Lili Bulk</t>
  </si>
  <si>
    <t xml:space="preserve">Vendus par caisses panachées de 35</t>
  </si>
  <si>
    <t xml:space="preserve">LI-MIX01XS</t>
  </si>
  <si>
    <t xml:space="preserve">Risotto Greco (risotto pâtes grecques) </t>
  </si>
  <si>
    <t xml:space="preserve">LI-MIX02XS</t>
  </si>
  <si>
    <t xml:space="preserve">Dhalicious (riz, lentilles corail, curry)</t>
  </si>
  <si>
    <t xml:space="preserve">270g</t>
  </si>
  <si>
    <t xml:space="preserve">LI-MIX03XS</t>
  </si>
  <si>
    <t xml:space="preserve">Serious Couscous (taboulé de couscous de blé)</t>
  </si>
  <si>
    <t xml:space="preserve">245g</t>
  </si>
  <si>
    <t xml:space="preserve">LI-MIX04XS</t>
  </si>
  <si>
    <t xml:space="preserve">Mix Burger Veggie (ex Burger fever)</t>
  </si>
  <si>
    <t xml:space="preserve">145g</t>
  </si>
  <si>
    <t xml:space="preserve">LI-MIX10XS</t>
  </si>
  <si>
    <t xml:space="preserve">Mix Burger - Quinoa Légumes</t>
  </si>
  <si>
    <t xml:space="preserve">160g</t>
  </si>
  <si>
    <t xml:space="preserve">LI-MIX11XS</t>
  </si>
  <si>
    <t xml:space="preserve">Mix Burger - Flocons de riz et graînes </t>
  </si>
  <si>
    <t xml:space="preserve">LI-MIX05XS</t>
  </si>
  <si>
    <t xml:space="preserve">Thai'm to Dine (riz basmati, mangue, coco)</t>
  </si>
  <si>
    <t xml:space="preserve">LI-MIX06XS</t>
  </si>
  <si>
    <t xml:space="preserve">Healthy Lentils (quinoa, sarrasin, lentilles) </t>
  </si>
  <si>
    <t xml:space="preserve">LI-MIX07XS</t>
  </si>
  <si>
    <t xml:space="preserve">Funky Champi (risotto aux shiitake) </t>
  </si>
  <si>
    <t xml:space="preserve">205g</t>
  </si>
  <si>
    <t xml:space="preserve">LI-MIX09XS</t>
  </si>
  <si>
    <t xml:space="preserve">Rebel Falafel (préparation pour falafels)</t>
  </si>
  <si>
    <t xml:space="preserve">Mélanges sucrés prêts à pâtisser Lili Bulk</t>
  </si>
  <si>
    <t xml:space="preserve">Vendus par caisses panachées de 24</t>
  </si>
  <si>
    <t xml:space="preserve">LI-MS02M</t>
  </si>
  <si>
    <t xml:space="preserve">My Chocolat Fondant (préparation fondant au chocolat) </t>
  </si>
  <si>
    <t xml:space="preserve">440g</t>
  </si>
  <si>
    <t xml:space="preserve">LI-MS03M</t>
  </si>
  <si>
    <t xml:space="preserve">My Crunchy Brownies (prép. brownies chocolat / riz soufflé) </t>
  </si>
  <si>
    <t xml:space="preserve">365g</t>
  </si>
  <si>
    <t xml:space="preserve">LI-MS04M</t>
  </si>
  <si>
    <t xml:space="preserve">My homemade Choc' Cookies (prép. cookies avoine choco.)</t>
  </si>
  <si>
    <t xml:space="preserve">455g</t>
  </si>
  <si>
    <t xml:space="preserve">LI-MS05M</t>
  </si>
  <si>
    <t xml:space="preserve">My homemade Healthy Cookies (prép. cookies sans sucre)</t>
  </si>
  <si>
    <t xml:space="preserve">LI-MS06M</t>
  </si>
  <si>
    <t xml:space="preserve">Lili Tasty's bar (préparation barres de céréales)</t>
  </si>
  <si>
    <t xml:space="preserve">335g</t>
  </si>
  <si>
    <t xml:space="preserve">LI-MS07M</t>
  </si>
  <si>
    <t xml:space="preserve">Lili Energy Balls (préparation energy balls)</t>
  </si>
  <si>
    <t xml:space="preserve">LI-MS08M</t>
  </si>
  <si>
    <t xml:space="preserve">Lili Carrot's cake (préparation cake aux carottes)</t>
  </si>
  <si>
    <t xml:space="preserve">Mélanges salés prêts à cuisiner Lili Bulk - VRAC 5kg</t>
  </si>
  <si>
    <t xml:space="preserve">LI-BUGVER5KG</t>
  </si>
  <si>
    <t xml:space="preserve">LI-RISGREC5KG</t>
  </si>
  <si>
    <t xml:space="preserve">Risotto Greco Lili Bulk (risotto pâtes grecques) </t>
  </si>
  <si>
    <t xml:space="preserve">LI-SERCOUS5KG</t>
  </si>
  <si>
    <t xml:space="preserve">Serious Couscous Lili Bulk (taboulé de couscous de blé) </t>
  </si>
  <si>
    <t xml:space="preserve">0 déchet</t>
  </si>
  <si>
    <t xml:space="preserve">Acessoires 0 déchet</t>
  </si>
  <si>
    <t xml:space="preserve">Accessoires 0 déchet</t>
  </si>
  <si>
    <t xml:space="preserve">Lots</t>
  </si>
  <si>
    <t xml:space="preserve">AF-FILMUNIT-S</t>
  </si>
  <si>
    <t xml:space="preserve">Apifilm Film unitaire Taille S 18x20 cm</t>
  </si>
  <si>
    <t xml:space="preserve">Isère</t>
  </si>
  <si>
    <t xml:space="preserve">AF-FILMUNIT-M</t>
  </si>
  <si>
    <t xml:space="preserve">Apifilm Film unitaire Taille M 26x28 cm</t>
  </si>
  <si>
    <t xml:space="preserve">AF-FILMUNIT-L</t>
  </si>
  <si>
    <t xml:space="preserve">Apifilm Film unitaire Taille L 33x36 cm</t>
  </si>
  <si>
    <t xml:space="preserve">AF-FILMUNIT-XL</t>
  </si>
  <si>
    <t xml:space="preserve">Apifilm Film unitaire Taille XL 26x50 cm</t>
  </si>
  <si>
    <t xml:space="preserve">AF-FILMLOT-1S1M1L</t>
  </si>
  <si>
    <t xml:space="preserve">Apifilm Film Lot 1S 1M 1L</t>
  </si>
  <si>
    <t xml:space="preserve">AF-FILMLOT-2L</t>
  </si>
  <si>
    <t xml:space="preserve">Apifilm Film Lot 2L</t>
  </si>
  <si>
    <t xml:space="preserve">Droguerie - Papeterie</t>
  </si>
  <si>
    <t xml:space="preserve">Label</t>
  </si>
  <si>
    <t xml:space="preserve">Sacs poubelles</t>
  </si>
  <si>
    <t xml:space="preserve">JS-SAC20lx50</t>
  </si>
  <si>
    <t xml:space="preserve">Sacs poubelles 20l x 50 Jetsac</t>
  </si>
  <si>
    <t xml:space="preserve">Pas-de-Calais</t>
  </si>
  <si>
    <t xml:space="preserve">JS-SAC30lx25</t>
  </si>
  <si>
    <t xml:space="preserve">Sacs poubelles 30l x 25 Jetsac</t>
  </si>
  <si>
    <t xml:space="preserve">JS-SAC50lx25</t>
  </si>
  <si>
    <t xml:space="preserve">Sacs poubelles 50l x 25 Jetsac</t>
  </si>
  <si>
    <t xml:space="preserve">JS-SAC100lx25</t>
  </si>
  <si>
    <t xml:space="preserve">Sacs poubelles 100l x 25 Jetsac</t>
  </si>
  <si>
    <t xml:space="preserve">JS-SAC130lx20</t>
  </si>
  <si>
    <t xml:space="preserve">Sacs poubelles 130l x 20 Jetsac</t>
  </si>
  <si>
    <t xml:space="preserve">JS-SAC150lx10</t>
  </si>
  <si>
    <t xml:space="preserve">Sacs poubelles 150l x 10 Jetsac</t>
  </si>
  <si>
    <t xml:space="preserve">Essuie-tout, mouchoirs, papier toilette</t>
  </si>
  <si>
    <t xml:space="preserve">MK-MOUCBTE80</t>
  </si>
  <si>
    <t xml:space="preserve">Boîte de 80 mouchoirs 3 feuilles</t>
  </si>
  <si>
    <t xml:space="preserve">PP-PAPTOILVRAC</t>
  </si>
  <si>
    <r>
      <rPr>
        <b val="true"/>
        <sz val="10"/>
        <rFont val="Arial"/>
        <family val="2"/>
        <charset val="1"/>
      </rPr>
      <t xml:space="preserve">Papier hygiènique blanc recyclé 600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</si>
  <si>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66m</t>
  </si>
  <si>
    <t xml:space="preserve">Ecolabel</t>
  </si>
  <si>
    <t xml:space="preserve">PP-ESSTTVRAC</t>
  </si>
  <si>
    <r>
      <rPr>
        <b val="true"/>
        <sz val="10"/>
        <rFont val="Arial"/>
        <family val="2"/>
        <charset val="1"/>
      </rPr>
      <t xml:space="preserve">Essuit-tout compact recyclé 200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</si>
  <si>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25m</t>
  </si>
  <si>
    <t xml:space="preserve">Papeterie</t>
  </si>
  <si>
    <t xml:space="preserve">CF-A4-REC80GR</t>
  </si>
  <si>
    <t xml:space="preserve">Ramette papier recyclé Evercopy A4 80 grammes</t>
  </si>
  <si>
    <t xml:space="preserve">CF-A4-RECPREM80GR</t>
  </si>
  <si>
    <t xml:space="preserve">Ramette papier recyclé Evercopy Premium A4 80 g.</t>
  </si>
  <si>
    <t xml:space="preserve">Bien être, hygiène du corps</t>
  </si>
  <si>
    <t xml:space="preserve">Bien être - Hygiène du corps</t>
  </si>
  <si>
    <t xml:space="preserve">Savons Iceberg</t>
  </si>
  <si>
    <t xml:space="preserve">IC-RBX100</t>
  </si>
  <si>
    <t xml:space="preserve">Savon Roubaix (lavage à la main et détachant)</t>
  </si>
  <si>
    <t xml:space="preserve">Roubaix</t>
  </si>
  <si>
    <t xml:space="preserve">IC-BLA100</t>
  </si>
  <si>
    <t xml:space="preserve">Savon Blanc argile blanche (peaux sensibles, rasage)</t>
  </si>
  <si>
    <t xml:space="preserve">IC-VER100</t>
  </si>
  <si>
    <t xml:space="preserve">Savon Vert à l'argile verte (peaux grasses et jeunes)</t>
  </si>
  <si>
    <t xml:space="preserve">IC-JAU100</t>
  </si>
  <si>
    <t xml:space="preserve">Savon Jaune à l'argile jaune (peaux normales)</t>
  </si>
  <si>
    <t xml:space="preserve">IC-ROU100</t>
  </si>
  <si>
    <t xml:space="preserve">Savon Rouge à l'argile rouge (peaux ternes, fatiguées)</t>
  </si>
  <si>
    <t xml:space="preserve">IC-AMS100</t>
  </si>
  <si>
    <t xml:space="preserve">Savon Amsterdam (bébé et peaux très sensibles)</t>
  </si>
  <si>
    <t xml:space="preserve">IC-BER100</t>
  </si>
  <si>
    <t xml:space="preserve">Savon Berlin (peaux normales)</t>
  </si>
  <si>
    <t xml:space="preserve">IC-BRI100</t>
  </si>
  <si>
    <t xml:space="preserve">Savon Bristol (peaux sèches)</t>
  </si>
  <si>
    <t xml:space="preserve">IC-COP100</t>
  </si>
  <si>
    <t xml:space="preserve">Savon Copenhague (peaux sensibles)</t>
  </si>
  <si>
    <t xml:space="preserve">IC-VAN100</t>
  </si>
  <si>
    <t xml:space="preserve">Savon Vancouver (peaux grasses)</t>
  </si>
  <si>
    <t xml:space="preserve">IC-VAX100</t>
  </si>
  <si>
    <t xml:space="preserve">Savon Växjö (peaux mixtes)</t>
  </si>
  <si>
    <t xml:space="preserve">IC-BAH100</t>
  </si>
  <si>
    <t xml:space="preserve">Savon Bahia (peaux matures)</t>
  </si>
  <si>
    <t xml:space="preserve">IC-REY100</t>
  </si>
  <si>
    <t xml:space="preserve">Savon Reykjavik (peaux jeunes)</t>
  </si>
  <si>
    <t xml:space="preserve">Papier d'Arménie</t>
  </si>
  <si>
    <t xml:space="preserve">PA-PAPNATx12</t>
  </si>
  <si>
    <t xml:space="preserve">Papier d'Arménie nature – carnet de 12 feuilles triples</t>
  </si>
  <si>
    <t xml:space="preserve">PA-PAPROSx12</t>
  </si>
  <si>
    <t xml:space="preserve">Papier d'Arménie rose – carnet de 12 feuilles triples</t>
  </si>
  <si>
    <t xml:space="preserve">PA-BRUL</t>
  </si>
  <si>
    <t xml:space="preserve">Brûleur papier d'Arménie "Etoile d'Arménie"</t>
  </si>
  <si>
    <t xml:space="preserve">PA-BOUGNAT</t>
  </si>
  <si>
    <t xml:space="preserve">Bougie d'Arménie parfumée nature 220g</t>
  </si>
  <si>
    <t xml:space="preserve">PA-BOUGROS</t>
  </si>
  <si>
    <t xml:space="preserve">Bougie d'Arménie parfumée rose 220g</t>
  </si>
  <si>
    <t xml:space="preserve">Bougies Auriculaires</t>
  </si>
  <si>
    <t xml:space="preserve">DV-BOUGAURICx2</t>
  </si>
  <si>
    <t xml:space="preserve">Bougie auriculaire cire d'abeille – par 2</t>
  </si>
  <si>
    <t xml:space="preserve">Montant total avant remise</t>
  </si>
  <si>
    <r>
      <rPr>
        <sz val="28"/>
        <color rgb="FF000080"/>
        <rFont val="Arial"/>
        <family val="2"/>
        <charset val="1"/>
      </rPr>
      <t xml:space="preserve">Tarifs et conditions de livraison
</t>
    </r>
    <r>
      <rPr>
        <sz val="22"/>
        <color rgb="FF000080"/>
        <rFont val="Arial"/>
        <family val="2"/>
        <charset val="1"/>
      </rPr>
      <t xml:space="preserve">France Métropolitaine</t>
    </r>
  </si>
  <si>
    <t xml:space="preserve">Au 1er mars 2021</t>
  </si>
  <si>
    <t xml:space="preserve">Conditions de livraisons</t>
  </si>
  <si>
    <t xml:space="preserve">Franco de port et remises</t>
  </si>
  <si>
    <t xml:space="preserve">* Remise de 5% au delà d'un certain seuil de commande</t>
  </si>
  <si>
    <t xml:space="preserve">Frais de port</t>
  </si>
  <si>
    <t xml:space="preserve">Franco de port</t>
  </si>
  <si>
    <t xml:space="preserve">Remise     -5%</t>
  </si>
  <si>
    <t xml:space="preserve">Livraison par nos soins (retour des consignes assuré)</t>
  </si>
  <si>
    <t xml:space="preserve">Métropole Lilloise</t>
  </si>
  <si>
    <t xml:space="preserve">Hauts de France (02-59-60-62-80)</t>
  </si>
  <si>
    <t xml:space="preserve">Paris et petite couronne (75-92-93-94-95)</t>
  </si>
  <si>
    <t xml:space="preserve">Départements : 08-51-54-55-57-76-77-78-91</t>
  </si>
  <si>
    <t xml:space="preserve">Livraison par transporteur (retour des consignes à la charge du client)</t>
  </si>
  <si>
    <t xml:space="preserve">Départements : 01-03-10-14-15-16-17-18-19-21-22-23-25-27-28-29-35-36-37-39-41-43-44-45-46-49-50-52-53-56-58-61-63-67-68-69-70-71-72-79-81-85-86-87-88-89-90</t>
  </si>
  <si>
    <t xml:space="preserve">sur devis</t>
  </si>
  <si>
    <t xml:space="preserve">Départements : 04-07-09-24-26-31-32-33-38-40-42-47-64-65-73-74-82-84</t>
  </si>
  <si>
    <t xml:space="preserve">Départements : 05-06-11-12-13-30-34-48-66-83</t>
  </si>
  <si>
    <t xml:space="preserve">Les frais de port sont offerts pour toute commande dépassant le niveau de franco</t>
  </si>
  <si>
    <t xml:space="preserve">Les niveaux de franco de port et planchers de remise sont exprimés hors consignes.</t>
  </si>
  <si>
    <t xml:space="preserve">Pour les îles et la Haute Montagne, les seuils peuvent être différents (nous consulter)</t>
  </si>
  <si>
    <t xml:space="preserve">Consignes</t>
  </si>
  <si>
    <t xml:space="preserve">Certains produits ont des emballages consignés. Le montant de la consigne est indiqué dans la colonne « Tarif consigne ».</t>
  </si>
  <si>
    <t xml:space="preserve">Sur les secteurs livrés par transporteur, le retour des emballages consignés est à la charge du client.</t>
  </si>
  <si>
    <t xml:space="preserve">Détail des Conditions Générales de Vente disponible sur demande à commandes@azade.fr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</si>
</sst>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0"/>
    <numFmt numFmtId="166" formatCode="#,##0.00"/>
    <numFmt numFmtId="167" formatCode="#,##0.00\ [$€-40C];\-#,##0.00\ [$€-40C]"/>
    <numFmt numFmtId="168" formatCode="0%"/>
    <numFmt numFmtId="169" formatCode="#,##0"/>
    <numFmt numFmtId="170" formatCode="General"/>
    <numFmt numFmtId="171" formatCode="[$$-409]#,##0.00;[RED]\-[$$-409]#,##0.00"/>
    <numFmt numFmtId="172" formatCode="0.00"/>
    <numFmt numFmtId="173" formatCode="#,##0.00\ [$€-40C];[RED]\-#,##0.00\ [$€-40C]"/>
    <numFmt numFmtId="174" formatCode="#,##0\ [$€-40C];[RED]\-#,##0\ [$€-40C]"/>
  </numFmts>
  <fonts count="5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20"/>
      <color rgb="FF000080"/>
      <name val="Arial"/>
      <family val="2"/>
      <charset val="1"/>
    </font>
    <font>
      <sz val="18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28"/>
      <color rgb="FF000080"/>
      <name val="Arial"/>
      <family val="2"/>
      <charset val="1"/>
    </font>
    <font>
      <b val="true"/>
      <sz val="18"/>
      <color rgb="FFFF99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80"/>
      <name val="Arial"/>
      <family val="2"/>
      <charset val="1"/>
    </font>
    <font>
      <i val="true"/>
      <sz val="14"/>
      <color rgb="FF00008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i val="true"/>
      <sz val="14"/>
      <color rgb="FFFF0000"/>
      <name val="Arial"/>
      <family val="2"/>
      <charset val="1"/>
    </font>
    <font>
      <sz val="9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10"/>
      <color rgb="FF000080"/>
      <name val="Arial"/>
      <family val="2"/>
      <charset val="1"/>
    </font>
    <font>
      <b val="true"/>
      <i val="true"/>
      <u val="single"/>
      <sz val="10"/>
      <color rgb="FF00008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8"/>
      <name val="Arial"/>
      <family val="2"/>
      <charset val="1"/>
    </font>
    <font>
      <i val="true"/>
      <sz val="10"/>
      <color rgb="FF00008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i val="true"/>
      <sz val="11"/>
      <color rgb="FF000080"/>
      <name val="Arial"/>
      <family val="2"/>
      <charset val="1"/>
    </font>
    <font>
      <i val="true"/>
      <sz val="11"/>
      <color rgb="FF000080"/>
      <name val="Arial"/>
      <family val="2"/>
      <charset val="1"/>
    </font>
    <font>
      <b val="true"/>
      <i val="true"/>
      <sz val="10"/>
      <color rgb="FF993366"/>
      <name val="Arial"/>
      <family val="2"/>
      <charset val="1"/>
    </font>
    <font>
      <sz val="14"/>
      <color rgb="FF000080"/>
      <name val="Arial"/>
      <family val="2"/>
      <charset val="1"/>
    </font>
    <font>
      <b val="true"/>
      <i val="true"/>
      <sz val="14"/>
      <color rgb="FF000080"/>
      <name val="Arial"/>
      <family val="2"/>
      <charset val="1"/>
    </font>
    <font>
      <i val="true"/>
      <sz val="18"/>
      <color rgb="FF00008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3"/>
      <color rgb="FF000080"/>
      <name val="Arial"/>
      <family val="2"/>
      <charset val="1"/>
    </font>
    <font>
      <b val="true"/>
      <i val="true"/>
      <sz val="10"/>
      <color rgb="FF003366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8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206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18"/>
      <color rgb="FFFF0000"/>
      <name val="Arial"/>
      <family val="2"/>
      <charset val="1"/>
    </font>
    <font>
      <i val="true"/>
      <sz val="10"/>
      <color rgb="FF003366"/>
      <name val="Arial"/>
      <family val="2"/>
      <charset val="1"/>
    </font>
    <font>
      <i val="true"/>
      <sz val="11"/>
      <name val="Arial"/>
      <family val="2"/>
      <charset val="1"/>
    </font>
    <font>
      <sz val="18"/>
      <name val="Arial"/>
      <family val="2"/>
      <charset val="1"/>
    </font>
    <font>
      <sz val="36"/>
      <color rgb="FF000080"/>
      <name val="Arial"/>
      <family val="2"/>
      <charset val="1"/>
    </font>
    <font>
      <sz val="22"/>
      <color rgb="FF000080"/>
      <name val="Arial"/>
      <family val="2"/>
      <charset val="1"/>
    </font>
    <font>
      <b val="true"/>
      <i val="true"/>
      <sz val="20"/>
      <color rgb="FF002060"/>
      <name val="Calibri"/>
      <family val="0"/>
    </font>
    <font>
      <sz val="11"/>
      <color rgb="FF002060"/>
      <name val="Calibri"/>
      <family val="0"/>
    </font>
    <font>
      <b val="true"/>
      <sz val="11"/>
      <color rgb="FF002060"/>
      <name val="Calibri"/>
      <family val="0"/>
    </font>
    <font>
      <sz val="11"/>
      <color rgb="FF000000"/>
      <name val="Calibri"/>
      <family val="0"/>
    </font>
    <font>
      <b val="true"/>
      <sz val="12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08080"/>
        <bgColor rgb="FF666699"/>
      </patternFill>
    </fill>
    <fill>
      <patternFill patternType="solid">
        <fgColor rgb="FFFF9900"/>
        <bgColor rgb="FFFFC000"/>
      </patternFill>
    </fill>
    <fill>
      <patternFill patternType="solid">
        <fgColor rgb="FFA6A6A6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3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206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380880</xdr:colOff>
      <xdr:row>34</xdr:row>
      <xdr:rowOff>66600</xdr:rowOff>
    </xdr:from>
    <xdr:to>
      <xdr:col>5</xdr:col>
      <xdr:colOff>380520</xdr:colOff>
      <xdr:row>50</xdr:row>
      <xdr:rowOff>151920</xdr:rowOff>
    </xdr:to>
    <xdr:sp>
      <xdr:nvSpPr>
        <xdr:cNvPr id="0" name="CustomShape 1"/>
        <xdr:cNvSpPr/>
      </xdr:nvSpPr>
      <xdr:spPr>
        <a:xfrm>
          <a:off x="1133640" y="6295680"/>
          <a:ext cx="3012120" cy="300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360">
          <a:solidFill>
            <a:srgbClr val="00206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i="1" lang="fr-FR" sz="2000" spc="-1" strike="noStrike">
              <a:solidFill>
                <a:srgbClr val="002060"/>
              </a:solidFill>
              <a:latin typeface="Calibri"/>
            </a:rPr>
            <a:t>Contacts</a:t>
          </a:r>
          <a:endParaRPr b="0" lang="en-US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Administration des ventes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06 58 52 97 31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commandes@azade.fr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Informations commerciales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06 95 07 86 74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commercial@azade.fr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Comptabilité</a:t>
          </a:r>
          <a:r>
            <a:rPr b="0" lang="fr-FR" sz="1100" spc="-1" strike="noStrike">
              <a:solidFill>
                <a:srgbClr val="002060"/>
              </a:solidFill>
              <a:latin typeface="Calibri"/>
            </a:rPr>
            <a:t>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09 80 81 40 01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comptabilite@azade.fr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Adresse de l'entrepôt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AZADE - Rue des 3 Tilleuls - 59850 Nieppe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466560</xdr:colOff>
      <xdr:row>1</xdr:row>
      <xdr:rowOff>66600</xdr:rowOff>
    </xdr:from>
    <xdr:to>
      <xdr:col>5</xdr:col>
      <xdr:colOff>354960</xdr:colOff>
      <xdr:row>17</xdr:row>
      <xdr:rowOff>50760</xdr:rowOff>
    </xdr:to>
    <xdr:pic>
      <xdr:nvPicPr>
        <xdr:cNvPr id="1" name="Image 4_0" descr=""/>
        <xdr:cNvPicPr/>
      </xdr:nvPicPr>
      <xdr:blipFill>
        <a:blip r:embed="rId1"/>
        <a:stretch/>
      </xdr:blipFill>
      <xdr:spPr>
        <a:xfrm>
          <a:off x="1219320" y="247320"/>
          <a:ext cx="2900880" cy="288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6" topLeftCell="A7" activePane="bottomLeft" state="frozen"/>
      <selection pane="topLeft" activeCell="A1" activeCellId="0" sqref="A1"/>
      <selection pane="bottomLeft" activeCell="A12" activeCellId="0" sqref="A12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27.42"/>
    <col collapsed="false" customWidth="true" hidden="false" outlineLevel="0" max="3" min="3" style="2" width="25.42"/>
    <col collapsed="false" customWidth="true" hidden="false" outlineLevel="0" max="4" min="4" style="2" width="50.57"/>
    <col collapsed="false" customWidth="true" hidden="false" outlineLevel="0" max="5" min="5" style="2" width="5.28"/>
    <col collapsed="false" customWidth="true" hidden="false" outlineLevel="0" max="6" min="6" style="2" width="3.71"/>
    <col collapsed="false" customWidth="true" hidden="false" outlineLevel="0" max="7" min="7" style="2" width="7.71"/>
    <col collapsed="false" customWidth="true" hidden="false" outlineLevel="0" max="8" min="8" style="3" width="27.23"/>
    <col collapsed="false" customWidth="true" hidden="false" outlineLevel="0" max="9" min="9" style="2" width="10.99"/>
    <col collapsed="false" customWidth="true" hidden="false" outlineLevel="0" max="10" min="10" style="2" width="3.71"/>
    <col collapsed="false" customWidth="true" hidden="false" outlineLevel="0" max="11" min="11" style="2" width="7.57"/>
    <col collapsed="false" customWidth="true" hidden="false" outlineLevel="0" max="13" min="12" style="2" width="7"/>
    <col collapsed="false" customWidth="false" hidden="false" outlineLevel="0" max="14" min="14" style="2" width="11.42"/>
    <col collapsed="false" customWidth="true" hidden="true" outlineLevel="0" max="15" min="15" style="2" width="7.71"/>
    <col collapsed="false" customWidth="true" hidden="false" outlineLevel="0" max="16" min="16" style="2" width="7.71"/>
    <col collapsed="false" customWidth="false" hidden="false" outlineLevel="0" max="17" min="17" style="2" width="11.42"/>
    <col collapsed="false" customWidth="true" hidden="false" outlineLevel="0" max="18" min="18" style="2" width="12.71"/>
    <col collapsed="false" customWidth="true" hidden="false" outlineLevel="0" max="19" min="19" style="2" width="4.86"/>
    <col collapsed="false" customWidth="true" hidden="false" outlineLevel="0" max="20" min="20" style="2" width="5.7"/>
    <col collapsed="false" customWidth="true" hidden="false" outlineLevel="0" max="21" min="21" style="2" width="5.86"/>
    <col collapsed="false" customWidth="true" hidden="false" outlineLevel="0" max="22" min="22" style="2" width="6.15"/>
    <col collapsed="false" customWidth="true" hidden="false" outlineLevel="0" max="23" min="23" style="2" width="5.43"/>
    <col collapsed="false" customWidth="false" hidden="false" outlineLevel="0" max="1024" min="24" style="2" width="11.42"/>
  </cols>
  <sheetData>
    <row r="1" customFormat="false" ht="25.5" hidden="false" customHeight="false" outlineLevel="0" collapsed="false">
      <c r="B1" s="4" t="s">
        <v>0</v>
      </c>
      <c r="D1" s="5" t="s">
        <v>1</v>
      </c>
      <c r="R1" s="2" t="n">
        <f aca="false">SUM(Q:Q)</f>
        <v>784.282</v>
      </c>
    </row>
    <row r="2" customFormat="false" ht="14.25" hidden="false" customHeight="false" outlineLevel="0" collapsed="false">
      <c r="B2" s="6" t="s">
        <v>2</v>
      </c>
      <c r="E2" s="6" t="s">
        <v>3</v>
      </c>
    </row>
    <row r="3" customFormat="false" ht="14.25" hidden="false" customHeight="true" outlineLevel="0" collapsed="false">
      <c r="A3" s="7"/>
      <c r="B3" s="7"/>
      <c r="C3" s="7"/>
      <c r="D3" s="7"/>
      <c r="E3" s="8" t="s">
        <v>4</v>
      </c>
      <c r="F3" s="9" t="s">
        <v>5</v>
      </c>
      <c r="G3" s="10" t="s">
        <v>6</v>
      </c>
      <c r="H3" s="11" t="s">
        <v>7</v>
      </c>
      <c r="I3" s="12" t="s">
        <v>8</v>
      </c>
      <c r="J3" s="13" t="s">
        <v>9</v>
      </c>
      <c r="K3" s="12" t="s">
        <v>10</v>
      </c>
      <c r="L3" s="14"/>
      <c r="M3" s="15"/>
      <c r="N3" s="16" t="s">
        <v>11</v>
      </c>
      <c r="O3" s="15"/>
      <c r="P3" s="17"/>
    </row>
    <row r="4" customFormat="false" ht="14.25" hidden="false" customHeight="true" outlineLevel="0" collapsed="false">
      <c r="A4" s="18" t="s">
        <v>12</v>
      </c>
      <c r="B4" s="18" t="s">
        <v>13</v>
      </c>
      <c r="C4" s="18" t="s">
        <v>14</v>
      </c>
      <c r="D4" s="18" t="s">
        <v>15</v>
      </c>
      <c r="E4" s="8"/>
      <c r="F4" s="9"/>
      <c r="G4" s="10"/>
      <c r="H4" s="11"/>
      <c r="I4" s="12"/>
      <c r="J4" s="13"/>
      <c r="K4" s="12"/>
      <c r="L4" s="19" t="s">
        <v>16</v>
      </c>
      <c r="M4" s="19"/>
      <c r="N4" s="20" t="s">
        <v>17</v>
      </c>
      <c r="O4" s="21" t="s">
        <v>18</v>
      </c>
      <c r="P4" s="22" t="s">
        <v>19</v>
      </c>
    </row>
    <row r="5" customFormat="false" ht="14.25" hidden="false" customHeight="false" outlineLevel="0" collapsed="false">
      <c r="A5" s="18"/>
      <c r="B5" s="18"/>
      <c r="C5" s="18"/>
      <c r="D5" s="18"/>
      <c r="E5" s="8"/>
      <c r="F5" s="9"/>
      <c r="G5" s="10"/>
      <c r="H5" s="11"/>
      <c r="I5" s="12"/>
      <c r="J5" s="13"/>
      <c r="K5" s="12"/>
      <c r="L5" s="19"/>
      <c r="M5" s="19"/>
      <c r="N5" s="20"/>
      <c r="O5" s="21"/>
      <c r="P5" s="22"/>
    </row>
    <row r="6" customFormat="false" ht="14.25" hidden="false" customHeight="false" outlineLevel="0" collapsed="false">
      <c r="A6" s="23"/>
      <c r="B6" s="23"/>
      <c r="C6" s="23"/>
      <c r="D6" s="23"/>
      <c r="E6" s="24"/>
      <c r="F6" s="25"/>
      <c r="G6" s="26"/>
      <c r="H6" s="27"/>
      <c r="I6" s="28"/>
      <c r="J6" s="29"/>
      <c r="K6" s="28"/>
      <c r="L6" s="30"/>
      <c r="M6" s="30"/>
      <c r="N6" s="30"/>
      <c r="O6" s="31"/>
      <c r="P6" s="32"/>
    </row>
    <row r="7" customFormat="false" ht="34.5" hidden="false" customHeight="false" outlineLevel="0" collapsed="false">
      <c r="B7" s="1" t="s">
        <v>20</v>
      </c>
      <c r="D7" s="33" t="s">
        <v>21</v>
      </c>
      <c r="E7" s="33"/>
      <c r="F7" s="33"/>
      <c r="G7" s="33"/>
      <c r="H7" s="33"/>
      <c r="I7" s="33"/>
      <c r="J7" s="33"/>
      <c r="K7" s="33"/>
    </row>
    <row r="8" customFormat="false" ht="14.25" hidden="false" customHeight="true" outlineLevel="0" collapsed="false">
      <c r="A8" s="7"/>
      <c r="B8" s="7"/>
      <c r="C8" s="7"/>
      <c r="D8" s="7"/>
      <c r="E8" s="34" t="s">
        <v>4</v>
      </c>
      <c r="F8" s="35" t="s">
        <v>5</v>
      </c>
      <c r="G8" s="36" t="s">
        <v>6</v>
      </c>
      <c r="H8" s="37" t="s">
        <v>7</v>
      </c>
      <c r="I8" s="38" t="s">
        <v>8</v>
      </c>
      <c r="J8" s="39" t="s">
        <v>9</v>
      </c>
      <c r="K8" s="40" t="s">
        <v>22</v>
      </c>
      <c r="L8" s="41" t="s">
        <v>11</v>
      </c>
      <c r="M8" s="41"/>
      <c r="N8" s="41"/>
      <c r="O8" s="41"/>
      <c r="P8" s="41"/>
    </row>
    <row r="9" customFormat="false" ht="14.25" hidden="false" customHeight="true" outlineLevel="0" collapsed="false">
      <c r="A9" s="7"/>
      <c r="B9" s="42"/>
      <c r="C9" s="43" t="s">
        <v>14</v>
      </c>
      <c r="D9" s="43" t="s">
        <v>15</v>
      </c>
      <c r="E9" s="34"/>
      <c r="F9" s="35"/>
      <c r="G9" s="36"/>
      <c r="H9" s="37"/>
      <c r="I9" s="38"/>
      <c r="J9" s="39"/>
      <c r="K9" s="40"/>
      <c r="L9" s="44" t="s">
        <v>16</v>
      </c>
      <c r="M9" s="44"/>
      <c r="N9" s="45" t="s">
        <v>17</v>
      </c>
      <c r="O9" s="46" t="s">
        <v>18</v>
      </c>
      <c r="P9" s="47" t="s">
        <v>19</v>
      </c>
    </row>
    <row r="10" customFormat="false" ht="14.25" hidden="false" customHeight="false" outlineLevel="0" collapsed="false">
      <c r="A10" s="7"/>
      <c r="B10" s="7"/>
      <c r="C10" s="43"/>
      <c r="D10" s="43"/>
      <c r="E10" s="34"/>
      <c r="F10" s="35"/>
      <c r="G10" s="36"/>
      <c r="H10" s="37"/>
      <c r="I10" s="38"/>
      <c r="J10" s="39"/>
      <c r="K10" s="40"/>
      <c r="L10" s="44"/>
      <c r="M10" s="44"/>
      <c r="N10" s="45"/>
      <c r="O10" s="46"/>
      <c r="P10" s="47"/>
    </row>
    <row r="11" customFormat="false" ht="23.25" hidden="false" customHeight="false" outlineLevel="0" collapsed="false">
      <c r="A11" s="48"/>
      <c r="B11" s="48" t="s">
        <v>20</v>
      </c>
      <c r="C11" s="49"/>
      <c r="D11" s="49" t="s">
        <v>23</v>
      </c>
    </row>
    <row r="12" s="1" customFormat="true" ht="12.8" hidden="false" customHeight="false" outlineLevel="0" collapsed="false">
      <c r="A12" s="50"/>
      <c r="B12" s="50" t="s">
        <v>20</v>
      </c>
      <c r="C12" s="51" t="s">
        <v>24</v>
      </c>
      <c r="D12" s="52" t="s">
        <v>25</v>
      </c>
      <c r="E12" s="53" t="s">
        <v>26</v>
      </c>
      <c r="F12" s="53" t="n">
        <v>24</v>
      </c>
      <c r="G12" s="54" t="n">
        <v>0.92</v>
      </c>
      <c r="H12" s="55" t="n">
        <f aca="false">G12*0.95</f>
        <v>0.874</v>
      </c>
      <c r="I12" s="56" t="s">
        <v>27</v>
      </c>
      <c r="J12" s="56" t="s">
        <v>28</v>
      </c>
      <c r="K12" s="57"/>
      <c r="L12" s="58"/>
      <c r="M12" s="58"/>
      <c r="N12" s="59" t="n">
        <f aca="false">O12*G12</f>
        <v>0</v>
      </c>
      <c r="O12" s="60" t="n">
        <f aca="false">L12*F12</f>
        <v>0</v>
      </c>
      <c r="P12" s="61" t="s">
        <v>29</v>
      </c>
      <c r="Q12" s="62" t="n">
        <f aca="false">L12*H12*F12</f>
        <v>0</v>
      </c>
      <c r="R12" s="62" t="n">
        <f aca="false">R11+Q12</f>
        <v>0</v>
      </c>
    </row>
    <row r="13" s="1" customFormat="true" ht="12.8" hidden="false" customHeight="false" outlineLevel="0" collapsed="false">
      <c r="A13" s="50"/>
      <c r="B13" s="50" t="s">
        <v>20</v>
      </c>
      <c r="C13" s="63" t="s">
        <v>30</v>
      </c>
      <c r="D13" s="64" t="s">
        <v>31</v>
      </c>
      <c r="E13" s="65" t="s">
        <v>26</v>
      </c>
      <c r="F13" s="65" t="n">
        <v>24</v>
      </c>
      <c r="G13" s="66" t="n">
        <v>0.92</v>
      </c>
      <c r="H13" s="67" t="n">
        <f aca="false">G13*0.95</f>
        <v>0.874</v>
      </c>
      <c r="I13" s="68" t="s">
        <v>27</v>
      </c>
      <c r="J13" s="68" t="s">
        <v>28</v>
      </c>
      <c r="K13" s="69"/>
      <c r="L13" s="70"/>
      <c r="M13" s="70"/>
      <c r="N13" s="71" t="n">
        <f aca="false">O13*G13</f>
        <v>0</v>
      </c>
      <c r="O13" s="72" t="n">
        <f aca="false">L13*F13</f>
        <v>0</v>
      </c>
      <c r="P13" s="73" t="s">
        <v>29</v>
      </c>
      <c r="Q13" s="62" t="n">
        <f aca="false">L13*H13*F13</f>
        <v>0</v>
      </c>
      <c r="R13" s="62" t="n">
        <f aca="false">R12+Q13</f>
        <v>0</v>
      </c>
    </row>
    <row r="14" s="1" customFormat="true" ht="12.8" hidden="false" customHeight="false" outlineLevel="0" collapsed="false">
      <c r="A14" s="50"/>
      <c r="B14" s="50" t="s">
        <v>20</v>
      </c>
      <c r="C14" s="63" t="s">
        <v>32</v>
      </c>
      <c r="D14" s="64" t="s">
        <v>33</v>
      </c>
      <c r="E14" s="65" t="s">
        <v>26</v>
      </c>
      <c r="F14" s="65" t="n">
        <v>24</v>
      </c>
      <c r="G14" s="66" t="n">
        <v>0.92</v>
      </c>
      <c r="H14" s="67" t="n">
        <f aca="false">G14*0.95</f>
        <v>0.874</v>
      </c>
      <c r="I14" s="68" t="s">
        <v>27</v>
      </c>
      <c r="J14" s="68" t="s">
        <v>28</v>
      </c>
      <c r="K14" s="69"/>
      <c r="L14" s="70"/>
      <c r="M14" s="70"/>
      <c r="N14" s="71" t="n">
        <f aca="false">O14*G14</f>
        <v>0</v>
      </c>
      <c r="O14" s="72" t="n">
        <f aca="false">L14*F14</f>
        <v>0</v>
      </c>
      <c r="P14" s="73" t="s">
        <v>29</v>
      </c>
      <c r="Q14" s="62" t="n">
        <f aca="false">L14*H14*F14</f>
        <v>0</v>
      </c>
      <c r="R14" s="62" t="n">
        <f aca="false">R13+Q14</f>
        <v>0</v>
      </c>
    </row>
    <row r="15" s="1" customFormat="true" ht="12.8" hidden="false" customHeight="false" outlineLevel="0" collapsed="false">
      <c r="A15" s="50"/>
      <c r="B15" s="50" t="s">
        <v>20</v>
      </c>
      <c r="C15" s="63" t="s">
        <v>34</v>
      </c>
      <c r="D15" s="64" t="s">
        <v>35</v>
      </c>
      <c r="E15" s="65" t="s">
        <v>26</v>
      </c>
      <c r="F15" s="65" t="n">
        <v>24</v>
      </c>
      <c r="G15" s="66" t="n">
        <v>0.92</v>
      </c>
      <c r="H15" s="67" t="n">
        <f aca="false">G15*0.95</f>
        <v>0.874</v>
      </c>
      <c r="I15" s="68" t="s">
        <v>27</v>
      </c>
      <c r="J15" s="68" t="s">
        <v>28</v>
      </c>
      <c r="K15" s="69"/>
      <c r="L15" s="70"/>
      <c r="M15" s="70"/>
      <c r="N15" s="71" t="n">
        <f aca="false">O15*G15</f>
        <v>0</v>
      </c>
      <c r="O15" s="72" t="n">
        <f aca="false">L15*F15</f>
        <v>0</v>
      </c>
      <c r="P15" s="73" t="s">
        <v>29</v>
      </c>
      <c r="Q15" s="62" t="n">
        <f aca="false">L15*H15*F15</f>
        <v>0</v>
      </c>
      <c r="R15" s="62" t="n">
        <f aca="false">R14+Q15</f>
        <v>0</v>
      </c>
    </row>
    <row r="16" s="1" customFormat="true" ht="12.8" hidden="false" customHeight="false" outlineLevel="0" collapsed="false">
      <c r="A16" s="50"/>
      <c r="B16" s="50" t="s">
        <v>20</v>
      </c>
      <c r="C16" s="63" t="s">
        <v>36</v>
      </c>
      <c r="D16" s="64" t="s">
        <v>37</v>
      </c>
      <c r="E16" s="65" t="s">
        <v>26</v>
      </c>
      <c r="F16" s="65" t="n">
        <v>24</v>
      </c>
      <c r="G16" s="66" t="n">
        <v>0.99</v>
      </c>
      <c r="H16" s="67" t="n">
        <f aca="false">G16*0.95</f>
        <v>0.9405</v>
      </c>
      <c r="I16" s="68" t="s">
        <v>27</v>
      </c>
      <c r="J16" s="68" t="s">
        <v>28</v>
      </c>
      <c r="K16" s="69"/>
      <c r="L16" s="70"/>
      <c r="M16" s="70"/>
      <c r="N16" s="71" t="n">
        <f aca="false">O16*G16</f>
        <v>0</v>
      </c>
      <c r="O16" s="72" t="n">
        <f aca="false">L16*F16</f>
        <v>0</v>
      </c>
      <c r="P16" s="73" t="s">
        <v>29</v>
      </c>
      <c r="Q16" s="62" t="n">
        <f aca="false">L16*H16*F16</f>
        <v>0</v>
      </c>
      <c r="R16" s="62" t="n">
        <f aca="false">R15+Q16</f>
        <v>0</v>
      </c>
    </row>
    <row r="17" s="1" customFormat="true" ht="12.8" hidden="false" customHeight="false" outlineLevel="0" collapsed="false">
      <c r="A17" s="50"/>
      <c r="B17" s="50" t="s">
        <v>20</v>
      </c>
      <c r="C17" s="63" t="s">
        <v>38</v>
      </c>
      <c r="D17" s="64" t="s">
        <v>39</v>
      </c>
      <c r="E17" s="65" t="s">
        <v>26</v>
      </c>
      <c r="F17" s="65" t="n">
        <v>24</v>
      </c>
      <c r="G17" s="66" t="n">
        <v>1.05</v>
      </c>
      <c r="H17" s="67" t="n">
        <f aca="false">G17*0.95</f>
        <v>0.9975</v>
      </c>
      <c r="I17" s="68" t="s">
        <v>27</v>
      </c>
      <c r="J17" s="68" t="s">
        <v>28</v>
      </c>
      <c r="K17" s="69"/>
      <c r="L17" s="70"/>
      <c r="M17" s="70"/>
      <c r="N17" s="71" t="n">
        <f aca="false">O17*G17</f>
        <v>0</v>
      </c>
      <c r="O17" s="72" t="n">
        <f aca="false">L17*F17</f>
        <v>0</v>
      </c>
      <c r="P17" s="73" t="s">
        <v>29</v>
      </c>
      <c r="Q17" s="62" t="n">
        <f aca="false">L17*H17*F17</f>
        <v>0</v>
      </c>
      <c r="R17" s="62" t="n">
        <f aca="false">R16+Q17</f>
        <v>0</v>
      </c>
    </row>
    <row r="18" s="1" customFormat="true" ht="12.8" hidden="false" customHeight="false" outlineLevel="0" collapsed="false">
      <c r="A18" s="50"/>
      <c r="B18" s="50" t="s">
        <v>20</v>
      </c>
      <c r="C18" s="74" t="s">
        <v>40</v>
      </c>
      <c r="D18" s="75" t="s">
        <v>41</v>
      </c>
      <c r="E18" s="76" t="s">
        <v>26</v>
      </c>
      <c r="F18" s="76" t="n">
        <v>24</v>
      </c>
      <c r="G18" s="77" t="n">
        <v>1.27</v>
      </c>
      <c r="H18" s="78" t="n">
        <f aca="false">G18*0.95</f>
        <v>1.2065</v>
      </c>
      <c r="I18" s="79" t="s">
        <v>27</v>
      </c>
      <c r="J18" s="79" t="s">
        <v>28</v>
      </c>
      <c r="K18" s="80"/>
      <c r="L18" s="81"/>
      <c r="M18" s="81"/>
      <c r="N18" s="82" t="n">
        <f aca="false">O18*G18</f>
        <v>0</v>
      </c>
      <c r="O18" s="83" t="n">
        <f aca="false">L18*F18</f>
        <v>0</v>
      </c>
      <c r="P18" s="84" t="s">
        <v>29</v>
      </c>
      <c r="Q18" s="62" t="n">
        <f aca="false">L18*H18*F18</f>
        <v>0</v>
      </c>
      <c r="R18" s="62" t="n">
        <f aca="false">R17+Q18</f>
        <v>0</v>
      </c>
    </row>
    <row r="19" s="1" customFormat="true" ht="12.8" hidden="false" customHeight="false" outlineLevel="0" collapsed="false">
      <c r="A19" s="50"/>
      <c r="B19" s="50" t="s">
        <v>20</v>
      </c>
      <c r="C19" s="63" t="s">
        <v>42</v>
      </c>
      <c r="D19" s="64" t="s">
        <v>25</v>
      </c>
      <c r="E19" s="65" t="s">
        <v>43</v>
      </c>
      <c r="F19" s="65" t="n">
        <v>6</v>
      </c>
      <c r="G19" s="66" t="n">
        <v>2.3</v>
      </c>
      <c r="H19" s="67" t="n">
        <f aca="false">G19*0.95</f>
        <v>2.185</v>
      </c>
      <c r="I19" s="56" t="s">
        <v>27</v>
      </c>
      <c r="J19" s="56" t="s">
        <v>28</v>
      </c>
      <c r="K19" s="57"/>
      <c r="L19" s="58"/>
      <c r="M19" s="58"/>
      <c r="N19" s="59" t="n">
        <f aca="false">O19*G19</f>
        <v>0</v>
      </c>
      <c r="O19" s="60" t="n">
        <f aca="false">L19*F19</f>
        <v>0</v>
      </c>
      <c r="P19" s="61" t="s">
        <v>29</v>
      </c>
      <c r="Q19" s="62" t="n">
        <f aca="false">L19*H19*F19</f>
        <v>0</v>
      </c>
      <c r="R19" s="62" t="n">
        <f aca="false">R18+Q19</f>
        <v>0</v>
      </c>
    </row>
    <row r="20" s="1" customFormat="true" ht="12.8" hidden="false" customHeight="false" outlineLevel="0" collapsed="false">
      <c r="A20" s="50"/>
      <c r="B20" s="50" t="s">
        <v>20</v>
      </c>
      <c r="C20" s="63" t="s">
        <v>44</v>
      </c>
      <c r="D20" s="64" t="s">
        <v>31</v>
      </c>
      <c r="E20" s="65" t="s">
        <v>43</v>
      </c>
      <c r="F20" s="65" t="n">
        <v>12</v>
      </c>
      <c r="G20" s="66" t="n">
        <v>2.4</v>
      </c>
      <c r="H20" s="67" t="n">
        <f aca="false">G20*0.95</f>
        <v>2.28</v>
      </c>
      <c r="I20" s="68" t="s">
        <v>27</v>
      </c>
      <c r="J20" s="68" t="s">
        <v>28</v>
      </c>
      <c r="K20" s="69"/>
      <c r="L20" s="70"/>
      <c r="M20" s="70"/>
      <c r="N20" s="71" t="n">
        <f aca="false">O20*G20</f>
        <v>0</v>
      </c>
      <c r="O20" s="72" t="n">
        <f aca="false">L20*F20</f>
        <v>0</v>
      </c>
      <c r="P20" s="73" t="s">
        <v>29</v>
      </c>
      <c r="Q20" s="62" t="n">
        <f aca="false">L20*H20*F20</f>
        <v>0</v>
      </c>
      <c r="R20" s="62" t="n">
        <f aca="false">R19+Q20</f>
        <v>0</v>
      </c>
    </row>
    <row r="21" s="1" customFormat="true" ht="12.8" hidden="false" customHeight="false" outlineLevel="0" collapsed="false">
      <c r="A21" s="50"/>
      <c r="B21" s="50" t="s">
        <v>20</v>
      </c>
      <c r="C21" s="63" t="s">
        <v>45</v>
      </c>
      <c r="D21" s="64" t="s">
        <v>33</v>
      </c>
      <c r="E21" s="65" t="s">
        <v>43</v>
      </c>
      <c r="F21" s="65" t="n">
        <v>12</v>
      </c>
      <c r="G21" s="66" t="n">
        <v>2.3</v>
      </c>
      <c r="H21" s="67" t="n">
        <f aca="false">G21*0.95</f>
        <v>2.185</v>
      </c>
      <c r="I21" s="68" t="s">
        <v>27</v>
      </c>
      <c r="J21" s="68" t="s">
        <v>28</v>
      </c>
      <c r="K21" s="69"/>
      <c r="L21" s="70"/>
      <c r="M21" s="70"/>
      <c r="N21" s="71" t="n">
        <f aca="false">O21*G21</f>
        <v>0</v>
      </c>
      <c r="O21" s="72" t="n">
        <f aca="false">L21*F21</f>
        <v>0</v>
      </c>
      <c r="P21" s="73" t="s">
        <v>29</v>
      </c>
      <c r="Q21" s="62" t="n">
        <f aca="false">L21*H21*F21</f>
        <v>0</v>
      </c>
      <c r="R21" s="62" t="n">
        <f aca="false">R20+Q21</f>
        <v>0</v>
      </c>
    </row>
    <row r="22" s="1" customFormat="true" ht="12.8" hidden="false" customHeight="false" outlineLevel="0" collapsed="false">
      <c r="A22" s="50"/>
      <c r="B22" s="50" t="s">
        <v>20</v>
      </c>
      <c r="C22" s="63" t="s">
        <v>46</v>
      </c>
      <c r="D22" s="64" t="s">
        <v>35</v>
      </c>
      <c r="E22" s="65" t="s">
        <v>43</v>
      </c>
      <c r="F22" s="65" t="n">
        <v>6</v>
      </c>
      <c r="G22" s="66" t="n">
        <v>2.3</v>
      </c>
      <c r="H22" s="67" t="n">
        <f aca="false">G22*0.95</f>
        <v>2.185</v>
      </c>
      <c r="I22" s="68" t="s">
        <v>27</v>
      </c>
      <c r="J22" s="68" t="s">
        <v>28</v>
      </c>
      <c r="K22" s="69"/>
      <c r="L22" s="70"/>
      <c r="M22" s="70"/>
      <c r="N22" s="71" t="n">
        <f aca="false">O22*G22</f>
        <v>0</v>
      </c>
      <c r="O22" s="72" t="n">
        <f aca="false">L22*F22</f>
        <v>0</v>
      </c>
      <c r="P22" s="73" t="s">
        <v>29</v>
      </c>
      <c r="Q22" s="62" t="n">
        <f aca="false">L22*H22*F22</f>
        <v>0</v>
      </c>
      <c r="R22" s="62" t="n">
        <f aca="false">R21+Q22</f>
        <v>0</v>
      </c>
    </row>
    <row r="23" s="1" customFormat="true" ht="12.8" hidden="false" customHeight="false" outlineLevel="0" collapsed="false">
      <c r="A23" s="50"/>
      <c r="B23" s="50" t="s">
        <v>20</v>
      </c>
      <c r="C23" s="63" t="s">
        <v>47</v>
      </c>
      <c r="D23" s="64" t="s">
        <v>37</v>
      </c>
      <c r="E23" s="65" t="s">
        <v>43</v>
      </c>
      <c r="F23" s="65" t="n">
        <v>12</v>
      </c>
      <c r="G23" s="66" t="n">
        <v>2.58</v>
      </c>
      <c r="H23" s="67" t="n">
        <f aca="false">G23*0.95</f>
        <v>2.451</v>
      </c>
      <c r="I23" s="68" t="s">
        <v>27</v>
      </c>
      <c r="J23" s="68" t="s">
        <v>28</v>
      </c>
      <c r="K23" s="69"/>
      <c r="L23" s="70"/>
      <c r="M23" s="70"/>
      <c r="N23" s="71" t="n">
        <f aca="false">O23*G23</f>
        <v>0</v>
      </c>
      <c r="O23" s="72" t="n">
        <f aca="false">L23*F23</f>
        <v>0</v>
      </c>
      <c r="P23" s="73" t="s">
        <v>29</v>
      </c>
      <c r="Q23" s="62" t="n">
        <f aca="false">L23*H23*F23</f>
        <v>0</v>
      </c>
      <c r="R23" s="62" t="n">
        <f aca="false">R22+Q23</f>
        <v>0</v>
      </c>
    </row>
    <row r="24" s="1" customFormat="true" ht="12.8" hidden="false" customHeight="false" outlineLevel="0" collapsed="false">
      <c r="A24" s="50"/>
      <c r="B24" s="50" t="s">
        <v>20</v>
      </c>
      <c r="C24" s="63" t="s">
        <v>48</v>
      </c>
      <c r="D24" s="64" t="s">
        <v>39</v>
      </c>
      <c r="E24" s="65" t="s">
        <v>43</v>
      </c>
      <c r="F24" s="65" t="n">
        <v>12</v>
      </c>
      <c r="G24" s="66" t="n">
        <v>2.86</v>
      </c>
      <c r="H24" s="67" t="n">
        <f aca="false">G24*0.95</f>
        <v>2.717</v>
      </c>
      <c r="I24" s="68" t="s">
        <v>27</v>
      </c>
      <c r="J24" s="68" t="s">
        <v>28</v>
      </c>
      <c r="K24" s="69"/>
      <c r="L24" s="70"/>
      <c r="M24" s="70"/>
      <c r="N24" s="71" t="n">
        <f aca="false">O24*G24</f>
        <v>0</v>
      </c>
      <c r="O24" s="72" t="n">
        <f aca="false">L24*F24</f>
        <v>0</v>
      </c>
      <c r="P24" s="73" t="s">
        <v>29</v>
      </c>
      <c r="Q24" s="62" t="n">
        <f aca="false">L24*H24*F24</f>
        <v>0</v>
      </c>
      <c r="R24" s="62" t="n">
        <f aca="false">R23+Q24</f>
        <v>0</v>
      </c>
    </row>
    <row r="25" s="1" customFormat="true" ht="12.8" hidden="false" customHeight="false" outlineLevel="0" collapsed="false">
      <c r="A25" s="50"/>
      <c r="B25" s="50" t="s">
        <v>20</v>
      </c>
      <c r="C25" s="74" t="s">
        <v>49</v>
      </c>
      <c r="D25" s="75" t="s">
        <v>41</v>
      </c>
      <c r="E25" s="76" t="s">
        <v>43</v>
      </c>
      <c r="F25" s="76" t="n">
        <v>12</v>
      </c>
      <c r="G25" s="77" t="n">
        <v>3.7</v>
      </c>
      <c r="H25" s="78" t="n">
        <f aca="false">G25*0.95</f>
        <v>3.515</v>
      </c>
      <c r="I25" s="79" t="s">
        <v>27</v>
      </c>
      <c r="J25" s="79" t="s">
        <v>28</v>
      </c>
      <c r="K25" s="80"/>
      <c r="L25" s="81"/>
      <c r="M25" s="81"/>
      <c r="N25" s="82" t="n">
        <f aca="false">O25*G25</f>
        <v>0</v>
      </c>
      <c r="O25" s="83" t="n">
        <f aca="false">L25*F25</f>
        <v>0</v>
      </c>
      <c r="P25" s="84" t="s">
        <v>29</v>
      </c>
      <c r="Q25" s="62" t="n">
        <f aca="false">L25*H25*F25</f>
        <v>0</v>
      </c>
      <c r="R25" s="62" t="n">
        <f aca="false">R24+Q25</f>
        <v>0</v>
      </c>
    </row>
    <row r="26" customFormat="false" ht="22.05" hidden="false" customHeight="false" outlineLevel="0" collapsed="false">
      <c r="A26" s="48" t="s">
        <v>50</v>
      </c>
      <c r="B26" s="48" t="s">
        <v>20</v>
      </c>
      <c r="D26" s="5" t="s">
        <v>51</v>
      </c>
      <c r="E26" s="85"/>
      <c r="F26" s="85"/>
      <c r="G26" s="85"/>
      <c r="H26" s="86"/>
      <c r="I26" s="85"/>
      <c r="J26" s="85"/>
      <c r="K26" s="87"/>
      <c r="L26" s="88"/>
      <c r="M26" s="88"/>
      <c r="O26" s="88"/>
      <c r="P26" s="89"/>
      <c r="Q26" s="62" t="n">
        <f aca="false">L26*H26*F26</f>
        <v>0</v>
      </c>
      <c r="R26" s="62" t="n">
        <f aca="false">R25+Q26</f>
        <v>0</v>
      </c>
      <c r="S26" s="1"/>
      <c r="T26" s="1"/>
      <c r="U26" s="1"/>
      <c r="V26" s="1"/>
      <c r="W26" s="1"/>
      <c r="X26" s="1"/>
      <c r="Y26" s="1"/>
    </row>
    <row r="27" s="1" customFormat="true" ht="12.8" hidden="false" customHeight="false" outlineLevel="0" collapsed="false">
      <c r="A27" s="50"/>
      <c r="B27" s="50" t="s">
        <v>20</v>
      </c>
      <c r="C27" s="51" t="s">
        <v>52</v>
      </c>
      <c r="D27" s="52" t="s">
        <v>53</v>
      </c>
      <c r="E27" s="53" t="s">
        <v>26</v>
      </c>
      <c r="F27" s="53" t="n">
        <v>23</v>
      </c>
      <c r="G27" s="54" t="n">
        <v>1.14</v>
      </c>
      <c r="H27" s="90" t="n">
        <f aca="false">G27*0.95</f>
        <v>1.083</v>
      </c>
      <c r="I27" s="56" t="s">
        <v>54</v>
      </c>
      <c r="J27" s="56" t="s">
        <v>28</v>
      </c>
      <c r="K27" s="57"/>
      <c r="L27" s="58"/>
      <c r="M27" s="58"/>
      <c r="N27" s="59" t="n">
        <f aca="false">O27*G27</f>
        <v>0</v>
      </c>
      <c r="O27" s="60" t="n">
        <f aca="false">L27*F27</f>
        <v>0</v>
      </c>
      <c r="P27" s="61" t="s">
        <v>29</v>
      </c>
      <c r="Q27" s="62" t="n">
        <f aca="false">L27*H27*F27</f>
        <v>0</v>
      </c>
      <c r="R27" s="62" t="n">
        <f aca="false">R26+Q27</f>
        <v>0</v>
      </c>
    </row>
    <row r="28" s="1" customFormat="true" ht="12.8" hidden="false" customHeight="false" outlineLevel="0" collapsed="false">
      <c r="A28" s="50"/>
      <c r="B28" s="50" t="s">
        <v>20</v>
      </c>
      <c r="C28" s="63" t="s">
        <v>55</v>
      </c>
      <c r="D28" s="64" t="s">
        <v>56</v>
      </c>
      <c r="E28" s="65" t="s">
        <v>26</v>
      </c>
      <c r="F28" s="65" t="n">
        <v>23</v>
      </c>
      <c r="G28" s="66" t="n">
        <v>1.29</v>
      </c>
      <c r="H28" s="91" t="n">
        <f aca="false">G28*0.95</f>
        <v>1.2255</v>
      </c>
      <c r="I28" s="68" t="s">
        <v>54</v>
      </c>
      <c r="J28" s="68" t="s">
        <v>28</v>
      </c>
      <c r="K28" s="69"/>
      <c r="L28" s="70"/>
      <c r="M28" s="70"/>
      <c r="N28" s="71" t="n">
        <f aca="false">O28*G28</f>
        <v>0</v>
      </c>
      <c r="O28" s="72" t="n">
        <f aca="false">L28*F28</f>
        <v>0</v>
      </c>
      <c r="P28" s="73" t="s">
        <v>29</v>
      </c>
      <c r="Q28" s="62" t="n">
        <f aca="false">L28*H28*F28</f>
        <v>0</v>
      </c>
      <c r="R28" s="62" t="n">
        <f aca="false">R27+Q28</f>
        <v>0</v>
      </c>
    </row>
    <row r="29" s="1" customFormat="true" ht="12.8" hidden="false" customHeight="false" outlineLevel="0" collapsed="false">
      <c r="A29" s="50"/>
      <c r="B29" s="50" t="s">
        <v>20</v>
      </c>
      <c r="C29" s="63" t="s">
        <v>57</v>
      </c>
      <c r="D29" s="64" t="s">
        <v>58</v>
      </c>
      <c r="E29" s="65" t="s">
        <v>26</v>
      </c>
      <c r="F29" s="65" t="n">
        <v>23</v>
      </c>
      <c r="G29" s="66" t="n">
        <v>1.29</v>
      </c>
      <c r="H29" s="91" t="n">
        <f aca="false">G29*0.95</f>
        <v>1.2255</v>
      </c>
      <c r="I29" s="68" t="s">
        <v>54</v>
      </c>
      <c r="J29" s="68" t="s">
        <v>28</v>
      </c>
      <c r="K29" s="69"/>
      <c r="L29" s="70"/>
      <c r="M29" s="70"/>
      <c r="N29" s="71" t="n">
        <f aca="false">O29*G29</f>
        <v>0</v>
      </c>
      <c r="O29" s="72" t="n">
        <f aca="false">L29*F29</f>
        <v>0</v>
      </c>
      <c r="P29" s="73" t="s">
        <v>29</v>
      </c>
      <c r="Q29" s="62" t="n">
        <f aca="false">L29*H29*F29</f>
        <v>0</v>
      </c>
      <c r="R29" s="62" t="n">
        <f aca="false">R28+Q29</f>
        <v>0</v>
      </c>
    </row>
    <row r="30" s="1" customFormat="true" ht="12.8" hidden="false" customHeight="false" outlineLevel="0" collapsed="false">
      <c r="A30" s="50"/>
      <c r="B30" s="50" t="s">
        <v>20</v>
      </c>
      <c r="C30" s="63" t="s">
        <v>59</v>
      </c>
      <c r="D30" s="64" t="s">
        <v>60</v>
      </c>
      <c r="E30" s="65" t="s">
        <v>26</v>
      </c>
      <c r="F30" s="65" t="n">
        <v>23</v>
      </c>
      <c r="G30" s="66" t="n">
        <v>1.29</v>
      </c>
      <c r="H30" s="91" t="n">
        <f aca="false">G30*0.95</f>
        <v>1.2255</v>
      </c>
      <c r="I30" s="68" t="s">
        <v>54</v>
      </c>
      <c r="J30" s="68" t="s">
        <v>28</v>
      </c>
      <c r="K30" s="69"/>
      <c r="L30" s="70"/>
      <c r="M30" s="70"/>
      <c r="N30" s="71" t="n">
        <f aca="false">O30*G30</f>
        <v>0</v>
      </c>
      <c r="O30" s="72" t="n">
        <f aca="false">L30*F30</f>
        <v>0</v>
      </c>
      <c r="P30" s="73" t="s">
        <v>29</v>
      </c>
      <c r="Q30" s="62" t="n">
        <f aca="false">L30*H30*F30</f>
        <v>0</v>
      </c>
      <c r="R30" s="62" t="n">
        <f aca="false">R29+Q30</f>
        <v>0</v>
      </c>
    </row>
    <row r="31" s="1" customFormat="true" ht="12.8" hidden="false" customHeight="false" outlineLevel="0" collapsed="false">
      <c r="A31" s="50"/>
      <c r="B31" s="50" t="s">
        <v>20</v>
      </c>
      <c r="C31" s="74" t="s">
        <v>61</v>
      </c>
      <c r="D31" s="75" t="s">
        <v>62</v>
      </c>
      <c r="E31" s="65" t="s">
        <v>26</v>
      </c>
      <c r="F31" s="76" t="n">
        <v>23</v>
      </c>
      <c r="G31" s="77" t="n">
        <v>1.45</v>
      </c>
      <c r="H31" s="92" t="n">
        <f aca="false">G31*0.95</f>
        <v>1.3775</v>
      </c>
      <c r="I31" s="68" t="s">
        <v>63</v>
      </c>
      <c r="J31" s="79" t="s">
        <v>28</v>
      </c>
      <c r="K31" s="80"/>
      <c r="L31" s="81"/>
      <c r="M31" s="81"/>
      <c r="N31" s="82" t="n">
        <f aca="false">O31*G31</f>
        <v>0</v>
      </c>
      <c r="O31" s="72" t="n">
        <f aca="false">L31*F31</f>
        <v>0</v>
      </c>
      <c r="P31" s="73" t="s">
        <v>29</v>
      </c>
      <c r="Q31" s="62" t="n">
        <f aca="false">L31*H31*F31</f>
        <v>0</v>
      </c>
      <c r="R31" s="62" t="n">
        <f aca="false">R30+Q31</f>
        <v>0</v>
      </c>
    </row>
    <row r="32" s="1" customFormat="true" ht="12.8" hidden="false" customHeight="false" outlineLevel="0" collapsed="false">
      <c r="A32" s="50"/>
      <c r="B32" s="50" t="s">
        <v>20</v>
      </c>
      <c r="C32" s="63" t="s">
        <v>64</v>
      </c>
      <c r="D32" s="64" t="s">
        <v>53</v>
      </c>
      <c r="E32" s="53" t="s">
        <v>65</v>
      </c>
      <c r="F32" s="53" t="n">
        <v>6</v>
      </c>
      <c r="G32" s="54" t="n">
        <v>1</v>
      </c>
      <c r="H32" s="90" t="n">
        <f aca="false">G32*0.95</f>
        <v>0.95</v>
      </c>
      <c r="I32" s="56" t="s">
        <v>54</v>
      </c>
      <c r="J32" s="56" t="s">
        <v>28</v>
      </c>
      <c r="K32" s="57"/>
      <c r="L32" s="58"/>
      <c r="M32" s="58"/>
      <c r="N32" s="59" t="n">
        <f aca="false">O32*G32</f>
        <v>0</v>
      </c>
      <c r="O32" s="60" t="n">
        <f aca="false">L32*F32</f>
        <v>0</v>
      </c>
      <c r="P32" s="61" t="s">
        <v>29</v>
      </c>
      <c r="Q32" s="62" t="n">
        <f aca="false">L32*H32*F32</f>
        <v>0</v>
      </c>
      <c r="R32" s="62" t="n">
        <f aca="false">R31+Q32</f>
        <v>0</v>
      </c>
    </row>
    <row r="33" s="1" customFormat="true" ht="12.8" hidden="false" customHeight="false" outlineLevel="0" collapsed="false">
      <c r="A33" s="50"/>
      <c r="B33" s="50" t="s">
        <v>20</v>
      </c>
      <c r="C33" s="63" t="s">
        <v>66</v>
      </c>
      <c r="D33" s="64" t="s">
        <v>56</v>
      </c>
      <c r="E33" s="65" t="s">
        <v>65</v>
      </c>
      <c r="F33" s="65" t="n">
        <v>6</v>
      </c>
      <c r="G33" s="66" t="n">
        <v>2.45</v>
      </c>
      <c r="H33" s="91" t="n">
        <f aca="false">G33*0.95</f>
        <v>2.3275</v>
      </c>
      <c r="I33" s="68" t="s">
        <v>54</v>
      </c>
      <c r="J33" s="68" t="s">
        <v>28</v>
      </c>
      <c r="K33" s="69"/>
      <c r="L33" s="70"/>
      <c r="M33" s="70"/>
      <c r="N33" s="71" t="n">
        <f aca="false">O33*G33</f>
        <v>0</v>
      </c>
      <c r="O33" s="72" t="n">
        <f aca="false">L33*F33</f>
        <v>0</v>
      </c>
      <c r="P33" s="73" t="s">
        <v>29</v>
      </c>
      <c r="Q33" s="62" t="n">
        <f aca="false">L33*H33*F33</f>
        <v>0</v>
      </c>
      <c r="R33" s="62" t="n">
        <f aca="false">R32+Q33</f>
        <v>0</v>
      </c>
    </row>
    <row r="34" s="1" customFormat="true" ht="12.8" hidden="false" customHeight="false" outlineLevel="0" collapsed="false">
      <c r="A34" s="50"/>
      <c r="B34" s="50" t="s">
        <v>20</v>
      </c>
      <c r="C34" s="63" t="s">
        <v>67</v>
      </c>
      <c r="D34" s="64" t="s">
        <v>68</v>
      </c>
      <c r="E34" s="65" t="s">
        <v>65</v>
      </c>
      <c r="F34" s="65" t="n">
        <v>6</v>
      </c>
      <c r="G34" s="66" t="n">
        <v>2.58</v>
      </c>
      <c r="H34" s="91" t="n">
        <f aca="false">G34*0.95</f>
        <v>2.451</v>
      </c>
      <c r="I34" s="68" t="s">
        <v>54</v>
      </c>
      <c r="J34" s="68" t="s">
        <v>28</v>
      </c>
      <c r="K34" s="69"/>
      <c r="L34" s="70"/>
      <c r="M34" s="70"/>
      <c r="N34" s="71" t="n">
        <f aca="false">O34*G34</f>
        <v>0</v>
      </c>
      <c r="O34" s="72" t="n">
        <f aca="false">L34*F34</f>
        <v>0</v>
      </c>
      <c r="P34" s="73" t="s">
        <v>29</v>
      </c>
      <c r="Q34" s="62" t="n">
        <f aca="false">L34*H34*F34</f>
        <v>0</v>
      </c>
      <c r="R34" s="62" t="n">
        <f aca="false">R33+Q34</f>
        <v>0</v>
      </c>
    </row>
    <row r="35" s="1" customFormat="true" ht="12.8" hidden="false" customHeight="false" outlineLevel="0" collapsed="false">
      <c r="A35" s="50"/>
      <c r="B35" s="50" t="s">
        <v>20</v>
      </c>
      <c r="C35" s="63" t="s">
        <v>69</v>
      </c>
      <c r="D35" s="64" t="s">
        <v>58</v>
      </c>
      <c r="E35" s="65" t="s">
        <v>65</v>
      </c>
      <c r="F35" s="65" t="n">
        <v>6</v>
      </c>
      <c r="G35" s="66" t="n">
        <v>2.45</v>
      </c>
      <c r="H35" s="91" t="n">
        <f aca="false">G35*0.95</f>
        <v>2.3275</v>
      </c>
      <c r="I35" s="68" t="s">
        <v>54</v>
      </c>
      <c r="J35" s="68" t="s">
        <v>28</v>
      </c>
      <c r="K35" s="69"/>
      <c r="L35" s="70"/>
      <c r="M35" s="70"/>
      <c r="N35" s="71" t="n">
        <f aca="false">O35*G35</f>
        <v>0</v>
      </c>
      <c r="O35" s="72" t="n">
        <f aca="false">L35*F35</f>
        <v>0</v>
      </c>
      <c r="P35" s="73" t="s">
        <v>29</v>
      </c>
      <c r="Q35" s="62" t="n">
        <f aca="false">L35*H35*F35</f>
        <v>0</v>
      </c>
      <c r="R35" s="62" t="n">
        <f aca="false">R34+Q35</f>
        <v>0</v>
      </c>
    </row>
    <row r="36" s="1" customFormat="true" ht="12.8" hidden="false" customHeight="false" outlineLevel="0" collapsed="false">
      <c r="A36" s="50"/>
      <c r="B36" s="50" t="s">
        <v>20</v>
      </c>
      <c r="C36" s="63" t="s">
        <v>70</v>
      </c>
      <c r="D36" s="64" t="s">
        <v>60</v>
      </c>
      <c r="E36" s="65" t="s">
        <v>65</v>
      </c>
      <c r="F36" s="65" t="n">
        <v>6</v>
      </c>
      <c r="G36" s="66" t="n">
        <v>2.45</v>
      </c>
      <c r="H36" s="91" t="n">
        <f aca="false">G36*0.95</f>
        <v>2.3275</v>
      </c>
      <c r="I36" s="68" t="s">
        <v>54</v>
      </c>
      <c r="J36" s="68" t="s">
        <v>28</v>
      </c>
      <c r="K36" s="69"/>
      <c r="L36" s="70"/>
      <c r="M36" s="70"/>
      <c r="N36" s="71" t="n">
        <f aca="false">O36*G36</f>
        <v>0</v>
      </c>
      <c r="O36" s="72" t="n">
        <f aca="false">L36*F36</f>
        <v>0</v>
      </c>
      <c r="P36" s="73" t="s">
        <v>29</v>
      </c>
      <c r="Q36" s="62" t="n">
        <f aca="false">L36*H36*F36</f>
        <v>0</v>
      </c>
      <c r="R36" s="62" t="n">
        <f aca="false">R35+Q36</f>
        <v>0</v>
      </c>
    </row>
    <row r="37" s="1" customFormat="true" ht="12.8" hidden="false" customHeight="false" outlineLevel="0" collapsed="false">
      <c r="A37" s="50"/>
      <c r="B37" s="50" t="s">
        <v>20</v>
      </c>
      <c r="C37" s="74" t="s">
        <v>71</v>
      </c>
      <c r="D37" s="75" t="s">
        <v>62</v>
      </c>
      <c r="E37" s="65" t="s">
        <v>65</v>
      </c>
      <c r="F37" s="76" t="n">
        <v>6</v>
      </c>
      <c r="G37" s="77" t="n">
        <v>2.7</v>
      </c>
      <c r="H37" s="92" t="n">
        <f aca="false">G37*0.95</f>
        <v>2.565</v>
      </c>
      <c r="I37" s="68" t="s">
        <v>63</v>
      </c>
      <c r="J37" s="79" t="s">
        <v>28</v>
      </c>
      <c r="K37" s="80"/>
      <c r="L37" s="81"/>
      <c r="M37" s="81"/>
      <c r="N37" s="82" t="n">
        <f aca="false">O37*G37</f>
        <v>0</v>
      </c>
      <c r="O37" s="83" t="n">
        <f aca="false">L37*F37</f>
        <v>0</v>
      </c>
      <c r="P37" s="84" t="s">
        <v>29</v>
      </c>
      <c r="Q37" s="62" t="n">
        <f aca="false">L37*H37*F37</f>
        <v>0</v>
      </c>
      <c r="R37" s="62" t="n">
        <f aca="false">R36+Q37</f>
        <v>0</v>
      </c>
    </row>
    <row r="38" s="1" customFormat="true" ht="12.8" hidden="false" customHeight="false" outlineLevel="0" collapsed="false">
      <c r="A38" s="50" t="s">
        <v>50</v>
      </c>
      <c r="B38" s="50" t="s">
        <v>20</v>
      </c>
      <c r="C38" s="63" t="s">
        <v>72</v>
      </c>
      <c r="D38" s="64" t="s">
        <v>56</v>
      </c>
      <c r="E38" s="65" t="s">
        <v>73</v>
      </c>
      <c r="F38" s="65" t="n">
        <v>1</v>
      </c>
      <c r="G38" s="66" t="n">
        <v>13</v>
      </c>
      <c r="H38" s="91" t="n">
        <f aca="false">G38*0.95</f>
        <v>12.35</v>
      </c>
      <c r="I38" s="56" t="s">
        <v>54</v>
      </c>
      <c r="J38" s="68" t="s">
        <v>28</v>
      </c>
      <c r="K38" s="69"/>
      <c r="L38" s="58"/>
      <c r="M38" s="58"/>
      <c r="N38" s="71" t="n">
        <f aca="false">O38*G38</f>
        <v>0</v>
      </c>
      <c r="O38" s="72" t="n">
        <f aca="false">L38*F38</f>
        <v>0</v>
      </c>
      <c r="P38" s="73" t="s">
        <v>29</v>
      </c>
      <c r="Q38" s="62" t="n">
        <f aca="false">L38*H38*F38</f>
        <v>0</v>
      </c>
      <c r="R38" s="62" t="n">
        <f aca="false">R37+Q38</f>
        <v>0</v>
      </c>
    </row>
    <row r="39" s="1" customFormat="true" ht="12.8" hidden="false" customHeight="false" outlineLevel="0" collapsed="false">
      <c r="A39" s="50" t="s">
        <v>50</v>
      </c>
      <c r="B39" s="50" t="s">
        <v>20</v>
      </c>
      <c r="C39" s="63" t="s">
        <v>74</v>
      </c>
      <c r="D39" s="64" t="s">
        <v>58</v>
      </c>
      <c r="E39" s="65" t="s">
        <v>73</v>
      </c>
      <c r="F39" s="65" t="n">
        <v>1</v>
      </c>
      <c r="G39" s="66" t="n">
        <v>13</v>
      </c>
      <c r="H39" s="91" t="n">
        <f aca="false">G39*0.95</f>
        <v>12.35</v>
      </c>
      <c r="I39" s="68" t="s">
        <v>54</v>
      </c>
      <c r="J39" s="68" t="s">
        <v>28</v>
      </c>
      <c r="K39" s="69"/>
      <c r="L39" s="70"/>
      <c r="M39" s="70"/>
      <c r="N39" s="71" t="n">
        <f aca="false">O39*G39</f>
        <v>0</v>
      </c>
      <c r="O39" s="72" t="n">
        <f aca="false">L39*F39</f>
        <v>0</v>
      </c>
      <c r="P39" s="73" t="s">
        <v>29</v>
      </c>
      <c r="Q39" s="62" t="n">
        <f aca="false">L39*H39*F39</f>
        <v>0</v>
      </c>
      <c r="R39" s="62" t="n">
        <f aca="false">R38+Q39</f>
        <v>0</v>
      </c>
    </row>
    <row r="40" s="1" customFormat="true" ht="12.8" hidden="false" customHeight="false" outlineLevel="0" collapsed="false">
      <c r="A40" s="50" t="s">
        <v>50</v>
      </c>
      <c r="B40" s="50" t="s">
        <v>20</v>
      </c>
      <c r="C40" s="63" t="s">
        <v>75</v>
      </c>
      <c r="D40" s="64" t="s">
        <v>60</v>
      </c>
      <c r="E40" s="65" t="s">
        <v>73</v>
      </c>
      <c r="F40" s="65" t="n">
        <v>1</v>
      </c>
      <c r="G40" s="66" t="n">
        <v>13</v>
      </c>
      <c r="H40" s="91" t="n">
        <f aca="false">G40*0.95</f>
        <v>12.35</v>
      </c>
      <c r="I40" s="68" t="s">
        <v>54</v>
      </c>
      <c r="J40" s="68" t="s">
        <v>28</v>
      </c>
      <c r="K40" s="69"/>
      <c r="L40" s="70"/>
      <c r="M40" s="70"/>
      <c r="N40" s="71" t="n">
        <f aca="false">O40*G40</f>
        <v>0</v>
      </c>
      <c r="O40" s="72" t="n">
        <f aca="false">L40*F40</f>
        <v>0</v>
      </c>
      <c r="P40" s="73" t="s">
        <v>29</v>
      </c>
      <c r="Q40" s="62" t="n">
        <f aca="false">L40*H40*F40</f>
        <v>0</v>
      </c>
      <c r="R40" s="62" t="n">
        <f aca="false">R39+Q40</f>
        <v>0</v>
      </c>
    </row>
    <row r="41" s="1" customFormat="true" ht="12.8" hidden="false" customHeight="false" outlineLevel="0" collapsed="false">
      <c r="A41" s="50" t="s">
        <v>50</v>
      </c>
      <c r="B41" s="50" t="s">
        <v>20</v>
      </c>
      <c r="C41" s="74" t="s">
        <v>76</v>
      </c>
      <c r="D41" s="75" t="s">
        <v>62</v>
      </c>
      <c r="E41" s="76" t="s">
        <v>73</v>
      </c>
      <c r="F41" s="76" t="n">
        <v>1</v>
      </c>
      <c r="G41" s="77" t="n">
        <v>16.2</v>
      </c>
      <c r="H41" s="92" t="n">
        <f aca="false">G41*0.95</f>
        <v>15.39</v>
      </c>
      <c r="I41" s="79" t="s">
        <v>63</v>
      </c>
      <c r="J41" s="79" t="s">
        <v>28</v>
      </c>
      <c r="K41" s="80"/>
      <c r="L41" s="81"/>
      <c r="M41" s="81"/>
      <c r="N41" s="82" t="n">
        <f aca="false">O41*G41</f>
        <v>0</v>
      </c>
      <c r="O41" s="83" t="n">
        <f aca="false">L41*F41</f>
        <v>0</v>
      </c>
      <c r="P41" s="84" t="s">
        <v>29</v>
      </c>
      <c r="Q41" s="62" t="n">
        <f aca="false">L41*H41*F41</f>
        <v>0</v>
      </c>
      <c r="R41" s="62" t="n">
        <f aca="false">R40+Q41</f>
        <v>0</v>
      </c>
    </row>
    <row r="42" s="1" customFormat="true" ht="12.8" hidden="false" customHeight="false" outlineLevel="0" collapsed="false">
      <c r="A42" s="93"/>
      <c r="B42" s="93" t="s">
        <v>20</v>
      </c>
      <c r="C42" s="94" t="s">
        <v>77</v>
      </c>
      <c r="D42" s="52" t="s">
        <v>78</v>
      </c>
      <c r="E42" s="53" t="s">
        <v>65</v>
      </c>
      <c r="F42" s="53" t="n">
        <v>6</v>
      </c>
      <c r="G42" s="54" t="n">
        <v>2.99</v>
      </c>
      <c r="H42" s="90" t="n">
        <f aca="false">G42*0.95</f>
        <v>2.8405</v>
      </c>
      <c r="I42" s="56" t="s">
        <v>54</v>
      </c>
      <c r="J42" s="56" t="s">
        <v>28</v>
      </c>
      <c r="K42" s="57"/>
      <c r="L42" s="58"/>
      <c r="M42" s="58"/>
      <c r="N42" s="59" t="n">
        <f aca="false">O42*G42</f>
        <v>0</v>
      </c>
      <c r="O42" s="60" t="n">
        <f aca="false">L42*F42</f>
        <v>0</v>
      </c>
      <c r="P42" s="61" t="s">
        <v>29</v>
      </c>
      <c r="Q42" s="62" t="n">
        <f aca="false">L42*H42*F42</f>
        <v>0</v>
      </c>
      <c r="R42" s="62" t="n">
        <f aca="false">R41+Q42</f>
        <v>0</v>
      </c>
    </row>
    <row r="43" s="1" customFormat="true" ht="12.8" hidden="false" customHeight="false" outlineLevel="0" collapsed="false">
      <c r="A43" s="93"/>
      <c r="B43" s="93" t="s">
        <v>20</v>
      </c>
      <c r="C43" s="95" t="s">
        <v>79</v>
      </c>
      <c r="D43" s="96" t="s">
        <v>80</v>
      </c>
      <c r="E43" s="76" t="s">
        <v>65</v>
      </c>
      <c r="F43" s="76" t="n">
        <v>6</v>
      </c>
      <c r="G43" s="77" t="n">
        <v>2.99</v>
      </c>
      <c r="H43" s="92" t="n">
        <f aca="false">G43*0.95</f>
        <v>2.8405</v>
      </c>
      <c r="I43" s="79" t="s">
        <v>54</v>
      </c>
      <c r="J43" s="79" t="s">
        <v>28</v>
      </c>
      <c r="K43" s="80"/>
      <c r="L43" s="81"/>
      <c r="M43" s="81"/>
      <c r="N43" s="82" t="n">
        <f aca="false">O43*G43</f>
        <v>0</v>
      </c>
      <c r="O43" s="83" t="n">
        <f aca="false">L43*F43</f>
        <v>0</v>
      </c>
      <c r="P43" s="84" t="s">
        <v>29</v>
      </c>
      <c r="Q43" s="62" t="n">
        <f aca="false">L43*H43*F43</f>
        <v>0</v>
      </c>
      <c r="R43" s="62" t="n">
        <f aca="false">R42+Q43</f>
        <v>0</v>
      </c>
    </row>
    <row r="44" customFormat="false" ht="22.05" hidden="false" customHeight="false" outlineLevel="0" collapsed="false">
      <c r="A44" s="48" t="s">
        <v>50</v>
      </c>
      <c r="B44" s="48" t="s">
        <v>20</v>
      </c>
      <c r="D44" s="5" t="s">
        <v>81</v>
      </c>
      <c r="E44" s="85"/>
      <c r="F44" s="85"/>
      <c r="G44" s="85"/>
      <c r="H44" s="86"/>
      <c r="I44" s="85"/>
      <c r="J44" s="85"/>
      <c r="K44" s="87"/>
      <c r="L44" s="88"/>
      <c r="M44" s="88"/>
      <c r="O44" s="88"/>
      <c r="P44" s="89"/>
      <c r="Q44" s="62" t="n">
        <f aca="false">L44*H44*F44</f>
        <v>0</v>
      </c>
      <c r="R44" s="62" t="n">
        <f aca="false">R43+Q44</f>
        <v>0</v>
      </c>
      <c r="S44" s="1"/>
      <c r="T44" s="1"/>
      <c r="U44" s="1"/>
      <c r="V44" s="1"/>
      <c r="W44" s="1"/>
      <c r="X44" s="1"/>
      <c r="Y44" s="1"/>
    </row>
    <row r="45" s="1" customFormat="true" ht="12.8" hidden="false" customHeight="false" outlineLevel="0" collapsed="false">
      <c r="A45" s="50" t="s">
        <v>50</v>
      </c>
      <c r="B45" s="93" t="s">
        <v>20</v>
      </c>
      <c r="C45" s="97" t="s">
        <v>82</v>
      </c>
      <c r="D45" s="98" t="s">
        <v>83</v>
      </c>
      <c r="E45" s="99" t="s">
        <v>73</v>
      </c>
      <c r="F45" s="99" t="n">
        <v>1</v>
      </c>
      <c r="G45" s="100" t="n">
        <v>10.9</v>
      </c>
      <c r="H45" s="101" t="n">
        <f aca="false">G45*0.95</f>
        <v>10.355</v>
      </c>
      <c r="I45" s="102" t="s">
        <v>84</v>
      </c>
      <c r="J45" s="102" t="s">
        <v>28</v>
      </c>
      <c r="K45" s="103"/>
      <c r="L45" s="104"/>
      <c r="M45" s="104"/>
      <c r="N45" s="105" t="n">
        <f aca="false">O45*G45</f>
        <v>0</v>
      </c>
      <c r="O45" s="106" t="n">
        <f aca="false">L45*F45</f>
        <v>0</v>
      </c>
      <c r="P45" s="107" t="s">
        <v>29</v>
      </c>
      <c r="Q45" s="62" t="n">
        <f aca="false">L45*H45*F45</f>
        <v>0</v>
      </c>
      <c r="R45" s="62" t="n">
        <f aca="false">R44+Q45</f>
        <v>0</v>
      </c>
    </row>
    <row r="46" customFormat="false" ht="22.05" hidden="false" customHeight="false" outlineLevel="0" collapsed="false">
      <c r="A46" s="48" t="s">
        <v>50</v>
      </c>
      <c r="B46" s="48" t="s">
        <v>20</v>
      </c>
      <c r="D46" s="5" t="s">
        <v>85</v>
      </c>
      <c r="E46" s="85"/>
      <c r="F46" s="85"/>
      <c r="G46" s="85"/>
      <c r="H46" s="86"/>
      <c r="I46" s="85"/>
      <c r="J46" s="85"/>
      <c r="K46" s="87"/>
      <c r="L46" s="88"/>
      <c r="M46" s="88"/>
      <c r="O46" s="88"/>
      <c r="P46" s="89"/>
      <c r="Q46" s="62" t="n">
        <f aca="false">L46*H46*F46</f>
        <v>0</v>
      </c>
      <c r="R46" s="62" t="n">
        <f aca="false">R45+Q46</f>
        <v>0</v>
      </c>
      <c r="S46" s="1"/>
      <c r="T46" s="1"/>
      <c r="U46" s="1"/>
      <c r="V46" s="1"/>
      <c r="W46" s="1"/>
      <c r="X46" s="1"/>
      <c r="Y46" s="1"/>
    </row>
    <row r="47" s="1" customFormat="true" ht="12.8" hidden="false" customHeight="false" outlineLevel="0" collapsed="false">
      <c r="A47" s="50"/>
      <c r="B47" s="50" t="s">
        <v>20</v>
      </c>
      <c r="C47" s="51" t="s">
        <v>86</v>
      </c>
      <c r="D47" s="52" t="s">
        <v>33</v>
      </c>
      <c r="E47" s="53" t="s">
        <v>26</v>
      </c>
      <c r="F47" s="53" t="n">
        <v>12</v>
      </c>
      <c r="G47" s="54" t="n">
        <v>1.35</v>
      </c>
      <c r="H47" s="90" t="n">
        <f aca="false">G47*0.95</f>
        <v>1.2825</v>
      </c>
      <c r="I47" s="56" t="s">
        <v>87</v>
      </c>
      <c r="J47" s="56" t="s">
        <v>28</v>
      </c>
      <c r="K47" s="57"/>
      <c r="L47" s="58"/>
      <c r="M47" s="58"/>
      <c r="N47" s="59" t="n">
        <f aca="false">O47*G47</f>
        <v>0</v>
      </c>
      <c r="O47" s="60" t="n">
        <f aca="false">L47*F47</f>
        <v>0</v>
      </c>
      <c r="P47" s="61" t="s">
        <v>29</v>
      </c>
      <c r="Q47" s="62" t="n">
        <f aca="false">L47*H47*F47</f>
        <v>0</v>
      </c>
      <c r="R47" s="62" t="n">
        <f aca="false">R46+Q47</f>
        <v>0</v>
      </c>
    </row>
    <row r="48" s="1" customFormat="true" ht="12.8" hidden="false" customHeight="false" outlineLevel="0" collapsed="false">
      <c r="A48" s="50"/>
      <c r="B48" s="50" t="s">
        <v>20</v>
      </c>
      <c r="C48" s="63" t="s">
        <v>88</v>
      </c>
      <c r="D48" s="64" t="s">
        <v>89</v>
      </c>
      <c r="E48" s="65" t="s">
        <v>26</v>
      </c>
      <c r="F48" s="65" t="n">
        <v>12</v>
      </c>
      <c r="G48" s="66" t="n">
        <v>1.35</v>
      </c>
      <c r="H48" s="91" t="n">
        <f aca="false">G48*0.95</f>
        <v>1.2825</v>
      </c>
      <c r="I48" s="68" t="s">
        <v>87</v>
      </c>
      <c r="J48" s="68" t="s">
        <v>28</v>
      </c>
      <c r="K48" s="69"/>
      <c r="L48" s="70"/>
      <c r="M48" s="70"/>
      <c r="N48" s="71" t="n">
        <f aca="false">O48*G48</f>
        <v>0</v>
      </c>
      <c r="O48" s="72" t="n">
        <f aca="false">L48*F48</f>
        <v>0</v>
      </c>
      <c r="P48" s="73" t="s">
        <v>29</v>
      </c>
      <c r="Q48" s="62" t="n">
        <f aca="false">L48*H48*F48</f>
        <v>0</v>
      </c>
      <c r="R48" s="62" t="n">
        <f aca="false">R47+Q48</f>
        <v>0</v>
      </c>
    </row>
    <row r="49" s="1" customFormat="true" ht="12.8" hidden="false" customHeight="false" outlineLevel="0" collapsed="false">
      <c r="A49" s="50"/>
      <c r="B49" s="50" t="s">
        <v>20</v>
      </c>
      <c r="C49" s="63" t="s">
        <v>90</v>
      </c>
      <c r="D49" s="64" t="s">
        <v>91</v>
      </c>
      <c r="E49" s="65" t="s">
        <v>26</v>
      </c>
      <c r="F49" s="65" t="n">
        <v>12</v>
      </c>
      <c r="G49" s="66" t="n">
        <v>1.35</v>
      </c>
      <c r="H49" s="91" t="n">
        <f aca="false">G49*0.95</f>
        <v>1.2825</v>
      </c>
      <c r="I49" s="68" t="s">
        <v>87</v>
      </c>
      <c r="J49" s="68" t="s">
        <v>28</v>
      </c>
      <c r="K49" s="69"/>
      <c r="L49" s="70"/>
      <c r="M49" s="70"/>
      <c r="N49" s="71" t="n">
        <f aca="false">O49*G49</f>
        <v>0</v>
      </c>
      <c r="O49" s="72" t="n">
        <f aca="false">L49*F49</f>
        <v>0</v>
      </c>
      <c r="P49" s="73" t="s">
        <v>29</v>
      </c>
      <c r="Q49" s="62" t="n">
        <f aca="false">L49*H49*F49</f>
        <v>0</v>
      </c>
      <c r="R49" s="62" t="n">
        <f aca="false">R48+Q49</f>
        <v>0</v>
      </c>
    </row>
    <row r="50" s="1" customFormat="true" ht="12.8" hidden="false" customHeight="false" outlineLevel="0" collapsed="false">
      <c r="A50" s="50"/>
      <c r="B50" s="50" t="s">
        <v>20</v>
      </c>
      <c r="C50" s="63" t="s">
        <v>92</v>
      </c>
      <c r="D50" s="64" t="s">
        <v>93</v>
      </c>
      <c r="E50" s="65" t="s">
        <v>26</v>
      </c>
      <c r="F50" s="65" t="n">
        <v>12</v>
      </c>
      <c r="G50" s="66" t="n">
        <v>1.35</v>
      </c>
      <c r="H50" s="91" t="n">
        <f aca="false">G50*0.95</f>
        <v>1.2825</v>
      </c>
      <c r="I50" s="68" t="s">
        <v>87</v>
      </c>
      <c r="J50" s="68" t="s">
        <v>28</v>
      </c>
      <c r="K50" s="69"/>
      <c r="L50" s="70"/>
      <c r="M50" s="70"/>
      <c r="N50" s="71" t="n">
        <f aca="false">O50*G50</f>
        <v>0</v>
      </c>
      <c r="O50" s="72" t="n">
        <f aca="false">L50*F50</f>
        <v>0</v>
      </c>
      <c r="P50" s="73" t="s">
        <v>29</v>
      </c>
      <c r="Q50" s="62" t="n">
        <f aca="false">L50*H50*F50</f>
        <v>0</v>
      </c>
      <c r="R50" s="62" t="n">
        <f aca="false">R49+Q50</f>
        <v>0</v>
      </c>
    </row>
    <row r="51" s="1" customFormat="true" ht="12.8" hidden="false" customHeight="false" outlineLevel="0" collapsed="false">
      <c r="A51" s="50"/>
      <c r="B51" s="50" t="s">
        <v>20</v>
      </c>
      <c r="C51" s="63" t="s">
        <v>94</v>
      </c>
      <c r="D51" s="64" t="s">
        <v>95</v>
      </c>
      <c r="E51" s="65" t="s">
        <v>26</v>
      </c>
      <c r="F51" s="65" t="n">
        <v>12</v>
      </c>
      <c r="G51" s="66" t="n">
        <v>1.35</v>
      </c>
      <c r="H51" s="91" t="n">
        <f aca="false">G51*0.95</f>
        <v>1.2825</v>
      </c>
      <c r="I51" s="68" t="s">
        <v>87</v>
      </c>
      <c r="J51" s="68" t="s">
        <v>28</v>
      </c>
      <c r="K51" s="69"/>
      <c r="L51" s="70"/>
      <c r="M51" s="70"/>
      <c r="N51" s="71" t="n">
        <f aca="false">O51*G51</f>
        <v>0</v>
      </c>
      <c r="O51" s="72" t="n">
        <f aca="false">L51*F51</f>
        <v>0</v>
      </c>
      <c r="P51" s="73" t="s">
        <v>29</v>
      </c>
      <c r="Q51" s="62" t="n">
        <f aca="false">L51*H51*F51</f>
        <v>0</v>
      </c>
      <c r="R51" s="62" t="n">
        <f aca="false">R50+Q51</f>
        <v>0</v>
      </c>
    </row>
    <row r="52" s="1" customFormat="true" ht="12.8" hidden="false" customHeight="false" outlineLevel="0" collapsed="false">
      <c r="A52" s="50"/>
      <c r="B52" s="50" t="s">
        <v>20</v>
      </c>
      <c r="C52" s="63" t="s">
        <v>96</v>
      </c>
      <c r="D52" s="64" t="s">
        <v>97</v>
      </c>
      <c r="E52" s="65" t="s">
        <v>26</v>
      </c>
      <c r="F52" s="65" t="n">
        <v>12</v>
      </c>
      <c r="G52" s="108" t="n">
        <v>1.35</v>
      </c>
      <c r="H52" s="109" t="n">
        <f aca="false">G52*0.95</f>
        <v>1.2825</v>
      </c>
      <c r="I52" s="68" t="s">
        <v>87</v>
      </c>
      <c r="J52" s="68" t="s">
        <v>28</v>
      </c>
      <c r="K52" s="69"/>
      <c r="L52" s="70"/>
      <c r="M52" s="70"/>
      <c r="N52" s="71" t="n">
        <f aca="false">O52*G52</f>
        <v>0</v>
      </c>
      <c r="O52" s="72" t="n">
        <f aca="false">L52*F52</f>
        <v>0</v>
      </c>
      <c r="P52" s="73" t="s">
        <v>29</v>
      </c>
      <c r="Q52" s="62" t="n">
        <f aca="false">L52*H52*F52</f>
        <v>0</v>
      </c>
      <c r="R52" s="62" t="n">
        <f aca="false">R51+Q52</f>
        <v>0</v>
      </c>
    </row>
    <row r="53" s="1" customFormat="true" ht="12.8" hidden="false" customHeight="false" outlineLevel="0" collapsed="false">
      <c r="A53" s="50"/>
      <c r="B53" s="50" t="s">
        <v>20</v>
      </c>
      <c r="C53" s="74" t="s">
        <v>98</v>
      </c>
      <c r="D53" s="75" t="s">
        <v>99</v>
      </c>
      <c r="E53" s="76" t="s">
        <v>26</v>
      </c>
      <c r="F53" s="76" t="n">
        <v>12</v>
      </c>
      <c r="G53" s="110" t="n">
        <v>1.35</v>
      </c>
      <c r="H53" s="111" t="n">
        <f aca="false">G53*0.95</f>
        <v>1.2825</v>
      </c>
      <c r="I53" s="112" t="s">
        <v>87</v>
      </c>
      <c r="J53" s="79" t="s">
        <v>28</v>
      </c>
      <c r="K53" s="80"/>
      <c r="L53" s="81"/>
      <c r="M53" s="81"/>
      <c r="N53" s="82" t="n">
        <f aca="false">O53*G53</f>
        <v>0</v>
      </c>
      <c r="O53" s="83" t="n">
        <f aca="false">L53*F53</f>
        <v>0</v>
      </c>
      <c r="P53" s="84" t="s">
        <v>29</v>
      </c>
      <c r="Q53" s="62" t="n">
        <f aca="false">L53*H53*F53</f>
        <v>0</v>
      </c>
      <c r="R53" s="62" t="n">
        <f aca="false">R52+Q53</f>
        <v>0</v>
      </c>
    </row>
    <row r="54" s="1" customFormat="true" ht="12.8" hidden="false" customHeight="false" outlineLevel="0" collapsed="false">
      <c r="A54" s="50"/>
      <c r="B54" s="50" t="s">
        <v>20</v>
      </c>
      <c r="C54" s="51" t="s">
        <v>100</v>
      </c>
      <c r="D54" s="52" t="s">
        <v>33</v>
      </c>
      <c r="E54" s="53" t="s">
        <v>101</v>
      </c>
      <c r="F54" s="53" t="n">
        <v>6</v>
      </c>
      <c r="G54" s="54" t="n">
        <v>3.8</v>
      </c>
      <c r="H54" s="90" t="n">
        <f aca="false">G54*0.95</f>
        <v>3.61</v>
      </c>
      <c r="I54" s="56" t="s">
        <v>87</v>
      </c>
      <c r="J54" s="56" t="s">
        <v>28</v>
      </c>
      <c r="K54" s="57"/>
      <c r="L54" s="58"/>
      <c r="M54" s="58"/>
      <c r="N54" s="59" t="n">
        <f aca="false">O54*G54</f>
        <v>0</v>
      </c>
      <c r="O54" s="60" t="n">
        <f aca="false">L54*F54</f>
        <v>0</v>
      </c>
      <c r="P54" s="61" t="s">
        <v>29</v>
      </c>
      <c r="Q54" s="62" t="n">
        <f aca="false">L54*H54*F54</f>
        <v>0</v>
      </c>
      <c r="R54" s="62" t="n">
        <f aca="false">R53+Q54</f>
        <v>0</v>
      </c>
    </row>
    <row r="55" s="1" customFormat="true" ht="12.8" hidden="false" customHeight="false" outlineLevel="0" collapsed="false">
      <c r="A55" s="50"/>
      <c r="B55" s="50" t="s">
        <v>20</v>
      </c>
      <c r="C55" s="63" t="s">
        <v>102</v>
      </c>
      <c r="D55" s="64" t="s">
        <v>89</v>
      </c>
      <c r="E55" s="65" t="s">
        <v>101</v>
      </c>
      <c r="F55" s="65" t="n">
        <v>6</v>
      </c>
      <c r="G55" s="66" t="n">
        <v>3.6</v>
      </c>
      <c r="H55" s="91" t="n">
        <f aca="false">G55*0.95</f>
        <v>3.42</v>
      </c>
      <c r="I55" s="68" t="s">
        <v>87</v>
      </c>
      <c r="J55" s="68" t="s">
        <v>28</v>
      </c>
      <c r="K55" s="69"/>
      <c r="L55" s="70"/>
      <c r="M55" s="70"/>
      <c r="N55" s="71" t="n">
        <f aca="false">O55*G55</f>
        <v>0</v>
      </c>
      <c r="O55" s="72" t="n">
        <f aca="false">L55*F55</f>
        <v>0</v>
      </c>
      <c r="P55" s="73" t="s">
        <v>29</v>
      </c>
      <c r="Q55" s="62" t="n">
        <f aca="false">L55*H55*F55</f>
        <v>0</v>
      </c>
      <c r="R55" s="62" t="n">
        <f aca="false">R54+Q55</f>
        <v>0</v>
      </c>
    </row>
    <row r="56" s="1" customFormat="true" ht="12.8" hidden="false" customHeight="false" outlineLevel="0" collapsed="false">
      <c r="A56" s="50"/>
      <c r="B56" s="50" t="s">
        <v>20</v>
      </c>
      <c r="C56" s="63" t="s">
        <v>103</v>
      </c>
      <c r="D56" s="64" t="s">
        <v>91</v>
      </c>
      <c r="E56" s="65" t="s">
        <v>101</v>
      </c>
      <c r="F56" s="65" t="n">
        <v>6</v>
      </c>
      <c r="G56" s="66" t="n">
        <v>3.42</v>
      </c>
      <c r="H56" s="91" t="n">
        <f aca="false">G56*0.95</f>
        <v>3.249</v>
      </c>
      <c r="I56" s="68" t="s">
        <v>87</v>
      </c>
      <c r="J56" s="68" t="s">
        <v>28</v>
      </c>
      <c r="K56" s="69"/>
      <c r="L56" s="70"/>
      <c r="M56" s="70"/>
      <c r="N56" s="71" t="n">
        <f aca="false">O56*G56</f>
        <v>0</v>
      </c>
      <c r="O56" s="72" t="n">
        <f aca="false">L56*F56</f>
        <v>0</v>
      </c>
      <c r="P56" s="73" t="s">
        <v>29</v>
      </c>
      <c r="Q56" s="62" t="n">
        <f aca="false">L56*H56*F56</f>
        <v>0</v>
      </c>
      <c r="R56" s="62" t="n">
        <f aca="false">R55+Q56</f>
        <v>0</v>
      </c>
    </row>
    <row r="57" s="1" customFormat="true" ht="12.8" hidden="false" customHeight="false" outlineLevel="0" collapsed="false">
      <c r="A57" s="50"/>
      <c r="B57" s="50" t="s">
        <v>20</v>
      </c>
      <c r="C57" s="63" t="s">
        <v>104</v>
      </c>
      <c r="D57" s="64" t="s">
        <v>97</v>
      </c>
      <c r="E57" s="65" t="s">
        <v>101</v>
      </c>
      <c r="F57" s="65" t="n">
        <v>6</v>
      </c>
      <c r="G57" s="66" t="n">
        <v>3.44</v>
      </c>
      <c r="H57" s="91" t="n">
        <f aca="false">G57*0.95</f>
        <v>3.268</v>
      </c>
      <c r="I57" s="68" t="s">
        <v>87</v>
      </c>
      <c r="J57" s="68" t="s">
        <v>28</v>
      </c>
      <c r="K57" s="69"/>
      <c r="L57" s="70"/>
      <c r="M57" s="70"/>
      <c r="N57" s="71" t="n">
        <f aca="false">O57*G57</f>
        <v>0</v>
      </c>
      <c r="O57" s="72" t="n">
        <f aca="false">L57*F57</f>
        <v>0</v>
      </c>
      <c r="P57" s="73" t="s">
        <v>29</v>
      </c>
      <c r="Q57" s="62" t="n">
        <f aca="false">L57*H57*F57</f>
        <v>0</v>
      </c>
      <c r="R57" s="62" t="n">
        <f aca="false">R56+Q57</f>
        <v>0</v>
      </c>
    </row>
    <row r="58" s="1" customFormat="true" ht="12.8" hidden="false" customHeight="false" outlineLevel="0" collapsed="false">
      <c r="A58" s="50"/>
      <c r="B58" s="50" t="s">
        <v>20</v>
      </c>
      <c r="C58" s="63" t="s">
        <v>105</v>
      </c>
      <c r="D58" s="64" t="s">
        <v>99</v>
      </c>
      <c r="E58" s="65" t="s">
        <v>101</v>
      </c>
      <c r="F58" s="65" t="n">
        <v>6</v>
      </c>
      <c r="G58" s="108" t="n">
        <v>3.44</v>
      </c>
      <c r="H58" s="109" t="n">
        <f aca="false">G58*0.95</f>
        <v>3.268</v>
      </c>
      <c r="I58" s="68" t="s">
        <v>87</v>
      </c>
      <c r="J58" s="68" t="s">
        <v>28</v>
      </c>
      <c r="K58" s="69"/>
      <c r="L58" s="70" t="n">
        <v>2</v>
      </c>
      <c r="M58" s="70"/>
      <c r="N58" s="71" t="n">
        <f aca="false">O58*G58</f>
        <v>41.28</v>
      </c>
      <c r="O58" s="72" t="n">
        <f aca="false">L58*F58</f>
        <v>12</v>
      </c>
      <c r="P58" s="73" t="s">
        <v>29</v>
      </c>
      <c r="Q58" s="62" t="n">
        <f aca="false">L58*H58*F58</f>
        <v>39.216</v>
      </c>
      <c r="R58" s="62" t="n">
        <f aca="false">R57+Q58</f>
        <v>39.216</v>
      </c>
    </row>
    <row r="59" s="1" customFormat="true" ht="15" hidden="false" customHeight="true" outlineLevel="0" collapsed="false">
      <c r="A59" s="50"/>
      <c r="B59" s="50" t="s">
        <v>20</v>
      </c>
      <c r="C59" s="74" t="s">
        <v>106</v>
      </c>
      <c r="D59" s="75" t="s">
        <v>107</v>
      </c>
      <c r="E59" s="76" t="s">
        <v>101</v>
      </c>
      <c r="F59" s="76" t="n">
        <v>6</v>
      </c>
      <c r="G59" s="110" t="n">
        <v>3.44</v>
      </c>
      <c r="H59" s="111" t="n">
        <f aca="false">G59*0.95</f>
        <v>3.268</v>
      </c>
      <c r="I59" s="112" t="s">
        <v>87</v>
      </c>
      <c r="J59" s="79" t="s">
        <v>28</v>
      </c>
      <c r="K59" s="80"/>
      <c r="L59" s="81"/>
      <c r="M59" s="81"/>
      <c r="N59" s="82" t="n">
        <f aca="false">O59*G59</f>
        <v>0</v>
      </c>
      <c r="O59" s="83" t="n">
        <f aca="false">L59*F59</f>
        <v>0</v>
      </c>
      <c r="P59" s="84" t="s">
        <v>29</v>
      </c>
      <c r="Q59" s="62" t="n">
        <f aca="false">L59*H59*F59</f>
        <v>0</v>
      </c>
      <c r="R59" s="62" t="n">
        <f aca="false">R58+Q59</f>
        <v>39.216</v>
      </c>
    </row>
    <row r="60" s="1" customFormat="true" ht="15" hidden="false" customHeight="true" outlineLevel="0" collapsed="false">
      <c r="A60" s="50" t="s">
        <v>50</v>
      </c>
      <c r="B60" s="50" t="s">
        <v>20</v>
      </c>
      <c r="C60" s="74" t="s">
        <v>108</v>
      </c>
      <c r="D60" s="75" t="s">
        <v>109</v>
      </c>
      <c r="E60" s="76" t="s">
        <v>110</v>
      </c>
      <c r="F60" s="76" t="n">
        <v>1</v>
      </c>
      <c r="G60" s="110" t="n">
        <v>7.82</v>
      </c>
      <c r="H60" s="111" t="n">
        <f aca="false">G60*0.95</f>
        <v>7.429</v>
      </c>
      <c r="I60" s="112" t="s">
        <v>87</v>
      </c>
      <c r="J60" s="79" t="s">
        <v>28</v>
      </c>
      <c r="K60" s="80"/>
      <c r="L60" s="104"/>
      <c r="M60" s="104"/>
      <c r="N60" s="82" t="n">
        <f aca="false">O60*G60</f>
        <v>0</v>
      </c>
      <c r="O60" s="83" t="n">
        <f aca="false">L60*F60</f>
        <v>0</v>
      </c>
      <c r="P60" s="84" t="s">
        <v>29</v>
      </c>
      <c r="Q60" s="62" t="n">
        <f aca="false">L60*H60*F60</f>
        <v>0</v>
      </c>
      <c r="R60" s="62" t="n">
        <f aca="false">R59+Q60</f>
        <v>39.216</v>
      </c>
    </row>
    <row r="61" s="1" customFormat="true" ht="15" hidden="false" customHeight="true" outlineLevel="0" collapsed="false">
      <c r="A61" s="48"/>
      <c r="B61" s="48"/>
      <c r="D61" s="113"/>
      <c r="E61" s="113"/>
      <c r="F61" s="113"/>
      <c r="G61" s="113"/>
      <c r="H61" s="114"/>
      <c r="I61" s="113"/>
      <c r="J61" s="113"/>
      <c r="K61" s="113"/>
      <c r="L61" s="115"/>
      <c r="M61" s="115"/>
      <c r="O61" s="115"/>
      <c r="P61" s="116"/>
      <c r="Q61" s="62" t="n">
        <f aca="false">L61*H61*F61</f>
        <v>0</v>
      </c>
      <c r="R61" s="62" t="n">
        <f aca="false">R60+Q61</f>
        <v>39.216</v>
      </c>
    </row>
    <row r="62" s="1" customFormat="true" ht="15" hidden="false" customHeight="true" outlineLevel="0" collapsed="false">
      <c r="A62" s="48"/>
      <c r="B62" s="48"/>
      <c r="D62" s="113"/>
      <c r="E62" s="113"/>
      <c r="F62" s="113"/>
      <c r="G62" s="113"/>
      <c r="H62" s="114"/>
      <c r="I62" s="113"/>
      <c r="J62" s="113"/>
      <c r="K62" s="113"/>
      <c r="L62" s="115"/>
      <c r="M62" s="115"/>
      <c r="O62" s="115"/>
      <c r="P62" s="116"/>
      <c r="Q62" s="62" t="n">
        <f aca="false">L62*H62*F62</f>
        <v>0</v>
      </c>
      <c r="R62" s="62" t="n">
        <f aca="false">R61+Q62</f>
        <v>39.216</v>
      </c>
    </row>
    <row r="63" s="1" customFormat="true" ht="15" hidden="false" customHeight="true" outlineLevel="0" collapsed="false">
      <c r="A63" s="48"/>
      <c r="B63" s="48"/>
      <c r="D63" s="113"/>
      <c r="E63" s="113"/>
      <c r="F63" s="113"/>
      <c r="G63" s="113"/>
      <c r="H63" s="114"/>
      <c r="I63" s="113"/>
      <c r="J63" s="113"/>
      <c r="K63" s="113"/>
      <c r="L63" s="115"/>
      <c r="M63" s="115"/>
      <c r="O63" s="115"/>
      <c r="P63" s="116"/>
      <c r="Q63" s="62" t="n">
        <f aca="false">L63*H63*F63</f>
        <v>0</v>
      </c>
      <c r="R63" s="62" t="n">
        <f aca="false">R62+Q63</f>
        <v>39.216</v>
      </c>
    </row>
    <row r="64" s="1" customFormat="true" ht="15" hidden="false" customHeight="true" outlineLevel="0" collapsed="false">
      <c r="A64" s="48"/>
      <c r="B64" s="48"/>
      <c r="D64" s="113"/>
      <c r="E64" s="113"/>
      <c r="F64" s="113"/>
      <c r="G64" s="113"/>
      <c r="H64" s="114"/>
      <c r="I64" s="113"/>
      <c r="J64" s="113"/>
      <c r="K64" s="113"/>
      <c r="L64" s="115"/>
      <c r="M64" s="115"/>
      <c r="O64" s="115"/>
      <c r="P64" s="116"/>
      <c r="Q64" s="62" t="n">
        <f aca="false">L64*H64*F64</f>
        <v>0</v>
      </c>
      <c r="R64" s="62" t="n">
        <f aca="false">R63+Q64</f>
        <v>39.216</v>
      </c>
    </row>
    <row r="65" s="1" customFormat="true" ht="14.25" hidden="false" customHeight="true" outlineLevel="0" collapsed="false">
      <c r="A65" s="117"/>
      <c r="B65" s="117"/>
      <c r="C65" s="7"/>
      <c r="D65" s="7"/>
      <c r="E65" s="34" t="s">
        <v>4</v>
      </c>
      <c r="F65" s="35" t="s">
        <v>5</v>
      </c>
      <c r="G65" s="36" t="s">
        <v>6</v>
      </c>
      <c r="H65" s="37" t="s">
        <v>7</v>
      </c>
      <c r="I65" s="38" t="s">
        <v>8</v>
      </c>
      <c r="J65" s="39" t="s">
        <v>9</v>
      </c>
      <c r="K65" s="40" t="s">
        <v>22</v>
      </c>
      <c r="L65" s="41" t="s">
        <v>11</v>
      </c>
      <c r="M65" s="41"/>
      <c r="N65" s="41"/>
      <c r="O65" s="41"/>
      <c r="P65" s="41"/>
      <c r="Q65" s="62"/>
      <c r="R65" s="62" t="n">
        <f aca="false">R64+Q65</f>
        <v>39.216</v>
      </c>
    </row>
    <row r="66" s="1" customFormat="true" ht="12.75" hidden="false" customHeight="true" outlineLevel="0" collapsed="false">
      <c r="A66" s="117"/>
      <c r="B66" s="117"/>
      <c r="C66" s="43" t="s">
        <v>14</v>
      </c>
      <c r="D66" s="43" t="s">
        <v>15</v>
      </c>
      <c r="E66" s="34"/>
      <c r="F66" s="35"/>
      <c r="G66" s="36"/>
      <c r="H66" s="37"/>
      <c r="I66" s="38"/>
      <c r="J66" s="39"/>
      <c r="K66" s="40"/>
      <c r="L66" s="44" t="s">
        <v>16</v>
      </c>
      <c r="M66" s="44"/>
      <c r="N66" s="45" t="s">
        <v>17</v>
      </c>
      <c r="O66" s="46" t="s">
        <v>18</v>
      </c>
      <c r="P66" s="47" t="s">
        <v>19</v>
      </c>
      <c r="Q66" s="62"/>
      <c r="R66" s="62" t="n">
        <f aca="false">R65+Q66</f>
        <v>39.216</v>
      </c>
    </row>
    <row r="67" s="1" customFormat="true" ht="12.8" hidden="false" customHeight="false" outlineLevel="0" collapsed="false">
      <c r="A67" s="117"/>
      <c r="B67" s="117"/>
      <c r="C67" s="43"/>
      <c r="D67" s="43"/>
      <c r="E67" s="34"/>
      <c r="F67" s="35"/>
      <c r="G67" s="36"/>
      <c r="H67" s="37"/>
      <c r="I67" s="38"/>
      <c r="J67" s="39"/>
      <c r="K67" s="40"/>
      <c r="L67" s="44"/>
      <c r="M67" s="44"/>
      <c r="N67" s="45"/>
      <c r="O67" s="46"/>
      <c r="P67" s="47"/>
      <c r="Q67" s="62" t="n">
        <f aca="false">L67*H67*F67</f>
        <v>0</v>
      </c>
      <c r="R67" s="62" t="n">
        <f aca="false">R66+Q67</f>
        <v>39.216</v>
      </c>
    </row>
    <row r="68" s="1" customFormat="true" ht="22.05" hidden="false" customHeight="false" outlineLevel="0" collapsed="false">
      <c r="A68" s="48"/>
      <c r="B68" s="48" t="s">
        <v>20</v>
      </c>
      <c r="C68" s="118"/>
      <c r="D68" s="119" t="s">
        <v>111</v>
      </c>
      <c r="E68" s="113"/>
      <c r="F68" s="113"/>
      <c r="G68" s="113"/>
      <c r="H68" s="114"/>
      <c r="I68" s="113"/>
      <c r="J68" s="113"/>
      <c r="K68" s="113"/>
      <c r="L68" s="115"/>
      <c r="M68" s="115"/>
      <c r="O68" s="115"/>
      <c r="P68" s="116"/>
      <c r="Q68" s="62" t="n">
        <f aca="false">L68*H68*F68</f>
        <v>0</v>
      </c>
      <c r="R68" s="62" t="n">
        <f aca="false">R67+Q68</f>
        <v>39.216</v>
      </c>
    </row>
    <row r="69" s="1" customFormat="true" ht="15" hidden="false" customHeight="true" outlineLevel="0" collapsed="false">
      <c r="A69" s="93"/>
      <c r="B69" s="93" t="s">
        <v>20</v>
      </c>
      <c r="C69" s="94" t="s">
        <v>112</v>
      </c>
      <c r="D69" s="64" t="s">
        <v>113</v>
      </c>
      <c r="E69" s="53" t="s">
        <v>114</v>
      </c>
      <c r="F69" s="53" t="n">
        <v>25</v>
      </c>
      <c r="G69" s="54" t="n">
        <v>1.45</v>
      </c>
      <c r="H69" s="90" t="n">
        <f aca="false">G69*0.95</f>
        <v>1.3775</v>
      </c>
      <c r="I69" s="56" t="s">
        <v>115</v>
      </c>
      <c r="J69" s="56" t="s">
        <v>28</v>
      </c>
      <c r="K69" s="120"/>
      <c r="L69" s="58"/>
      <c r="M69" s="58"/>
      <c r="N69" s="59" t="n">
        <f aca="false">O69*G69</f>
        <v>0</v>
      </c>
      <c r="O69" s="60" t="n">
        <f aca="false">L69*F69</f>
        <v>0</v>
      </c>
      <c r="P69" s="61" t="s">
        <v>29</v>
      </c>
      <c r="Q69" s="62" t="n">
        <f aca="false">L69*H69*F69</f>
        <v>0</v>
      </c>
      <c r="R69" s="62" t="n">
        <f aca="false">R68+Q69</f>
        <v>39.216</v>
      </c>
    </row>
    <row r="70" s="1" customFormat="true" ht="12.8" hidden="false" customHeight="false" outlineLevel="0" collapsed="false">
      <c r="A70" s="50"/>
      <c r="B70" s="50" t="s">
        <v>20</v>
      </c>
      <c r="C70" s="63" t="s">
        <v>116</v>
      </c>
      <c r="D70" s="64" t="s">
        <v>117</v>
      </c>
      <c r="E70" s="65" t="s">
        <v>114</v>
      </c>
      <c r="F70" s="65" t="n">
        <v>25</v>
      </c>
      <c r="G70" s="66" t="n">
        <v>1.5</v>
      </c>
      <c r="H70" s="91" t="n">
        <f aca="false">G70*0.95</f>
        <v>1.425</v>
      </c>
      <c r="I70" s="68" t="s">
        <v>115</v>
      </c>
      <c r="J70" s="68" t="s">
        <v>28</v>
      </c>
      <c r="K70" s="121"/>
      <c r="L70" s="70"/>
      <c r="M70" s="70"/>
      <c r="N70" s="71" t="n">
        <f aca="false">O70*G70</f>
        <v>0</v>
      </c>
      <c r="O70" s="72" t="n">
        <f aca="false">L70*F70</f>
        <v>0</v>
      </c>
      <c r="P70" s="73" t="s">
        <v>29</v>
      </c>
      <c r="Q70" s="62" t="n">
        <f aca="false">L70*H70*F70</f>
        <v>0</v>
      </c>
      <c r="R70" s="62" t="n">
        <f aca="false">R69+Q70</f>
        <v>39.216</v>
      </c>
    </row>
    <row r="71" s="1" customFormat="true" ht="12.8" hidden="false" customHeight="false" outlineLevel="0" collapsed="false">
      <c r="A71" s="50"/>
      <c r="B71" s="50" t="s">
        <v>20</v>
      </c>
      <c r="C71" s="74" t="s">
        <v>118</v>
      </c>
      <c r="D71" s="75" t="s">
        <v>119</v>
      </c>
      <c r="E71" s="65" t="s">
        <v>114</v>
      </c>
      <c r="F71" s="65" t="n">
        <v>25</v>
      </c>
      <c r="G71" s="66" t="n">
        <v>1.45</v>
      </c>
      <c r="H71" s="91" t="n">
        <f aca="false">G71*0.95</f>
        <v>1.3775</v>
      </c>
      <c r="I71" s="68" t="s">
        <v>115</v>
      </c>
      <c r="J71" s="68" t="s">
        <v>28</v>
      </c>
      <c r="K71" s="122"/>
      <c r="L71" s="81"/>
      <c r="M71" s="81"/>
      <c r="N71" s="71" t="n">
        <f aca="false">O71*G71</f>
        <v>0</v>
      </c>
      <c r="O71" s="72" t="n">
        <f aca="false">L71*F71</f>
        <v>0</v>
      </c>
      <c r="P71" s="73" t="s">
        <v>29</v>
      </c>
      <c r="Q71" s="62" t="n">
        <f aca="false">L71*H71*F71</f>
        <v>0</v>
      </c>
      <c r="R71" s="62" t="n">
        <f aca="false">R70+Q71</f>
        <v>39.216</v>
      </c>
    </row>
    <row r="72" s="1" customFormat="true" ht="12.8" hidden="false" customHeight="false" outlineLevel="0" collapsed="false">
      <c r="A72" s="50"/>
      <c r="B72" s="50" t="s">
        <v>20</v>
      </c>
      <c r="C72" s="51" t="s">
        <v>120</v>
      </c>
      <c r="D72" s="52" t="s">
        <v>113</v>
      </c>
      <c r="E72" s="53" t="s">
        <v>101</v>
      </c>
      <c r="F72" s="53" t="n">
        <v>12</v>
      </c>
      <c r="G72" s="54" t="n">
        <v>3.65</v>
      </c>
      <c r="H72" s="90" t="n">
        <f aca="false">G72*0.95</f>
        <v>3.4675</v>
      </c>
      <c r="I72" s="56" t="s">
        <v>115</v>
      </c>
      <c r="J72" s="56" t="s">
        <v>28</v>
      </c>
      <c r="K72" s="120"/>
      <c r="L72" s="58"/>
      <c r="M72" s="58"/>
      <c r="N72" s="59" t="n">
        <f aca="false">O72*G72</f>
        <v>0</v>
      </c>
      <c r="O72" s="60" t="n">
        <f aca="false">L72*F72</f>
        <v>0</v>
      </c>
      <c r="P72" s="61" t="s">
        <v>29</v>
      </c>
      <c r="Q72" s="62" t="n">
        <f aca="false">L72*H72*F72</f>
        <v>0</v>
      </c>
      <c r="R72" s="62" t="n">
        <f aca="false">R71+Q72</f>
        <v>39.216</v>
      </c>
    </row>
    <row r="73" s="1" customFormat="true" ht="12.8" hidden="false" customHeight="false" outlineLevel="0" collapsed="false">
      <c r="A73" s="50"/>
      <c r="B73" s="50" t="s">
        <v>20</v>
      </c>
      <c r="C73" s="63" t="s">
        <v>121</v>
      </c>
      <c r="D73" s="64" t="s">
        <v>117</v>
      </c>
      <c r="E73" s="65" t="s">
        <v>101</v>
      </c>
      <c r="F73" s="65" t="n">
        <v>12</v>
      </c>
      <c r="G73" s="66" t="n">
        <v>3.8</v>
      </c>
      <c r="H73" s="91" t="n">
        <f aca="false">G73*0.95</f>
        <v>3.61</v>
      </c>
      <c r="I73" s="68" t="s">
        <v>115</v>
      </c>
      <c r="J73" s="68" t="s">
        <v>28</v>
      </c>
      <c r="K73" s="121"/>
      <c r="L73" s="70"/>
      <c r="M73" s="70"/>
      <c r="N73" s="71" t="n">
        <f aca="false">O73*G73</f>
        <v>0</v>
      </c>
      <c r="O73" s="72" t="n">
        <f aca="false">L73*F73</f>
        <v>0</v>
      </c>
      <c r="P73" s="73" t="s">
        <v>29</v>
      </c>
      <c r="Q73" s="62" t="n">
        <f aca="false">L73*H73*F73</f>
        <v>0</v>
      </c>
      <c r="R73" s="62" t="n">
        <f aca="false">R72+Q73</f>
        <v>39.216</v>
      </c>
    </row>
    <row r="74" s="1" customFormat="true" ht="12.8" hidden="false" customHeight="false" outlineLevel="0" collapsed="false">
      <c r="A74" s="50"/>
      <c r="B74" s="50" t="s">
        <v>20</v>
      </c>
      <c r="C74" s="74" t="s">
        <v>122</v>
      </c>
      <c r="D74" s="75" t="s">
        <v>119</v>
      </c>
      <c r="E74" s="76" t="s">
        <v>101</v>
      </c>
      <c r="F74" s="76" t="n">
        <v>12</v>
      </c>
      <c r="G74" s="77" t="n">
        <v>3.75</v>
      </c>
      <c r="H74" s="92" t="n">
        <f aca="false">G74*0.95</f>
        <v>3.5625</v>
      </c>
      <c r="I74" s="79" t="s">
        <v>115</v>
      </c>
      <c r="J74" s="79" t="s">
        <v>28</v>
      </c>
      <c r="K74" s="122"/>
      <c r="L74" s="81"/>
      <c r="M74" s="81"/>
      <c r="N74" s="82" t="n">
        <f aca="false">O74*G74</f>
        <v>0</v>
      </c>
      <c r="O74" s="83" t="n">
        <f aca="false">L74*F74</f>
        <v>0</v>
      </c>
      <c r="P74" s="84" t="s">
        <v>29</v>
      </c>
      <c r="Q74" s="62" t="n">
        <f aca="false">L74*H74*F74</f>
        <v>0</v>
      </c>
      <c r="R74" s="62" t="n">
        <f aca="false">R73+Q74</f>
        <v>39.216</v>
      </c>
    </row>
    <row r="75" s="1" customFormat="true" ht="22.05" hidden="false" customHeight="false" outlineLevel="0" collapsed="false">
      <c r="A75" s="48" t="s">
        <v>123</v>
      </c>
      <c r="B75" s="48" t="s">
        <v>20</v>
      </c>
      <c r="C75" s="2"/>
      <c r="D75" s="5" t="s">
        <v>124</v>
      </c>
      <c r="E75" s="5"/>
      <c r="F75" s="5"/>
      <c r="G75" s="85"/>
      <c r="H75" s="86"/>
      <c r="I75" s="85"/>
      <c r="J75" s="85"/>
      <c r="K75" s="123"/>
      <c r="L75" s="88"/>
      <c r="M75" s="88"/>
      <c r="N75" s="2"/>
      <c r="O75" s="88"/>
      <c r="P75" s="89"/>
      <c r="Q75" s="62" t="n">
        <f aca="false">L75*H75*F75</f>
        <v>0</v>
      </c>
      <c r="R75" s="62" t="n">
        <f aca="false">R74+Q75</f>
        <v>39.216</v>
      </c>
    </row>
    <row r="76" s="1" customFormat="true" ht="12.8" hidden="false" customHeight="false" outlineLevel="0" collapsed="false">
      <c r="A76" s="50" t="s">
        <v>123</v>
      </c>
      <c r="B76" s="50" t="s">
        <v>20</v>
      </c>
      <c r="C76" s="51" t="s">
        <v>125</v>
      </c>
      <c r="D76" s="52" t="s">
        <v>53</v>
      </c>
      <c r="E76" s="53" t="s">
        <v>126</v>
      </c>
      <c r="F76" s="53" t="n">
        <v>24</v>
      </c>
      <c r="G76" s="54" t="n">
        <v>0.66</v>
      </c>
      <c r="H76" s="90" t="n">
        <f aca="false">G76*0.95</f>
        <v>0.627</v>
      </c>
      <c r="I76" s="56" t="s">
        <v>127</v>
      </c>
      <c r="J76" s="56" t="s">
        <v>28</v>
      </c>
      <c r="K76" s="120" t="n">
        <v>0.12</v>
      </c>
      <c r="L76" s="58"/>
      <c r="M76" s="58"/>
      <c r="N76" s="59" t="n">
        <f aca="false">O76*G76</f>
        <v>0</v>
      </c>
      <c r="O76" s="60" t="n">
        <f aca="false">L76*F76</f>
        <v>0</v>
      </c>
      <c r="P76" s="61" t="s">
        <v>29</v>
      </c>
      <c r="Q76" s="62" t="n">
        <f aca="false">L76*H76*F76</f>
        <v>0</v>
      </c>
      <c r="R76" s="62" t="n">
        <f aca="false">R75+Q76</f>
        <v>39.216</v>
      </c>
    </row>
    <row r="77" s="1" customFormat="true" ht="12.8" hidden="false" customHeight="false" outlineLevel="0" collapsed="false">
      <c r="A77" s="50" t="s">
        <v>123</v>
      </c>
      <c r="B77" s="50" t="s">
        <v>20</v>
      </c>
      <c r="C77" s="63" t="s">
        <v>128</v>
      </c>
      <c r="D77" s="64" t="s">
        <v>129</v>
      </c>
      <c r="E77" s="65" t="s">
        <v>126</v>
      </c>
      <c r="F77" s="65" t="n">
        <v>24</v>
      </c>
      <c r="G77" s="66" t="n">
        <v>0.8</v>
      </c>
      <c r="H77" s="91" t="n">
        <f aca="false">G77*0.95</f>
        <v>0.76</v>
      </c>
      <c r="I77" s="68" t="s">
        <v>127</v>
      </c>
      <c r="J77" s="68" t="s">
        <v>28</v>
      </c>
      <c r="K77" s="121" t="n">
        <v>0.12</v>
      </c>
      <c r="L77" s="70"/>
      <c r="M77" s="70"/>
      <c r="N77" s="71" t="n">
        <f aca="false">O77*G77</f>
        <v>0</v>
      </c>
      <c r="O77" s="72" t="n">
        <f aca="false">L77*F77</f>
        <v>0</v>
      </c>
      <c r="P77" s="73" t="s">
        <v>29</v>
      </c>
      <c r="Q77" s="62" t="n">
        <f aca="false">L77*H77*F77</f>
        <v>0</v>
      </c>
      <c r="R77" s="62" t="n">
        <f aca="false">R76+Q77</f>
        <v>39.216</v>
      </c>
    </row>
    <row r="78" s="1" customFormat="true" ht="12.8" hidden="false" customHeight="false" outlineLevel="0" collapsed="false">
      <c r="A78" s="50" t="s">
        <v>123</v>
      </c>
      <c r="B78" s="50" t="s">
        <v>20</v>
      </c>
      <c r="C78" s="63" t="s">
        <v>130</v>
      </c>
      <c r="D78" s="64" t="s">
        <v>131</v>
      </c>
      <c r="E78" s="65" t="s">
        <v>126</v>
      </c>
      <c r="F78" s="65" t="n">
        <v>24</v>
      </c>
      <c r="G78" s="66" t="n">
        <v>0.8</v>
      </c>
      <c r="H78" s="91" t="n">
        <f aca="false">G78*0.95</f>
        <v>0.76</v>
      </c>
      <c r="I78" s="68" t="s">
        <v>127</v>
      </c>
      <c r="J78" s="68" t="s">
        <v>28</v>
      </c>
      <c r="K78" s="121" t="n">
        <v>0.12</v>
      </c>
      <c r="L78" s="70"/>
      <c r="M78" s="70"/>
      <c r="N78" s="71" t="n">
        <f aca="false">O78*G78</f>
        <v>0</v>
      </c>
      <c r="O78" s="72" t="n">
        <f aca="false">L78*F78</f>
        <v>0</v>
      </c>
      <c r="P78" s="73" t="s">
        <v>29</v>
      </c>
      <c r="Q78" s="62" t="n">
        <f aca="false">L78*H78*F78</f>
        <v>0</v>
      </c>
      <c r="R78" s="62" t="n">
        <f aca="false">R77+Q78</f>
        <v>39.216</v>
      </c>
    </row>
    <row r="79" s="1" customFormat="true" ht="12.8" hidden="false" customHeight="false" outlineLevel="0" collapsed="false">
      <c r="A79" s="50" t="s">
        <v>123</v>
      </c>
      <c r="B79" s="50" t="s">
        <v>20</v>
      </c>
      <c r="C79" s="63" t="s">
        <v>132</v>
      </c>
      <c r="D79" s="64" t="s">
        <v>133</v>
      </c>
      <c r="E79" s="65" t="s">
        <v>126</v>
      </c>
      <c r="F79" s="65" t="n">
        <v>24</v>
      </c>
      <c r="G79" s="66" t="n">
        <v>0.8</v>
      </c>
      <c r="H79" s="91" t="n">
        <f aca="false">G79*0.95</f>
        <v>0.76</v>
      </c>
      <c r="I79" s="68" t="s">
        <v>127</v>
      </c>
      <c r="J79" s="68" t="s">
        <v>28</v>
      </c>
      <c r="K79" s="121" t="n">
        <v>0.12</v>
      </c>
      <c r="L79" s="70"/>
      <c r="M79" s="70"/>
      <c r="N79" s="71" t="n">
        <f aca="false">O79*G79</f>
        <v>0</v>
      </c>
      <c r="O79" s="72" t="n">
        <f aca="false">L79*F79</f>
        <v>0</v>
      </c>
      <c r="P79" s="73" t="s">
        <v>29</v>
      </c>
      <c r="Q79" s="62" t="n">
        <f aca="false">L79*H79*F79</f>
        <v>0</v>
      </c>
      <c r="R79" s="62" t="n">
        <f aca="false">R78+Q79</f>
        <v>39.216</v>
      </c>
    </row>
    <row r="80" s="1" customFormat="true" ht="12.8" hidden="false" customHeight="false" outlineLevel="0" collapsed="false">
      <c r="A80" s="50" t="s">
        <v>123</v>
      </c>
      <c r="B80" s="50" t="s">
        <v>20</v>
      </c>
      <c r="C80" s="63" t="s">
        <v>134</v>
      </c>
      <c r="D80" s="64" t="s">
        <v>135</v>
      </c>
      <c r="E80" s="65" t="s">
        <v>126</v>
      </c>
      <c r="F80" s="65" t="n">
        <v>24</v>
      </c>
      <c r="G80" s="66" t="n">
        <v>0.8</v>
      </c>
      <c r="H80" s="91" t="n">
        <f aca="false">G80*0.95</f>
        <v>0.76</v>
      </c>
      <c r="I80" s="68" t="s">
        <v>127</v>
      </c>
      <c r="J80" s="68" t="s">
        <v>28</v>
      </c>
      <c r="K80" s="121" t="n">
        <v>0.12</v>
      </c>
      <c r="L80" s="70"/>
      <c r="M80" s="70"/>
      <c r="N80" s="71" t="n">
        <f aca="false">O80*G80</f>
        <v>0</v>
      </c>
      <c r="O80" s="72" t="n">
        <f aca="false">L80*F80</f>
        <v>0</v>
      </c>
      <c r="P80" s="73" t="s">
        <v>29</v>
      </c>
      <c r="Q80" s="62" t="n">
        <f aca="false">L80*H80*F80</f>
        <v>0</v>
      </c>
      <c r="R80" s="62" t="n">
        <f aca="false">R79+Q80</f>
        <v>39.216</v>
      </c>
    </row>
    <row r="81" s="1" customFormat="true" ht="12.8" hidden="false" customHeight="false" outlineLevel="0" collapsed="false">
      <c r="A81" s="50" t="s">
        <v>123</v>
      </c>
      <c r="B81" s="50" t="s">
        <v>20</v>
      </c>
      <c r="C81" s="63" t="s">
        <v>136</v>
      </c>
      <c r="D81" s="64" t="s">
        <v>137</v>
      </c>
      <c r="E81" s="65" t="s">
        <v>126</v>
      </c>
      <c r="F81" s="65" t="n">
        <v>24</v>
      </c>
      <c r="G81" s="66" t="n">
        <v>0.8</v>
      </c>
      <c r="H81" s="91" t="n">
        <f aca="false">G81*0.95</f>
        <v>0.76</v>
      </c>
      <c r="I81" s="68" t="s">
        <v>127</v>
      </c>
      <c r="J81" s="68" t="s">
        <v>28</v>
      </c>
      <c r="K81" s="121" t="n">
        <v>0.12</v>
      </c>
      <c r="L81" s="70"/>
      <c r="M81" s="70"/>
      <c r="N81" s="71" t="n">
        <f aca="false">O81*G81</f>
        <v>0</v>
      </c>
      <c r="O81" s="72" t="n">
        <f aca="false">L81*F81</f>
        <v>0</v>
      </c>
      <c r="P81" s="73" t="s">
        <v>29</v>
      </c>
      <c r="Q81" s="62" t="n">
        <f aca="false">L81*H81*F81</f>
        <v>0</v>
      </c>
      <c r="R81" s="62" t="n">
        <f aca="false">R80+Q81</f>
        <v>39.216</v>
      </c>
    </row>
    <row r="82" s="1" customFormat="true" ht="12.8" hidden="false" customHeight="false" outlineLevel="0" collapsed="false">
      <c r="A82" s="50" t="s">
        <v>123</v>
      </c>
      <c r="B82" s="50" t="s">
        <v>20</v>
      </c>
      <c r="C82" s="63" t="s">
        <v>138</v>
      </c>
      <c r="D82" s="64" t="s">
        <v>139</v>
      </c>
      <c r="E82" s="65" t="s">
        <v>126</v>
      </c>
      <c r="F82" s="65" t="n">
        <v>24</v>
      </c>
      <c r="G82" s="66" t="n">
        <v>0.76</v>
      </c>
      <c r="H82" s="91" t="n">
        <f aca="false">G82*0.95</f>
        <v>0.722</v>
      </c>
      <c r="I82" s="68" t="s">
        <v>127</v>
      </c>
      <c r="J82" s="68" t="s">
        <v>28</v>
      </c>
      <c r="K82" s="121" t="n">
        <v>0.12</v>
      </c>
      <c r="L82" s="70"/>
      <c r="M82" s="70"/>
      <c r="N82" s="71" t="n">
        <f aca="false">O82*G82</f>
        <v>0</v>
      </c>
      <c r="O82" s="72" t="n">
        <f aca="false">L82*F82</f>
        <v>0</v>
      </c>
      <c r="P82" s="73" t="s">
        <v>29</v>
      </c>
      <c r="Q82" s="62" t="n">
        <f aca="false">L82*H82*F82</f>
        <v>0</v>
      </c>
      <c r="R82" s="62" t="n">
        <f aca="false">R81+Q82</f>
        <v>39.216</v>
      </c>
    </row>
    <row r="83" s="1" customFormat="true" ht="12.8" hidden="false" customHeight="false" outlineLevel="0" collapsed="false">
      <c r="A83" s="50" t="s">
        <v>123</v>
      </c>
      <c r="B83" s="50" t="s">
        <v>20</v>
      </c>
      <c r="C83" s="63" t="s">
        <v>140</v>
      </c>
      <c r="D83" s="64" t="s">
        <v>141</v>
      </c>
      <c r="E83" s="65" t="s">
        <v>126</v>
      </c>
      <c r="F83" s="65" t="n">
        <v>24</v>
      </c>
      <c r="G83" s="108" t="n">
        <v>0.73</v>
      </c>
      <c r="H83" s="109" t="n">
        <f aca="false">G83*0.95</f>
        <v>0.6935</v>
      </c>
      <c r="I83" s="124" t="s">
        <v>127</v>
      </c>
      <c r="J83" s="68" t="s">
        <v>28</v>
      </c>
      <c r="K83" s="121" t="n">
        <v>0.12</v>
      </c>
      <c r="L83" s="70"/>
      <c r="M83" s="70"/>
      <c r="N83" s="71" t="n">
        <f aca="false">O83*G83</f>
        <v>0</v>
      </c>
      <c r="O83" s="72" t="n">
        <f aca="false">L83*F83</f>
        <v>0</v>
      </c>
      <c r="P83" s="73" t="s">
        <v>29</v>
      </c>
      <c r="Q83" s="62" t="n">
        <f aca="false">L83*H83*F83</f>
        <v>0</v>
      </c>
      <c r="R83" s="62" t="n">
        <f aca="false">R82+Q83</f>
        <v>39.216</v>
      </c>
    </row>
    <row r="84" s="1" customFormat="true" ht="12.8" hidden="false" customHeight="false" outlineLevel="0" collapsed="false">
      <c r="A84" s="50" t="s">
        <v>123</v>
      </c>
      <c r="B84" s="50" t="s">
        <v>20</v>
      </c>
      <c r="C84" s="74" t="s">
        <v>142</v>
      </c>
      <c r="D84" s="75" t="s">
        <v>143</v>
      </c>
      <c r="E84" s="76" t="s">
        <v>126</v>
      </c>
      <c r="F84" s="76" t="n">
        <v>24</v>
      </c>
      <c r="G84" s="110" t="n">
        <v>0.66</v>
      </c>
      <c r="H84" s="111" t="n">
        <f aca="false">G84*0.95</f>
        <v>0.627</v>
      </c>
      <c r="I84" s="112" t="s">
        <v>127</v>
      </c>
      <c r="J84" s="79" t="s">
        <v>28</v>
      </c>
      <c r="K84" s="122" t="n">
        <v>0.12</v>
      </c>
      <c r="L84" s="81"/>
      <c r="M84" s="81"/>
      <c r="N84" s="82" t="n">
        <f aca="false">O84*G84</f>
        <v>0</v>
      </c>
      <c r="O84" s="83" t="n">
        <f aca="false">L84*F84</f>
        <v>0</v>
      </c>
      <c r="P84" s="84" t="s">
        <v>29</v>
      </c>
      <c r="Q84" s="62" t="n">
        <f aca="false">L84*H84*F84</f>
        <v>0</v>
      </c>
      <c r="R84" s="62" t="n">
        <f aca="false">R83+Q84</f>
        <v>39.216</v>
      </c>
    </row>
    <row r="85" s="1" customFormat="true" ht="12.8" hidden="false" customHeight="false" outlineLevel="0" collapsed="false">
      <c r="A85" s="50" t="s">
        <v>123</v>
      </c>
      <c r="B85" s="50" t="s">
        <v>20</v>
      </c>
      <c r="C85" s="51" t="s">
        <v>144</v>
      </c>
      <c r="D85" s="52" t="s">
        <v>53</v>
      </c>
      <c r="E85" s="53" t="s">
        <v>65</v>
      </c>
      <c r="F85" s="53" t="n">
        <v>6</v>
      </c>
      <c r="G85" s="54" t="n">
        <v>1.55</v>
      </c>
      <c r="H85" s="90" t="n">
        <f aca="false">G85*0.95</f>
        <v>1.4725</v>
      </c>
      <c r="I85" s="56" t="s">
        <v>127</v>
      </c>
      <c r="J85" s="56" t="s">
        <v>28</v>
      </c>
      <c r="K85" s="125" t="n">
        <v>0.25</v>
      </c>
      <c r="L85" s="58"/>
      <c r="M85" s="58"/>
      <c r="N85" s="59" t="n">
        <f aca="false">O85*G85</f>
        <v>0</v>
      </c>
      <c r="O85" s="60" t="n">
        <f aca="false">L85*F85</f>
        <v>0</v>
      </c>
      <c r="P85" s="61" t="s">
        <v>29</v>
      </c>
      <c r="Q85" s="62" t="n">
        <f aca="false">L85*H85*F85</f>
        <v>0</v>
      </c>
      <c r="R85" s="62" t="n">
        <f aca="false">R84+Q85</f>
        <v>39.216</v>
      </c>
    </row>
    <row r="86" s="1" customFormat="true" ht="12.8" hidden="false" customHeight="false" outlineLevel="0" collapsed="false">
      <c r="A86" s="50" t="s">
        <v>123</v>
      </c>
      <c r="B86" s="50" t="s">
        <v>20</v>
      </c>
      <c r="C86" s="63" t="s">
        <v>145</v>
      </c>
      <c r="D86" s="64" t="s">
        <v>146</v>
      </c>
      <c r="E86" s="65" t="s">
        <v>101</v>
      </c>
      <c r="F86" s="65" t="n">
        <v>6</v>
      </c>
      <c r="G86" s="66" t="n">
        <v>1.65</v>
      </c>
      <c r="H86" s="91" t="n">
        <f aca="false">G86*0.95</f>
        <v>1.5675</v>
      </c>
      <c r="I86" s="68" t="s">
        <v>127</v>
      </c>
      <c r="J86" s="126" t="s">
        <v>147</v>
      </c>
      <c r="K86" s="127" t="n">
        <v>0.25</v>
      </c>
      <c r="L86" s="70"/>
      <c r="M86" s="70"/>
      <c r="N86" s="71" t="n">
        <f aca="false">O86*G86</f>
        <v>0</v>
      </c>
      <c r="O86" s="72" t="n">
        <f aca="false">L86*F86</f>
        <v>0</v>
      </c>
      <c r="P86" s="73" t="s">
        <v>29</v>
      </c>
      <c r="Q86" s="62" t="n">
        <f aca="false">L86*H86*F86</f>
        <v>0</v>
      </c>
      <c r="R86" s="62" t="n">
        <f aca="false">R85+Q86</f>
        <v>39.216</v>
      </c>
    </row>
    <row r="87" s="1" customFormat="true" ht="12.8" hidden="false" customHeight="false" outlineLevel="0" collapsed="false">
      <c r="A87" s="50" t="s">
        <v>123</v>
      </c>
      <c r="B87" s="50" t="s">
        <v>20</v>
      </c>
      <c r="C87" s="63" t="s">
        <v>148</v>
      </c>
      <c r="D87" s="64" t="s">
        <v>129</v>
      </c>
      <c r="E87" s="65" t="s">
        <v>65</v>
      </c>
      <c r="F87" s="65" t="n">
        <v>6</v>
      </c>
      <c r="G87" s="66" t="n">
        <v>2.4</v>
      </c>
      <c r="H87" s="91" t="n">
        <f aca="false">G87*0.95</f>
        <v>2.28</v>
      </c>
      <c r="I87" s="68" t="s">
        <v>127</v>
      </c>
      <c r="J87" s="68" t="s">
        <v>28</v>
      </c>
      <c r="K87" s="127" t="n">
        <v>0.25</v>
      </c>
      <c r="L87" s="70"/>
      <c r="M87" s="70"/>
      <c r="N87" s="71" t="n">
        <f aca="false">O87*G87</f>
        <v>0</v>
      </c>
      <c r="O87" s="72" t="n">
        <f aca="false">L87*F87</f>
        <v>0</v>
      </c>
      <c r="P87" s="73" t="s">
        <v>29</v>
      </c>
      <c r="Q87" s="62" t="n">
        <f aca="false">L87*H87*F87</f>
        <v>0</v>
      </c>
      <c r="R87" s="62" t="n">
        <f aca="false">R86+Q87</f>
        <v>39.216</v>
      </c>
    </row>
    <row r="88" s="1" customFormat="true" ht="12.8" hidden="false" customHeight="false" outlineLevel="0" collapsed="false">
      <c r="A88" s="50" t="s">
        <v>123</v>
      </c>
      <c r="B88" s="50" t="s">
        <v>20</v>
      </c>
      <c r="C88" s="63" t="s">
        <v>149</v>
      </c>
      <c r="D88" s="64" t="s">
        <v>150</v>
      </c>
      <c r="E88" s="65" t="s">
        <v>65</v>
      </c>
      <c r="F88" s="65" t="n">
        <v>6</v>
      </c>
      <c r="G88" s="66" t="n">
        <v>2.4</v>
      </c>
      <c r="H88" s="91" t="n">
        <f aca="false">G88*0.95</f>
        <v>2.28</v>
      </c>
      <c r="I88" s="68" t="s">
        <v>127</v>
      </c>
      <c r="J88" s="68" t="s">
        <v>28</v>
      </c>
      <c r="K88" s="127" t="n">
        <v>0.25</v>
      </c>
      <c r="L88" s="70"/>
      <c r="M88" s="70"/>
      <c r="N88" s="71" t="n">
        <f aca="false">O88*G88</f>
        <v>0</v>
      </c>
      <c r="O88" s="72" t="n">
        <f aca="false">L88*F88</f>
        <v>0</v>
      </c>
      <c r="P88" s="73" t="s">
        <v>29</v>
      </c>
      <c r="Q88" s="62" t="n">
        <f aca="false">L88*H88*F88</f>
        <v>0</v>
      </c>
      <c r="R88" s="62" t="n">
        <f aca="false">R87+Q88</f>
        <v>39.216</v>
      </c>
    </row>
    <row r="89" s="1" customFormat="true" ht="12.8" hidden="false" customHeight="false" outlineLevel="0" collapsed="false">
      <c r="A89" s="50" t="s">
        <v>123</v>
      </c>
      <c r="B89" s="50" t="s">
        <v>20</v>
      </c>
      <c r="C89" s="63" t="s">
        <v>151</v>
      </c>
      <c r="D89" s="64" t="s">
        <v>152</v>
      </c>
      <c r="E89" s="65" t="s">
        <v>65</v>
      </c>
      <c r="F89" s="65" t="n">
        <v>6</v>
      </c>
      <c r="G89" s="66" t="n">
        <v>2.4</v>
      </c>
      <c r="H89" s="91" t="n">
        <f aca="false">G89*0.95</f>
        <v>2.28</v>
      </c>
      <c r="I89" s="68" t="s">
        <v>127</v>
      </c>
      <c r="J89" s="68" t="s">
        <v>28</v>
      </c>
      <c r="K89" s="127" t="n">
        <v>0.25</v>
      </c>
      <c r="L89" s="70"/>
      <c r="M89" s="70"/>
      <c r="N89" s="71" t="n">
        <f aca="false">O89*G89</f>
        <v>0</v>
      </c>
      <c r="O89" s="72" t="n">
        <f aca="false">L89*F89</f>
        <v>0</v>
      </c>
      <c r="P89" s="73" t="s">
        <v>29</v>
      </c>
      <c r="Q89" s="62" t="n">
        <f aca="false">L89*H89*F89</f>
        <v>0</v>
      </c>
      <c r="R89" s="62" t="n">
        <f aca="false">R88+Q89</f>
        <v>39.216</v>
      </c>
    </row>
    <row r="90" s="1" customFormat="true" ht="12.8" hidden="false" customHeight="false" outlineLevel="0" collapsed="false">
      <c r="A90" s="50" t="s">
        <v>123</v>
      </c>
      <c r="B90" s="50" t="s">
        <v>20</v>
      </c>
      <c r="C90" s="63" t="s">
        <v>153</v>
      </c>
      <c r="D90" s="64" t="s">
        <v>154</v>
      </c>
      <c r="E90" s="65" t="s">
        <v>65</v>
      </c>
      <c r="F90" s="65" t="n">
        <v>6</v>
      </c>
      <c r="G90" s="66" t="n">
        <v>2.75</v>
      </c>
      <c r="H90" s="91" t="n">
        <f aca="false">G90*0.95</f>
        <v>2.6125</v>
      </c>
      <c r="I90" s="68" t="s">
        <v>127</v>
      </c>
      <c r="J90" s="68" t="s">
        <v>28</v>
      </c>
      <c r="K90" s="127" t="n">
        <v>0.25</v>
      </c>
      <c r="L90" s="70"/>
      <c r="M90" s="70"/>
      <c r="N90" s="71" t="n">
        <f aca="false">O90*G90</f>
        <v>0</v>
      </c>
      <c r="O90" s="72" t="n">
        <f aca="false">L90*F90</f>
        <v>0</v>
      </c>
      <c r="P90" s="73" t="s">
        <v>29</v>
      </c>
      <c r="Q90" s="62" t="n">
        <f aca="false">L90*H90*F90</f>
        <v>0</v>
      </c>
      <c r="R90" s="62" t="n">
        <f aca="false">R89+Q90</f>
        <v>39.216</v>
      </c>
    </row>
    <row r="91" s="1" customFormat="true" ht="12.8" hidden="false" customHeight="false" outlineLevel="0" collapsed="false">
      <c r="A91" s="50" t="s">
        <v>123</v>
      </c>
      <c r="B91" s="50" t="s">
        <v>20</v>
      </c>
      <c r="C91" s="63" t="s">
        <v>155</v>
      </c>
      <c r="D91" s="64" t="s">
        <v>156</v>
      </c>
      <c r="E91" s="65" t="s">
        <v>65</v>
      </c>
      <c r="F91" s="65" t="n">
        <v>6</v>
      </c>
      <c r="G91" s="66" t="n">
        <v>3.11</v>
      </c>
      <c r="H91" s="91" t="n">
        <f aca="false">G91*0.95</f>
        <v>2.9545</v>
      </c>
      <c r="I91" s="68" t="s">
        <v>127</v>
      </c>
      <c r="J91" s="68" t="s">
        <v>28</v>
      </c>
      <c r="K91" s="127" t="n">
        <v>0.25</v>
      </c>
      <c r="L91" s="70"/>
      <c r="M91" s="70"/>
      <c r="N91" s="71" t="n">
        <f aca="false">O91*G91</f>
        <v>0</v>
      </c>
      <c r="O91" s="72" t="n">
        <f aca="false">L91*F91</f>
        <v>0</v>
      </c>
      <c r="P91" s="73" t="s">
        <v>29</v>
      </c>
      <c r="Q91" s="62" t="n">
        <f aca="false">L91*H91*F91</f>
        <v>0</v>
      </c>
      <c r="R91" s="62" t="n">
        <f aca="false">R90+Q91</f>
        <v>39.216</v>
      </c>
    </row>
    <row r="92" s="1" customFormat="true" ht="12.8" hidden="false" customHeight="false" outlineLevel="0" collapsed="false">
      <c r="A92" s="50" t="s">
        <v>123</v>
      </c>
      <c r="B92" s="50" t="s">
        <v>20</v>
      </c>
      <c r="C92" s="63" t="s">
        <v>157</v>
      </c>
      <c r="D92" s="64" t="s">
        <v>158</v>
      </c>
      <c r="E92" s="65" t="s">
        <v>65</v>
      </c>
      <c r="F92" s="65" t="n">
        <v>6</v>
      </c>
      <c r="G92" s="66" t="n">
        <v>2.4</v>
      </c>
      <c r="H92" s="91" t="n">
        <f aca="false">G92*0.95</f>
        <v>2.28</v>
      </c>
      <c r="I92" s="68" t="s">
        <v>127</v>
      </c>
      <c r="J92" s="68" t="s">
        <v>28</v>
      </c>
      <c r="K92" s="127" t="n">
        <v>0.25</v>
      </c>
      <c r="L92" s="70"/>
      <c r="M92" s="70"/>
      <c r="N92" s="71" t="n">
        <f aca="false">O92*G92</f>
        <v>0</v>
      </c>
      <c r="O92" s="72" t="n">
        <f aca="false">L92*F92</f>
        <v>0</v>
      </c>
      <c r="P92" s="73" t="s">
        <v>29</v>
      </c>
      <c r="Q92" s="62" t="n">
        <f aca="false">L92*H92*F92</f>
        <v>0</v>
      </c>
      <c r="R92" s="62" t="n">
        <f aca="false">R91+Q92</f>
        <v>39.216</v>
      </c>
    </row>
    <row r="93" s="1" customFormat="true" ht="12.8" hidden="false" customHeight="false" outlineLevel="0" collapsed="false">
      <c r="A93" s="50" t="s">
        <v>123</v>
      </c>
      <c r="B93" s="50" t="s">
        <v>20</v>
      </c>
      <c r="C93" s="63" t="s">
        <v>159</v>
      </c>
      <c r="D93" s="64" t="s">
        <v>160</v>
      </c>
      <c r="E93" s="65" t="s">
        <v>65</v>
      </c>
      <c r="F93" s="65" t="n">
        <v>6</v>
      </c>
      <c r="G93" s="66" t="n">
        <v>2.4</v>
      </c>
      <c r="H93" s="91" t="n">
        <f aca="false">G93*0.95</f>
        <v>2.28</v>
      </c>
      <c r="I93" s="68" t="s">
        <v>127</v>
      </c>
      <c r="J93" s="68" t="s">
        <v>28</v>
      </c>
      <c r="K93" s="127" t="n">
        <v>0.25</v>
      </c>
      <c r="L93" s="70"/>
      <c r="M93" s="70"/>
      <c r="N93" s="71" t="n">
        <f aca="false">O93*G93</f>
        <v>0</v>
      </c>
      <c r="O93" s="72" t="n">
        <f aca="false">L93*F93</f>
        <v>0</v>
      </c>
      <c r="P93" s="73" t="s">
        <v>29</v>
      </c>
      <c r="Q93" s="62" t="n">
        <f aca="false">L93*H93*F93</f>
        <v>0</v>
      </c>
      <c r="R93" s="62" t="n">
        <f aca="false">R92+Q93</f>
        <v>39.216</v>
      </c>
    </row>
    <row r="94" s="1" customFormat="true" ht="12.8" hidden="false" customHeight="false" outlineLevel="0" collapsed="false">
      <c r="A94" s="50" t="s">
        <v>123</v>
      </c>
      <c r="B94" s="50" t="s">
        <v>20</v>
      </c>
      <c r="C94" s="63" t="s">
        <v>161</v>
      </c>
      <c r="D94" s="64" t="s">
        <v>162</v>
      </c>
      <c r="E94" s="65" t="s">
        <v>65</v>
      </c>
      <c r="F94" s="65" t="n">
        <v>6</v>
      </c>
      <c r="G94" s="66" t="n">
        <v>3.11</v>
      </c>
      <c r="H94" s="91" t="n">
        <f aca="false">G94*0.95</f>
        <v>2.9545</v>
      </c>
      <c r="I94" s="68" t="s">
        <v>127</v>
      </c>
      <c r="J94" s="68" t="s">
        <v>28</v>
      </c>
      <c r="K94" s="127" t="n">
        <v>0.25</v>
      </c>
      <c r="L94" s="70"/>
      <c r="M94" s="70"/>
      <c r="N94" s="71" t="n">
        <f aca="false">O94*G94</f>
        <v>0</v>
      </c>
      <c r="O94" s="72" t="n">
        <f aca="false">L94*F94</f>
        <v>0</v>
      </c>
      <c r="P94" s="73" t="s">
        <v>29</v>
      </c>
      <c r="Q94" s="62" t="n">
        <f aca="false">L94*H94*F94</f>
        <v>0</v>
      </c>
      <c r="R94" s="62" t="n">
        <f aca="false">R93+Q94</f>
        <v>39.216</v>
      </c>
    </row>
    <row r="95" s="1" customFormat="true" ht="12.8" hidden="false" customHeight="false" outlineLevel="0" collapsed="false">
      <c r="A95" s="50" t="s">
        <v>123</v>
      </c>
      <c r="B95" s="50" t="s">
        <v>20</v>
      </c>
      <c r="C95" s="63" t="s">
        <v>163</v>
      </c>
      <c r="D95" s="64" t="s">
        <v>164</v>
      </c>
      <c r="E95" s="65" t="s">
        <v>65</v>
      </c>
      <c r="F95" s="65" t="n">
        <v>6</v>
      </c>
      <c r="G95" s="66" t="n">
        <v>2.25</v>
      </c>
      <c r="H95" s="91" t="n">
        <f aca="false">G95*0.95</f>
        <v>2.1375</v>
      </c>
      <c r="I95" s="68" t="s">
        <v>127</v>
      </c>
      <c r="J95" s="68" t="s">
        <v>28</v>
      </c>
      <c r="K95" s="127" t="n">
        <v>0.25</v>
      </c>
      <c r="L95" s="70"/>
      <c r="M95" s="70"/>
      <c r="N95" s="71" t="n">
        <f aca="false">O95*G95</f>
        <v>0</v>
      </c>
      <c r="O95" s="72" t="n">
        <f aca="false">L95*F95</f>
        <v>0</v>
      </c>
      <c r="P95" s="73" t="s">
        <v>29</v>
      </c>
      <c r="Q95" s="62" t="n">
        <f aca="false">L95*H95*F95</f>
        <v>0</v>
      </c>
      <c r="R95" s="62" t="n">
        <f aca="false">R94+Q95</f>
        <v>39.216</v>
      </c>
    </row>
    <row r="96" s="1" customFormat="true" ht="12.8" hidden="false" customHeight="false" outlineLevel="0" collapsed="false">
      <c r="A96" s="50" t="s">
        <v>123</v>
      </c>
      <c r="B96" s="50" t="s">
        <v>20</v>
      </c>
      <c r="C96" s="63" t="s">
        <v>165</v>
      </c>
      <c r="D96" s="64" t="s">
        <v>166</v>
      </c>
      <c r="E96" s="65" t="s">
        <v>65</v>
      </c>
      <c r="F96" s="65" t="n">
        <v>6</v>
      </c>
      <c r="G96" s="66" t="n">
        <v>2</v>
      </c>
      <c r="H96" s="91" t="n">
        <f aca="false">G96*0.95</f>
        <v>1.9</v>
      </c>
      <c r="I96" s="68" t="s">
        <v>127</v>
      </c>
      <c r="J96" s="68" t="s">
        <v>28</v>
      </c>
      <c r="K96" s="127" t="n">
        <v>0.25</v>
      </c>
      <c r="L96" s="70"/>
      <c r="M96" s="70"/>
      <c r="N96" s="71" t="n">
        <f aca="false">O96*G96</f>
        <v>0</v>
      </c>
      <c r="O96" s="72" t="n">
        <f aca="false">L96*F96</f>
        <v>0</v>
      </c>
      <c r="P96" s="73" t="s">
        <v>29</v>
      </c>
      <c r="Q96" s="62" t="n">
        <f aca="false">L96*H96*F96</f>
        <v>0</v>
      </c>
      <c r="R96" s="62" t="n">
        <f aca="false">R95+Q96</f>
        <v>39.216</v>
      </c>
    </row>
    <row r="97" s="1" customFormat="true" ht="12.8" hidden="false" customHeight="false" outlineLevel="0" collapsed="false">
      <c r="A97" s="50" t="s">
        <v>123</v>
      </c>
      <c r="B97" s="50" t="s">
        <v>20</v>
      </c>
      <c r="C97" s="63" t="s">
        <v>167</v>
      </c>
      <c r="D97" s="64" t="s">
        <v>137</v>
      </c>
      <c r="E97" s="65" t="s">
        <v>65</v>
      </c>
      <c r="F97" s="65" t="n">
        <v>6</v>
      </c>
      <c r="G97" s="66" t="n">
        <v>2</v>
      </c>
      <c r="H97" s="91" t="n">
        <f aca="false">G97*0.95</f>
        <v>1.9</v>
      </c>
      <c r="I97" s="68" t="s">
        <v>127</v>
      </c>
      <c r="J97" s="68" t="s">
        <v>28</v>
      </c>
      <c r="K97" s="127" t="n">
        <v>0.25</v>
      </c>
      <c r="L97" s="70"/>
      <c r="M97" s="70"/>
      <c r="N97" s="71" t="n">
        <f aca="false">O97*G97</f>
        <v>0</v>
      </c>
      <c r="O97" s="72" t="n">
        <f aca="false">L97*F97</f>
        <v>0</v>
      </c>
      <c r="P97" s="73" t="s">
        <v>29</v>
      </c>
      <c r="Q97" s="62" t="n">
        <f aca="false">L97*H97*F97</f>
        <v>0</v>
      </c>
      <c r="R97" s="62" t="n">
        <f aca="false">R96+Q97</f>
        <v>39.216</v>
      </c>
    </row>
    <row r="98" s="1" customFormat="true" ht="12.8" hidden="false" customHeight="false" outlineLevel="0" collapsed="false">
      <c r="A98" s="50" t="s">
        <v>123</v>
      </c>
      <c r="B98" s="50" t="s">
        <v>20</v>
      </c>
      <c r="C98" s="63" t="s">
        <v>168</v>
      </c>
      <c r="D98" s="64" t="s">
        <v>169</v>
      </c>
      <c r="E98" s="65" t="s">
        <v>65</v>
      </c>
      <c r="F98" s="65" t="n">
        <v>6</v>
      </c>
      <c r="G98" s="66" t="n">
        <v>6.16</v>
      </c>
      <c r="H98" s="91" t="n">
        <f aca="false">G98*0.95</f>
        <v>5.852</v>
      </c>
      <c r="I98" s="68" t="s">
        <v>127</v>
      </c>
      <c r="J98" s="68" t="s">
        <v>28</v>
      </c>
      <c r="K98" s="127" t="n">
        <v>0.25</v>
      </c>
      <c r="L98" s="70"/>
      <c r="M98" s="70"/>
      <c r="N98" s="71" t="n">
        <f aca="false">O98*G98</f>
        <v>0</v>
      </c>
      <c r="O98" s="72" t="n">
        <f aca="false">L98*F98</f>
        <v>0</v>
      </c>
      <c r="P98" s="73" t="s">
        <v>29</v>
      </c>
      <c r="Q98" s="62" t="n">
        <f aca="false">L98*H98*F98</f>
        <v>0</v>
      </c>
      <c r="R98" s="62" t="n">
        <f aca="false">R97+Q98</f>
        <v>39.216</v>
      </c>
    </row>
    <row r="99" s="1" customFormat="true" ht="12.8" hidden="false" customHeight="false" outlineLevel="0" collapsed="false">
      <c r="A99" s="50" t="s">
        <v>123</v>
      </c>
      <c r="B99" s="50" t="s">
        <v>20</v>
      </c>
      <c r="C99" s="63" t="s">
        <v>170</v>
      </c>
      <c r="D99" s="64" t="s">
        <v>171</v>
      </c>
      <c r="E99" s="65" t="s">
        <v>65</v>
      </c>
      <c r="F99" s="65" t="n">
        <v>6</v>
      </c>
      <c r="G99" s="66" t="n">
        <v>3</v>
      </c>
      <c r="H99" s="91" t="n">
        <f aca="false">G99*0.95</f>
        <v>2.85</v>
      </c>
      <c r="I99" s="68" t="s">
        <v>127</v>
      </c>
      <c r="J99" s="68" t="s">
        <v>28</v>
      </c>
      <c r="K99" s="127" t="n">
        <v>0.25</v>
      </c>
      <c r="L99" s="70"/>
      <c r="M99" s="70"/>
      <c r="N99" s="71" t="n">
        <f aca="false">O99*G99</f>
        <v>0</v>
      </c>
      <c r="O99" s="72" t="n">
        <f aca="false">L99*F99</f>
        <v>0</v>
      </c>
      <c r="P99" s="73" t="s">
        <v>29</v>
      </c>
      <c r="Q99" s="62" t="n">
        <f aca="false">L99*H99*F99</f>
        <v>0</v>
      </c>
      <c r="R99" s="62" t="n">
        <f aca="false">R98+Q99</f>
        <v>39.216</v>
      </c>
    </row>
    <row r="100" s="1" customFormat="true" ht="12.8" hidden="false" customHeight="false" outlineLevel="0" collapsed="false">
      <c r="A100" s="50" t="s">
        <v>123</v>
      </c>
      <c r="B100" s="50" t="s">
        <v>20</v>
      </c>
      <c r="C100" s="63" t="s">
        <v>172</v>
      </c>
      <c r="D100" s="64" t="s">
        <v>173</v>
      </c>
      <c r="E100" s="65" t="s">
        <v>65</v>
      </c>
      <c r="F100" s="65" t="n">
        <v>6</v>
      </c>
      <c r="G100" s="66" t="n">
        <v>3</v>
      </c>
      <c r="H100" s="91" t="n">
        <f aca="false">G100*0.95</f>
        <v>2.85</v>
      </c>
      <c r="I100" s="68" t="s">
        <v>127</v>
      </c>
      <c r="J100" s="68" t="s">
        <v>28</v>
      </c>
      <c r="K100" s="127" t="n">
        <v>0.25</v>
      </c>
      <c r="L100" s="70"/>
      <c r="M100" s="70"/>
      <c r="N100" s="71" t="n">
        <f aca="false">O100*G100</f>
        <v>0</v>
      </c>
      <c r="O100" s="72" t="n">
        <f aca="false">L100*F100</f>
        <v>0</v>
      </c>
      <c r="P100" s="73" t="s">
        <v>29</v>
      </c>
      <c r="Q100" s="62" t="n">
        <f aca="false">L100*H100*F100</f>
        <v>0</v>
      </c>
      <c r="R100" s="62" t="n">
        <f aca="false">R99+Q100</f>
        <v>39.216</v>
      </c>
    </row>
    <row r="101" s="1" customFormat="true" ht="12.8" hidden="false" customHeight="false" outlineLevel="0" collapsed="false">
      <c r="A101" s="50" t="s">
        <v>123</v>
      </c>
      <c r="B101" s="50" t="s">
        <v>20</v>
      </c>
      <c r="C101" s="63" t="s">
        <v>174</v>
      </c>
      <c r="D101" s="64" t="s">
        <v>175</v>
      </c>
      <c r="E101" s="65" t="s">
        <v>65</v>
      </c>
      <c r="F101" s="65" t="n">
        <v>6</v>
      </c>
      <c r="G101" s="66" t="n">
        <v>2.74</v>
      </c>
      <c r="H101" s="91" t="n">
        <f aca="false">G101*0.95</f>
        <v>2.603</v>
      </c>
      <c r="I101" s="68" t="s">
        <v>127</v>
      </c>
      <c r="J101" s="68" t="s">
        <v>28</v>
      </c>
      <c r="K101" s="127" t="n">
        <v>0.25</v>
      </c>
      <c r="L101" s="70"/>
      <c r="M101" s="70"/>
      <c r="N101" s="71" t="n">
        <f aca="false">O101*G101</f>
        <v>0</v>
      </c>
      <c r="O101" s="72" t="n">
        <f aca="false">L101*F101</f>
        <v>0</v>
      </c>
      <c r="P101" s="73" t="s">
        <v>29</v>
      </c>
      <c r="Q101" s="62" t="n">
        <f aca="false">L101*H101*F101</f>
        <v>0</v>
      </c>
      <c r="R101" s="62" t="n">
        <f aca="false">R100+Q101</f>
        <v>39.216</v>
      </c>
    </row>
    <row r="102" s="1" customFormat="true" ht="12.8" hidden="false" customHeight="false" outlineLevel="0" collapsed="false">
      <c r="A102" s="50" t="s">
        <v>123</v>
      </c>
      <c r="B102" s="50" t="s">
        <v>20</v>
      </c>
      <c r="C102" s="63" t="s">
        <v>176</v>
      </c>
      <c r="D102" s="64" t="s">
        <v>62</v>
      </c>
      <c r="E102" s="65" t="s">
        <v>65</v>
      </c>
      <c r="F102" s="65" t="n">
        <v>6</v>
      </c>
      <c r="G102" s="66" t="n">
        <v>2.67</v>
      </c>
      <c r="H102" s="91" t="n">
        <f aca="false">G102*0.95</f>
        <v>2.5365</v>
      </c>
      <c r="I102" s="68" t="s">
        <v>127</v>
      </c>
      <c r="J102" s="68" t="s">
        <v>28</v>
      </c>
      <c r="K102" s="127" t="n">
        <v>0.25</v>
      </c>
      <c r="L102" s="70"/>
      <c r="M102" s="70"/>
      <c r="N102" s="71" t="n">
        <f aca="false">O102*G102</f>
        <v>0</v>
      </c>
      <c r="O102" s="72" t="n">
        <f aca="false">L102*F102</f>
        <v>0</v>
      </c>
      <c r="P102" s="73" t="s">
        <v>29</v>
      </c>
      <c r="Q102" s="62" t="n">
        <f aca="false">L102*H102*F102</f>
        <v>0</v>
      </c>
      <c r="R102" s="62" t="n">
        <f aca="false">R101+Q102</f>
        <v>39.216</v>
      </c>
    </row>
    <row r="103" s="1" customFormat="true" ht="12.8" hidden="false" customHeight="false" outlineLevel="0" collapsed="false">
      <c r="A103" s="50" t="s">
        <v>123</v>
      </c>
      <c r="B103" s="50" t="s">
        <v>20</v>
      </c>
      <c r="C103" s="63" t="s">
        <v>177</v>
      </c>
      <c r="D103" s="64" t="s">
        <v>178</v>
      </c>
      <c r="E103" s="65" t="s">
        <v>65</v>
      </c>
      <c r="F103" s="65" t="n">
        <v>6</v>
      </c>
      <c r="G103" s="66" t="n">
        <v>2.88</v>
      </c>
      <c r="H103" s="91" t="n">
        <f aca="false">G103*0.95</f>
        <v>2.736</v>
      </c>
      <c r="I103" s="68" t="s">
        <v>127</v>
      </c>
      <c r="J103" s="68" t="s">
        <v>28</v>
      </c>
      <c r="K103" s="127" t="n">
        <v>0.25</v>
      </c>
      <c r="L103" s="70"/>
      <c r="M103" s="70"/>
      <c r="N103" s="71" t="n">
        <f aca="false">O103*G103</f>
        <v>0</v>
      </c>
      <c r="O103" s="72" t="n">
        <f aca="false">L103*F103</f>
        <v>0</v>
      </c>
      <c r="P103" s="73" t="s">
        <v>29</v>
      </c>
      <c r="Q103" s="62" t="n">
        <f aca="false">L103*H103*F103</f>
        <v>0</v>
      </c>
      <c r="R103" s="62" t="n">
        <f aca="false">R102+Q103</f>
        <v>39.216</v>
      </c>
    </row>
    <row r="104" s="1" customFormat="true" ht="12.8" hidden="false" customHeight="false" outlineLevel="0" collapsed="false">
      <c r="A104" s="50" t="s">
        <v>123</v>
      </c>
      <c r="B104" s="50" t="s">
        <v>20</v>
      </c>
      <c r="C104" s="63" t="s">
        <v>179</v>
      </c>
      <c r="D104" s="64" t="s">
        <v>180</v>
      </c>
      <c r="E104" s="65" t="s">
        <v>65</v>
      </c>
      <c r="F104" s="65" t="n">
        <v>6</v>
      </c>
      <c r="G104" s="66" t="n">
        <v>2.88</v>
      </c>
      <c r="H104" s="91" t="n">
        <f aca="false">G104*0.95</f>
        <v>2.736</v>
      </c>
      <c r="I104" s="68" t="s">
        <v>127</v>
      </c>
      <c r="J104" s="68" t="s">
        <v>28</v>
      </c>
      <c r="K104" s="127" t="n">
        <v>0.25</v>
      </c>
      <c r="L104" s="70"/>
      <c r="M104" s="70"/>
      <c r="N104" s="71" t="n">
        <f aca="false">O104*G104</f>
        <v>0</v>
      </c>
      <c r="O104" s="72" t="n">
        <f aca="false">L104*F104</f>
        <v>0</v>
      </c>
      <c r="P104" s="73" t="s">
        <v>29</v>
      </c>
      <c r="Q104" s="62" t="n">
        <f aca="false">L104*H104*F104</f>
        <v>0</v>
      </c>
      <c r="R104" s="62" t="n">
        <f aca="false">R103+Q104</f>
        <v>39.216</v>
      </c>
    </row>
    <row r="105" s="1" customFormat="true" ht="12.8" hidden="false" customHeight="false" outlineLevel="0" collapsed="false">
      <c r="A105" s="50" t="s">
        <v>123</v>
      </c>
      <c r="B105" s="50" t="s">
        <v>20</v>
      </c>
      <c r="C105" s="63" t="s">
        <v>181</v>
      </c>
      <c r="D105" s="64" t="s">
        <v>89</v>
      </c>
      <c r="E105" s="65" t="s">
        <v>65</v>
      </c>
      <c r="F105" s="65" t="n">
        <v>6</v>
      </c>
      <c r="G105" s="66" t="n">
        <v>2</v>
      </c>
      <c r="H105" s="91" t="n">
        <f aca="false">G105*0.95</f>
        <v>1.9</v>
      </c>
      <c r="I105" s="68" t="s">
        <v>127</v>
      </c>
      <c r="J105" s="68" t="s">
        <v>28</v>
      </c>
      <c r="K105" s="127" t="n">
        <v>0.25</v>
      </c>
      <c r="L105" s="70"/>
      <c r="M105" s="70"/>
      <c r="N105" s="71" t="n">
        <f aca="false">O105*G105</f>
        <v>0</v>
      </c>
      <c r="O105" s="72" t="n">
        <f aca="false">L105*F105</f>
        <v>0</v>
      </c>
      <c r="P105" s="73" t="s">
        <v>29</v>
      </c>
      <c r="Q105" s="62" t="n">
        <f aca="false">L105*H105*F105</f>
        <v>0</v>
      </c>
      <c r="R105" s="62" t="n">
        <f aca="false">R104+Q105</f>
        <v>39.216</v>
      </c>
    </row>
    <row r="106" s="1" customFormat="true" ht="12.8" hidden="false" customHeight="false" outlineLevel="0" collapsed="false">
      <c r="A106" s="50" t="s">
        <v>123</v>
      </c>
      <c r="B106" s="50" t="s">
        <v>20</v>
      </c>
      <c r="C106" s="63" t="s">
        <v>182</v>
      </c>
      <c r="D106" s="64" t="s">
        <v>139</v>
      </c>
      <c r="E106" s="65" t="s">
        <v>65</v>
      </c>
      <c r="F106" s="65" t="n">
        <v>6</v>
      </c>
      <c r="G106" s="66" t="n">
        <v>2.39</v>
      </c>
      <c r="H106" s="91" t="n">
        <f aca="false">G106*0.95</f>
        <v>2.2705</v>
      </c>
      <c r="I106" s="68" t="s">
        <v>127</v>
      </c>
      <c r="J106" s="68" t="s">
        <v>28</v>
      </c>
      <c r="K106" s="127" t="n">
        <v>0.25</v>
      </c>
      <c r="L106" s="70"/>
      <c r="M106" s="70"/>
      <c r="N106" s="71" t="n">
        <f aca="false">O106*G106</f>
        <v>0</v>
      </c>
      <c r="O106" s="72" t="n">
        <f aca="false">L106*F106</f>
        <v>0</v>
      </c>
      <c r="P106" s="73" t="s">
        <v>29</v>
      </c>
      <c r="Q106" s="62" t="n">
        <f aca="false">L106*H106*F106</f>
        <v>0</v>
      </c>
      <c r="R106" s="62" t="n">
        <f aca="false">R105+Q106</f>
        <v>39.216</v>
      </c>
    </row>
    <row r="107" s="1" customFormat="true" ht="12.8" hidden="false" customHeight="false" outlineLevel="0" collapsed="false">
      <c r="A107" s="50" t="s">
        <v>123</v>
      </c>
      <c r="B107" s="50" t="s">
        <v>20</v>
      </c>
      <c r="C107" s="74" t="s">
        <v>183</v>
      </c>
      <c r="D107" s="75" t="s">
        <v>143</v>
      </c>
      <c r="E107" s="76" t="s">
        <v>101</v>
      </c>
      <c r="F107" s="76" t="n">
        <v>6</v>
      </c>
      <c r="G107" s="77" t="n">
        <v>2.17</v>
      </c>
      <c r="H107" s="92" t="n">
        <f aca="false">G107*0.95</f>
        <v>2.0615</v>
      </c>
      <c r="I107" s="79" t="s">
        <v>127</v>
      </c>
      <c r="J107" s="79" t="s">
        <v>28</v>
      </c>
      <c r="K107" s="128" t="n">
        <v>0.3</v>
      </c>
      <c r="L107" s="81"/>
      <c r="M107" s="81"/>
      <c r="N107" s="82" t="n">
        <f aca="false">O107*G107</f>
        <v>0</v>
      </c>
      <c r="O107" s="83" t="n">
        <f aca="false">L107*F107</f>
        <v>0</v>
      </c>
      <c r="P107" s="84" t="s">
        <v>29</v>
      </c>
      <c r="Q107" s="62" t="n">
        <f aca="false">L107*H107*F107</f>
        <v>0</v>
      </c>
      <c r="R107" s="62" t="n">
        <f aca="false">R106+Q107</f>
        <v>39.216</v>
      </c>
    </row>
    <row r="108" s="1" customFormat="true" ht="12.8" hidden="false" customHeight="false" outlineLevel="0" collapsed="false">
      <c r="A108" s="50" t="s">
        <v>123</v>
      </c>
      <c r="B108" s="50" t="s">
        <v>20</v>
      </c>
      <c r="C108" s="51" t="s">
        <v>184</v>
      </c>
      <c r="D108" s="52" t="s">
        <v>185</v>
      </c>
      <c r="E108" s="53" t="s">
        <v>65</v>
      </c>
      <c r="F108" s="53" t="n">
        <v>6</v>
      </c>
      <c r="G108" s="54" t="n">
        <v>2</v>
      </c>
      <c r="H108" s="90" t="n">
        <f aca="false">G108*0.95</f>
        <v>1.9</v>
      </c>
      <c r="I108" s="56" t="s">
        <v>127</v>
      </c>
      <c r="J108" s="56" t="s">
        <v>28</v>
      </c>
      <c r="K108" s="125" t="n">
        <v>0.25</v>
      </c>
      <c r="L108" s="58"/>
      <c r="M108" s="58"/>
      <c r="N108" s="59" t="n">
        <f aca="false">O108*G108</f>
        <v>0</v>
      </c>
      <c r="O108" s="60" t="n">
        <f aca="false">L108*F108</f>
        <v>0</v>
      </c>
      <c r="P108" s="61" t="s">
        <v>29</v>
      </c>
      <c r="Q108" s="62" t="n">
        <f aca="false">L108*H108*F108</f>
        <v>0</v>
      </c>
      <c r="R108" s="62" t="n">
        <f aca="false">R107+Q108</f>
        <v>39.216</v>
      </c>
    </row>
    <row r="109" s="1" customFormat="true" ht="12.8" hidden="false" customHeight="false" outlineLevel="0" collapsed="false">
      <c r="A109" s="50" t="s">
        <v>123</v>
      </c>
      <c r="B109" s="50" t="s">
        <v>20</v>
      </c>
      <c r="C109" s="63" t="s">
        <v>186</v>
      </c>
      <c r="D109" s="64" t="s">
        <v>187</v>
      </c>
      <c r="E109" s="65" t="s">
        <v>65</v>
      </c>
      <c r="F109" s="65" t="n">
        <v>6</v>
      </c>
      <c r="G109" s="66" t="n">
        <v>2.04</v>
      </c>
      <c r="H109" s="91" t="n">
        <f aca="false">G109*0.95</f>
        <v>1.938</v>
      </c>
      <c r="I109" s="68" t="s">
        <v>127</v>
      </c>
      <c r="J109" s="68" t="s">
        <v>28</v>
      </c>
      <c r="K109" s="127" t="n">
        <v>0.25</v>
      </c>
      <c r="L109" s="70"/>
      <c r="M109" s="70"/>
      <c r="N109" s="71" t="n">
        <f aca="false">O109*G109</f>
        <v>0</v>
      </c>
      <c r="O109" s="72" t="n">
        <f aca="false">L109*F109</f>
        <v>0</v>
      </c>
      <c r="P109" s="73" t="s">
        <v>29</v>
      </c>
      <c r="Q109" s="62" t="n">
        <f aca="false">L109*H109*F109</f>
        <v>0</v>
      </c>
      <c r="R109" s="62" t="n">
        <f aca="false">R108+Q109</f>
        <v>39.216</v>
      </c>
    </row>
    <row r="110" s="1" customFormat="true" ht="12.8" hidden="false" customHeight="false" outlineLevel="0" collapsed="false">
      <c r="A110" s="50" t="s">
        <v>123</v>
      </c>
      <c r="B110" s="50" t="s">
        <v>20</v>
      </c>
      <c r="C110" s="63" t="s">
        <v>188</v>
      </c>
      <c r="D110" s="64" t="s">
        <v>141</v>
      </c>
      <c r="E110" s="65" t="s">
        <v>65</v>
      </c>
      <c r="F110" s="65" t="n">
        <v>6</v>
      </c>
      <c r="G110" s="66" t="n">
        <v>2.16</v>
      </c>
      <c r="H110" s="91" t="n">
        <f aca="false">G110*0.95</f>
        <v>2.052</v>
      </c>
      <c r="I110" s="68" t="s">
        <v>127</v>
      </c>
      <c r="J110" s="68" t="s">
        <v>28</v>
      </c>
      <c r="K110" s="127" t="n">
        <v>0.25</v>
      </c>
      <c r="L110" s="70"/>
      <c r="M110" s="70"/>
      <c r="N110" s="71" t="n">
        <f aca="false">O110*G110</f>
        <v>0</v>
      </c>
      <c r="O110" s="72" t="n">
        <f aca="false">L110*F110</f>
        <v>0</v>
      </c>
      <c r="P110" s="73" t="s">
        <v>29</v>
      </c>
      <c r="Q110" s="62" t="n">
        <f aca="false">L110*H110*F110</f>
        <v>0</v>
      </c>
      <c r="R110" s="62" t="n">
        <f aca="false">R109+Q110</f>
        <v>39.216</v>
      </c>
    </row>
    <row r="111" s="1" customFormat="true" ht="12.8" hidden="false" customHeight="false" outlineLevel="0" collapsed="false">
      <c r="A111" s="50" t="s">
        <v>123</v>
      </c>
      <c r="B111" s="50" t="s">
        <v>20</v>
      </c>
      <c r="C111" s="74" t="s">
        <v>189</v>
      </c>
      <c r="D111" s="75" t="s">
        <v>25</v>
      </c>
      <c r="E111" s="76" t="s">
        <v>65</v>
      </c>
      <c r="F111" s="76" t="n">
        <v>6</v>
      </c>
      <c r="G111" s="77" t="n">
        <v>1.72</v>
      </c>
      <c r="H111" s="92" t="n">
        <f aca="false">G111*0.95</f>
        <v>1.634</v>
      </c>
      <c r="I111" s="79" t="s">
        <v>127</v>
      </c>
      <c r="J111" s="79" t="s">
        <v>28</v>
      </c>
      <c r="K111" s="129" t="n">
        <v>0.25</v>
      </c>
      <c r="L111" s="81"/>
      <c r="M111" s="81"/>
      <c r="N111" s="82" t="n">
        <f aca="false">O111*G111</f>
        <v>0</v>
      </c>
      <c r="O111" s="83" t="n">
        <f aca="false">L111*F111</f>
        <v>0</v>
      </c>
      <c r="P111" s="84" t="s">
        <v>29</v>
      </c>
      <c r="Q111" s="62" t="n">
        <f aca="false">L111*H111*F111</f>
        <v>0</v>
      </c>
      <c r="R111" s="62" t="n">
        <f aca="false">R110+Q111</f>
        <v>39.216</v>
      </c>
    </row>
    <row r="112" s="1" customFormat="true" ht="22.05" hidden="false" customHeight="false" outlineLevel="0" collapsed="false">
      <c r="A112" s="48"/>
      <c r="B112" s="48" t="s">
        <v>20</v>
      </c>
      <c r="C112" s="2"/>
      <c r="D112" s="5" t="s">
        <v>190</v>
      </c>
      <c r="E112" s="5"/>
      <c r="F112" s="5"/>
      <c r="G112" s="85"/>
      <c r="H112" s="86"/>
      <c r="I112" s="85"/>
      <c r="J112" s="85"/>
      <c r="K112" s="5"/>
      <c r="L112" s="88"/>
      <c r="M112" s="88"/>
      <c r="N112" s="2"/>
      <c r="O112" s="88"/>
      <c r="P112" s="89"/>
      <c r="Q112" s="62" t="n">
        <f aca="false">L112*H112*F112</f>
        <v>0</v>
      </c>
      <c r="R112" s="62" t="n">
        <f aca="false">R111+Q112</f>
        <v>39.216</v>
      </c>
    </row>
    <row r="113" s="1" customFormat="true" ht="12.8" hidden="false" customHeight="false" outlineLevel="0" collapsed="false">
      <c r="A113" s="50"/>
      <c r="B113" s="50" t="s">
        <v>20</v>
      </c>
      <c r="C113" s="51" t="s">
        <v>191</v>
      </c>
      <c r="D113" s="52" t="s">
        <v>192</v>
      </c>
      <c r="E113" s="53" t="s">
        <v>26</v>
      </c>
      <c r="F113" s="53" t="n">
        <v>20</v>
      </c>
      <c r="G113" s="54" t="n">
        <v>2.2</v>
      </c>
      <c r="H113" s="90" t="n">
        <f aca="false">G113*0.95</f>
        <v>2.09</v>
      </c>
      <c r="I113" s="56" t="s">
        <v>193</v>
      </c>
      <c r="J113" s="56" t="s">
        <v>28</v>
      </c>
      <c r="K113" s="130"/>
      <c r="L113" s="58"/>
      <c r="M113" s="58"/>
      <c r="N113" s="59" t="n">
        <f aca="false">O113*G113</f>
        <v>0</v>
      </c>
      <c r="O113" s="60" t="n">
        <f aca="false">L113*F113</f>
        <v>0</v>
      </c>
      <c r="P113" s="61" t="s">
        <v>29</v>
      </c>
      <c r="Q113" s="62" t="n">
        <f aca="false">L113*H113*F113</f>
        <v>0</v>
      </c>
      <c r="R113" s="62" t="n">
        <f aca="false">R112+Q113</f>
        <v>39.216</v>
      </c>
    </row>
    <row r="114" s="1" customFormat="true" ht="12.8" hidden="false" customHeight="false" outlineLevel="0" collapsed="false">
      <c r="A114" s="50"/>
      <c r="B114" s="50" t="s">
        <v>20</v>
      </c>
      <c r="C114" s="63" t="s">
        <v>194</v>
      </c>
      <c r="D114" s="64" t="s">
        <v>62</v>
      </c>
      <c r="E114" s="65" t="s">
        <v>26</v>
      </c>
      <c r="F114" s="65" t="n">
        <v>20</v>
      </c>
      <c r="G114" s="66" t="n">
        <v>1.42</v>
      </c>
      <c r="H114" s="91" t="n">
        <f aca="false">G114*0.95</f>
        <v>1.349</v>
      </c>
      <c r="I114" s="68" t="s">
        <v>193</v>
      </c>
      <c r="J114" s="68" t="s">
        <v>28</v>
      </c>
      <c r="K114" s="131"/>
      <c r="L114" s="70"/>
      <c r="M114" s="70"/>
      <c r="N114" s="71" t="n">
        <f aca="false">O114*G114</f>
        <v>0</v>
      </c>
      <c r="O114" s="72" t="n">
        <f aca="false">L114*F114</f>
        <v>0</v>
      </c>
      <c r="P114" s="73" t="s">
        <v>29</v>
      </c>
      <c r="Q114" s="62" t="n">
        <f aca="false">L114*H114*F114</f>
        <v>0</v>
      </c>
      <c r="R114" s="62" t="n">
        <f aca="false">R113+Q114</f>
        <v>39.216</v>
      </c>
    </row>
    <row r="115" s="1" customFormat="true" ht="12.8" hidden="false" customHeight="false" outlineLevel="0" collapsed="false">
      <c r="A115" s="50"/>
      <c r="B115" s="50" t="s">
        <v>20</v>
      </c>
      <c r="C115" s="74" t="s">
        <v>195</v>
      </c>
      <c r="D115" s="75" t="s">
        <v>196</v>
      </c>
      <c r="E115" s="76" t="s">
        <v>26</v>
      </c>
      <c r="F115" s="76" t="n">
        <v>20</v>
      </c>
      <c r="G115" s="77" t="n">
        <v>1.42</v>
      </c>
      <c r="H115" s="92" t="n">
        <f aca="false">G115*0.95</f>
        <v>1.349</v>
      </c>
      <c r="I115" s="79" t="s">
        <v>193</v>
      </c>
      <c r="J115" s="79" t="s">
        <v>28</v>
      </c>
      <c r="K115" s="132"/>
      <c r="L115" s="81"/>
      <c r="M115" s="81"/>
      <c r="N115" s="82" t="n">
        <f aca="false">O115*G115</f>
        <v>0</v>
      </c>
      <c r="O115" s="83" t="n">
        <f aca="false">L115*F115</f>
        <v>0</v>
      </c>
      <c r="P115" s="84" t="s">
        <v>29</v>
      </c>
      <c r="Q115" s="62" t="n">
        <f aca="false">L115*H115*F115</f>
        <v>0</v>
      </c>
      <c r="R115" s="62" t="n">
        <f aca="false">R114+Q115</f>
        <v>39.216</v>
      </c>
    </row>
    <row r="116" s="1" customFormat="true" ht="22.05" hidden="false" customHeight="false" outlineLevel="0" collapsed="false">
      <c r="A116" s="48"/>
      <c r="B116" s="48" t="s">
        <v>20</v>
      </c>
      <c r="C116" s="2"/>
      <c r="D116" s="5" t="s">
        <v>197</v>
      </c>
      <c r="E116" s="5"/>
      <c r="F116" s="5"/>
      <c r="G116" s="85"/>
      <c r="H116" s="86"/>
      <c r="I116" s="85"/>
      <c r="J116" s="85"/>
      <c r="K116" s="5"/>
      <c r="L116" s="88"/>
      <c r="M116" s="88"/>
      <c r="N116" s="2"/>
      <c r="O116" s="88"/>
      <c r="P116" s="89"/>
      <c r="Q116" s="62" t="n">
        <f aca="false">L116*H116*F116</f>
        <v>0</v>
      </c>
      <c r="R116" s="62" t="n">
        <f aca="false">R115+Q116</f>
        <v>39.216</v>
      </c>
    </row>
    <row r="117" s="134" customFormat="true" ht="12.8" hidden="false" customHeight="false" outlineLevel="0" collapsed="false">
      <c r="A117" s="93"/>
      <c r="B117" s="93" t="s">
        <v>20</v>
      </c>
      <c r="C117" s="94" t="s">
        <v>198</v>
      </c>
      <c r="D117" s="52" t="s">
        <v>199</v>
      </c>
      <c r="E117" s="53" t="s">
        <v>101</v>
      </c>
      <c r="F117" s="53" t="n">
        <v>6</v>
      </c>
      <c r="G117" s="54" t="n">
        <v>2.68</v>
      </c>
      <c r="H117" s="90" t="n">
        <f aca="false">G117*0.95</f>
        <v>2.546</v>
      </c>
      <c r="I117" s="56" t="s">
        <v>200</v>
      </c>
      <c r="J117" s="56" t="s">
        <v>28</v>
      </c>
      <c r="K117" s="133"/>
      <c r="L117" s="58"/>
      <c r="M117" s="58"/>
      <c r="N117" s="59" t="n">
        <f aca="false">O117*G117</f>
        <v>0</v>
      </c>
      <c r="O117" s="60" t="n">
        <f aca="false">L117*F117</f>
        <v>0</v>
      </c>
      <c r="P117" s="61" t="s">
        <v>29</v>
      </c>
      <c r="Q117" s="62" t="n">
        <f aca="false">L117*H117*F117</f>
        <v>0</v>
      </c>
      <c r="R117" s="62" t="n">
        <f aca="false">R116+Q117</f>
        <v>39.216</v>
      </c>
      <c r="S117" s="1"/>
      <c r="T117" s="1"/>
      <c r="U117" s="1"/>
      <c r="V117" s="1"/>
      <c r="W117" s="1"/>
      <c r="X117" s="1"/>
      <c r="Y117" s="1"/>
    </row>
    <row r="118" s="134" customFormat="true" ht="12.8" hidden="false" customHeight="false" outlineLevel="0" collapsed="false">
      <c r="A118" s="93"/>
      <c r="B118" s="93" t="s">
        <v>20</v>
      </c>
      <c r="C118" s="135" t="s">
        <v>201</v>
      </c>
      <c r="D118" s="64" t="s">
        <v>202</v>
      </c>
      <c r="E118" s="65" t="s">
        <v>101</v>
      </c>
      <c r="F118" s="65" t="n">
        <v>6</v>
      </c>
      <c r="G118" s="66" t="n">
        <v>2.9</v>
      </c>
      <c r="H118" s="91" t="n">
        <f aca="false">G118*0.95</f>
        <v>2.755</v>
      </c>
      <c r="I118" s="68" t="s">
        <v>200</v>
      </c>
      <c r="J118" s="68" t="s">
        <v>28</v>
      </c>
      <c r="K118" s="136"/>
      <c r="L118" s="81"/>
      <c r="M118" s="81"/>
      <c r="N118" s="71" t="n">
        <f aca="false">O118*G118</f>
        <v>0</v>
      </c>
      <c r="O118" s="72" t="n">
        <f aca="false">L118*F118</f>
        <v>0</v>
      </c>
      <c r="P118" s="73" t="s">
        <v>29</v>
      </c>
      <c r="Q118" s="62" t="n">
        <f aca="false">L118*H118*F118</f>
        <v>0</v>
      </c>
      <c r="R118" s="62" t="n">
        <f aca="false">R117+Q118</f>
        <v>39.216</v>
      </c>
      <c r="S118" s="1"/>
      <c r="T118" s="1"/>
      <c r="U118" s="1"/>
      <c r="V118" s="1"/>
      <c r="W118" s="1"/>
      <c r="X118" s="1"/>
      <c r="Y118" s="1"/>
    </row>
    <row r="119" s="1" customFormat="true" ht="12.8" hidden="false" customHeight="false" outlineLevel="0" collapsed="false">
      <c r="A119" s="93"/>
      <c r="B119" s="93" t="s">
        <v>20</v>
      </c>
      <c r="C119" s="94" t="s">
        <v>203</v>
      </c>
      <c r="D119" s="52" t="s">
        <v>204</v>
      </c>
      <c r="E119" s="53" t="s">
        <v>26</v>
      </c>
      <c r="F119" s="53" t="n">
        <v>12</v>
      </c>
      <c r="G119" s="54" t="n">
        <v>1.42</v>
      </c>
      <c r="H119" s="90" t="n">
        <f aca="false">G119*0.95</f>
        <v>1.349</v>
      </c>
      <c r="I119" s="56" t="s">
        <v>205</v>
      </c>
      <c r="J119" s="56" t="s">
        <v>28</v>
      </c>
      <c r="K119" s="133"/>
      <c r="L119" s="58" t="n">
        <v>1</v>
      </c>
      <c r="M119" s="58"/>
      <c r="N119" s="59" t="n">
        <f aca="false">O119*G119</f>
        <v>17.04</v>
      </c>
      <c r="O119" s="60" t="n">
        <f aca="false">L119*F119</f>
        <v>12</v>
      </c>
      <c r="P119" s="61" t="s">
        <v>29</v>
      </c>
      <c r="Q119" s="62" t="n">
        <f aca="false">L119*H119*F119</f>
        <v>16.188</v>
      </c>
      <c r="R119" s="62" t="n">
        <f aca="false">R118+Q119</f>
        <v>55.404</v>
      </c>
    </row>
    <row r="120" s="1" customFormat="true" ht="12.8" hidden="false" customHeight="false" outlineLevel="0" collapsed="false">
      <c r="A120" s="93"/>
      <c r="B120" s="93" t="s">
        <v>20</v>
      </c>
      <c r="C120" s="95" t="s">
        <v>206</v>
      </c>
      <c r="D120" s="75" t="s">
        <v>204</v>
      </c>
      <c r="E120" s="76" t="s">
        <v>101</v>
      </c>
      <c r="F120" s="76" t="n">
        <v>6</v>
      </c>
      <c r="G120" s="77" t="n">
        <v>3.67</v>
      </c>
      <c r="H120" s="92" t="n">
        <f aca="false">G120*0.95</f>
        <v>3.4865</v>
      </c>
      <c r="I120" s="79" t="s">
        <v>205</v>
      </c>
      <c r="J120" s="79" t="s">
        <v>28</v>
      </c>
      <c r="K120" s="137"/>
      <c r="L120" s="81"/>
      <c r="M120" s="81"/>
      <c r="N120" s="82" t="n">
        <f aca="false">O120*G120</f>
        <v>0</v>
      </c>
      <c r="O120" s="83" t="n">
        <f aca="false">L120*F120</f>
        <v>0</v>
      </c>
      <c r="P120" s="84" t="s">
        <v>29</v>
      </c>
      <c r="Q120" s="62" t="n">
        <f aca="false">L120*H120*F120</f>
        <v>0</v>
      </c>
      <c r="R120" s="62" t="n">
        <f aca="false">R119+Q120</f>
        <v>55.404</v>
      </c>
    </row>
    <row r="121" s="1" customFormat="true" ht="12.8" hidden="false" customHeight="false" outlineLevel="0" collapsed="false">
      <c r="A121" s="48"/>
      <c r="B121" s="48"/>
      <c r="H121" s="138"/>
      <c r="Q121" s="62" t="n">
        <f aca="false">L121*H121*F121</f>
        <v>0</v>
      </c>
      <c r="R121" s="62" t="n">
        <f aca="false">R120+Q121</f>
        <v>55.404</v>
      </c>
    </row>
    <row r="122" s="1" customFormat="true" ht="12.8" hidden="false" customHeight="false" outlineLevel="0" collapsed="false">
      <c r="A122" s="48"/>
      <c r="B122" s="48"/>
      <c r="H122" s="138"/>
      <c r="Q122" s="62" t="n">
        <f aca="false">L122*H122*F122</f>
        <v>0</v>
      </c>
      <c r="R122" s="62" t="n">
        <f aca="false">R121+Q122</f>
        <v>55.404</v>
      </c>
    </row>
    <row r="123" s="1" customFormat="true" ht="15" hidden="false" customHeight="true" outlineLevel="0" collapsed="false">
      <c r="A123" s="48"/>
      <c r="B123" s="48"/>
      <c r="D123" s="113"/>
      <c r="E123" s="113"/>
      <c r="F123" s="113"/>
      <c r="G123" s="113"/>
      <c r="H123" s="114"/>
      <c r="I123" s="113"/>
      <c r="J123" s="113"/>
      <c r="K123" s="113"/>
      <c r="L123" s="115"/>
      <c r="M123" s="115"/>
      <c r="O123" s="115"/>
      <c r="P123" s="116"/>
      <c r="Q123" s="62" t="n">
        <f aca="false">L123*H123*F123</f>
        <v>0</v>
      </c>
      <c r="R123" s="62" t="n">
        <f aca="false">R122+Q123</f>
        <v>55.404</v>
      </c>
    </row>
    <row r="124" s="1" customFormat="true" ht="33.85" hidden="false" customHeight="false" outlineLevel="0" collapsed="false">
      <c r="A124" s="48"/>
      <c r="B124" s="48" t="s">
        <v>207</v>
      </c>
      <c r="D124" s="33" t="s">
        <v>208</v>
      </c>
      <c r="E124" s="33"/>
      <c r="F124" s="33"/>
      <c r="G124" s="33"/>
      <c r="H124" s="33"/>
      <c r="I124" s="33"/>
      <c r="J124" s="33"/>
      <c r="K124" s="33"/>
      <c r="L124" s="115"/>
      <c r="M124" s="115"/>
      <c r="O124" s="115"/>
      <c r="P124" s="116"/>
      <c r="Q124" s="62" t="n">
        <f aca="false">L124*H124*F124</f>
        <v>0</v>
      </c>
      <c r="R124" s="62" t="n">
        <f aca="false">R123+Q124</f>
        <v>55.404</v>
      </c>
    </row>
    <row r="125" s="1" customFormat="true" ht="14.25" hidden="false" customHeight="true" outlineLevel="0" collapsed="false">
      <c r="A125" s="117"/>
      <c r="B125" s="117"/>
      <c r="C125" s="7"/>
      <c r="D125" s="7"/>
      <c r="E125" s="34" t="s">
        <v>4</v>
      </c>
      <c r="F125" s="35" t="s">
        <v>5</v>
      </c>
      <c r="G125" s="36" t="s">
        <v>6</v>
      </c>
      <c r="H125" s="37" t="s">
        <v>7</v>
      </c>
      <c r="I125" s="38" t="s">
        <v>8</v>
      </c>
      <c r="J125" s="39" t="s">
        <v>9</v>
      </c>
      <c r="K125" s="40" t="s">
        <v>22</v>
      </c>
      <c r="L125" s="41" t="s">
        <v>11</v>
      </c>
      <c r="M125" s="41"/>
      <c r="N125" s="41"/>
      <c r="O125" s="41"/>
      <c r="P125" s="41"/>
      <c r="Q125" s="62"/>
      <c r="R125" s="62" t="n">
        <f aca="false">R124+Q125</f>
        <v>55.404</v>
      </c>
    </row>
    <row r="126" s="1" customFormat="true" ht="12.75" hidden="false" customHeight="true" outlineLevel="0" collapsed="false">
      <c r="A126" s="117"/>
      <c r="B126" s="117"/>
      <c r="C126" s="43" t="s">
        <v>14</v>
      </c>
      <c r="D126" s="43" t="s">
        <v>15</v>
      </c>
      <c r="E126" s="34"/>
      <c r="F126" s="35"/>
      <c r="G126" s="36"/>
      <c r="H126" s="37"/>
      <c r="I126" s="38"/>
      <c r="J126" s="39"/>
      <c r="K126" s="40"/>
      <c r="L126" s="44" t="s">
        <v>16</v>
      </c>
      <c r="M126" s="44"/>
      <c r="N126" s="45" t="s">
        <v>17</v>
      </c>
      <c r="O126" s="46" t="s">
        <v>18</v>
      </c>
      <c r="P126" s="47" t="s">
        <v>19</v>
      </c>
      <c r="Q126" s="62"/>
      <c r="R126" s="62" t="n">
        <f aca="false">R125+Q126</f>
        <v>55.404</v>
      </c>
    </row>
    <row r="127" s="1" customFormat="true" ht="12.8" hidden="false" customHeight="false" outlineLevel="0" collapsed="false">
      <c r="A127" s="117"/>
      <c r="B127" s="117"/>
      <c r="C127" s="43"/>
      <c r="D127" s="43"/>
      <c r="E127" s="34"/>
      <c r="F127" s="35"/>
      <c r="G127" s="36"/>
      <c r="H127" s="37"/>
      <c r="I127" s="38"/>
      <c r="J127" s="39"/>
      <c r="K127" s="40"/>
      <c r="L127" s="44"/>
      <c r="M127" s="44"/>
      <c r="N127" s="45"/>
      <c r="O127" s="46"/>
      <c r="P127" s="47"/>
      <c r="Q127" s="62" t="n">
        <f aca="false">L127*H127*F127</f>
        <v>0</v>
      </c>
      <c r="R127" s="62" t="n">
        <f aca="false">R126+Q127</f>
        <v>55.404</v>
      </c>
    </row>
    <row r="128" s="1" customFormat="true" ht="22.05" hidden="false" customHeight="false" outlineLevel="0" collapsed="false">
      <c r="A128" s="48" t="s">
        <v>123</v>
      </c>
      <c r="B128" s="48" t="s">
        <v>207</v>
      </c>
      <c r="C128" s="2"/>
      <c r="D128" s="5" t="s">
        <v>209</v>
      </c>
      <c r="E128" s="139"/>
      <c r="F128" s="139"/>
      <c r="G128" s="139"/>
      <c r="H128" s="140"/>
      <c r="I128" s="139"/>
      <c r="J128" s="139"/>
      <c r="K128" s="141"/>
      <c r="L128" s="2"/>
      <c r="M128" s="2"/>
      <c r="N128" s="2"/>
      <c r="O128" s="88"/>
      <c r="P128" s="89"/>
      <c r="Q128" s="62" t="n">
        <f aca="false">L128*H128*F128</f>
        <v>0</v>
      </c>
      <c r="R128" s="62" t="n">
        <f aca="false">R127+Q128</f>
        <v>55.404</v>
      </c>
    </row>
    <row r="129" s="1" customFormat="true" ht="12.8" hidden="false" customHeight="false" outlineLevel="0" collapsed="false">
      <c r="A129" s="93" t="s">
        <v>123</v>
      </c>
      <c r="B129" s="93" t="s">
        <v>207</v>
      </c>
      <c r="C129" s="142" t="s">
        <v>210</v>
      </c>
      <c r="D129" s="98" t="s">
        <v>211</v>
      </c>
      <c r="E129" s="143" t="s">
        <v>212</v>
      </c>
      <c r="F129" s="144" t="n">
        <v>24</v>
      </c>
      <c r="G129" s="145" t="n">
        <v>0.97</v>
      </c>
      <c r="H129" s="146" t="n">
        <f aca="false">G129*0.95</f>
        <v>0.9215</v>
      </c>
      <c r="I129" s="147" t="s">
        <v>213</v>
      </c>
      <c r="J129" s="148" t="s">
        <v>28</v>
      </c>
      <c r="K129" s="149" t="n">
        <v>0.1</v>
      </c>
      <c r="L129" s="104"/>
      <c r="M129" s="104"/>
      <c r="N129" s="105" t="n">
        <f aca="false">O129*G129</f>
        <v>0</v>
      </c>
      <c r="O129" s="106" t="n">
        <f aca="false">L129*F129</f>
        <v>0</v>
      </c>
      <c r="P129" s="107" t="s">
        <v>29</v>
      </c>
      <c r="Q129" s="62" t="n">
        <f aca="false">L129*H129*F129</f>
        <v>0</v>
      </c>
      <c r="R129" s="62" t="n">
        <f aca="false">R128+Q129</f>
        <v>55.404</v>
      </c>
    </row>
    <row r="130" s="1" customFormat="true" ht="12.8" hidden="false" customHeight="false" outlineLevel="0" collapsed="false">
      <c r="A130" s="93" t="s">
        <v>123</v>
      </c>
      <c r="B130" s="93" t="s">
        <v>207</v>
      </c>
      <c r="C130" s="142" t="s">
        <v>214</v>
      </c>
      <c r="D130" s="98" t="s">
        <v>215</v>
      </c>
      <c r="E130" s="143" t="s">
        <v>101</v>
      </c>
      <c r="F130" s="144" t="n">
        <v>12</v>
      </c>
      <c r="G130" s="145" t="n">
        <v>2.89</v>
      </c>
      <c r="H130" s="146" t="n">
        <f aca="false">G130*0.95</f>
        <v>2.7455</v>
      </c>
      <c r="I130" s="147" t="s">
        <v>213</v>
      </c>
      <c r="J130" s="148" t="s">
        <v>28</v>
      </c>
      <c r="K130" s="149" t="n">
        <v>0.2</v>
      </c>
      <c r="L130" s="104"/>
      <c r="M130" s="104"/>
      <c r="N130" s="105" t="n">
        <f aca="false">O130*G130</f>
        <v>0</v>
      </c>
      <c r="O130" s="106" t="n">
        <f aca="false">L130*F130</f>
        <v>0</v>
      </c>
      <c r="P130" s="107" t="s">
        <v>29</v>
      </c>
      <c r="Q130" s="62" t="n">
        <f aca="false">L130*H130*F130</f>
        <v>0</v>
      </c>
      <c r="R130" s="62" t="n">
        <f aca="false">R129+Q130</f>
        <v>55.404</v>
      </c>
    </row>
    <row r="131" s="1" customFormat="true" ht="21.6" hidden="false" customHeight="false" outlineLevel="0" collapsed="false">
      <c r="A131" s="48"/>
      <c r="B131" s="48" t="s">
        <v>207</v>
      </c>
      <c r="C131" s="2"/>
      <c r="D131" s="150" t="s">
        <v>216</v>
      </c>
      <c r="H131" s="138"/>
      <c r="Q131" s="62" t="n">
        <f aca="false">L131*H131*F131</f>
        <v>0</v>
      </c>
      <c r="R131" s="62" t="n">
        <f aca="false">R130+Q131</f>
        <v>55.404</v>
      </c>
    </row>
    <row r="132" s="1" customFormat="true" ht="12.8" hidden="false" customHeight="false" outlineLevel="0" collapsed="false">
      <c r="A132" s="93"/>
      <c r="B132" s="93" t="s">
        <v>207</v>
      </c>
      <c r="C132" s="142" t="s">
        <v>217</v>
      </c>
      <c r="D132" s="98" t="s">
        <v>218</v>
      </c>
      <c r="E132" s="143" t="s">
        <v>65</v>
      </c>
      <c r="F132" s="144" t="n">
        <v>6</v>
      </c>
      <c r="G132" s="145" t="n">
        <v>2.99</v>
      </c>
      <c r="H132" s="146" t="n">
        <f aca="false">G132*0.95</f>
        <v>2.8405</v>
      </c>
      <c r="I132" s="147" t="s">
        <v>219</v>
      </c>
      <c r="J132" s="148"/>
      <c r="K132" s="151"/>
      <c r="L132" s="104"/>
      <c r="M132" s="104"/>
      <c r="N132" s="105" t="n">
        <f aca="false">O132*G132</f>
        <v>0</v>
      </c>
      <c r="O132" s="106" t="n">
        <f aca="false">L132*F132</f>
        <v>0</v>
      </c>
      <c r="P132" s="107" t="s">
        <v>29</v>
      </c>
      <c r="Q132" s="62" t="n">
        <f aca="false">L132*H132*F132</f>
        <v>0</v>
      </c>
      <c r="R132" s="62" t="n">
        <f aca="false">R131+Q132</f>
        <v>55.404</v>
      </c>
    </row>
    <row r="133" s="1" customFormat="true" ht="22.05" hidden="false" customHeight="false" outlineLevel="0" collapsed="false">
      <c r="A133" s="48"/>
      <c r="B133" s="48" t="s">
        <v>207</v>
      </c>
      <c r="C133" s="2"/>
      <c r="D133" s="150" t="s">
        <v>220</v>
      </c>
      <c r="H133" s="138"/>
      <c r="Q133" s="62" t="n">
        <f aca="false">L133*H133*F133</f>
        <v>0</v>
      </c>
      <c r="R133" s="62" t="n">
        <f aca="false">R132+Q133</f>
        <v>55.404</v>
      </c>
    </row>
    <row r="134" s="1" customFormat="true" ht="12.8" hidden="false" customHeight="false" outlineLevel="0" collapsed="false">
      <c r="A134" s="93"/>
      <c r="B134" s="93" t="s">
        <v>207</v>
      </c>
      <c r="C134" s="94" t="s">
        <v>221</v>
      </c>
      <c r="D134" s="52" t="s">
        <v>222</v>
      </c>
      <c r="E134" s="152" t="s">
        <v>212</v>
      </c>
      <c r="F134" s="153" t="n">
        <v>12</v>
      </c>
      <c r="G134" s="154" t="n">
        <v>1.17</v>
      </c>
      <c r="H134" s="155" t="n">
        <f aca="false">G134*0.95</f>
        <v>1.1115</v>
      </c>
      <c r="I134" s="156" t="s">
        <v>223</v>
      </c>
      <c r="J134" s="157" t="s">
        <v>28</v>
      </c>
      <c r="K134" s="158"/>
      <c r="L134" s="58"/>
      <c r="M134" s="58"/>
      <c r="N134" s="59" t="n">
        <f aca="false">O134*G134</f>
        <v>0</v>
      </c>
      <c r="O134" s="60" t="n">
        <f aca="false">L134*F134</f>
        <v>0</v>
      </c>
      <c r="P134" s="61" t="s">
        <v>29</v>
      </c>
      <c r="Q134" s="62" t="n">
        <f aca="false">L134*H134*F134</f>
        <v>0</v>
      </c>
      <c r="R134" s="62" t="n">
        <f aca="false">R133+Q134</f>
        <v>55.404</v>
      </c>
    </row>
    <row r="135" s="1" customFormat="true" ht="12.8" hidden="false" customHeight="false" outlineLevel="0" collapsed="false">
      <c r="A135" s="93"/>
      <c r="B135" s="93" t="s">
        <v>207</v>
      </c>
      <c r="C135" s="135" t="s">
        <v>224</v>
      </c>
      <c r="D135" s="64" t="s">
        <v>225</v>
      </c>
      <c r="E135" s="159" t="s">
        <v>212</v>
      </c>
      <c r="F135" s="160" t="n">
        <v>12</v>
      </c>
      <c r="G135" s="161" t="n">
        <v>1.17</v>
      </c>
      <c r="H135" s="162" t="n">
        <f aca="false">G135*0.95</f>
        <v>1.1115</v>
      </c>
      <c r="I135" s="163" t="s">
        <v>223</v>
      </c>
      <c r="J135" s="164" t="s">
        <v>28</v>
      </c>
      <c r="K135" s="165"/>
      <c r="L135" s="70"/>
      <c r="M135" s="70"/>
      <c r="N135" s="71" t="n">
        <f aca="false">O135*G135</f>
        <v>0</v>
      </c>
      <c r="O135" s="72" t="n">
        <f aca="false">L135*F135</f>
        <v>0</v>
      </c>
      <c r="P135" s="73" t="s">
        <v>29</v>
      </c>
      <c r="Q135" s="62" t="n">
        <f aca="false">L135*H135*F135</f>
        <v>0</v>
      </c>
      <c r="R135" s="62" t="n">
        <f aca="false">R134+Q135</f>
        <v>55.404</v>
      </c>
    </row>
    <row r="136" s="1" customFormat="true" ht="12.8" hidden="false" customHeight="false" outlineLevel="0" collapsed="false">
      <c r="A136" s="93"/>
      <c r="B136" s="93" t="s">
        <v>207</v>
      </c>
      <c r="C136" s="135" t="s">
        <v>226</v>
      </c>
      <c r="D136" s="64" t="s">
        <v>227</v>
      </c>
      <c r="E136" s="159" t="s">
        <v>212</v>
      </c>
      <c r="F136" s="160" t="n">
        <v>12</v>
      </c>
      <c r="G136" s="161" t="n">
        <v>1.17</v>
      </c>
      <c r="H136" s="162" t="n">
        <f aca="false">G136*0.95</f>
        <v>1.1115</v>
      </c>
      <c r="I136" s="163" t="s">
        <v>223</v>
      </c>
      <c r="J136" s="164" t="s">
        <v>28</v>
      </c>
      <c r="K136" s="165"/>
      <c r="L136" s="70"/>
      <c r="M136" s="70"/>
      <c r="N136" s="71" t="n">
        <f aca="false">O136*G136</f>
        <v>0</v>
      </c>
      <c r="O136" s="72" t="n">
        <f aca="false">L136*F136</f>
        <v>0</v>
      </c>
      <c r="P136" s="73" t="s">
        <v>29</v>
      </c>
      <c r="Q136" s="62" t="n">
        <f aca="false">L136*H136*F136</f>
        <v>0</v>
      </c>
      <c r="R136" s="62" t="n">
        <f aca="false">R135+Q136</f>
        <v>55.404</v>
      </c>
    </row>
    <row r="137" s="1" customFormat="true" ht="12.8" hidden="false" customHeight="false" outlineLevel="0" collapsed="false">
      <c r="A137" s="93"/>
      <c r="B137" s="93" t="s">
        <v>207</v>
      </c>
      <c r="C137" s="95" t="s">
        <v>228</v>
      </c>
      <c r="D137" s="75" t="s">
        <v>229</v>
      </c>
      <c r="E137" s="166" t="s">
        <v>212</v>
      </c>
      <c r="F137" s="167" t="n">
        <v>12</v>
      </c>
      <c r="G137" s="168" t="n">
        <v>1.17</v>
      </c>
      <c r="H137" s="169" t="n">
        <f aca="false">G137*0.95</f>
        <v>1.1115</v>
      </c>
      <c r="I137" s="170" t="s">
        <v>223</v>
      </c>
      <c r="J137" s="171" t="s">
        <v>28</v>
      </c>
      <c r="K137" s="172"/>
      <c r="L137" s="81"/>
      <c r="M137" s="81"/>
      <c r="N137" s="82" t="n">
        <f aca="false">O137*G137</f>
        <v>0</v>
      </c>
      <c r="O137" s="83" t="n">
        <f aca="false">L137*F137</f>
        <v>0</v>
      </c>
      <c r="P137" s="84" t="s">
        <v>29</v>
      </c>
      <c r="Q137" s="62" t="n">
        <f aca="false">L137*H137*F137</f>
        <v>0</v>
      </c>
      <c r="R137" s="62" t="n">
        <f aca="false">R136+Q137</f>
        <v>55.404</v>
      </c>
    </row>
    <row r="138" s="1" customFormat="true" ht="12.8" hidden="false" customHeight="false" outlineLevel="0" collapsed="false">
      <c r="A138" s="93"/>
      <c r="B138" s="93" t="s">
        <v>207</v>
      </c>
      <c r="C138" s="135" t="s">
        <v>230</v>
      </c>
      <c r="D138" s="52" t="s">
        <v>231</v>
      </c>
      <c r="E138" s="152" t="s">
        <v>212</v>
      </c>
      <c r="F138" s="160" t="n">
        <v>12</v>
      </c>
      <c r="G138" s="154" t="n">
        <v>1.17</v>
      </c>
      <c r="H138" s="162" t="n">
        <f aca="false">G138*0.95</f>
        <v>1.1115</v>
      </c>
      <c r="I138" s="156" t="s">
        <v>223</v>
      </c>
      <c r="J138" s="164" t="s">
        <v>28</v>
      </c>
      <c r="K138" s="165"/>
      <c r="L138" s="58"/>
      <c r="M138" s="58"/>
      <c r="N138" s="71" t="n">
        <f aca="false">O138*G138</f>
        <v>0</v>
      </c>
      <c r="O138" s="60" t="n">
        <f aca="false">L138*F138</f>
        <v>0</v>
      </c>
      <c r="P138" s="61" t="s">
        <v>29</v>
      </c>
      <c r="Q138" s="62" t="n">
        <f aca="false">L138*H138*F138</f>
        <v>0</v>
      </c>
      <c r="R138" s="62" t="n">
        <f aca="false">R137+Q138</f>
        <v>55.404</v>
      </c>
    </row>
    <row r="139" s="1" customFormat="true" ht="12.8" hidden="false" customHeight="false" outlineLevel="0" collapsed="false">
      <c r="A139" s="93"/>
      <c r="B139" s="93" t="s">
        <v>207</v>
      </c>
      <c r="C139" s="135" t="s">
        <v>232</v>
      </c>
      <c r="D139" s="64" t="s">
        <v>233</v>
      </c>
      <c r="E139" s="159" t="s">
        <v>212</v>
      </c>
      <c r="F139" s="160" t="n">
        <v>12</v>
      </c>
      <c r="G139" s="161" t="n">
        <v>1.17</v>
      </c>
      <c r="H139" s="162" t="n">
        <f aca="false">G139*0.95</f>
        <v>1.1115</v>
      </c>
      <c r="I139" s="163" t="s">
        <v>223</v>
      </c>
      <c r="J139" s="164" t="s">
        <v>28</v>
      </c>
      <c r="K139" s="165"/>
      <c r="L139" s="70"/>
      <c r="M139" s="70"/>
      <c r="N139" s="71" t="n">
        <f aca="false">O139*G139</f>
        <v>0</v>
      </c>
      <c r="O139" s="72" t="n">
        <f aca="false">L139*F139</f>
        <v>0</v>
      </c>
      <c r="P139" s="73" t="s">
        <v>29</v>
      </c>
      <c r="Q139" s="62" t="n">
        <f aca="false">L139*H139*F139</f>
        <v>0</v>
      </c>
      <c r="R139" s="62" t="n">
        <f aca="false">R138+Q139</f>
        <v>55.404</v>
      </c>
    </row>
    <row r="140" s="1" customFormat="true" ht="12.8" hidden="false" customHeight="false" outlineLevel="0" collapsed="false">
      <c r="A140" s="93"/>
      <c r="B140" s="93" t="s">
        <v>207</v>
      </c>
      <c r="C140" s="135" t="s">
        <v>234</v>
      </c>
      <c r="D140" s="64" t="s">
        <v>235</v>
      </c>
      <c r="E140" s="159" t="s">
        <v>212</v>
      </c>
      <c r="F140" s="160" t="n">
        <v>12</v>
      </c>
      <c r="G140" s="161" t="n">
        <v>1.17</v>
      </c>
      <c r="H140" s="162" t="n">
        <f aca="false">G140*0.95</f>
        <v>1.1115</v>
      </c>
      <c r="I140" s="163" t="s">
        <v>223</v>
      </c>
      <c r="J140" s="164" t="s">
        <v>28</v>
      </c>
      <c r="K140" s="165"/>
      <c r="L140" s="70"/>
      <c r="M140" s="70"/>
      <c r="N140" s="71" t="n">
        <f aca="false">O140*G140</f>
        <v>0</v>
      </c>
      <c r="O140" s="72" t="n">
        <f aca="false">L140*F140</f>
        <v>0</v>
      </c>
      <c r="P140" s="73" t="s">
        <v>29</v>
      </c>
      <c r="Q140" s="62" t="n">
        <f aca="false">L140*H140*F140</f>
        <v>0</v>
      </c>
      <c r="R140" s="62" t="n">
        <f aca="false">R139+Q140</f>
        <v>55.404</v>
      </c>
    </row>
    <row r="141" s="1" customFormat="true" ht="12.8" hidden="false" customHeight="false" outlineLevel="0" collapsed="false">
      <c r="A141" s="93"/>
      <c r="B141" s="93" t="s">
        <v>207</v>
      </c>
      <c r="C141" s="95" t="s">
        <v>236</v>
      </c>
      <c r="D141" s="75" t="s">
        <v>237</v>
      </c>
      <c r="E141" s="166" t="s">
        <v>212</v>
      </c>
      <c r="F141" s="167" t="n">
        <v>12</v>
      </c>
      <c r="G141" s="168" t="n">
        <v>1.17</v>
      </c>
      <c r="H141" s="169" t="n">
        <f aca="false">G141*0.95</f>
        <v>1.1115</v>
      </c>
      <c r="I141" s="170" t="s">
        <v>223</v>
      </c>
      <c r="J141" s="171" t="s">
        <v>28</v>
      </c>
      <c r="K141" s="172"/>
      <c r="L141" s="81"/>
      <c r="M141" s="81"/>
      <c r="N141" s="82" t="n">
        <f aca="false">O141*G141</f>
        <v>0</v>
      </c>
      <c r="O141" s="83" t="n">
        <f aca="false">L141*F141</f>
        <v>0</v>
      </c>
      <c r="P141" s="84" t="s">
        <v>29</v>
      </c>
      <c r="Q141" s="62" t="n">
        <f aca="false">L141*H141*F141</f>
        <v>0</v>
      </c>
      <c r="R141" s="62" t="n">
        <f aca="false">R140+Q141</f>
        <v>55.404</v>
      </c>
    </row>
    <row r="142" s="1" customFormat="true" ht="22.05" hidden="false" customHeight="false" outlineLevel="0" collapsed="false">
      <c r="A142" s="48"/>
      <c r="B142" s="48" t="s">
        <v>207</v>
      </c>
      <c r="C142" s="2"/>
      <c r="D142" s="150" t="s">
        <v>238</v>
      </c>
      <c r="E142" s="173"/>
      <c r="F142" s="173"/>
      <c r="G142" s="173"/>
      <c r="H142" s="174"/>
      <c r="I142" s="173"/>
      <c r="J142" s="173"/>
      <c r="K142" s="175"/>
      <c r="L142" s="2"/>
      <c r="M142" s="2"/>
      <c r="N142" s="2"/>
      <c r="O142" s="88"/>
      <c r="P142" s="89"/>
      <c r="Q142" s="62" t="n">
        <f aca="false">L142*H142*F142</f>
        <v>0</v>
      </c>
      <c r="R142" s="62" t="n">
        <f aca="false">R141+Q142</f>
        <v>55.404</v>
      </c>
    </row>
    <row r="143" s="1" customFormat="true" ht="12.8" hidden="false" customHeight="false" outlineLevel="0" collapsed="false">
      <c r="A143" s="93"/>
      <c r="B143" s="93" t="s">
        <v>207</v>
      </c>
      <c r="C143" s="94" t="s">
        <v>239</v>
      </c>
      <c r="D143" s="52" t="s">
        <v>240</v>
      </c>
      <c r="E143" s="152" t="s">
        <v>241</v>
      </c>
      <c r="F143" s="153" t="n">
        <v>28</v>
      </c>
      <c r="G143" s="154" t="n">
        <v>1.09</v>
      </c>
      <c r="H143" s="155" t="n">
        <f aca="false">G143*0.95</f>
        <v>1.0355</v>
      </c>
      <c r="I143" s="156" t="s">
        <v>54</v>
      </c>
      <c r="J143" s="157" t="s">
        <v>28</v>
      </c>
      <c r="K143" s="158"/>
      <c r="L143" s="58"/>
      <c r="M143" s="58"/>
      <c r="N143" s="59" t="n">
        <f aca="false">O143*G143</f>
        <v>0</v>
      </c>
      <c r="O143" s="60" t="n">
        <f aca="false">L143*F143</f>
        <v>0</v>
      </c>
      <c r="P143" s="61" t="s">
        <v>29</v>
      </c>
      <c r="Q143" s="62" t="n">
        <f aca="false">L143*H143*F143</f>
        <v>0</v>
      </c>
      <c r="R143" s="62" t="n">
        <f aca="false">R142+Q143</f>
        <v>55.404</v>
      </c>
    </row>
    <row r="144" s="1" customFormat="true" ht="12.8" hidden="false" customHeight="false" outlineLevel="0" collapsed="false">
      <c r="A144" s="93"/>
      <c r="B144" s="93" t="s">
        <v>207</v>
      </c>
      <c r="C144" s="135" t="s">
        <v>242</v>
      </c>
      <c r="D144" s="64" t="s">
        <v>243</v>
      </c>
      <c r="E144" s="159" t="s">
        <v>241</v>
      </c>
      <c r="F144" s="160" t="n">
        <v>28</v>
      </c>
      <c r="G144" s="161" t="n">
        <v>1.09</v>
      </c>
      <c r="H144" s="162" t="n">
        <f aca="false">G144*0.95</f>
        <v>1.0355</v>
      </c>
      <c r="I144" s="163" t="s">
        <v>54</v>
      </c>
      <c r="J144" s="164" t="s">
        <v>28</v>
      </c>
      <c r="K144" s="165"/>
      <c r="L144" s="70"/>
      <c r="M144" s="70"/>
      <c r="N144" s="71" t="n">
        <f aca="false">O144*G144</f>
        <v>0</v>
      </c>
      <c r="O144" s="72" t="n">
        <f aca="false">L144*F144</f>
        <v>0</v>
      </c>
      <c r="P144" s="73" t="s">
        <v>29</v>
      </c>
      <c r="Q144" s="62" t="n">
        <f aca="false">L144*H144*F144</f>
        <v>0</v>
      </c>
      <c r="R144" s="62" t="n">
        <f aca="false">R143+Q144</f>
        <v>55.404</v>
      </c>
    </row>
    <row r="145" s="1" customFormat="true" ht="12.8" hidden="false" customHeight="false" outlineLevel="0" collapsed="false">
      <c r="A145" s="93"/>
      <c r="B145" s="93" t="s">
        <v>207</v>
      </c>
      <c r="C145" s="135" t="s">
        <v>244</v>
      </c>
      <c r="D145" s="64" t="s">
        <v>245</v>
      </c>
      <c r="E145" s="159" t="s">
        <v>241</v>
      </c>
      <c r="F145" s="160" t="n">
        <v>28</v>
      </c>
      <c r="G145" s="161" t="n">
        <v>1.09</v>
      </c>
      <c r="H145" s="162" t="n">
        <f aca="false">G145*0.95</f>
        <v>1.0355</v>
      </c>
      <c r="I145" s="163" t="s">
        <v>54</v>
      </c>
      <c r="J145" s="164" t="s">
        <v>28</v>
      </c>
      <c r="K145" s="165"/>
      <c r="L145" s="70"/>
      <c r="M145" s="70"/>
      <c r="N145" s="71" t="n">
        <f aca="false">O145*G145</f>
        <v>0</v>
      </c>
      <c r="O145" s="72" t="n">
        <f aca="false">L145*F145</f>
        <v>0</v>
      </c>
      <c r="P145" s="73" t="s">
        <v>29</v>
      </c>
      <c r="Q145" s="62" t="n">
        <f aca="false">L145*H145*F145</f>
        <v>0</v>
      </c>
      <c r="R145" s="62" t="n">
        <f aca="false">R144+Q145</f>
        <v>55.404</v>
      </c>
    </row>
    <row r="146" s="1" customFormat="true" ht="12.8" hidden="false" customHeight="false" outlineLevel="0" collapsed="false">
      <c r="A146" s="93"/>
      <c r="B146" s="93" t="s">
        <v>207</v>
      </c>
      <c r="C146" s="135" t="s">
        <v>246</v>
      </c>
      <c r="D146" s="64" t="s">
        <v>247</v>
      </c>
      <c r="E146" s="159" t="s">
        <v>241</v>
      </c>
      <c r="F146" s="160" t="n">
        <v>28</v>
      </c>
      <c r="G146" s="161" t="n">
        <v>1.09</v>
      </c>
      <c r="H146" s="162" t="n">
        <f aca="false">G146*0.95</f>
        <v>1.0355</v>
      </c>
      <c r="I146" s="163" t="s">
        <v>54</v>
      </c>
      <c r="J146" s="164" t="s">
        <v>28</v>
      </c>
      <c r="K146" s="165"/>
      <c r="L146" s="70"/>
      <c r="M146" s="70"/>
      <c r="N146" s="71" t="n">
        <f aca="false">O146*G146</f>
        <v>0</v>
      </c>
      <c r="O146" s="72" t="n">
        <f aca="false">L146*F146</f>
        <v>0</v>
      </c>
      <c r="P146" s="73" t="s">
        <v>29</v>
      </c>
      <c r="Q146" s="62" t="n">
        <f aca="false">L146*H146*F146</f>
        <v>0</v>
      </c>
      <c r="R146" s="62" t="n">
        <f aca="false">R145+Q146</f>
        <v>55.404</v>
      </c>
    </row>
    <row r="147" s="1" customFormat="true" ht="12.8" hidden="false" customHeight="false" outlineLevel="0" collapsed="false">
      <c r="A147" s="93"/>
      <c r="B147" s="93" t="s">
        <v>207</v>
      </c>
      <c r="C147" s="135" t="s">
        <v>248</v>
      </c>
      <c r="D147" s="64" t="s">
        <v>249</v>
      </c>
      <c r="E147" s="159" t="s">
        <v>241</v>
      </c>
      <c r="F147" s="160" t="n">
        <v>28</v>
      </c>
      <c r="G147" s="161" t="n">
        <v>1.09</v>
      </c>
      <c r="H147" s="162" t="n">
        <f aca="false">G147*0.95</f>
        <v>1.0355</v>
      </c>
      <c r="I147" s="163" t="s">
        <v>54</v>
      </c>
      <c r="J147" s="164"/>
      <c r="K147" s="165"/>
      <c r="L147" s="70"/>
      <c r="M147" s="70"/>
      <c r="N147" s="71" t="n">
        <f aca="false">O147*G147</f>
        <v>0</v>
      </c>
      <c r="O147" s="72" t="n">
        <f aca="false">L147*F147</f>
        <v>0</v>
      </c>
      <c r="P147" s="73" t="s">
        <v>29</v>
      </c>
      <c r="Q147" s="62" t="n">
        <f aca="false">L147*H147*F147</f>
        <v>0</v>
      </c>
      <c r="R147" s="62" t="n">
        <f aca="false">R146+Q147</f>
        <v>55.404</v>
      </c>
    </row>
    <row r="148" s="1" customFormat="true" ht="12.8" hidden="false" customHeight="false" outlineLevel="0" collapsed="false">
      <c r="A148" s="93"/>
      <c r="B148" s="93" t="s">
        <v>207</v>
      </c>
      <c r="C148" s="95" t="s">
        <v>250</v>
      </c>
      <c r="D148" s="75" t="s">
        <v>251</v>
      </c>
      <c r="E148" s="166" t="s">
        <v>26</v>
      </c>
      <c r="F148" s="167" t="n">
        <v>24</v>
      </c>
      <c r="G148" s="168" t="n">
        <v>1.28</v>
      </c>
      <c r="H148" s="169" t="n">
        <f aca="false">G148*0.95</f>
        <v>1.216</v>
      </c>
      <c r="I148" s="170" t="s">
        <v>54</v>
      </c>
      <c r="J148" s="171"/>
      <c r="K148" s="172"/>
      <c r="L148" s="81"/>
      <c r="M148" s="81"/>
      <c r="N148" s="82" t="n">
        <f aca="false">O148*G148</f>
        <v>0</v>
      </c>
      <c r="O148" s="83" t="n">
        <f aca="false">L148*F148</f>
        <v>0</v>
      </c>
      <c r="P148" s="84" t="s">
        <v>29</v>
      </c>
      <c r="Q148" s="62" t="n">
        <f aca="false">L148*H148*F148</f>
        <v>0</v>
      </c>
      <c r="R148" s="62" t="n">
        <f aca="false">R147+Q148</f>
        <v>55.404</v>
      </c>
    </row>
    <row r="149" s="1" customFormat="true" ht="12.8" hidden="false" customHeight="false" outlineLevel="0" collapsed="false">
      <c r="A149" s="93"/>
      <c r="B149" s="93" t="s">
        <v>207</v>
      </c>
      <c r="C149" s="94" t="s">
        <v>252</v>
      </c>
      <c r="D149" s="52" t="s">
        <v>240</v>
      </c>
      <c r="E149" s="152" t="s">
        <v>65</v>
      </c>
      <c r="F149" s="153" t="n">
        <v>6</v>
      </c>
      <c r="G149" s="154" t="n">
        <v>2.21</v>
      </c>
      <c r="H149" s="155" t="n">
        <f aca="false">G149*0.95</f>
        <v>2.0995</v>
      </c>
      <c r="I149" s="156" t="s">
        <v>54</v>
      </c>
      <c r="J149" s="157" t="s">
        <v>28</v>
      </c>
      <c r="K149" s="158"/>
      <c r="L149" s="58"/>
      <c r="M149" s="58"/>
      <c r="N149" s="59" t="n">
        <f aca="false">O149*G149</f>
        <v>0</v>
      </c>
      <c r="O149" s="60" t="n">
        <f aca="false">L149*F149</f>
        <v>0</v>
      </c>
      <c r="P149" s="61" t="s">
        <v>29</v>
      </c>
      <c r="Q149" s="62" t="n">
        <f aca="false">L149*H149*F149</f>
        <v>0</v>
      </c>
      <c r="R149" s="62" t="n">
        <f aca="false">R148+Q149</f>
        <v>55.404</v>
      </c>
    </row>
    <row r="150" s="1" customFormat="true" ht="12.8" hidden="false" customHeight="false" outlineLevel="0" collapsed="false">
      <c r="A150" s="93"/>
      <c r="B150" s="93" t="s">
        <v>207</v>
      </c>
      <c r="C150" s="135" t="s">
        <v>253</v>
      </c>
      <c r="D150" s="64" t="s">
        <v>245</v>
      </c>
      <c r="E150" s="159" t="s">
        <v>65</v>
      </c>
      <c r="F150" s="160" t="n">
        <v>6</v>
      </c>
      <c r="G150" s="161" t="n">
        <v>2.21</v>
      </c>
      <c r="H150" s="162" t="n">
        <f aca="false">G150*0.95</f>
        <v>2.0995</v>
      </c>
      <c r="I150" s="163" t="s">
        <v>54</v>
      </c>
      <c r="J150" s="164" t="s">
        <v>28</v>
      </c>
      <c r="K150" s="165"/>
      <c r="L150" s="70"/>
      <c r="M150" s="70"/>
      <c r="N150" s="71" t="n">
        <f aca="false">O150*G150</f>
        <v>0</v>
      </c>
      <c r="O150" s="72" t="n">
        <f aca="false">L150*F150</f>
        <v>0</v>
      </c>
      <c r="P150" s="73" t="s">
        <v>29</v>
      </c>
      <c r="Q150" s="62" t="n">
        <f aca="false">L150*H150*F150</f>
        <v>0</v>
      </c>
      <c r="R150" s="62" t="n">
        <f aca="false">R149+Q150</f>
        <v>55.404</v>
      </c>
    </row>
    <row r="151" s="1" customFormat="true" ht="12.8" hidden="false" customHeight="false" outlineLevel="0" collapsed="false">
      <c r="A151" s="93"/>
      <c r="B151" s="93" t="s">
        <v>207</v>
      </c>
      <c r="C151" s="135" t="s">
        <v>254</v>
      </c>
      <c r="D151" s="75" t="s">
        <v>247</v>
      </c>
      <c r="E151" s="159" t="s">
        <v>65</v>
      </c>
      <c r="F151" s="160" t="n">
        <v>6</v>
      </c>
      <c r="G151" s="161" t="n">
        <v>2.21</v>
      </c>
      <c r="H151" s="162" t="n">
        <f aca="false">G151*0.95</f>
        <v>2.0995</v>
      </c>
      <c r="I151" s="170" t="s">
        <v>54</v>
      </c>
      <c r="J151" s="164" t="s">
        <v>28</v>
      </c>
      <c r="K151" s="165"/>
      <c r="L151" s="81"/>
      <c r="M151" s="81"/>
      <c r="N151" s="82" t="n">
        <f aca="false">O151*G151</f>
        <v>0</v>
      </c>
      <c r="O151" s="83" t="n">
        <f aca="false">L151*F151</f>
        <v>0</v>
      </c>
      <c r="P151" s="84" t="s">
        <v>29</v>
      </c>
      <c r="Q151" s="62" t="n">
        <f aca="false">L151*H151*F151</f>
        <v>0</v>
      </c>
      <c r="R151" s="62" t="n">
        <f aca="false">R150+Q151</f>
        <v>55.404</v>
      </c>
    </row>
    <row r="152" s="1" customFormat="true" ht="12.8" hidden="false" customHeight="false" outlineLevel="0" collapsed="false">
      <c r="A152" s="93"/>
      <c r="B152" s="93" t="s">
        <v>207</v>
      </c>
      <c r="C152" s="142" t="s">
        <v>255</v>
      </c>
      <c r="D152" s="98" t="s">
        <v>256</v>
      </c>
      <c r="E152" s="166" t="s">
        <v>257</v>
      </c>
      <c r="F152" s="144" t="n">
        <v>6</v>
      </c>
      <c r="G152" s="145" t="n">
        <v>2.19</v>
      </c>
      <c r="H152" s="146" t="n">
        <f aca="false">G152*0.95</f>
        <v>2.0805</v>
      </c>
      <c r="I152" s="147" t="s">
        <v>54</v>
      </c>
      <c r="J152" s="148"/>
      <c r="K152" s="151"/>
      <c r="L152" s="104"/>
      <c r="M152" s="104"/>
      <c r="N152" s="105" t="n">
        <f aca="false">O152*G152</f>
        <v>0</v>
      </c>
      <c r="O152" s="106" t="n">
        <f aca="false">L152*F152</f>
        <v>0</v>
      </c>
      <c r="P152" s="107" t="s">
        <v>29</v>
      </c>
      <c r="Q152" s="62" t="n">
        <f aca="false">L152*H152*F152</f>
        <v>0</v>
      </c>
      <c r="R152" s="62" t="n">
        <f aca="false">R151+Q152</f>
        <v>55.404</v>
      </c>
    </row>
    <row r="153" s="1" customFormat="true" ht="22.05" hidden="false" customHeight="false" outlineLevel="0" collapsed="false">
      <c r="A153" s="48"/>
      <c r="B153" s="48" t="s">
        <v>207</v>
      </c>
      <c r="C153" s="2"/>
      <c r="D153" s="150" t="s">
        <v>258</v>
      </c>
      <c r="E153" s="173"/>
      <c r="F153" s="173"/>
      <c r="G153" s="173"/>
      <c r="H153" s="174"/>
      <c r="I153" s="173"/>
      <c r="J153" s="173"/>
      <c r="K153" s="175"/>
      <c r="L153" s="2"/>
      <c r="M153" s="2"/>
      <c r="N153" s="2"/>
      <c r="O153" s="88"/>
      <c r="P153" s="89"/>
      <c r="Q153" s="62" t="n">
        <f aca="false">L153*H153*F153</f>
        <v>0</v>
      </c>
      <c r="R153" s="62" t="n">
        <f aca="false">R152+Q153</f>
        <v>55.404</v>
      </c>
    </row>
    <row r="154" s="1" customFormat="true" ht="12.8" hidden="false" customHeight="false" outlineLevel="0" collapsed="false">
      <c r="A154" s="93"/>
      <c r="B154" s="93" t="s">
        <v>207</v>
      </c>
      <c r="C154" s="94" t="s">
        <v>259</v>
      </c>
      <c r="D154" s="52" t="s">
        <v>260</v>
      </c>
      <c r="E154" s="152" t="s">
        <v>212</v>
      </c>
      <c r="F154" s="153" t="n">
        <v>12</v>
      </c>
      <c r="G154" s="154" t="n">
        <v>1.1</v>
      </c>
      <c r="H154" s="155" t="n">
        <f aca="false">G154*0.95</f>
        <v>1.045</v>
      </c>
      <c r="I154" s="156" t="s">
        <v>261</v>
      </c>
      <c r="J154" s="157" t="s">
        <v>28</v>
      </c>
      <c r="K154" s="158"/>
      <c r="L154" s="58"/>
      <c r="M154" s="58"/>
      <c r="N154" s="59" t="n">
        <f aca="false">O154*G154</f>
        <v>0</v>
      </c>
      <c r="O154" s="60" t="n">
        <f aca="false">L154*F154</f>
        <v>0</v>
      </c>
      <c r="P154" s="61" t="s">
        <v>29</v>
      </c>
      <c r="Q154" s="62" t="n">
        <f aca="false">L154*H154*F154</f>
        <v>0</v>
      </c>
      <c r="R154" s="62" t="n">
        <f aca="false">R153+Q154</f>
        <v>55.404</v>
      </c>
    </row>
    <row r="155" s="1" customFormat="true" ht="12.8" hidden="false" customHeight="false" outlineLevel="0" collapsed="false">
      <c r="A155" s="93"/>
      <c r="B155" s="93" t="s">
        <v>207</v>
      </c>
      <c r="C155" s="135" t="s">
        <v>262</v>
      </c>
      <c r="D155" s="64" t="s">
        <v>263</v>
      </c>
      <c r="E155" s="159" t="s">
        <v>212</v>
      </c>
      <c r="F155" s="160" t="n">
        <v>12</v>
      </c>
      <c r="G155" s="161" t="n">
        <v>1.14</v>
      </c>
      <c r="H155" s="162" t="n">
        <f aca="false">G155*0.95</f>
        <v>1.083</v>
      </c>
      <c r="I155" s="163" t="s">
        <v>261</v>
      </c>
      <c r="J155" s="164" t="s">
        <v>28</v>
      </c>
      <c r="K155" s="165"/>
      <c r="L155" s="70"/>
      <c r="M155" s="70"/>
      <c r="N155" s="71" t="n">
        <f aca="false">O155*G155</f>
        <v>0</v>
      </c>
      <c r="O155" s="72" t="n">
        <f aca="false">L155*F155</f>
        <v>0</v>
      </c>
      <c r="P155" s="73" t="s">
        <v>29</v>
      </c>
      <c r="Q155" s="62" t="n">
        <f aca="false">L155*H155*F155</f>
        <v>0</v>
      </c>
      <c r="R155" s="62" t="n">
        <f aca="false">R154+Q155</f>
        <v>55.404</v>
      </c>
    </row>
    <row r="156" s="1" customFormat="true" ht="12.8" hidden="false" customHeight="false" outlineLevel="0" collapsed="false">
      <c r="A156" s="93"/>
      <c r="B156" s="93" t="s">
        <v>207</v>
      </c>
      <c r="C156" s="135" t="s">
        <v>264</v>
      </c>
      <c r="D156" s="64" t="s">
        <v>265</v>
      </c>
      <c r="E156" s="159" t="s">
        <v>212</v>
      </c>
      <c r="F156" s="160" t="n">
        <v>12</v>
      </c>
      <c r="G156" s="161" t="n">
        <v>1.14</v>
      </c>
      <c r="H156" s="162" t="n">
        <f aca="false">G156*0.95</f>
        <v>1.083</v>
      </c>
      <c r="I156" s="163" t="s">
        <v>261</v>
      </c>
      <c r="J156" s="164" t="s">
        <v>28</v>
      </c>
      <c r="K156" s="165"/>
      <c r="L156" s="70"/>
      <c r="M156" s="70"/>
      <c r="N156" s="71" t="n">
        <f aca="false">O156*G156</f>
        <v>0</v>
      </c>
      <c r="O156" s="72" t="n">
        <f aca="false">L156*F156</f>
        <v>0</v>
      </c>
      <c r="P156" s="73" t="s">
        <v>29</v>
      </c>
      <c r="Q156" s="62" t="n">
        <f aca="false">L156*H156*F156</f>
        <v>0</v>
      </c>
      <c r="R156" s="62" t="n">
        <f aca="false">R155+Q156</f>
        <v>55.404</v>
      </c>
    </row>
    <row r="157" s="1" customFormat="true" ht="12.8" hidden="false" customHeight="false" outlineLevel="0" collapsed="false">
      <c r="A157" s="93"/>
      <c r="B157" s="93" t="s">
        <v>207</v>
      </c>
      <c r="C157" s="135" t="s">
        <v>266</v>
      </c>
      <c r="D157" s="64" t="s">
        <v>267</v>
      </c>
      <c r="E157" s="159" t="s">
        <v>212</v>
      </c>
      <c r="F157" s="160" t="n">
        <v>12</v>
      </c>
      <c r="G157" s="161" t="n">
        <v>1.14</v>
      </c>
      <c r="H157" s="162" t="n">
        <f aca="false">G157*0.95</f>
        <v>1.083</v>
      </c>
      <c r="I157" s="163" t="s">
        <v>261</v>
      </c>
      <c r="J157" s="164" t="s">
        <v>28</v>
      </c>
      <c r="K157" s="165"/>
      <c r="L157" s="70"/>
      <c r="M157" s="70"/>
      <c r="N157" s="71" t="n">
        <f aca="false">O157*G157</f>
        <v>0</v>
      </c>
      <c r="O157" s="72" t="n">
        <f aca="false">L157*F157</f>
        <v>0</v>
      </c>
      <c r="P157" s="73" t="s">
        <v>29</v>
      </c>
      <c r="Q157" s="62" t="n">
        <f aca="false">L157*H157*F157</f>
        <v>0</v>
      </c>
      <c r="R157" s="62" t="n">
        <f aca="false">R156+Q157</f>
        <v>55.404</v>
      </c>
    </row>
    <row r="158" s="1" customFormat="true" ht="12.8" hidden="false" customHeight="false" outlineLevel="0" collapsed="false">
      <c r="A158" s="93"/>
      <c r="B158" s="93" t="s">
        <v>207</v>
      </c>
      <c r="C158" s="135" t="s">
        <v>268</v>
      </c>
      <c r="D158" s="64" t="s">
        <v>269</v>
      </c>
      <c r="E158" s="159" t="s">
        <v>212</v>
      </c>
      <c r="F158" s="160" t="n">
        <v>12</v>
      </c>
      <c r="G158" s="161" t="n">
        <v>1.14</v>
      </c>
      <c r="H158" s="162" t="n">
        <f aca="false">G158*0.95</f>
        <v>1.083</v>
      </c>
      <c r="I158" s="163" t="s">
        <v>261</v>
      </c>
      <c r="J158" s="164" t="s">
        <v>28</v>
      </c>
      <c r="K158" s="165"/>
      <c r="L158" s="70"/>
      <c r="M158" s="70"/>
      <c r="N158" s="71" t="n">
        <f aca="false">O158*G158</f>
        <v>0</v>
      </c>
      <c r="O158" s="72" t="n">
        <f aca="false">L158*F158</f>
        <v>0</v>
      </c>
      <c r="P158" s="73" t="s">
        <v>29</v>
      </c>
      <c r="Q158" s="62" t="n">
        <f aca="false">L158*H158*F158</f>
        <v>0</v>
      </c>
      <c r="R158" s="62" t="n">
        <f aca="false">R157+Q158</f>
        <v>55.404</v>
      </c>
    </row>
    <row r="159" s="1" customFormat="true" ht="12.8" hidden="false" customHeight="false" outlineLevel="0" collapsed="false">
      <c r="A159" s="93"/>
      <c r="B159" s="93" t="s">
        <v>207</v>
      </c>
      <c r="C159" s="95" t="s">
        <v>270</v>
      </c>
      <c r="D159" s="75" t="s">
        <v>271</v>
      </c>
      <c r="E159" s="166" t="s">
        <v>212</v>
      </c>
      <c r="F159" s="167" t="n">
        <v>12</v>
      </c>
      <c r="G159" s="168" t="n">
        <v>1.14</v>
      </c>
      <c r="H159" s="169" t="n">
        <f aca="false">G159*0.95</f>
        <v>1.083</v>
      </c>
      <c r="I159" s="170" t="s">
        <v>261</v>
      </c>
      <c r="J159" s="171" t="s">
        <v>28</v>
      </c>
      <c r="K159" s="172"/>
      <c r="L159" s="81"/>
      <c r="M159" s="81"/>
      <c r="N159" s="82" t="n">
        <f aca="false">O159*G159</f>
        <v>0</v>
      </c>
      <c r="O159" s="83" t="n">
        <f aca="false">L159*F159</f>
        <v>0</v>
      </c>
      <c r="P159" s="84" t="s">
        <v>29</v>
      </c>
      <c r="Q159" s="62" t="n">
        <f aca="false">L159*H159*F159</f>
        <v>0</v>
      </c>
      <c r="R159" s="62" t="n">
        <f aca="false">R158+Q159</f>
        <v>55.404</v>
      </c>
    </row>
    <row r="160" s="1" customFormat="true" ht="12.8" hidden="false" customHeight="false" outlineLevel="0" collapsed="false">
      <c r="A160" s="93"/>
      <c r="B160" s="93" t="s">
        <v>207</v>
      </c>
      <c r="C160" s="94" t="s">
        <v>272</v>
      </c>
      <c r="D160" s="52" t="s">
        <v>260</v>
      </c>
      <c r="E160" s="152" t="s">
        <v>65</v>
      </c>
      <c r="F160" s="153" t="n">
        <v>6</v>
      </c>
      <c r="G160" s="154" t="n">
        <v>2.2</v>
      </c>
      <c r="H160" s="155" t="n">
        <f aca="false">G160*0.95</f>
        <v>2.09</v>
      </c>
      <c r="I160" s="156" t="s">
        <v>261</v>
      </c>
      <c r="J160" s="157" t="s">
        <v>28</v>
      </c>
      <c r="K160" s="158"/>
      <c r="L160" s="58" t="n">
        <v>2</v>
      </c>
      <c r="M160" s="58"/>
      <c r="N160" s="59" t="n">
        <f aca="false">O160*G160</f>
        <v>26.4</v>
      </c>
      <c r="O160" s="60" t="n">
        <f aca="false">L160*F160</f>
        <v>12</v>
      </c>
      <c r="P160" s="61" t="s">
        <v>29</v>
      </c>
      <c r="Q160" s="62" t="n">
        <f aca="false">L160*H160*F160</f>
        <v>25.08</v>
      </c>
      <c r="R160" s="62" t="n">
        <f aca="false">R159+Q160</f>
        <v>80.484</v>
      </c>
    </row>
    <row r="161" s="1" customFormat="true" ht="12.8" hidden="false" customHeight="false" outlineLevel="0" collapsed="false">
      <c r="A161" s="93"/>
      <c r="B161" s="93" t="s">
        <v>207</v>
      </c>
      <c r="C161" s="135" t="s">
        <v>273</v>
      </c>
      <c r="D161" s="64" t="s">
        <v>263</v>
      </c>
      <c r="E161" s="159" t="s">
        <v>65</v>
      </c>
      <c r="F161" s="160" t="n">
        <v>6</v>
      </c>
      <c r="G161" s="161" t="n">
        <v>2.28</v>
      </c>
      <c r="H161" s="162" t="n">
        <f aca="false">G161*0.95</f>
        <v>2.166</v>
      </c>
      <c r="I161" s="163" t="s">
        <v>261</v>
      </c>
      <c r="J161" s="164" t="s">
        <v>28</v>
      </c>
      <c r="K161" s="165"/>
      <c r="L161" s="70"/>
      <c r="M161" s="70"/>
      <c r="N161" s="71" t="n">
        <f aca="false">O161*G161</f>
        <v>0</v>
      </c>
      <c r="O161" s="72" t="n">
        <f aca="false">L161*F161</f>
        <v>0</v>
      </c>
      <c r="P161" s="73" t="s">
        <v>29</v>
      </c>
      <c r="Q161" s="62" t="n">
        <f aca="false">L161*H161*F161</f>
        <v>0</v>
      </c>
      <c r="R161" s="62" t="n">
        <f aca="false">R160+Q161</f>
        <v>80.484</v>
      </c>
    </row>
    <row r="162" s="1" customFormat="true" ht="12.8" hidden="false" customHeight="false" outlineLevel="0" collapsed="false">
      <c r="A162" s="93"/>
      <c r="B162" s="93" t="s">
        <v>207</v>
      </c>
      <c r="C162" s="135" t="s">
        <v>274</v>
      </c>
      <c r="D162" s="64" t="s">
        <v>265</v>
      </c>
      <c r="E162" s="159" t="s">
        <v>65</v>
      </c>
      <c r="F162" s="160" t="n">
        <v>6</v>
      </c>
      <c r="G162" s="161" t="n">
        <v>2.28</v>
      </c>
      <c r="H162" s="162" t="n">
        <f aca="false">G162*0.95</f>
        <v>2.166</v>
      </c>
      <c r="I162" s="163" t="s">
        <v>261</v>
      </c>
      <c r="J162" s="164" t="s">
        <v>28</v>
      </c>
      <c r="K162" s="165"/>
      <c r="L162" s="70"/>
      <c r="M162" s="70"/>
      <c r="N162" s="71" t="n">
        <f aca="false">O162*G162</f>
        <v>0</v>
      </c>
      <c r="O162" s="72" t="n">
        <f aca="false">L162*F162</f>
        <v>0</v>
      </c>
      <c r="P162" s="73" t="s">
        <v>29</v>
      </c>
      <c r="Q162" s="62" t="n">
        <f aca="false">L162*H162*F162</f>
        <v>0</v>
      </c>
      <c r="R162" s="62" t="n">
        <f aca="false">R161+Q162</f>
        <v>80.484</v>
      </c>
    </row>
    <row r="163" s="1" customFormat="true" ht="12.8" hidden="false" customHeight="false" outlineLevel="0" collapsed="false">
      <c r="A163" s="93"/>
      <c r="B163" s="93" t="s">
        <v>207</v>
      </c>
      <c r="C163" s="135" t="s">
        <v>275</v>
      </c>
      <c r="D163" s="64" t="s">
        <v>267</v>
      </c>
      <c r="E163" s="159" t="s">
        <v>65</v>
      </c>
      <c r="F163" s="160" t="n">
        <v>6</v>
      </c>
      <c r="G163" s="161" t="n">
        <v>2.28</v>
      </c>
      <c r="H163" s="162" t="n">
        <f aca="false">G163*0.95</f>
        <v>2.166</v>
      </c>
      <c r="I163" s="163" t="s">
        <v>261</v>
      </c>
      <c r="J163" s="164" t="s">
        <v>28</v>
      </c>
      <c r="K163" s="165"/>
      <c r="L163" s="70"/>
      <c r="M163" s="70"/>
      <c r="N163" s="71" t="n">
        <f aca="false">O163*G163</f>
        <v>0</v>
      </c>
      <c r="O163" s="72" t="n">
        <f aca="false">L163*F163</f>
        <v>0</v>
      </c>
      <c r="P163" s="73" t="s">
        <v>29</v>
      </c>
      <c r="Q163" s="62" t="n">
        <f aca="false">L163*H163*F163</f>
        <v>0</v>
      </c>
      <c r="R163" s="62" t="n">
        <f aca="false">R162+Q163</f>
        <v>80.484</v>
      </c>
    </row>
    <row r="164" s="1" customFormat="true" ht="12.8" hidden="false" customHeight="false" outlineLevel="0" collapsed="false">
      <c r="A164" s="93"/>
      <c r="B164" s="93" t="s">
        <v>207</v>
      </c>
      <c r="C164" s="135" t="s">
        <v>276</v>
      </c>
      <c r="D164" s="64" t="s">
        <v>269</v>
      </c>
      <c r="E164" s="159" t="s">
        <v>65</v>
      </c>
      <c r="F164" s="160" t="n">
        <v>6</v>
      </c>
      <c r="G164" s="161" t="n">
        <v>2.28</v>
      </c>
      <c r="H164" s="162" t="n">
        <f aca="false">G164*0.95</f>
        <v>2.166</v>
      </c>
      <c r="I164" s="163" t="s">
        <v>261</v>
      </c>
      <c r="J164" s="164" t="s">
        <v>28</v>
      </c>
      <c r="K164" s="165"/>
      <c r="L164" s="70"/>
      <c r="M164" s="70"/>
      <c r="N164" s="71" t="n">
        <f aca="false">O164*G164</f>
        <v>0</v>
      </c>
      <c r="O164" s="72" t="n">
        <f aca="false">L164*F164</f>
        <v>0</v>
      </c>
      <c r="P164" s="73" t="s">
        <v>29</v>
      </c>
      <c r="Q164" s="62" t="n">
        <f aca="false">L164*H164*F164</f>
        <v>0</v>
      </c>
      <c r="R164" s="62" t="n">
        <f aca="false">R163+Q164</f>
        <v>80.484</v>
      </c>
    </row>
    <row r="165" s="1" customFormat="true" ht="12.8" hidden="false" customHeight="false" outlineLevel="0" collapsed="false">
      <c r="A165" s="93"/>
      <c r="B165" s="93" t="s">
        <v>207</v>
      </c>
      <c r="C165" s="95" t="s">
        <v>277</v>
      </c>
      <c r="D165" s="75" t="s">
        <v>271</v>
      </c>
      <c r="E165" s="166" t="s">
        <v>65</v>
      </c>
      <c r="F165" s="167" t="n">
        <v>6</v>
      </c>
      <c r="G165" s="168" t="n">
        <v>2.28</v>
      </c>
      <c r="H165" s="169" t="n">
        <f aca="false">G165*0.95</f>
        <v>2.166</v>
      </c>
      <c r="I165" s="170" t="s">
        <v>261</v>
      </c>
      <c r="J165" s="171" t="s">
        <v>28</v>
      </c>
      <c r="K165" s="172"/>
      <c r="L165" s="81"/>
      <c r="M165" s="81"/>
      <c r="N165" s="82" t="n">
        <f aca="false">O165*G165</f>
        <v>0</v>
      </c>
      <c r="O165" s="83" t="n">
        <f aca="false">L165*F165</f>
        <v>0</v>
      </c>
      <c r="P165" s="84" t="s">
        <v>29</v>
      </c>
      <c r="Q165" s="62" t="n">
        <f aca="false">L165*H165*F165</f>
        <v>0</v>
      </c>
      <c r="R165" s="62" t="n">
        <f aca="false">R164+Q165</f>
        <v>80.484</v>
      </c>
    </row>
    <row r="166" s="1" customFormat="true" ht="22.05" hidden="false" customHeight="false" outlineLevel="0" collapsed="false">
      <c r="A166" s="48"/>
      <c r="B166" s="48" t="s">
        <v>207</v>
      </c>
      <c r="C166" s="2"/>
      <c r="D166" s="150" t="s">
        <v>278</v>
      </c>
      <c r="E166" s="173"/>
      <c r="F166" s="173"/>
      <c r="G166" s="173"/>
      <c r="H166" s="174"/>
      <c r="I166" s="173"/>
      <c r="J166" s="173"/>
      <c r="K166" s="175"/>
      <c r="L166" s="2"/>
      <c r="M166" s="2"/>
      <c r="N166" s="2"/>
      <c r="O166" s="88"/>
      <c r="P166" s="89"/>
      <c r="Q166" s="62" t="n">
        <f aca="false">L166*H166*F166</f>
        <v>0</v>
      </c>
      <c r="R166" s="62" t="n">
        <f aca="false">R165+Q166</f>
        <v>80.484</v>
      </c>
    </row>
    <row r="167" s="1" customFormat="true" ht="12.8" hidden="false" customHeight="false" outlineLevel="0" collapsed="false">
      <c r="A167" s="93"/>
      <c r="B167" s="93" t="s">
        <v>207</v>
      </c>
      <c r="C167" s="94" t="s">
        <v>279</v>
      </c>
      <c r="D167" s="52" t="s">
        <v>280</v>
      </c>
      <c r="E167" s="152" t="s">
        <v>212</v>
      </c>
      <c r="F167" s="153" t="n">
        <v>12</v>
      </c>
      <c r="G167" s="154" t="n">
        <v>1.04</v>
      </c>
      <c r="H167" s="155" t="n">
        <f aca="false">G167*0.95</f>
        <v>0.988</v>
      </c>
      <c r="I167" s="156" t="s">
        <v>223</v>
      </c>
      <c r="J167" s="157" t="s">
        <v>28</v>
      </c>
      <c r="K167" s="158"/>
      <c r="L167" s="58"/>
      <c r="M167" s="58"/>
      <c r="N167" s="59" t="n">
        <f aca="false">O167*G167</f>
        <v>0</v>
      </c>
      <c r="O167" s="60" t="n">
        <f aca="false">L167*F167</f>
        <v>0</v>
      </c>
      <c r="P167" s="61" t="s">
        <v>29</v>
      </c>
      <c r="Q167" s="62" t="n">
        <f aca="false">L167*H167*F167</f>
        <v>0</v>
      </c>
      <c r="R167" s="62" t="n">
        <f aca="false">R166+Q167</f>
        <v>80.484</v>
      </c>
    </row>
    <row r="168" s="1" customFormat="true" ht="12.8" hidden="false" customHeight="false" outlineLevel="0" collapsed="false">
      <c r="A168" s="93"/>
      <c r="B168" s="93" t="s">
        <v>207</v>
      </c>
      <c r="C168" s="135" t="s">
        <v>281</v>
      </c>
      <c r="D168" s="64" t="s">
        <v>282</v>
      </c>
      <c r="E168" s="159" t="s">
        <v>212</v>
      </c>
      <c r="F168" s="160" t="n">
        <v>12</v>
      </c>
      <c r="G168" s="161" t="n">
        <v>1.04</v>
      </c>
      <c r="H168" s="162" t="n">
        <f aca="false">G168*0.95</f>
        <v>0.988</v>
      </c>
      <c r="I168" s="163" t="s">
        <v>223</v>
      </c>
      <c r="J168" s="164" t="s">
        <v>28</v>
      </c>
      <c r="K168" s="165"/>
      <c r="L168" s="70"/>
      <c r="M168" s="70"/>
      <c r="N168" s="71" t="n">
        <f aca="false">O168*G168</f>
        <v>0</v>
      </c>
      <c r="O168" s="72" t="n">
        <f aca="false">L168*F168</f>
        <v>0</v>
      </c>
      <c r="P168" s="73" t="s">
        <v>29</v>
      </c>
      <c r="Q168" s="62" t="n">
        <f aca="false">L168*H168*F168</f>
        <v>0</v>
      </c>
      <c r="R168" s="62" t="n">
        <f aca="false">R167+Q168</f>
        <v>80.484</v>
      </c>
    </row>
    <row r="169" s="1" customFormat="true" ht="12.8" hidden="false" customHeight="false" outlineLevel="0" collapsed="false">
      <c r="A169" s="93"/>
      <c r="B169" s="93" t="s">
        <v>207</v>
      </c>
      <c r="C169" s="95" t="s">
        <v>283</v>
      </c>
      <c r="D169" s="75" t="s">
        <v>284</v>
      </c>
      <c r="E169" s="166" t="s">
        <v>212</v>
      </c>
      <c r="F169" s="167" t="n">
        <v>12</v>
      </c>
      <c r="G169" s="168" t="n">
        <v>1.04</v>
      </c>
      <c r="H169" s="169" t="n">
        <f aca="false">G169*0.95</f>
        <v>0.988</v>
      </c>
      <c r="I169" s="170" t="s">
        <v>223</v>
      </c>
      <c r="J169" s="171" t="s">
        <v>28</v>
      </c>
      <c r="K169" s="172"/>
      <c r="L169" s="81"/>
      <c r="M169" s="81"/>
      <c r="N169" s="82" t="n">
        <f aca="false">O169*G169</f>
        <v>0</v>
      </c>
      <c r="O169" s="83" t="n">
        <f aca="false">L169*F169</f>
        <v>0</v>
      </c>
      <c r="P169" s="84" t="s">
        <v>29</v>
      </c>
      <c r="Q169" s="62" t="n">
        <f aca="false">L169*H169*F169</f>
        <v>0</v>
      </c>
      <c r="R169" s="62" t="n">
        <f aca="false">R168+Q169</f>
        <v>80.484</v>
      </c>
    </row>
    <row r="170" s="1" customFormat="true" ht="22.05" hidden="false" customHeight="false" outlineLevel="0" collapsed="false">
      <c r="A170" s="48"/>
      <c r="B170" s="48" t="s">
        <v>207</v>
      </c>
      <c r="C170" s="2"/>
      <c r="D170" s="150" t="s">
        <v>285</v>
      </c>
      <c r="E170" s="173"/>
      <c r="F170" s="173"/>
      <c r="G170" s="173"/>
      <c r="H170" s="174"/>
      <c r="I170" s="173"/>
      <c r="J170" s="173"/>
      <c r="K170" s="175"/>
      <c r="L170" s="2"/>
      <c r="M170" s="2"/>
      <c r="N170" s="2"/>
      <c r="O170" s="88"/>
      <c r="P170" s="89"/>
      <c r="Q170" s="62" t="n">
        <f aca="false">L170*H170*F170</f>
        <v>0</v>
      </c>
      <c r="R170" s="62" t="n">
        <f aca="false">R169+Q170</f>
        <v>80.484</v>
      </c>
    </row>
    <row r="171" s="1" customFormat="true" ht="12.8" hidden="false" customHeight="false" outlineLevel="0" collapsed="false">
      <c r="A171" s="93"/>
      <c r="B171" s="93" t="s">
        <v>207</v>
      </c>
      <c r="C171" s="94" t="s">
        <v>286</v>
      </c>
      <c r="D171" s="52" t="s">
        <v>287</v>
      </c>
      <c r="E171" s="152" t="s">
        <v>212</v>
      </c>
      <c r="F171" s="153" t="n">
        <v>12</v>
      </c>
      <c r="G171" s="154" t="n">
        <v>1.29</v>
      </c>
      <c r="H171" s="155" t="n">
        <f aca="false">G171*0.95</f>
        <v>1.2255</v>
      </c>
      <c r="I171" s="176" t="s">
        <v>288</v>
      </c>
      <c r="J171" s="157" t="s">
        <v>28</v>
      </c>
      <c r="K171" s="158"/>
      <c r="L171" s="58"/>
      <c r="M171" s="58"/>
      <c r="N171" s="59" t="n">
        <f aca="false">O171*G171</f>
        <v>0</v>
      </c>
      <c r="O171" s="60" t="n">
        <f aca="false">L171*F171</f>
        <v>0</v>
      </c>
      <c r="P171" s="61" t="s">
        <v>29</v>
      </c>
      <c r="Q171" s="62" t="n">
        <f aca="false">L171*H171*F171</f>
        <v>0</v>
      </c>
      <c r="R171" s="62" t="n">
        <f aca="false">R170+Q171</f>
        <v>80.484</v>
      </c>
    </row>
    <row r="172" s="1" customFormat="true" ht="12.8" hidden="false" customHeight="false" outlineLevel="0" collapsed="false">
      <c r="A172" s="93"/>
      <c r="B172" s="93" t="s">
        <v>207</v>
      </c>
      <c r="C172" s="135" t="s">
        <v>289</v>
      </c>
      <c r="D172" s="64" t="s">
        <v>290</v>
      </c>
      <c r="E172" s="159" t="s">
        <v>212</v>
      </c>
      <c r="F172" s="160" t="n">
        <v>12</v>
      </c>
      <c r="G172" s="161" t="n">
        <v>1.32</v>
      </c>
      <c r="H172" s="162" t="n">
        <f aca="false">G172*0.95</f>
        <v>1.254</v>
      </c>
      <c r="I172" s="177" t="s">
        <v>288</v>
      </c>
      <c r="J172" s="164" t="s">
        <v>28</v>
      </c>
      <c r="K172" s="165"/>
      <c r="L172" s="70"/>
      <c r="M172" s="70"/>
      <c r="N172" s="71" t="n">
        <f aca="false">O172*G172</f>
        <v>0</v>
      </c>
      <c r="O172" s="72" t="n">
        <f aca="false">L172*F172</f>
        <v>0</v>
      </c>
      <c r="P172" s="73" t="s">
        <v>29</v>
      </c>
      <c r="Q172" s="62" t="n">
        <f aca="false">L172*H172*F172</f>
        <v>0</v>
      </c>
      <c r="R172" s="62" t="n">
        <f aca="false">R171+Q172</f>
        <v>80.484</v>
      </c>
    </row>
    <row r="173" s="1" customFormat="true" ht="12.8" hidden="false" customHeight="false" outlineLevel="0" collapsed="false">
      <c r="A173" s="93"/>
      <c r="B173" s="93" t="s">
        <v>207</v>
      </c>
      <c r="C173" s="135" t="s">
        <v>291</v>
      </c>
      <c r="D173" s="64" t="s">
        <v>292</v>
      </c>
      <c r="E173" s="159" t="s">
        <v>212</v>
      </c>
      <c r="F173" s="160" t="n">
        <v>12</v>
      </c>
      <c r="G173" s="161" t="n">
        <v>1.32</v>
      </c>
      <c r="H173" s="162" t="n">
        <f aca="false">G173*0.95</f>
        <v>1.254</v>
      </c>
      <c r="I173" s="177" t="s">
        <v>288</v>
      </c>
      <c r="J173" s="164" t="s">
        <v>28</v>
      </c>
      <c r="K173" s="165"/>
      <c r="L173" s="70"/>
      <c r="M173" s="70"/>
      <c r="N173" s="71" t="n">
        <f aca="false">O173*G173</f>
        <v>0</v>
      </c>
      <c r="O173" s="72" t="n">
        <f aca="false">L173*F173</f>
        <v>0</v>
      </c>
      <c r="P173" s="73" t="s">
        <v>29</v>
      </c>
      <c r="Q173" s="62" t="n">
        <f aca="false">L173*H173*F173</f>
        <v>0</v>
      </c>
      <c r="R173" s="62" t="n">
        <f aca="false">R172+Q173</f>
        <v>80.484</v>
      </c>
    </row>
    <row r="174" s="1" customFormat="true" ht="12.8" hidden="false" customHeight="false" outlineLevel="0" collapsed="false">
      <c r="A174" s="93"/>
      <c r="B174" s="93" t="s">
        <v>207</v>
      </c>
      <c r="C174" s="135" t="s">
        <v>293</v>
      </c>
      <c r="D174" s="64" t="s">
        <v>294</v>
      </c>
      <c r="E174" s="159" t="s">
        <v>212</v>
      </c>
      <c r="F174" s="160" t="n">
        <v>12</v>
      </c>
      <c r="G174" s="161" t="n">
        <v>1.32</v>
      </c>
      <c r="H174" s="162" t="n">
        <f aca="false">G174*0.95</f>
        <v>1.254</v>
      </c>
      <c r="I174" s="177" t="s">
        <v>288</v>
      </c>
      <c r="J174" s="164" t="s">
        <v>28</v>
      </c>
      <c r="K174" s="165"/>
      <c r="L174" s="70"/>
      <c r="M174" s="70"/>
      <c r="N174" s="71" t="n">
        <f aca="false">O174*G174</f>
        <v>0</v>
      </c>
      <c r="O174" s="72" t="n">
        <f aca="false">L174*F174</f>
        <v>0</v>
      </c>
      <c r="P174" s="73" t="s">
        <v>29</v>
      </c>
      <c r="Q174" s="62" t="n">
        <f aca="false">L174*H174*F174</f>
        <v>0</v>
      </c>
      <c r="R174" s="62" t="n">
        <f aca="false">R173+Q174</f>
        <v>80.484</v>
      </c>
    </row>
    <row r="175" s="1" customFormat="true" ht="12.8" hidden="false" customHeight="false" outlineLevel="0" collapsed="false">
      <c r="A175" s="93"/>
      <c r="B175" s="93" t="s">
        <v>207</v>
      </c>
      <c r="C175" s="95" t="s">
        <v>295</v>
      </c>
      <c r="D175" s="75" t="s">
        <v>296</v>
      </c>
      <c r="E175" s="166" t="s">
        <v>212</v>
      </c>
      <c r="F175" s="167" t="n">
        <v>12</v>
      </c>
      <c r="G175" s="168" t="n">
        <v>1.32</v>
      </c>
      <c r="H175" s="169" t="n">
        <f aca="false">G175*0.95</f>
        <v>1.254</v>
      </c>
      <c r="I175" s="178" t="s">
        <v>288</v>
      </c>
      <c r="J175" s="171" t="s">
        <v>28</v>
      </c>
      <c r="K175" s="172"/>
      <c r="L175" s="81"/>
      <c r="M175" s="81"/>
      <c r="N175" s="82" t="n">
        <f aca="false">O175*G175</f>
        <v>0</v>
      </c>
      <c r="O175" s="83" t="n">
        <f aca="false">L175*F175</f>
        <v>0</v>
      </c>
      <c r="P175" s="84" t="s">
        <v>29</v>
      </c>
      <c r="Q175" s="62" t="n">
        <f aca="false">L175*H175*F175</f>
        <v>0</v>
      </c>
      <c r="R175" s="62" t="n">
        <f aca="false">R174+Q175</f>
        <v>80.484</v>
      </c>
    </row>
    <row r="176" s="1" customFormat="true" ht="12.8" hidden="false" customHeight="false" outlineLevel="0" collapsed="false">
      <c r="A176" s="48"/>
      <c r="B176" s="48"/>
      <c r="H176" s="138"/>
      <c r="Q176" s="62" t="n">
        <f aca="false">L176*H176*F176</f>
        <v>0</v>
      </c>
      <c r="R176" s="62" t="n">
        <f aca="false">R175+Q176</f>
        <v>80.484</v>
      </c>
    </row>
    <row r="177" s="1" customFormat="true" ht="12.8" hidden="false" customHeight="false" outlineLevel="0" collapsed="false">
      <c r="A177" s="48"/>
      <c r="B177" s="48"/>
      <c r="H177" s="138"/>
      <c r="Q177" s="62" t="n">
        <f aca="false">L177*H177*F177</f>
        <v>0</v>
      </c>
      <c r="R177" s="62" t="n">
        <f aca="false">R176+Q177</f>
        <v>80.484</v>
      </c>
    </row>
    <row r="178" s="1" customFormat="true" ht="12.8" hidden="false" customHeight="false" outlineLevel="0" collapsed="false">
      <c r="A178" s="48"/>
      <c r="B178" s="48"/>
      <c r="H178" s="138"/>
      <c r="Q178" s="62" t="n">
        <f aca="false">L178*H178*F178</f>
        <v>0</v>
      </c>
      <c r="R178" s="62" t="n">
        <f aca="false">R177+Q178</f>
        <v>80.484</v>
      </c>
    </row>
    <row r="179" s="1" customFormat="true" ht="12.8" hidden="false" customHeight="false" outlineLevel="0" collapsed="false">
      <c r="A179" s="48"/>
      <c r="B179" s="48"/>
      <c r="H179" s="138"/>
      <c r="Q179" s="62" t="n">
        <f aca="false">L179*H179*F179</f>
        <v>0</v>
      </c>
      <c r="R179" s="62" t="n">
        <f aca="false">R178+Q179</f>
        <v>80.484</v>
      </c>
    </row>
    <row r="180" s="1" customFormat="true" ht="14.25" hidden="false" customHeight="true" outlineLevel="0" collapsed="false">
      <c r="A180" s="117"/>
      <c r="B180" s="117"/>
      <c r="C180" s="7"/>
      <c r="D180" s="7"/>
      <c r="E180" s="34" t="s">
        <v>4</v>
      </c>
      <c r="F180" s="35" t="s">
        <v>5</v>
      </c>
      <c r="G180" s="36" t="s">
        <v>6</v>
      </c>
      <c r="H180" s="37" t="s">
        <v>7</v>
      </c>
      <c r="I180" s="38" t="s">
        <v>8</v>
      </c>
      <c r="J180" s="39" t="s">
        <v>9</v>
      </c>
      <c r="K180" s="40" t="s">
        <v>22</v>
      </c>
      <c r="L180" s="41" t="s">
        <v>11</v>
      </c>
      <c r="M180" s="41"/>
      <c r="N180" s="41"/>
      <c r="O180" s="41"/>
      <c r="P180" s="41"/>
      <c r="Q180" s="62"/>
      <c r="R180" s="62" t="n">
        <f aca="false">R179+Q180</f>
        <v>80.484</v>
      </c>
    </row>
    <row r="181" s="1" customFormat="true" ht="12.75" hidden="false" customHeight="true" outlineLevel="0" collapsed="false">
      <c r="A181" s="48"/>
      <c r="B181" s="48"/>
      <c r="C181" s="43" t="s">
        <v>14</v>
      </c>
      <c r="D181" s="43" t="s">
        <v>15</v>
      </c>
      <c r="E181" s="34"/>
      <c r="F181" s="35"/>
      <c r="G181" s="36"/>
      <c r="H181" s="37"/>
      <c r="I181" s="38"/>
      <c r="J181" s="39"/>
      <c r="K181" s="40"/>
      <c r="L181" s="44" t="s">
        <v>16</v>
      </c>
      <c r="M181" s="44"/>
      <c r="N181" s="45" t="s">
        <v>17</v>
      </c>
      <c r="O181" s="46" t="s">
        <v>18</v>
      </c>
      <c r="P181" s="47" t="s">
        <v>19</v>
      </c>
      <c r="Q181" s="62"/>
      <c r="R181" s="62" t="n">
        <f aca="false">R180+Q181</f>
        <v>80.484</v>
      </c>
    </row>
    <row r="182" s="1" customFormat="true" ht="12.8" hidden="false" customHeight="false" outlineLevel="0" collapsed="false">
      <c r="A182" s="48"/>
      <c r="B182" s="48"/>
      <c r="C182" s="43"/>
      <c r="D182" s="43"/>
      <c r="E182" s="34"/>
      <c r="F182" s="35"/>
      <c r="G182" s="36"/>
      <c r="H182" s="37"/>
      <c r="I182" s="38"/>
      <c r="J182" s="39"/>
      <c r="K182" s="40"/>
      <c r="L182" s="44"/>
      <c r="M182" s="44"/>
      <c r="N182" s="45"/>
      <c r="O182" s="46"/>
      <c r="P182" s="47"/>
      <c r="Q182" s="62" t="n">
        <f aca="false">L182*H182*F182</f>
        <v>0</v>
      </c>
      <c r="R182" s="62" t="n">
        <f aca="false">R181+Q182</f>
        <v>80.484</v>
      </c>
    </row>
    <row r="183" s="1" customFormat="true" ht="22.05" hidden="false" customHeight="false" outlineLevel="0" collapsed="false">
      <c r="A183" s="48"/>
      <c r="B183" s="48" t="s">
        <v>207</v>
      </c>
      <c r="C183" s="150"/>
      <c r="D183" s="150" t="s">
        <v>297</v>
      </c>
      <c r="H183" s="138"/>
      <c r="Q183" s="62" t="n">
        <f aca="false">L183*H183*F183</f>
        <v>0</v>
      </c>
      <c r="R183" s="62" t="n">
        <f aca="false">R182+Q183</f>
        <v>80.484</v>
      </c>
    </row>
    <row r="184" s="1" customFormat="true" ht="12.8" hidden="false" customHeight="false" outlineLevel="0" collapsed="false">
      <c r="A184" s="93"/>
      <c r="B184" s="93" t="s">
        <v>207</v>
      </c>
      <c r="C184" s="94" t="s">
        <v>298</v>
      </c>
      <c r="D184" s="52" t="s">
        <v>299</v>
      </c>
      <c r="E184" s="179" t="s">
        <v>212</v>
      </c>
      <c r="F184" s="53" t="n">
        <v>12</v>
      </c>
      <c r="G184" s="54" t="n">
        <v>1.49</v>
      </c>
      <c r="H184" s="90" t="n">
        <f aca="false">G184*0.95</f>
        <v>1.4155</v>
      </c>
      <c r="I184" s="180" t="s">
        <v>300</v>
      </c>
      <c r="J184" s="181" t="s">
        <v>28</v>
      </c>
      <c r="K184" s="57"/>
      <c r="L184" s="58"/>
      <c r="M184" s="58"/>
      <c r="N184" s="59" t="n">
        <f aca="false">O184*G184</f>
        <v>0</v>
      </c>
      <c r="O184" s="60" t="n">
        <f aca="false">L184*F184</f>
        <v>0</v>
      </c>
      <c r="P184" s="61" t="s">
        <v>29</v>
      </c>
      <c r="Q184" s="62" t="n">
        <f aca="false">L184*H184*F184</f>
        <v>0</v>
      </c>
      <c r="R184" s="62" t="n">
        <f aca="false">R183+Q184</f>
        <v>80.484</v>
      </c>
    </row>
    <row r="185" s="1" customFormat="true" ht="12.8" hidden="false" customHeight="false" outlineLevel="0" collapsed="false">
      <c r="A185" s="93"/>
      <c r="B185" s="93" t="s">
        <v>207</v>
      </c>
      <c r="C185" s="135" t="s">
        <v>301</v>
      </c>
      <c r="D185" s="64" t="s">
        <v>302</v>
      </c>
      <c r="E185" s="182" t="s">
        <v>212</v>
      </c>
      <c r="F185" s="65" t="n">
        <v>12</v>
      </c>
      <c r="G185" s="66" t="n">
        <v>1.6</v>
      </c>
      <c r="H185" s="91" t="n">
        <f aca="false">G185*0.95</f>
        <v>1.52</v>
      </c>
      <c r="I185" s="124" t="s">
        <v>300</v>
      </c>
      <c r="J185" s="183" t="s">
        <v>28</v>
      </c>
      <c r="K185" s="69"/>
      <c r="L185" s="70"/>
      <c r="M185" s="70"/>
      <c r="N185" s="71" t="n">
        <f aca="false">O185*G185</f>
        <v>0</v>
      </c>
      <c r="O185" s="72" t="n">
        <f aca="false">L185*F185</f>
        <v>0</v>
      </c>
      <c r="P185" s="73" t="s">
        <v>29</v>
      </c>
      <c r="Q185" s="62" t="n">
        <f aca="false">L185*H185*F185</f>
        <v>0</v>
      </c>
      <c r="R185" s="62" t="n">
        <f aca="false">R184+Q185</f>
        <v>80.484</v>
      </c>
    </row>
    <row r="186" s="1" customFormat="true" ht="12.8" hidden="false" customHeight="false" outlineLevel="0" collapsed="false">
      <c r="A186" s="93"/>
      <c r="B186" s="93" t="s">
        <v>207</v>
      </c>
      <c r="C186" s="135" t="s">
        <v>303</v>
      </c>
      <c r="D186" s="64" t="s">
        <v>304</v>
      </c>
      <c r="E186" s="182" t="s">
        <v>212</v>
      </c>
      <c r="F186" s="65" t="n">
        <v>12</v>
      </c>
      <c r="G186" s="66" t="n">
        <v>1.6</v>
      </c>
      <c r="H186" s="91" t="n">
        <f aca="false">G186*0.95</f>
        <v>1.52</v>
      </c>
      <c r="I186" s="124" t="s">
        <v>300</v>
      </c>
      <c r="J186" s="183" t="s">
        <v>28</v>
      </c>
      <c r="K186" s="69"/>
      <c r="L186" s="70"/>
      <c r="M186" s="70"/>
      <c r="N186" s="71" t="n">
        <f aca="false">O186*G186</f>
        <v>0</v>
      </c>
      <c r="O186" s="72" t="n">
        <f aca="false">L186*F186</f>
        <v>0</v>
      </c>
      <c r="P186" s="73" t="s">
        <v>29</v>
      </c>
      <c r="Q186" s="62" t="n">
        <f aca="false">L186*H186*F186</f>
        <v>0</v>
      </c>
      <c r="R186" s="62" t="n">
        <f aca="false">R185+Q186</f>
        <v>80.484</v>
      </c>
    </row>
    <row r="187" s="1" customFormat="true" ht="12.8" hidden="false" customHeight="false" outlineLevel="0" collapsed="false">
      <c r="A187" s="93"/>
      <c r="B187" s="93" t="s">
        <v>207</v>
      </c>
      <c r="C187" s="135" t="s">
        <v>305</v>
      </c>
      <c r="D187" s="64" t="s">
        <v>306</v>
      </c>
      <c r="E187" s="182" t="s">
        <v>212</v>
      </c>
      <c r="F187" s="65" t="n">
        <v>12</v>
      </c>
      <c r="G187" s="66" t="n">
        <v>1.6</v>
      </c>
      <c r="H187" s="91" t="n">
        <f aca="false">G187*0.95</f>
        <v>1.52</v>
      </c>
      <c r="I187" s="124" t="s">
        <v>300</v>
      </c>
      <c r="J187" s="183" t="s">
        <v>28</v>
      </c>
      <c r="K187" s="69"/>
      <c r="L187" s="70"/>
      <c r="M187" s="70"/>
      <c r="N187" s="71" t="n">
        <f aca="false">O187*G187</f>
        <v>0</v>
      </c>
      <c r="O187" s="72" t="n">
        <f aca="false">L187*F187</f>
        <v>0</v>
      </c>
      <c r="P187" s="73" t="s">
        <v>29</v>
      </c>
      <c r="Q187" s="62" t="n">
        <f aca="false">L187*H187*F187</f>
        <v>0</v>
      </c>
      <c r="R187" s="62" t="n">
        <f aca="false">R186+Q187</f>
        <v>80.484</v>
      </c>
    </row>
    <row r="188" s="1" customFormat="true" ht="12.8" hidden="false" customHeight="false" outlineLevel="0" collapsed="false">
      <c r="A188" s="93"/>
      <c r="B188" s="93" t="s">
        <v>207</v>
      </c>
      <c r="C188" s="95" t="s">
        <v>307</v>
      </c>
      <c r="D188" s="75" t="s">
        <v>308</v>
      </c>
      <c r="E188" s="184" t="s">
        <v>212</v>
      </c>
      <c r="F188" s="76" t="n">
        <v>12</v>
      </c>
      <c r="G188" s="77" t="n">
        <v>1.7</v>
      </c>
      <c r="H188" s="92" t="n">
        <f aca="false">G188*0.95</f>
        <v>1.615</v>
      </c>
      <c r="I188" s="112" t="s">
        <v>300</v>
      </c>
      <c r="J188" s="185"/>
      <c r="K188" s="80"/>
      <c r="L188" s="81"/>
      <c r="M188" s="81"/>
      <c r="N188" s="82" t="n">
        <f aca="false">O188*G188</f>
        <v>0</v>
      </c>
      <c r="O188" s="83" t="n">
        <f aca="false">L188*F188</f>
        <v>0</v>
      </c>
      <c r="P188" s="84" t="s">
        <v>29</v>
      </c>
      <c r="Q188" s="62" t="n">
        <f aca="false">L188*H188*F188</f>
        <v>0</v>
      </c>
      <c r="R188" s="62" t="n">
        <f aca="false">R187+Q188</f>
        <v>80.484</v>
      </c>
    </row>
    <row r="189" s="1" customFormat="true" ht="22.05" hidden="false" customHeight="false" outlineLevel="0" collapsed="false">
      <c r="A189" s="48"/>
      <c r="B189" s="48" t="s">
        <v>207</v>
      </c>
      <c r="C189" s="2"/>
      <c r="D189" s="150" t="s">
        <v>309</v>
      </c>
      <c r="E189" s="186"/>
      <c r="F189" s="186"/>
      <c r="G189" s="186"/>
      <c r="H189" s="187"/>
      <c r="I189" s="186"/>
      <c r="J189" s="186"/>
      <c r="K189" s="188"/>
      <c r="L189" s="88"/>
      <c r="M189" s="88"/>
      <c r="N189" s="2"/>
      <c r="O189" s="88"/>
      <c r="P189" s="89"/>
      <c r="Q189" s="62" t="n">
        <f aca="false">L189*H189*F189</f>
        <v>0</v>
      </c>
      <c r="R189" s="62" t="n">
        <f aca="false">R188+Q189</f>
        <v>80.484</v>
      </c>
    </row>
    <row r="190" s="1" customFormat="true" ht="12.8" hidden="false" customHeight="false" outlineLevel="0" collapsed="false">
      <c r="A190" s="93"/>
      <c r="B190" s="93" t="s">
        <v>207</v>
      </c>
      <c r="C190" s="94" t="s">
        <v>310</v>
      </c>
      <c r="D190" s="52" t="s">
        <v>311</v>
      </c>
      <c r="E190" s="179" t="s">
        <v>212</v>
      </c>
      <c r="F190" s="53" t="n">
        <v>24</v>
      </c>
      <c r="G190" s="54" t="n">
        <v>1.72</v>
      </c>
      <c r="H190" s="90" t="n">
        <f aca="false">G190*0.95</f>
        <v>1.634</v>
      </c>
      <c r="I190" s="180" t="s">
        <v>312</v>
      </c>
      <c r="J190" s="181" t="s">
        <v>28</v>
      </c>
      <c r="K190" s="120"/>
      <c r="L190" s="58"/>
      <c r="M190" s="58"/>
      <c r="N190" s="59" t="n">
        <f aca="false">O190*G190</f>
        <v>0</v>
      </c>
      <c r="O190" s="60" t="n">
        <f aca="false">L190*F190</f>
        <v>0</v>
      </c>
      <c r="P190" s="61" t="s">
        <v>29</v>
      </c>
      <c r="Q190" s="62" t="n">
        <f aca="false">L190*H190*F190</f>
        <v>0</v>
      </c>
      <c r="R190" s="62" t="n">
        <f aca="false">R189+Q190</f>
        <v>80.484</v>
      </c>
    </row>
    <row r="191" s="1" customFormat="true" ht="12.8" hidden="false" customHeight="false" outlineLevel="0" collapsed="false">
      <c r="A191" s="93"/>
      <c r="B191" s="93" t="s">
        <v>207</v>
      </c>
      <c r="C191" s="135" t="s">
        <v>313</v>
      </c>
      <c r="D191" s="64" t="s">
        <v>314</v>
      </c>
      <c r="E191" s="182" t="s">
        <v>212</v>
      </c>
      <c r="F191" s="65" t="n">
        <v>24</v>
      </c>
      <c r="G191" s="66" t="n">
        <v>1.72</v>
      </c>
      <c r="H191" s="91" t="n">
        <f aca="false">G191*0.95</f>
        <v>1.634</v>
      </c>
      <c r="I191" s="124" t="s">
        <v>312</v>
      </c>
      <c r="J191" s="183" t="s">
        <v>28</v>
      </c>
      <c r="K191" s="121"/>
      <c r="L191" s="70"/>
      <c r="M191" s="70"/>
      <c r="N191" s="71" t="n">
        <f aca="false">O191*G191</f>
        <v>0</v>
      </c>
      <c r="O191" s="72" t="n">
        <f aca="false">L191*F191</f>
        <v>0</v>
      </c>
      <c r="P191" s="73" t="s">
        <v>29</v>
      </c>
      <c r="Q191" s="62" t="n">
        <f aca="false">L191*H191*F191</f>
        <v>0</v>
      </c>
      <c r="R191" s="62" t="n">
        <f aca="false">R190+Q191</f>
        <v>80.484</v>
      </c>
    </row>
    <row r="192" s="1" customFormat="true" ht="12.8" hidden="false" customHeight="false" outlineLevel="0" collapsed="false">
      <c r="A192" s="93"/>
      <c r="B192" s="93" t="s">
        <v>207</v>
      </c>
      <c r="C192" s="135" t="s">
        <v>315</v>
      </c>
      <c r="D192" s="64" t="s">
        <v>316</v>
      </c>
      <c r="E192" s="182" t="s">
        <v>212</v>
      </c>
      <c r="F192" s="65" t="n">
        <v>24</v>
      </c>
      <c r="G192" s="66" t="n">
        <v>1.72</v>
      </c>
      <c r="H192" s="91" t="n">
        <f aca="false">G192*0.95</f>
        <v>1.634</v>
      </c>
      <c r="I192" s="124" t="s">
        <v>312</v>
      </c>
      <c r="J192" s="183" t="s">
        <v>28</v>
      </c>
      <c r="K192" s="121"/>
      <c r="L192" s="70"/>
      <c r="M192" s="70"/>
      <c r="N192" s="71" t="n">
        <f aca="false">O192*G192</f>
        <v>0</v>
      </c>
      <c r="O192" s="72" t="n">
        <f aca="false">L192*F192</f>
        <v>0</v>
      </c>
      <c r="P192" s="73" t="s">
        <v>29</v>
      </c>
      <c r="Q192" s="62" t="n">
        <f aca="false">L192*H192*F192</f>
        <v>0</v>
      </c>
      <c r="R192" s="62" t="n">
        <f aca="false">R191+Q192</f>
        <v>80.484</v>
      </c>
    </row>
    <row r="193" s="1" customFormat="true" ht="12.8" hidden="false" customHeight="false" outlineLevel="0" collapsed="false">
      <c r="A193" s="93"/>
      <c r="B193" s="93" t="s">
        <v>207</v>
      </c>
      <c r="C193" s="95" t="s">
        <v>317</v>
      </c>
      <c r="D193" s="75" t="s">
        <v>318</v>
      </c>
      <c r="E193" s="184" t="s">
        <v>212</v>
      </c>
      <c r="F193" s="76" t="n">
        <v>12</v>
      </c>
      <c r="G193" s="77" t="n">
        <v>1.49</v>
      </c>
      <c r="H193" s="92" t="n">
        <f aca="false">G193*0.95</f>
        <v>1.4155</v>
      </c>
      <c r="I193" s="112" t="s">
        <v>312</v>
      </c>
      <c r="J193" s="185" t="s">
        <v>28</v>
      </c>
      <c r="K193" s="122"/>
      <c r="L193" s="81"/>
      <c r="M193" s="81"/>
      <c r="N193" s="82" t="n">
        <f aca="false">O193*G193</f>
        <v>0</v>
      </c>
      <c r="O193" s="83" t="n">
        <f aca="false">L193*F193</f>
        <v>0</v>
      </c>
      <c r="P193" s="84" t="s">
        <v>29</v>
      </c>
      <c r="Q193" s="62" t="n">
        <f aca="false">L193*H193*F193</f>
        <v>0</v>
      </c>
      <c r="R193" s="62" t="n">
        <f aca="false">R192+Q193</f>
        <v>80.484</v>
      </c>
    </row>
    <row r="194" s="1" customFormat="true" ht="12.8" hidden="false" customHeight="false" outlineLevel="0" collapsed="false">
      <c r="A194" s="93"/>
      <c r="B194" s="93" t="s">
        <v>207</v>
      </c>
      <c r="C194" s="135" t="s">
        <v>319</v>
      </c>
      <c r="D194" s="52" t="s">
        <v>320</v>
      </c>
      <c r="E194" s="179" t="s">
        <v>212</v>
      </c>
      <c r="F194" s="65" t="n">
        <v>24</v>
      </c>
      <c r="G194" s="66" t="n">
        <v>1.38</v>
      </c>
      <c r="H194" s="91" t="n">
        <f aca="false">G194*0.95</f>
        <v>1.311</v>
      </c>
      <c r="I194" s="180" t="s">
        <v>312</v>
      </c>
      <c r="J194" s="183" t="s">
        <v>28</v>
      </c>
      <c r="K194" s="121"/>
      <c r="L194" s="58"/>
      <c r="M194" s="58"/>
      <c r="N194" s="71" t="n">
        <f aca="false">O194*G194</f>
        <v>0</v>
      </c>
      <c r="O194" s="60" t="n">
        <f aca="false">L194*F194</f>
        <v>0</v>
      </c>
      <c r="P194" s="61" t="s">
        <v>29</v>
      </c>
      <c r="Q194" s="62" t="n">
        <f aca="false">L194*H194*F194</f>
        <v>0</v>
      </c>
      <c r="R194" s="62" t="n">
        <f aca="false">R193+Q194</f>
        <v>80.484</v>
      </c>
    </row>
    <row r="195" s="1" customFormat="true" ht="12.8" hidden="false" customHeight="false" outlineLevel="0" collapsed="false">
      <c r="A195" s="93"/>
      <c r="B195" s="93" t="s">
        <v>207</v>
      </c>
      <c r="C195" s="135" t="s">
        <v>321</v>
      </c>
      <c r="D195" s="64" t="s">
        <v>322</v>
      </c>
      <c r="E195" s="182" t="s">
        <v>212</v>
      </c>
      <c r="F195" s="65" t="n">
        <v>24</v>
      </c>
      <c r="G195" s="66" t="n">
        <v>1.38</v>
      </c>
      <c r="H195" s="91" t="n">
        <f aca="false">G195*0.95</f>
        <v>1.311</v>
      </c>
      <c r="I195" s="124" t="s">
        <v>312</v>
      </c>
      <c r="J195" s="183" t="s">
        <v>28</v>
      </c>
      <c r="K195" s="121"/>
      <c r="L195" s="70"/>
      <c r="M195" s="70"/>
      <c r="N195" s="71" t="n">
        <f aca="false">O195*G195</f>
        <v>0</v>
      </c>
      <c r="O195" s="72" t="n">
        <f aca="false">L195*F195</f>
        <v>0</v>
      </c>
      <c r="P195" s="73" t="s">
        <v>29</v>
      </c>
      <c r="Q195" s="62" t="n">
        <f aca="false">L195*H195*F195</f>
        <v>0</v>
      </c>
      <c r="R195" s="62" t="n">
        <f aca="false">R194+Q195</f>
        <v>80.484</v>
      </c>
    </row>
    <row r="196" s="1" customFormat="true" ht="12.8" hidden="false" customHeight="false" outlineLevel="0" collapsed="false">
      <c r="A196" s="93"/>
      <c r="B196" s="93" t="s">
        <v>207</v>
      </c>
      <c r="C196" s="95" t="s">
        <v>323</v>
      </c>
      <c r="D196" s="75" t="s">
        <v>324</v>
      </c>
      <c r="E196" s="184" t="s">
        <v>212</v>
      </c>
      <c r="F196" s="76" t="n">
        <v>24</v>
      </c>
      <c r="G196" s="77" t="n">
        <v>1.38</v>
      </c>
      <c r="H196" s="92" t="n">
        <f aca="false">G196*0.95</f>
        <v>1.311</v>
      </c>
      <c r="I196" s="112" t="s">
        <v>312</v>
      </c>
      <c r="J196" s="185" t="s">
        <v>28</v>
      </c>
      <c r="K196" s="122"/>
      <c r="L196" s="81"/>
      <c r="M196" s="81"/>
      <c r="N196" s="82" t="n">
        <f aca="false">O196*G196</f>
        <v>0</v>
      </c>
      <c r="O196" s="83" t="n">
        <f aca="false">L196*F196</f>
        <v>0</v>
      </c>
      <c r="P196" s="84" t="s">
        <v>29</v>
      </c>
      <c r="Q196" s="62" t="n">
        <f aca="false">L196*H196*F196</f>
        <v>0</v>
      </c>
      <c r="R196" s="62" t="n">
        <f aca="false">R195+Q196</f>
        <v>80.484</v>
      </c>
    </row>
    <row r="197" s="1" customFormat="true" ht="22.05" hidden="false" customHeight="false" outlineLevel="0" collapsed="false">
      <c r="A197" s="48"/>
      <c r="B197" s="48" t="s">
        <v>207</v>
      </c>
      <c r="C197" s="2"/>
      <c r="D197" s="150" t="s">
        <v>325</v>
      </c>
      <c r="E197" s="186"/>
      <c r="F197" s="186"/>
      <c r="G197" s="186"/>
      <c r="H197" s="187"/>
      <c r="I197" s="186"/>
      <c r="J197" s="186"/>
      <c r="K197" s="188"/>
      <c r="L197" s="88"/>
      <c r="M197" s="88"/>
      <c r="N197" s="2"/>
      <c r="O197" s="88"/>
      <c r="P197" s="89"/>
      <c r="Q197" s="62" t="n">
        <f aca="false">L197*H197*F197</f>
        <v>0</v>
      </c>
      <c r="R197" s="62" t="n">
        <f aca="false">R196+Q197</f>
        <v>80.484</v>
      </c>
    </row>
    <row r="198" s="1" customFormat="true" ht="12.8" hidden="false" customHeight="false" outlineLevel="0" collapsed="false">
      <c r="A198" s="93"/>
      <c r="B198" s="93" t="s">
        <v>207</v>
      </c>
      <c r="C198" s="94" t="s">
        <v>326</v>
      </c>
      <c r="D198" s="52" t="s">
        <v>327</v>
      </c>
      <c r="E198" s="179" t="s">
        <v>212</v>
      </c>
      <c r="F198" s="53" t="n">
        <v>12</v>
      </c>
      <c r="G198" s="54" t="n">
        <v>2.1</v>
      </c>
      <c r="H198" s="90" t="n">
        <f aca="false">G198*0.95</f>
        <v>1.995</v>
      </c>
      <c r="I198" s="189" t="s">
        <v>288</v>
      </c>
      <c r="J198" s="181" t="s">
        <v>28</v>
      </c>
      <c r="K198" s="57"/>
      <c r="L198" s="58"/>
      <c r="M198" s="58"/>
      <c r="N198" s="59" t="n">
        <f aca="false">O198*G198</f>
        <v>0</v>
      </c>
      <c r="O198" s="60" t="n">
        <f aca="false">L198*F198</f>
        <v>0</v>
      </c>
      <c r="P198" s="61" t="s">
        <v>29</v>
      </c>
      <c r="Q198" s="62" t="n">
        <f aca="false">L198*H198*F198</f>
        <v>0</v>
      </c>
      <c r="R198" s="62" t="n">
        <f aca="false">R197+Q198</f>
        <v>80.484</v>
      </c>
    </row>
    <row r="199" s="1" customFormat="true" ht="12.8" hidden="false" customHeight="false" outlineLevel="0" collapsed="false">
      <c r="A199" s="93"/>
      <c r="B199" s="93" t="s">
        <v>207</v>
      </c>
      <c r="C199" s="135" t="s">
        <v>328</v>
      </c>
      <c r="D199" s="64" t="s">
        <v>329</v>
      </c>
      <c r="E199" s="182" t="s">
        <v>212</v>
      </c>
      <c r="F199" s="65" t="n">
        <v>12</v>
      </c>
      <c r="G199" s="66" t="n">
        <v>2.1</v>
      </c>
      <c r="H199" s="91" t="n">
        <f aca="false">G199*0.95</f>
        <v>1.995</v>
      </c>
      <c r="I199" s="190" t="s">
        <v>288</v>
      </c>
      <c r="J199" s="183" t="s">
        <v>28</v>
      </c>
      <c r="K199" s="69"/>
      <c r="L199" s="70"/>
      <c r="M199" s="70"/>
      <c r="N199" s="71" t="n">
        <f aca="false">O199*G199</f>
        <v>0</v>
      </c>
      <c r="O199" s="72" t="n">
        <f aca="false">L199*F199</f>
        <v>0</v>
      </c>
      <c r="P199" s="73" t="s">
        <v>29</v>
      </c>
      <c r="Q199" s="62" t="n">
        <f aca="false">L199*H199*F199</f>
        <v>0</v>
      </c>
      <c r="R199" s="62" t="n">
        <f aca="false">R198+Q199</f>
        <v>80.484</v>
      </c>
    </row>
    <row r="200" s="1" customFormat="true" ht="12.8" hidden="false" customHeight="false" outlineLevel="0" collapsed="false">
      <c r="A200" s="93"/>
      <c r="B200" s="93" t="s">
        <v>207</v>
      </c>
      <c r="C200" s="95" t="s">
        <v>330</v>
      </c>
      <c r="D200" s="75" t="s">
        <v>331</v>
      </c>
      <c r="E200" s="184" t="s">
        <v>212</v>
      </c>
      <c r="F200" s="76" t="n">
        <v>12</v>
      </c>
      <c r="G200" s="77" t="n">
        <v>2.1</v>
      </c>
      <c r="H200" s="92" t="n">
        <f aca="false">G200*0.95</f>
        <v>1.995</v>
      </c>
      <c r="I200" s="191" t="s">
        <v>288</v>
      </c>
      <c r="J200" s="185" t="s">
        <v>28</v>
      </c>
      <c r="K200" s="80"/>
      <c r="L200" s="81"/>
      <c r="M200" s="81"/>
      <c r="N200" s="82" t="n">
        <f aca="false">O200*G200</f>
        <v>0</v>
      </c>
      <c r="O200" s="83" t="n">
        <f aca="false">L200*F200</f>
        <v>0</v>
      </c>
      <c r="P200" s="84" t="s">
        <v>29</v>
      </c>
      <c r="Q200" s="62" t="n">
        <f aca="false">L200*H200*F200</f>
        <v>0</v>
      </c>
      <c r="R200" s="62" t="n">
        <f aca="false">R199+Q200</f>
        <v>80.484</v>
      </c>
    </row>
    <row r="201" s="1" customFormat="true" ht="22.05" hidden="false" customHeight="false" outlineLevel="0" collapsed="false">
      <c r="A201" s="48"/>
      <c r="B201" s="48" t="s">
        <v>207</v>
      </c>
      <c r="C201" s="2"/>
      <c r="D201" s="150" t="s">
        <v>332</v>
      </c>
      <c r="E201" s="186"/>
      <c r="F201" s="186"/>
      <c r="G201" s="186"/>
      <c r="H201" s="187"/>
      <c r="I201" s="186"/>
      <c r="J201" s="186"/>
      <c r="K201" s="188"/>
      <c r="L201" s="88"/>
      <c r="M201" s="88"/>
      <c r="N201" s="2"/>
      <c r="O201" s="88"/>
      <c r="P201" s="89"/>
      <c r="Q201" s="62" t="n">
        <f aca="false">L201*H201*F201</f>
        <v>0</v>
      </c>
      <c r="R201" s="62" t="n">
        <f aca="false">R200+Q201</f>
        <v>80.484</v>
      </c>
    </row>
    <row r="202" s="1" customFormat="true" ht="12.8" hidden="false" customHeight="false" outlineLevel="0" collapsed="false">
      <c r="A202" s="93"/>
      <c r="B202" s="93" t="s">
        <v>207</v>
      </c>
      <c r="C202" s="94" t="s">
        <v>333</v>
      </c>
      <c r="D202" s="52" t="s">
        <v>334</v>
      </c>
      <c r="E202" s="179" t="s">
        <v>212</v>
      </c>
      <c r="F202" s="53" t="n">
        <v>12</v>
      </c>
      <c r="G202" s="54" t="n">
        <v>1.7</v>
      </c>
      <c r="H202" s="90" t="n">
        <f aca="false">G202*0.95</f>
        <v>1.615</v>
      </c>
      <c r="I202" s="180" t="s">
        <v>335</v>
      </c>
      <c r="J202" s="181" t="s">
        <v>28</v>
      </c>
      <c r="K202" s="57"/>
      <c r="L202" s="58"/>
      <c r="M202" s="58"/>
      <c r="N202" s="59" t="n">
        <f aca="false">O202*G202</f>
        <v>0</v>
      </c>
      <c r="O202" s="60" t="n">
        <f aca="false">L202*F202</f>
        <v>0</v>
      </c>
      <c r="P202" s="61" t="s">
        <v>29</v>
      </c>
      <c r="Q202" s="62" t="n">
        <f aca="false">L202*H202*F202</f>
        <v>0</v>
      </c>
      <c r="R202" s="62" t="n">
        <f aca="false">R201+Q202</f>
        <v>80.484</v>
      </c>
    </row>
    <row r="203" s="1" customFormat="true" ht="12.8" hidden="false" customHeight="false" outlineLevel="0" collapsed="false">
      <c r="A203" s="93"/>
      <c r="B203" s="93" t="s">
        <v>207</v>
      </c>
      <c r="C203" s="135" t="s">
        <v>336</v>
      </c>
      <c r="D203" s="64" t="s">
        <v>337</v>
      </c>
      <c r="E203" s="182" t="s">
        <v>212</v>
      </c>
      <c r="F203" s="65" t="n">
        <v>12</v>
      </c>
      <c r="G203" s="66" t="n">
        <v>1.7</v>
      </c>
      <c r="H203" s="91" t="n">
        <f aca="false">G203*0.95</f>
        <v>1.615</v>
      </c>
      <c r="I203" s="124" t="s">
        <v>335</v>
      </c>
      <c r="J203" s="183" t="s">
        <v>28</v>
      </c>
      <c r="K203" s="69"/>
      <c r="L203" s="70"/>
      <c r="M203" s="70"/>
      <c r="N203" s="71" t="n">
        <f aca="false">O203*G203</f>
        <v>0</v>
      </c>
      <c r="O203" s="72" t="n">
        <f aca="false">L203*F203</f>
        <v>0</v>
      </c>
      <c r="P203" s="73" t="s">
        <v>29</v>
      </c>
      <c r="Q203" s="62" t="n">
        <f aca="false">L203*H203*F203</f>
        <v>0</v>
      </c>
      <c r="R203" s="62" t="n">
        <f aca="false">R202+Q203</f>
        <v>80.484</v>
      </c>
    </row>
    <row r="204" s="1" customFormat="true" ht="12.8" hidden="false" customHeight="false" outlineLevel="0" collapsed="false">
      <c r="A204" s="93"/>
      <c r="B204" s="93" t="s">
        <v>207</v>
      </c>
      <c r="C204" s="135" t="s">
        <v>338</v>
      </c>
      <c r="D204" s="64" t="s">
        <v>339</v>
      </c>
      <c r="E204" s="182" t="s">
        <v>212</v>
      </c>
      <c r="F204" s="65" t="n">
        <v>12</v>
      </c>
      <c r="G204" s="66" t="n">
        <v>1.7</v>
      </c>
      <c r="H204" s="91" t="n">
        <f aca="false">G204*0.95</f>
        <v>1.615</v>
      </c>
      <c r="I204" s="124" t="s">
        <v>335</v>
      </c>
      <c r="J204" s="183" t="s">
        <v>28</v>
      </c>
      <c r="K204" s="69"/>
      <c r="L204" s="70"/>
      <c r="M204" s="70"/>
      <c r="N204" s="71" t="n">
        <f aca="false">O204*G204</f>
        <v>0</v>
      </c>
      <c r="O204" s="72" t="n">
        <f aca="false">L204*F204</f>
        <v>0</v>
      </c>
      <c r="P204" s="73" t="s">
        <v>29</v>
      </c>
      <c r="Q204" s="62" t="n">
        <f aca="false">L204*H204*F204</f>
        <v>0</v>
      </c>
      <c r="R204" s="62" t="n">
        <f aca="false">R203+Q204</f>
        <v>80.484</v>
      </c>
    </row>
    <row r="205" s="1" customFormat="true" ht="13.5" hidden="false" customHeight="true" outlineLevel="0" collapsed="false">
      <c r="A205" s="93"/>
      <c r="B205" s="93" t="s">
        <v>207</v>
      </c>
      <c r="C205" s="135" t="s">
        <v>340</v>
      </c>
      <c r="D205" s="64" t="s">
        <v>341</v>
      </c>
      <c r="E205" s="182" t="s">
        <v>212</v>
      </c>
      <c r="F205" s="65" t="n">
        <v>12</v>
      </c>
      <c r="G205" s="66" t="n">
        <v>1.7</v>
      </c>
      <c r="H205" s="91" t="n">
        <f aca="false">G205*0.95</f>
        <v>1.615</v>
      </c>
      <c r="I205" s="124" t="s">
        <v>335</v>
      </c>
      <c r="J205" s="183" t="s">
        <v>28</v>
      </c>
      <c r="K205" s="69"/>
      <c r="L205" s="70"/>
      <c r="M205" s="70"/>
      <c r="N205" s="71" t="n">
        <f aca="false">O205*G205</f>
        <v>0</v>
      </c>
      <c r="O205" s="72" t="n">
        <f aca="false">L205*F205</f>
        <v>0</v>
      </c>
      <c r="P205" s="73" t="s">
        <v>29</v>
      </c>
      <c r="Q205" s="62" t="n">
        <f aca="false">L205*H205*F205</f>
        <v>0</v>
      </c>
      <c r="R205" s="62" t="n">
        <f aca="false">R204+Q205</f>
        <v>80.484</v>
      </c>
    </row>
    <row r="206" s="134" customFormat="true" ht="12.8" hidden="false" customHeight="false" outlineLevel="0" collapsed="false">
      <c r="A206" s="93"/>
      <c r="B206" s="93" t="s">
        <v>207</v>
      </c>
      <c r="C206" s="135" t="s">
        <v>342</v>
      </c>
      <c r="D206" s="64" t="s">
        <v>343</v>
      </c>
      <c r="E206" s="182" t="s">
        <v>212</v>
      </c>
      <c r="F206" s="65" t="n">
        <v>12</v>
      </c>
      <c r="G206" s="66" t="n">
        <v>1.7</v>
      </c>
      <c r="H206" s="91" t="n">
        <f aca="false">G206*0.95</f>
        <v>1.615</v>
      </c>
      <c r="I206" s="124" t="s">
        <v>335</v>
      </c>
      <c r="J206" s="183" t="s">
        <v>28</v>
      </c>
      <c r="K206" s="69"/>
      <c r="L206" s="70"/>
      <c r="M206" s="70"/>
      <c r="N206" s="71" t="n">
        <f aca="false">O206*G206</f>
        <v>0</v>
      </c>
      <c r="O206" s="72" t="n">
        <f aca="false">L206*F206</f>
        <v>0</v>
      </c>
      <c r="P206" s="73" t="s">
        <v>29</v>
      </c>
      <c r="Q206" s="62" t="n">
        <f aca="false">L206*H206*F206</f>
        <v>0</v>
      </c>
      <c r="R206" s="62" t="n">
        <f aca="false">R205+Q206</f>
        <v>80.484</v>
      </c>
    </row>
    <row r="207" s="134" customFormat="true" ht="12.8" hidden="false" customHeight="false" outlineLevel="0" collapsed="false">
      <c r="A207" s="93"/>
      <c r="B207" s="93" t="s">
        <v>207</v>
      </c>
      <c r="C207" s="95" t="s">
        <v>344</v>
      </c>
      <c r="D207" s="75" t="s">
        <v>345</v>
      </c>
      <c r="E207" s="184" t="s">
        <v>212</v>
      </c>
      <c r="F207" s="76" t="n">
        <v>12</v>
      </c>
      <c r="G207" s="77" t="n">
        <v>1.7</v>
      </c>
      <c r="H207" s="92" t="n">
        <f aca="false">G207*0.95</f>
        <v>1.615</v>
      </c>
      <c r="I207" s="112" t="s">
        <v>335</v>
      </c>
      <c r="J207" s="185" t="s">
        <v>28</v>
      </c>
      <c r="K207" s="80"/>
      <c r="L207" s="81"/>
      <c r="M207" s="81"/>
      <c r="N207" s="82" t="n">
        <f aca="false">O207*G207</f>
        <v>0</v>
      </c>
      <c r="O207" s="83" t="n">
        <f aca="false">L207*F207</f>
        <v>0</v>
      </c>
      <c r="P207" s="84" t="s">
        <v>29</v>
      </c>
      <c r="Q207" s="62" t="n">
        <f aca="false">L207*H207*F207</f>
        <v>0</v>
      </c>
      <c r="R207" s="62" t="n">
        <f aca="false">R206+Q207</f>
        <v>80.484</v>
      </c>
    </row>
    <row r="208" s="1" customFormat="true" ht="12.8" hidden="false" customHeight="false" outlineLevel="0" collapsed="false">
      <c r="A208" s="93"/>
      <c r="B208" s="93" t="s">
        <v>207</v>
      </c>
      <c r="C208" s="135" t="s">
        <v>346</v>
      </c>
      <c r="D208" s="64" t="s">
        <v>347</v>
      </c>
      <c r="E208" s="182" t="s">
        <v>65</v>
      </c>
      <c r="F208" s="65" t="n">
        <v>6</v>
      </c>
      <c r="G208" s="66" t="n">
        <v>2.7</v>
      </c>
      <c r="H208" s="91" t="n">
        <f aca="false">G208*0.95</f>
        <v>2.565</v>
      </c>
      <c r="I208" s="124" t="s">
        <v>335</v>
      </c>
      <c r="J208" s="183" t="s">
        <v>28</v>
      </c>
      <c r="K208" s="69"/>
      <c r="L208" s="70"/>
      <c r="M208" s="70"/>
      <c r="N208" s="71" t="n">
        <f aca="false">O208*G208</f>
        <v>0</v>
      </c>
      <c r="O208" s="72" t="n">
        <f aca="false">L208*F208</f>
        <v>0</v>
      </c>
      <c r="P208" s="73" t="s">
        <v>29</v>
      </c>
      <c r="Q208" s="62" t="n">
        <f aca="false">L208*H208*F208</f>
        <v>0</v>
      </c>
      <c r="R208" s="62" t="n">
        <f aca="false">R207+Q208</f>
        <v>80.484</v>
      </c>
    </row>
    <row r="209" s="1" customFormat="true" ht="13.5" hidden="false" customHeight="true" outlineLevel="0" collapsed="false">
      <c r="A209" s="93"/>
      <c r="B209" s="93" t="s">
        <v>207</v>
      </c>
      <c r="C209" s="135" t="s">
        <v>348</v>
      </c>
      <c r="D209" s="64" t="s">
        <v>349</v>
      </c>
      <c r="E209" s="182" t="s">
        <v>65</v>
      </c>
      <c r="F209" s="65" t="n">
        <v>6</v>
      </c>
      <c r="G209" s="66" t="n">
        <v>2.7</v>
      </c>
      <c r="H209" s="91" t="n">
        <f aca="false">G209*0.95</f>
        <v>2.565</v>
      </c>
      <c r="I209" s="124" t="s">
        <v>335</v>
      </c>
      <c r="J209" s="183" t="s">
        <v>28</v>
      </c>
      <c r="K209" s="69"/>
      <c r="L209" s="70"/>
      <c r="M209" s="70"/>
      <c r="N209" s="71" t="n">
        <f aca="false">O209*G209</f>
        <v>0</v>
      </c>
      <c r="O209" s="72" t="n">
        <f aca="false">L209*F209</f>
        <v>0</v>
      </c>
      <c r="P209" s="73" t="s">
        <v>29</v>
      </c>
      <c r="Q209" s="62" t="n">
        <f aca="false">L209*H209*F209</f>
        <v>0</v>
      </c>
      <c r="R209" s="62" t="n">
        <f aca="false">R208+Q209</f>
        <v>80.484</v>
      </c>
    </row>
    <row r="210" s="1" customFormat="true" ht="12.8" hidden="false" customHeight="false" outlineLevel="0" collapsed="false">
      <c r="A210" s="93"/>
      <c r="B210" s="93" t="s">
        <v>207</v>
      </c>
      <c r="C210" s="95" t="s">
        <v>350</v>
      </c>
      <c r="D210" s="75" t="s">
        <v>351</v>
      </c>
      <c r="E210" s="182" t="s">
        <v>65</v>
      </c>
      <c r="F210" s="76" t="n">
        <v>6</v>
      </c>
      <c r="G210" s="77" t="n">
        <v>2.7</v>
      </c>
      <c r="H210" s="92" t="n">
        <f aca="false">G210*0.95</f>
        <v>2.565</v>
      </c>
      <c r="I210" s="112" t="s">
        <v>335</v>
      </c>
      <c r="J210" s="185" t="s">
        <v>28</v>
      </c>
      <c r="K210" s="80"/>
      <c r="L210" s="81"/>
      <c r="M210" s="81"/>
      <c r="N210" s="82" t="n">
        <f aca="false">O210*G210</f>
        <v>0</v>
      </c>
      <c r="O210" s="83" t="n">
        <f aca="false">L210*F210</f>
        <v>0</v>
      </c>
      <c r="P210" s="84" t="s">
        <v>29</v>
      </c>
      <c r="Q210" s="62" t="n">
        <f aca="false">L210*H210*F210</f>
        <v>0</v>
      </c>
      <c r="R210" s="62" t="n">
        <f aca="false">R209+Q210</f>
        <v>80.484</v>
      </c>
    </row>
    <row r="211" s="1" customFormat="true" ht="22.05" hidden="false" customHeight="false" outlineLevel="0" collapsed="false">
      <c r="A211" s="48"/>
      <c r="B211" s="48" t="s">
        <v>207</v>
      </c>
      <c r="C211" s="2"/>
      <c r="D211" s="150" t="s">
        <v>352</v>
      </c>
      <c r="E211" s="186"/>
      <c r="F211" s="186"/>
      <c r="G211" s="186"/>
      <c r="H211" s="187"/>
      <c r="I211" s="186"/>
      <c r="J211" s="186"/>
      <c r="K211" s="188"/>
      <c r="L211" s="2"/>
      <c r="M211" s="2"/>
      <c r="N211" s="2"/>
      <c r="O211" s="88"/>
      <c r="P211" s="89"/>
      <c r="Q211" s="62" t="n">
        <f aca="false">L211*H211*F211</f>
        <v>0</v>
      </c>
      <c r="R211" s="62" t="n">
        <f aca="false">R210+Q211</f>
        <v>80.484</v>
      </c>
    </row>
    <row r="212" s="1" customFormat="true" ht="12.8" hidden="false" customHeight="false" outlineLevel="0" collapsed="false">
      <c r="A212" s="93"/>
      <c r="B212" s="93" t="s">
        <v>207</v>
      </c>
      <c r="C212" s="94" t="s">
        <v>353</v>
      </c>
      <c r="D212" s="52" t="s">
        <v>354</v>
      </c>
      <c r="E212" s="179" t="s">
        <v>212</v>
      </c>
      <c r="F212" s="53" t="n">
        <v>12</v>
      </c>
      <c r="G212" s="192" t="n">
        <v>2.11</v>
      </c>
      <c r="H212" s="193" t="n">
        <f aca="false">G212*0.95</f>
        <v>2.0045</v>
      </c>
      <c r="I212" s="180" t="s">
        <v>213</v>
      </c>
      <c r="J212" s="181" t="s">
        <v>28</v>
      </c>
      <c r="K212" s="57"/>
      <c r="L212" s="58"/>
      <c r="M212" s="58"/>
      <c r="N212" s="59" t="n">
        <f aca="false">O212*G212</f>
        <v>0</v>
      </c>
      <c r="O212" s="60" t="n">
        <f aca="false">L212*F212</f>
        <v>0</v>
      </c>
      <c r="P212" s="61" t="s">
        <v>29</v>
      </c>
      <c r="Q212" s="62" t="n">
        <f aca="false">L212*H212*F212</f>
        <v>0</v>
      </c>
      <c r="R212" s="62" t="n">
        <f aca="false">R211+Q212</f>
        <v>80.484</v>
      </c>
    </row>
    <row r="213" s="1" customFormat="true" ht="12.8" hidden="false" customHeight="false" outlineLevel="0" collapsed="false">
      <c r="A213" s="93"/>
      <c r="B213" s="93" t="s">
        <v>207</v>
      </c>
      <c r="C213" s="135" t="s">
        <v>355</v>
      </c>
      <c r="D213" s="64" t="s">
        <v>356</v>
      </c>
      <c r="E213" s="182" t="s">
        <v>212</v>
      </c>
      <c r="F213" s="65" t="n">
        <v>12</v>
      </c>
      <c r="G213" s="108" t="n">
        <v>2.11</v>
      </c>
      <c r="H213" s="109" t="n">
        <f aca="false">G213*0.95</f>
        <v>2.0045</v>
      </c>
      <c r="I213" s="124" t="s">
        <v>213</v>
      </c>
      <c r="J213" s="183" t="s">
        <v>28</v>
      </c>
      <c r="K213" s="69"/>
      <c r="L213" s="70"/>
      <c r="M213" s="70"/>
      <c r="N213" s="71" t="n">
        <f aca="false">O213*G213</f>
        <v>0</v>
      </c>
      <c r="O213" s="72" t="n">
        <f aca="false">L213*F213</f>
        <v>0</v>
      </c>
      <c r="P213" s="73" t="s">
        <v>29</v>
      </c>
      <c r="Q213" s="62" t="n">
        <f aca="false">L213*H213*F213</f>
        <v>0</v>
      </c>
      <c r="R213" s="62" t="n">
        <f aca="false">R212+Q213</f>
        <v>80.484</v>
      </c>
    </row>
    <row r="214" s="1" customFormat="true" ht="12.8" hidden="false" customHeight="false" outlineLevel="0" collapsed="false">
      <c r="A214" s="93"/>
      <c r="B214" s="93" t="s">
        <v>207</v>
      </c>
      <c r="C214" s="135" t="s">
        <v>357</v>
      </c>
      <c r="D214" s="64" t="s">
        <v>358</v>
      </c>
      <c r="E214" s="182" t="s">
        <v>212</v>
      </c>
      <c r="F214" s="65" t="n">
        <v>12</v>
      </c>
      <c r="G214" s="108" t="n">
        <v>2.11</v>
      </c>
      <c r="H214" s="109" t="n">
        <f aca="false">G214*0.95</f>
        <v>2.0045</v>
      </c>
      <c r="I214" s="124" t="s">
        <v>213</v>
      </c>
      <c r="J214" s="183" t="s">
        <v>28</v>
      </c>
      <c r="K214" s="69"/>
      <c r="L214" s="81"/>
      <c r="M214" s="81"/>
      <c r="N214" s="82" t="n">
        <f aca="false">O214*G214</f>
        <v>0</v>
      </c>
      <c r="O214" s="83" t="n">
        <f aca="false">L214*F214</f>
        <v>0</v>
      </c>
      <c r="P214" s="84" t="s">
        <v>29</v>
      </c>
      <c r="Q214" s="62" t="n">
        <f aca="false">L214*H214*F214</f>
        <v>0</v>
      </c>
      <c r="R214" s="62" t="n">
        <f aca="false">R213+Q214</f>
        <v>80.484</v>
      </c>
    </row>
    <row r="215" s="1" customFormat="true" ht="12.8" hidden="false" customHeight="false" outlineLevel="0" collapsed="false">
      <c r="A215" s="93"/>
      <c r="B215" s="93" t="s">
        <v>207</v>
      </c>
      <c r="C215" s="95" t="s">
        <v>359</v>
      </c>
      <c r="D215" s="75" t="s">
        <v>360</v>
      </c>
      <c r="E215" s="184" t="s">
        <v>212</v>
      </c>
      <c r="F215" s="76" t="n">
        <v>12</v>
      </c>
      <c r="G215" s="110" t="n">
        <v>2.11</v>
      </c>
      <c r="H215" s="111" t="n">
        <f aca="false">G215*0.95</f>
        <v>2.0045</v>
      </c>
      <c r="I215" s="112" t="s">
        <v>213</v>
      </c>
      <c r="J215" s="185" t="s">
        <v>28</v>
      </c>
      <c r="K215" s="80"/>
      <c r="L215" s="104"/>
      <c r="M215" s="104"/>
      <c r="N215" s="82" t="n">
        <f aca="false">O215*G215</f>
        <v>0</v>
      </c>
      <c r="O215" s="83" t="n">
        <f aca="false">L215*F215</f>
        <v>0</v>
      </c>
      <c r="P215" s="84" t="s">
        <v>29</v>
      </c>
      <c r="Q215" s="62" t="n">
        <f aca="false">L215*H215*F215</f>
        <v>0</v>
      </c>
      <c r="R215" s="62" t="n">
        <f aca="false">R214+Q215</f>
        <v>80.484</v>
      </c>
    </row>
    <row r="216" s="1" customFormat="true" ht="12.8" hidden="false" customHeight="false" outlineLevel="0" collapsed="false">
      <c r="A216" s="93"/>
      <c r="B216" s="93" t="s">
        <v>207</v>
      </c>
      <c r="C216" s="94" t="s">
        <v>361</v>
      </c>
      <c r="D216" s="52" t="s">
        <v>354</v>
      </c>
      <c r="E216" s="179" t="s">
        <v>65</v>
      </c>
      <c r="F216" s="53" t="n">
        <v>6</v>
      </c>
      <c r="G216" s="54" t="n">
        <v>4.11</v>
      </c>
      <c r="H216" s="90" t="n">
        <f aca="false">G216*0.95</f>
        <v>3.9045</v>
      </c>
      <c r="I216" s="180" t="s">
        <v>213</v>
      </c>
      <c r="J216" s="181" t="s">
        <v>28</v>
      </c>
      <c r="K216" s="57"/>
      <c r="L216" s="58"/>
      <c r="M216" s="58"/>
      <c r="N216" s="59" t="n">
        <f aca="false">O216*G216</f>
        <v>0</v>
      </c>
      <c r="O216" s="60" t="n">
        <f aca="false">L216*F216</f>
        <v>0</v>
      </c>
      <c r="P216" s="61" t="s">
        <v>29</v>
      </c>
      <c r="Q216" s="62" t="n">
        <f aca="false">L216*H216*F216</f>
        <v>0</v>
      </c>
      <c r="R216" s="62" t="n">
        <f aca="false">R215+Q216</f>
        <v>80.484</v>
      </c>
    </row>
    <row r="217" s="1" customFormat="true" ht="12.8" hidden="false" customHeight="false" outlineLevel="0" collapsed="false">
      <c r="A217" s="93"/>
      <c r="B217" s="93" t="s">
        <v>207</v>
      </c>
      <c r="C217" s="135" t="s">
        <v>362</v>
      </c>
      <c r="D217" s="64" t="s">
        <v>356</v>
      </c>
      <c r="E217" s="182" t="s">
        <v>65</v>
      </c>
      <c r="F217" s="65" t="n">
        <v>6</v>
      </c>
      <c r="G217" s="66" t="n">
        <v>4.11</v>
      </c>
      <c r="H217" s="91" t="n">
        <f aca="false">G217*0.95</f>
        <v>3.9045</v>
      </c>
      <c r="I217" s="124" t="s">
        <v>213</v>
      </c>
      <c r="J217" s="183" t="s">
        <v>28</v>
      </c>
      <c r="K217" s="69"/>
      <c r="L217" s="70"/>
      <c r="M217" s="70"/>
      <c r="N217" s="71" t="n">
        <f aca="false">O217*G217</f>
        <v>0</v>
      </c>
      <c r="O217" s="72" t="n">
        <f aca="false">L217*F217</f>
        <v>0</v>
      </c>
      <c r="P217" s="73" t="s">
        <v>29</v>
      </c>
      <c r="Q217" s="62" t="n">
        <f aca="false">L217*H217*F217</f>
        <v>0</v>
      </c>
      <c r="R217" s="62" t="n">
        <f aca="false">R216+Q217</f>
        <v>80.484</v>
      </c>
    </row>
    <row r="218" s="1" customFormat="true" ht="12.8" hidden="false" customHeight="false" outlineLevel="0" collapsed="false">
      <c r="A218" s="93"/>
      <c r="B218" s="93" t="s">
        <v>207</v>
      </c>
      <c r="C218" s="135" t="s">
        <v>363</v>
      </c>
      <c r="D218" s="64" t="s">
        <v>358</v>
      </c>
      <c r="E218" s="182" t="s">
        <v>65</v>
      </c>
      <c r="F218" s="65" t="n">
        <v>6</v>
      </c>
      <c r="G218" s="66" t="n">
        <v>4.11</v>
      </c>
      <c r="H218" s="91" t="n">
        <f aca="false">G218*0.95</f>
        <v>3.9045</v>
      </c>
      <c r="I218" s="124" t="s">
        <v>213</v>
      </c>
      <c r="J218" s="183" t="s">
        <v>28</v>
      </c>
      <c r="K218" s="69"/>
      <c r="L218" s="81"/>
      <c r="M218" s="81"/>
      <c r="N218" s="82" t="n">
        <f aca="false">O218*G218</f>
        <v>0</v>
      </c>
      <c r="O218" s="83" t="n">
        <f aca="false">L218*F218</f>
        <v>0</v>
      </c>
      <c r="P218" s="84" t="s">
        <v>29</v>
      </c>
      <c r="Q218" s="62" t="n">
        <f aca="false">L218*H218*F218</f>
        <v>0</v>
      </c>
      <c r="R218" s="62" t="n">
        <f aca="false">R217+Q218</f>
        <v>80.484</v>
      </c>
    </row>
    <row r="219" s="1" customFormat="true" ht="12.8" hidden="false" customHeight="false" outlineLevel="0" collapsed="false">
      <c r="A219" s="93"/>
      <c r="B219" s="93" t="s">
        <v>207</v>
      </c>
      <c r="C219" s="95" t="s">
        <v>364</v>
      </c>
      <c r="D219" s="75" t="s">
        <v>360</v>
      </c>
      <c r="E219" s="184" t="s">
        <v>65</v>
      </c>
      <c r="F219" s="76" t="n">
        <v>6</v>
      </c>
      <c r="G219" s="77" t="n">
        <v>4.11</v>
      </c>
      <c r="H219" s="92" t="n">
        <f aca="false">G219*0.95</f>
        <v>3.9045</v>
      </c>
      <c r="I219" s="112" t="s">
        <v>213</v>
      </c>
      <c r="J219" s="185" t="s">
        <v>28</v>
      </c>
      <c r="K219" s="80"/>
      <c r="L219" s="104"/>
      <c r="M219" s="104"/>
      <c r="N219" s="82" t="n">
        <f aca="false">O219*G219</f>
        <v>0</v>
      </c>
      <c r="O219" s="83" t="n">
        <f aca="false">L219*F219</f>
        <v>0</v>
      </c>
      <c r="P219" s="84" t="s">
        <v>29</v>
      </c>
      <c r="Q219" s="62" t="n">
        <f aca="false">L219*H219*F219</f>
        <v>0</v>
      </c>
      <c r="R219" s="62" t="n">
        <f aca="false">R218+Q219</f>
        <v>80.484</v>
      </c>
    </row>
    <row r="220" s="1" customFormat="true" ht="22.05" hidden="false" customHeight="false" outlineLevel="0" collapsed="false">
      <c r="A220" s="48" t="s">
        <v>123</v>
      </c>
      <c r="B220" s="48" t="s">
        <v>207</v>
      </c>
      <c r="C220" s="2"/>
      <c r="D220" s="150" t="s">
        <v>365</v>
      </c>
      <c r="E220" s="186"/>
      <c r="F220" s="186"/>
      <c r="G220" s="186"/>
      <c r="H220" s="187"/>
      <c r="I220" s="186"/>
      <c r="J220" s="186"/>
      <c r="K220" s="188"/>
      <c r="L220" s="2"/>
      <c r="M220" s="2"/>
      <c r="N220" s="2"/>
      <c r="O220" s="88"/>
      <c r="P220" s="89"/>
      <c r="Q220" s="62" t="n">
        <f aca="false">L220*H220*F220</f>
        <v>0</v>
      </c>
      <c r="R220" s="62" t="n">
        <f aca="false">R219+Q220</f>
        <v>80.484</v>
      </c>
    </row>
    <row r="221" s="1" customFormat="true" ht="12.8" hidden="false" customHeight="false" outlineLevel="0" collapsed="false">
      <c r="A221" s="93" t="s">
        <v>123</v>
      </c>
      <c r="B221" s="93" t="s">
        <v>207</v>
      </c>
      <c r="C221" s="94" t="s">
        <v>366</v>
      </c>
      <c r="D221" s="52" t="s">
        <v>367</v>
      </c>
      <c r="E221" s="179" t="s">
        <v>212</v>
      </c>
      <c r="F221" s="53" t="n">
        <v>20</v>
      </c>
      <c r="G221" s="54" t="n">
        <v>1.75</v>
      </c>
      <c r="H221" s="90" t="n">
        <f aca="false">G221*0.95</f>
        <v>1.6625</v>
      </c>
      <c r="I221" s="180" t="s">
        <v>223</v>
      </c>
      <c r="J221" s="181"/>
      <c r="K221" s="120" t="n">
        <v>0.2</v>
      </c>
      <c r="L221" s="58"/>
      <c r="M221" s="58"/>
      <c r="N221" s="59" t="n">
        <f aca="false">O221*G221</f>
        <v>0</v>
      </c>
      <c r="O221" s="60" t="n">
        <f aca="false">L221*F221</f>
        <v>0</v>
      </c>
      <c r="P221" s="61" t="s">
        <v>29</v>
      </c>
      <c r="Q221" s="62" t="n">
        <f aca="false">L221*H221*F221</f>
        <v>0</v>
      </c>
      <c r="R221" s="62" t="n">
        <f aca="false">R220+Q221</f>
        <v>80.484</v>
      </c>
    </row>
    <row r="222" s="1" customFormat="true" ht="12.8" hidden="false" customHeight="false" outlineLevel="0" collapsed="false">
      <c r="A222" s="93" t="s">
        <v>123</v>
      </c>
      <c r="B222" s="93" t="s">
        <v>207</v>
      </c>
      <c r="C222" s="135" t="s">
        <v>368</v>
      </c>
      <c r="D222" s="64" t="s">
        <v>369</v>
      </c>
      <c r="E222" s="182" t="s">
        <v>212</v>
      </c>
      <c r="F222" s="65" t="n">
        <v>20</v>
      </c>
      <c r="G222" s="66" t="n">
        <v>1.75</v>
      </c>
      <c r="H222" s="91" t="n">
        <f aca="false">G222*0.95</f>
        <v>1.6625</v>
      </c>
      <c r="I222" s="124" t="s">
        <v>223</v>
      </c>
      <c r="J222" s="183"/>
      <c r="K222" s="121" t="n">
        <v>0.2</v>
      </c>
      <c r="L222" s="70"/>
      <c r="M222" s="70"/>
      <c r="N222" s="71" t="n">
        <f aca="false">O222*G222</f>
        <v>0</v>
      </c>
      <c r="O222" s="72" t="n">
        <f aca="false">L222*F222</f>
        <v>0</v>
      </c>
      <c r="P222" s="73" t="s">
        <v>29</v>
      </c>
      <c r="Q222" s="62" t="n">
        <f aca="false">L222*H222*F222</f>
        <v>0</v>
      </c>
      <c r="R222" s="62" t="n">
        <f aca="false">R221+Q222</f>
        <v>80.484</v>
      </c>
    </row>
    <row r="223" s="1" customFormat="true" ht="12.8" hidden="false" customHeight="false" outlineLevel="0" collapsed="false">
      <c r="A223" s="93" t="s">
        <v>123</v>
      </c>
      <c r="B223" s="93" t="s">
        <v>207</v>
      </c>
      <c r="C223" s="95" t="s">
        <v>370</v>
      </c>
      <c r="D223" s="75" t="s">
        <v>371</v>
      </c>
      <c r="E223" s="184" t="s">
        <v>212</v>
      </c>
      <c r="F223" s="76" t="n">
        <v>20</v>
      </c>
      <c r="G223" s="77" t="n">
        <v>1.75</v>
      </c>
      <c r="H223" s="92" t="n">
        <f aca="false">G223*0.95</f>
        <v>1.6625</v>
      </c>
      <c r="I223" s="112" t="s">
        <v>223</v>
      </c>
      <c r="J223" s="185"/>
      <c r="K223" s="122" t="n">
        <v>0.2</v>
      </c>
      <c r="L223" s="81"/>
      <c r="M223" s="81"/>
      <c r="N223" s="82" t="n">
        <f aca="false">O223*G223</f>
        <v>0</v>
      </c>
      <c r="O223" s="83" t="n">
        <f aca="false">L223*F223</f>
        <v>0</v>
      </c>
      <c r="P223" s="84" t="s">
        <v>29</v>
      </c>
      <c r="Q223" s="62" t="n">
        <f aca="false">L223*H223*F223</f>
        <v>0</v>
      </c>
      <c r="R223" s="62" t="n">
        <f aca="false">R222+Q223</f>
        <v>80.484</v>
      </c>
    </row>
    <row r="224" s="1" customFormat="true" ht="12.8" hidden="false" customHeight="false" outlineLevel="0" collapsed="false">
      <c r="A224" s="93" t="s">
        <v>123</v>
      </c>
      <c r="B224" s="93" t="s">
        <v>207</v>
      </c>
      <c r="C224" s="94" t="s">
        <v>372</v>
      </c>
      <c r="D224" s="52" t="s">
        <v>367</v>
      </c>
      <c r="E224" s="179" t="s">
        <v>373</v>
      </c>
      <c r="F224" s="53" t="n">
        <v>20</v>
      </c>
      <c r="G224" s="54" t="n">
        <v>2.05</v>
      </c>
      <c r="H224" s="90" t="n">
        <f aca="false">G224*0.95</f>
        <v>1.9475</v>
      </c>
      <c r="I224" s="180" t="s">
        <v>223</v>
      </c>
      <c r="J224" s="181"/>
      <c r="K224" s="120" t="n">
        <v>0.2</v>
      </c>
      <c r="L224" s="58"/>
      <c r="M224" s="58"/>
      <c r="N224" s="59" t="n">
        <f aca="false">O224*G224</f>
        <v>0</v>
      </c>
      <c r="O224" s="60" t="n">
        <f aca="false">L224*F224</f>
        <v>0</v>
      </c>
      <c r="P224" s="61" t="s">
        <v>29</v>
      </c>
      <c r="Q224" s="62" t="n">
        <f aca="false">L224*H224*F224</f>
        <v>0</v>
      </c>
      <c r="R224" s="62" t="n">
        <f aca="false">R223+Q224</f>
        <v>80.484</v>
      </c>
    </row>
    <row r="225" s="1" customFormat="true" ht="12.8" hidden="false" customHeight="false" outlineLevel="0" collapsed="false">
      <c r="A225" s="93" t="s">
        <v>123</v>
      </c>
      <c r="B225" s="93" t="s">
        <v>207</v>
      </c>
      <c r="C225" s="95" t="s">
        <v>374</v>
      </c>
      <c r="D225" s="75" t="s">
        <v>371</v>
      </c>
      <c r="E225" s="184" t="s">
        <v>373</v>
      </c>
      <c r="F225" s="76" t="n">
        <v>20</v>
      </c>
      <c r="G225" s="77" t="n">
        <v>2.05</v>
      </c>
      <c r="H225" s="92" t="n">
        <f aca="false">G225*0.95</f>
        <v>1.9475</v>
      </c>
      <c r="I225" s="112" t="s">
        <v>223</v>
      </c>
      <c r="J225" s="185"/>
      <c r="K225" s="122" t="n">
        <v>0.2</v>
      </c>
      <c r="L225" s="81"/>
      <c r="M225" s="81"/>
      <c r="N225" s="82" t="n">
        <f aca="false">O225*G225</f>
        <v>0</v>
      </c>
      <c r="O225" s="83" t="n">
        <f aca="false">L225*F225</f>
        <v>0</v>
      </c>
      <c r="P225" s="84" t="s">
        <v>29</v>
      </c>
      <c r="Q225" s="62" t="n">
        <f aca="false">L225*H225*F225</f>
        <v>0</v>
      </c>
      <c r="R225" s="62" t="n">
        <f aca="false">R224+Q225</f>
        <v>80.484</v>
      </c>
    </row>
    <row r="226" customFormat="false" ht="22.05" hidden="false" customHeight="false" outlineLevel="0" collapsed="false">
      <c r="A226" s="48"/>
      <c r="B226" s="48" t="s">
        <v>207</v>
      </c>
      <c r="D226" s="194" t="s">
        <v>375</v>
      </c>
      <c r="E226" s="194"/>
      <c r="F226" s="194"/>
      <c r="G226" s="194"/>
      <c r="H226" s="195"/>
      <c r="I226" s="194"/>
      <c r="J226" s="194"/>
      <c r="K226" s="194"/>
      <c r="L226" s="88"/>
      <c r="M226" s="88"/>
      <c r="O226" s="88"/>
      <c r="P226" s="89"/>
      <c r="Q226" s="62" t="n">
        <f aca="false">L226*H226*F226</f>
        <v>0</v>
      </c>
      <c r="R226" s="62" t="n">
        <f aca="false">R225+Q226</f>
        <v>80.484</v>
      </c>
      <c r="S226" s="1"/>
      <c r="T226" s="1"/>
      <c r="U226" s="1"/>
      <c r="V226" s="1"/>
      <c r="W226" s="1"/>
      <c r="X226" s="1"/>
      <c r="Y226" s="1"/>
    </row>
    <row r="227" customFormat="false" ht="13.8" hidden="false" customHeight="false" outlineLevel="0" collapsed="false">
      <c r="A227" s="93"/>
      <c r="B227" s="93" t="s">
        <v>207</v>
      </c>
      <c r="C227" s="196" t="s">
        <v>376</v>
      </c>
      <c r="D227" s="197" t="s">
        <v>377</v>
      </c>
      <c r="E227" s="198" t="s">
        <v>378</v>
      </c>
      <c r="F227" s="198" t="n">
        <v>24</v>
      </c>
      <c r="G227" s="199" t="n">
        <v>2</v>
      </c>
      <c r="H227" s="200" t="n">
        <f aca="false">G227*0.95</f>
        <v>1.9</v>
      </c>
      <c r="I227" s="201" t="s">
        <v>379</v>
      </c>
      <c r="J227" s="102"/>
      <c r="K227" s="202"/>
      <c r="L227" s="104"/>
      <c r="M227" s="104"/>
      <c r="N227" s="203" t="n">
        <f aca="false">O227*G227</f>
        <v>0</v>
      </c>
      <c r="O227" s="204" t="n">
        <f aca="false">M227+L227*F227</f>
        <v>0</v>
      </c>
      <c r="P227" s="205" t="s">
        <v>29</v>
      </c>
      <c r="Q227" s="62" t="n">
        <f aca="false">L227*H227*F227</f>
        <v>0</v>
      </c>
      <c r="R227" s="62" t="n">
        <f aca="false">R226+Q227</f>
        <v>80.484</v>
      </c>
      <c r="S227" s="1"/>
      <c r="T227" s="1"/>
      <c r="U227" s="1"/>
      <c r="V227" s="1"/>
      <c r="W227" s="1"/>
      <c r="X227" s="1"/>
      <c r="Y227" s="1"/>
    </row>
    <row r="228" s="1" customFormat="true" ht="12.8" hidden="false" customHeight="false" outlineLevel="0" collapsed="false">
      <c r="A228" s="48"/>
      <c r="B228" s="48"/>
      <c r="H228" s="138"/>
      <c r="Q228" s="62" t="n">
        <f aca="false">L228*H228*F228</f>
        <v>0</v>
      </c>
      <c r="R228" s="62" t="n">
        <f aca="false">R227+Q228</f>
        <v>80.484</v>
      </c>
    </row>
    <row r="229" s="1" customFormat="true" ht="12.8" hidden="false" customHeight="false" outlineLevel="0" collapsed="false">
      <c r="A229" s="48"/>
      <c r="B229" s="48"/>
      <c r="H229" s="138"/>
      <c r="Q229" s="62" t="n">
        <f aca="false">L229*H229*F229</f>
        <v>0</v>
      </c>
      <c r="R229" s="62" t="n">
        <f aca="false">R228+Q229</f>
        <v>80.484</v>
      </c>
    </row>
    <row r="230" s="1" customFormat="true" ht="12.8" hidden="false" customHeight="false" outlineLevel="0" collapsed="false">
      <c r="A230" s="48"/>
      <c r="B230" s="48"/>
      <c r="H230" s="138"/>
      <c r="Q230" s="62" t="n">
        <f aca="false">L230*H230*F230</f>
        <v>0</v>
      </c>
      <c r="R230" s="62" t="n">
        <f aca="false">R229+Q230</f>
        <v>80.484</v>
      </c>
    </row>
    <row r="231" s="1" customFormat="true" ht="12.8" hidden="false" customHeight="false" outlineLevel="0" collapsed="false">
      <c r="A231" s="48"/>
      <c r="B231" s="48"/>
      <c r="H231" s="138"/>
      <c r="Q231" s="62" t="n">
        <f aca="false">L231*H231*F231</f>
        <v>0</v>
      </c>
      <c r="R231" s="62" t="n">
        <f aca="false">R230+Q231</f>
        <v>80.484</v>
      </c>
    </row>
    <row r="232" s="1" customFormat="true" ht="12.8" hidden="false" customHeight="false" outlineLevel="0" collapsed="false">
      <c r="A232" s="48"/>
      <c r="B232" s="48"/>
      <c r="H232" s="138"/>
      <c r="Q232" s="62" t="n">
        <f aca="false">L232*H232*F232</f>
        <v>0</v>
      </c>
      <c r="R232" s="62" t="n">
        <f aca="false">R231+Q232</f>
        <v>80.484</v>
      </c>
    </row>
    <row r="233" s="1" customFormat="true" ht="12.8" hidden="false" customHeight="false" outlineLevel="0" collapsed="false">
      <c r="A233" s="48"/>
      <c r="B233" s="48"/>
      <c r="H233" s="138"/>
      <c r="Q233" s="62" t="n">
        <f aca="false">L233*H233*F233</f>
        <v>0</v>
      </c>
      <c r="R233" s="62" t="n">
        <f aca="false">R232+Q233</f>
        <v>80.484</v>
      </c>
    </row>
    <row r="234" s="1" customFormat="true" ht="12.8" hidden="false" customHeight="false" outlineLevel="0" collapsed="false">
      <c r="A234" s="48"/>
      <c r="B234" s="48"/>
      <c r="H234" s="138"/>
      <c r="Q234" s="62" t="n">
        <f aca="false">L234*H234*F234</f>
        <v>0</v>
      </c>
      <c r="R234" s="62" t="n">
        <f aca="false">R233+Q234</f>
        <v>80.484</v>
      </c>
    </row>
    <row r="235" s="1" customFormat="true" ht="12.8" hidden="false" customHeight="false" outlineLevel="0" collapsed="false">
      <c r="A235" s="48"/>
      <c r="B235" s="48"/>
      <c r="H235" s="138"/>
      <c r="Q235" s="62" t="n">
        <f aca="false">L235*H235*F235</f>
        <v>0</v>
      </c>
      <c r="R235" s="62" t="n">
        <f aca="false">R234+Q235</f>
        <v>80.484</v>
      </c>
    </row>
    <row r="236" s="1" customFormat="true" ht="12.8" hidden="false" customHeight="false" outlineLevel="0" collapsed="false">
      <c r="A236" s="48"/>
      <c r="B236" s="48"/>
      <c r="H236" s="138"/>
      <c r="Q236" s="62" t="n">
        <f aca="false">L236*H236*F236</f>
        <v>0</v>
      </c>
      <c r="R236" s="62" t="n">
        <f aca="false">R235+Q236</f>
        <v>80.484</v>
      </c>
    </row>
    <row r="237" s="1" customFormat="true" ht="12.8" hidden="false" customHeight="false" outlineLevel="0" collapsed="false">
      <c r="A237" s="48"/>
      <c r="B237" s="48"/>
      <c r="H237" s="138"/>
      <c r="Q237" s="62" t="n">
        <f aca="false">L237*H237*F237</f>
        <v>0</v>
      </c>
      <c r="R237" s="62" t="n">
        <f aca="false">R236+Q237</f>
        <v>80.484</v>
      </c>
    </row>
    <row r="238" s="1" customFormat="true" ht="33.85" hidden="false" customHeight="false" outlineLevel="0" collapsed="false">
      <c r="A238" s="48"/>
      <c r="B238" s="48" t="s">
        <v>380</v>
      </c>
      <c r="D238" s="33" t="s">
        <v>380</v>
      </c>
      <c r="E238" s="33"/>
      <c r="F238" s="33"/>
      <c r="G238" s="33"/>
      <c r="H238" s="33"/>
      <c r="I238" s="33"/>
      <c r="J238" s="33"/>
      <c r="K238" s="33"/>
      <c r="Q238" s="62" t="n">
        <f aca="false">L238*H238*F238</f>
        <v>0</v>
      </c>
      <c r="R238" s="62" t="n">
        <f aca="false">R237+Q238</f>
        <v>80.484</v>
      </c>
    </row>
    <row r="239" s="1" customFormat="true" ht="14.25" hidden="false" customHeight="true" outlineLevel="0" collapsed="false">
      <c r="A239" s="117"/>
      <c r="B239" s="117"/>
      <c r="C239" s="7"/>
      <c r="D239" s="7"/>
      <c r="E239" s="34" t="s">
        <v>4</v>
      </c>
      <c r="F239" s="35" t="s">
        <v>5</v>
      </c>
      <c r="G239" s="36" t="s">
        <v>6</v>
      </c>
      <c r="H239" s="37" t="s">
        <v>7</v>
      </c>
      <c r="I239" s="38" t="s">
        <v>8</v>
      </c>
      <c r="J239" s="39" t="s">
        <v>9</v>
      </c>
      <c r="K239" s="40" t="s">
        <v>22</v>
      </c>
      <c r="L239" s="41" t="s">
        <v>11</v>
      </c>
      <c r="M239" s="41"/>
      <c r="N239" s="41"/>
      <c r="O239" s="41"/>
      <c r="P239" s="41"/>
      <c r="Q239" s="62"/>
      <c r="R239" s="62" t="n">
        <f aca="false">R238+Q239</f>
        <v>80.484</v>
      </c>
    </row>
    <row r="240" s="1" customFormat="true" ht="12.75" hidden="false" customHeight="true" outlineLevel="0" collapsed="false">
      <c r="A240" s="48"/>
      <c r="B240" s="48"/>
      <c r="C240" s="43" t="s">
        <v>14</v>
      </c>
      <c r="D240" s="43" t="s">
        <v>15</v>
      </c>
      <c r="E240" s="34"/>
      <c r="F240" s="35"/>
      <c r="G240" s="36"/>
      <c r="H240" s="37"/>
      <c r="I240" s="38"/>
      <c r="J240" s="39"/>
      <c r="K240" s="40"/>
      <c r="L240" s="44" t="s">
        <v>16</v>
      </c>
      <c r="M240" s="44"/>
      <c r="N240" s="45" t="s">
        <v>17</v>
      </c>
      <c r="O240" s="46" t="s">
        <v>18</v>
      </c>
      <c r="P240" s="47" t="s">
        <v>19</v>
      </c>
      <c r="Q240" s="62"/>
      <c r="R240" s="62" t="n">
        <f aca="false">R239+Q240</f>
        <v>80.484</v>
      </c>
    </row>
    <row r="241" s="1" customFormat="true" ht="12.8" hidden="false" customHeight="false" outlineLevel="0" collapsed="false">
      <c r="A241" s="48"/>
      <c r="B241" s="48"/>
      <c r="C241" s="43"/>
      <c r="D241" s="43"/>
      <c r="E241" s="34"/>
      <c r="F241" s="35"/>
      <c r="G241" s="36"/>
      <c r="H241" s="37"/>
      <c r="I241" s="38"/>
      <c r="J241" s="39"/>
      <c r="K241" s="40"/>
      <c r="L241" s="44"/>
      <c r="M241" s="44"/>
      <c r="N241" s="45"/>
      <c r="O241" s="46"/>
      <c r="P241" s="47"/>
      <c r="Q241" s="62" t="n">
        <f aca="false">L241*H241*F241</f>
        <v>0</v>
      </c>
      <c r="R241" s="62" t="n">
        <f aca="false">R240+Q241</f>
        <v>80.484</v>
      </c>
    </row>
    <row r="242" s="1" customFormat="true" ht="22.05" hidden="false" customHeight="false" outlineLevel="0" collapsed="false">
      <c r="A242" s="48" t="s">
        <v>123</v>
      </c>
      <c r="B242" s="48" t="s">
        <v>380</v>
      </c>
      <c r="C242" s="2"/>
      <c r="D242" s="5" t="s">
        <v>381</v>
      </c>
      <c r="E242" s="5"/>
      <c r="F242" s="5"/>
      <c r="G242" s="5"/>
      <c r="H242" s="206"/>
      <c r="I242" s="5"/>
      <c r="J242" s="5"/>
      <c r="Q242" s="62" t="n">
        <f aca="false">L242*H242*F242</f>
        <v>0</v>
      </c>
      <c r="R242" s="62" t="n">
        <f aca="false">R241+Q242</f>
        <v>80.484</v>
      </c>
    </row>
    <row r="243" s="1" customFormat="true" ht="12.8" hidden="false" customHeight="false" outlineLevel="0" collapsed="false">
      <c r="A243" s="93" t="s">
        <v>123</v>
      </c>
      <c r="B243" s="93" t="s">
        <v>380</v>
      </c>
      <c r="C243" s="94" t="s">
        <v>382</v>
      </c>
      <c r="D243" s="52" t="s">
        <v>383</v>
      </c>
      <c r="E243" s="53" t="s">
        <v>373</v>
      </c>
      <c r="F243" s="53" t="n">
        <v>20</v>
      </c>
      <c r="G243" s="54" t="n">
        <v>0.53</v>
      </c>
      <c r="H243" s="90" t="n">
        <f aca="false">G243*0.95</f>
        <v>0.5035</v>
      </c>
      <c r="I243" s="56" t="s">
        <v>384</v>
      </c>
      <c r="J243" s="54"/>
      <c r="K243" s="120" t="n">
        <v>0.15</v>
      </c>
      <c r="L243" s="58"/>
      <c r="M243" s="58"/>
      <c r="N243" s="59" t="n">
        <f aca="false">O243*G243</f>
        <v>0</v>
      </c>
      <c r="O243" s="60" t="n">
        <f aca="false">L243*F243</f>
        <v>0</v>
      </c>
      <c r="P243" s="61" t="s">
        <v>29</v>
      </c>
      <c r="Q243" s="62" t="n">
        <f aca="false">L243*H243*F243</f>
        <v>0</v>
      </c>
      <c r="R243" s="62" t="n">
        <f aca="false">R242+Q243</f>
        <v>80.484</v>
      </c>
    </row>
    <row r="244" s="1" customFormat="true" ht="12.8" hidden="false" customHeight="false" outlineLevel="0" collapsed="false">
      <c r="A244" s="93" t="s">
        <v>123</v>
      </c>
      <c r="B244" s="93" t="s">
        <v>380</v>
      </c>
      <c r="C244" s="135" t="s">
        <v>385</v>
      </c>
      <c r="D244" s="64" t="s">
        <v>386</v>
      </c>
      <c r="E244" s="65" t="s">
        <v>373</v>
      </c>
      <c r="F244" s="65" t="n">
        <v>20</v>
      </c>
      <c r="G244" s="66" t="n">
        <v>0.58</v>
      </c>
      <c r="H244" s="91" t="n">
        <f aca="false">G244*0.95</f>
        <v>0.551</v>
      </c>
      <c r="I244" s="68" t="s">
        <v>384</v>
      </c>
      <c r="J244" s="66"/>
      <c r="K244" s="121" t="n">
        <v>0.15</v>
      </c>
      <c r="L244" s="81"/>
      <c r="M244" s="81"/>
      <c r="N244" s="71" t="n">
        <f aca="false">O244*G244</f>
        <v>0</v>
      </c>
      <c r="O244" s="83" t="n">
        <f aca="false">L244*F244</f>
        <v>0</v>
      </c>
      <c r="P244" s="84" t="s">
        <v>29</v>
      </c>
      <c r="Q244" s="62" t="n">
        <f aca="false">L244*H244*F244</f>
        <v>0</v>
      </c>
      <c r="R244" s="62" t="n">
        <f aca="false">R243+Q244</f>
        <v>80.484</v>
      </c>
    </row>
    <row r="245" s="1" customFormat="true" ht="12.8" hidden="false" customHeight="false" outlineLevel="0" collapsed="false">
      <c r="A245" s="93" t="s">
        <v>123</v>
      </c>
      <c r="B245" s="93" t="s">
        <v>380</v>
      </c>
      <c r="C245" s="94" t="s">
        <v>387</v>
      </c>
      <c r="D245" s="52" t="s">
        <v>383</v>
      </c>
      <c r="E245" s="53" t="s">
        <v>101</v>
      </c>
      <c r="F245" s="53" t="n">
        <v>12</v>
      </c>
      <c r="G245" s="54" t="n">
        <v>0.66</v>
      </c>
      <c r="H245" s="90" t="n">
        <f aca="false">G245*0.95</f>
        <v>0.627</v>
      </c>
      <c r="I245" s="56" t="s">
        <v>384</v>
      </c>
      <c r="J245" s="54"/>
      <c r="K245" s="120" t="n">
        <v>0.2</v>
      </c>
      <c r="L245" s="58" t="n">
        <v>2</v>
      </c>
      <c r="M245" s="58"/>
      <c r="N245" s="59" t="n">
        <f aca="false">O245*G245</f>
        <v>15.84</v>
      </c>
      <c r="O245" s="60" t="n">
        <f aca="false">L245*F245</f>
        <v>24</v>
      </c>
      <c r="P245" s="61" t="s">
        <v>29</v>
      </c>
      <c r="Q245" s="62" t="n">
        <f aca="false">L245*H245*F245</f>
        <v>15.048</v>
      </c>
      <c r="R245" s="62" t="n">
        <f aca="false">R244+Q245</f>
        <v>95.532</v>
      </c>
    </row>
    <row r="246" s="1" customFormat="true" ht="12.8" hidden="false" customHeight="false" outlineLevel="0" collapsed="false">
      <c r="A246" s="93" t="s">
        <v>123</v>
      </c>
      <c r="B246" s="93" t="s">
        <v>380</v>
      </c>
      <c r="C246" s="95" t="s">
        <v>388</v>
      </c>
      <c r="D246" s="75" t="s">
        <v>386</v>
      </c>
      <c r="E246" s="76" t="s">
        <v>101</v>
      </c>
      <c r="F246" s="76" t="n">
        <v>12</v>
      </c>
      <c r="G246" s="77" t="n">
        <v>0.72</v>
      </c>
      <c r="H246" s="92" t="n">
        <f aca="false">G246*0.95</f>
        <v>0.684</v>
      </c>
      <c r="I246" s="79" t="s">
        <v>384</v>
      </c>
      <c r="J246" s="77"/>
      <c r="K246" s="122" t="n">
        <v>0.2</v>
      </c>
      <c r="L246" s="81"/>
      <c r="M246" s="81"/>
      <c r="N246" s="82" t="n">
        <f aca="false">O246*G246</f>
        <v>0</v>
      </c>
      <c r="O246" s="83" t="n">
        <f aca="false">L246*F246</f>
        <v>0</v>
      </c>
      <c r="P246" s="84" t="s">
        <v>29</v>
      </c>
      <c r="Q246" s="62" t="n">
        <f aca="false">L246*H246*F246</f>
        <v>0</v>
      </c>
      <c r="R246" s="62" t="n">
        <f aca="false">R245+Q246</f>
        <v>95.532</v>
      </c>
    </row>
    <row r="247" s="1" customFormat="true" ht="22.05" hidden="false" customHeight="false" outlineLevel="0" collapsed="false">
      <c r="A247" s="48"/>
      <c r="B247" s="48" t="s">
        <v>380</v>
      </c>
      <c r="C247" s="2"/>
      <c r="D247" s="5" t="s">
        <v>389</v>
      </c>
      <c r="E247" s="85"/>
      <c r="F247" s="85"/>
      <c r="G247" s="85"/>
      <c r="H247" s="86"/>
      <c r="I247" s="85"/>
      <c r="J247" s="85"/>
      <c r="K247" s="87"/>
      <c r="L247" s="2"/>
      <c r="M247" s="2"/>
      <c r="N247" s="2"/>
      <c r="O247" s="88"/>
      <c r="P247" s="89"/>
      <c r="Q247" s="62" t="n">
        <f aca="false">L247*H247*F247</f>
        <v>0</v>
      </c>
      <c r="R247" s="62" t="n">
        <f aca="false">R246+Q247</f>
        <v>95.532</v>
      </c>
    </row>
    <row r="248" s="1" customFormat="true" ht="12.8" hidden="false" customHeight="false" outlineLevel="0" collapsed="false">
      <c r="A248" s="93"/>
      <c r="B248" s="93" t="s">
        <v>380</v>
      </c>
      <c r="C248" s="94" t="s">
        <v>390</v>
      </c>
      <c r="D248" s="52" t="s">
        <v>383</v>
      </c>
      <c r="E248" s="53" t="s">
        <v>373</v>
      </c>
      <c r="F248" s="53" t="n">
        <v>24</v>
      </c>
      <c r="G248" s="54" t="n">
        <v>0.49</v>
      </c>
      <c r="H248" s="90" t="n">
        <f aca="false">G248*0.95</f>
        <v>0.4655</v>
      </c>
      <c r="I248" s="56" t="s">
        <v>384</v>
      </c>
      <c r="J248" s="54"/>
      <c r="K248" s="120"/>
      <c r="L248" s="58"/>
      <c r="M248" s="58"/>
      <c r="N248" s="59" t="n">
        <f aca="false">O248*G248</f>
        <v>0</v>
      </c>
      <c r="O248" s="60" t="n">
        <f aca="false">L248*F248</f>
        <v>0</v>
      </c>
      <c r="P248" s="61" t="s">
        <v>29</v>
      </c>
      <c r="Q248" s="62" t="n">
        <f aca="false">L248*H248*F248</f>
        <v>0</v>
      </c>
      <c r="R248" s="62" t="n">
        <f aca="false">R247+Q248</f>
        <v>95.532</v>
      </c>
    </row>
    <row r="249" s="1" customFormat="true" ht="12.8" hidden="false" customHeight="false" outlineLevel="0" collapsed="false">
      <c r="A249" s="93"/>
      <c r="B249" s="93" t="s">
        <v>380</v>
      </c>
      <c r="C249" s="135" t="s">
        <v>391</v>
      </c>
      <c r="D249" s="64" t="s">
        <v>392</v>
      </c>
      <c r="E249" s="65" t="s">
        <v>373</v>
      </c>
      <c r="F249" s="65" t="n">
        <v>24</v>
      </c>
      <c r="G249" s="66" t="n">
        <v>0.53</v>
      </c>
      <c r="H249" s="91" t="n">
        <f aca="false">G249*0.95</f>
        <v>0.5035</v>
      </c>
      <c r="I249" s="68" t="s">
        <v>384</v>
      </c>
      <c r="J249" s="66"/>
      <c r="K249" s="121"/>
      <c r="L249" s="70"/>
      <c r="M249" s="70"/>
      <c r="N249" s="71" t="n">
        <f aca="false">O249*G249</f>
        <v>0</v>
      </c>
      <c r="O249" s="72" t="n">
        <f aca="false">L249*F249</f>
        <v>0</v>
      </c>
      <c r="P249" s="73" t="s">
        <v>29</v>
      </c>
      <c r="Q249" s="62" t="n">
        <f aca="false">L249*H249*F249</f>
        <v>0</v>
      </c>
      <c r="R249" s="62" t="n">
        <f aca="false">R248+Q249</f>
        <v>95.532</v>
      </c>
    </row>
    <row r="250" s="1" customFormat="true" ht="12.8" hidden="false" customHeight="false" outlineLevel="0" collapsed="false">
      <c r="A250" s="93"/>
      <c r="B250" s="93" t="s">
        <v>380</v>
      </c>
      <c r="C250" s="95" t="s">
        <v>393</v>
      </c>
      <c r="D250" s="75" t="s">
        <v>386</v>
      </c>
      <c r="E250" s="76" t="s">
        <v>373</v>
      </c>
      <c r="F250" s="76" t="n">
        <v>24</v>
      </c>
      <c r="G250" s="77" t="n">
        <v>0.53</v>
      </c>
      <c r="H250" s="92" t="n">
        <f aca="false">G250*0.95</f>
        <v>0.5035</v>
      </c>
      <c r="I250" s="68" t="s">
        <v>384</v>
      </c>
      <c r="J250" s="77"/>
      <c r="K250" s="122"/>
      <c r="L250" s="81"/>
      <c r="M250" s="81"/>
      <c r="N250" s="82" t="n">
        <f aca="false">O250*G250</f>
        <v>0</v>
      </c>
      <c r="O250" s="83" t="n">
        <f aca="false">L250*F250</f>
        <v>0</v>
      </c>
      <c r="P250" s="84" t="s">
        <v>29</v>
      </c>
      <c r="Q250" s="62" t="n">
        <f aca="false">L250*H250*F250</f>
        <v>0</v>
      </c>
      <c r="R250" s="62" t="n">
        <f aca="false">R249+Q250</f>
        <v>95.532</v>
      </c>
    </row>
    <row r="251" s="1" customFormat="true" ht="12.8" hidden="false" customHeight="false" outlineLevel="0" collapsed="false">
      <c r="A251" s="93"/>
      <c r="B251" s="93" t="s">
        <v>380</v>
      </c>
      <c r="C251" s="94" t="s">
        <v>394</v>
      </c>
      <c r="D251" s="52" t="s">
        <v>383</v>
      </c>
      <c r="E251" s="53" t="s">
        <v>257</v>
      </c>
      <c r="F251" s="53" t="n">
        <v>6</v>
      </c>
      <c r="G251" s="54" t="n">
        <v>0.58</v>
      </c>
      <c r="H251" s="90" t="n">
        <f aca="false">G251*0.95</f>
        <v>0.551</v>
      </c>
      <c r="I251" s="56" t="s">
        <v>384</v>
      </c>
      <c r="J251" s="54"/>
      <c r="K251" s="120"/>
      <c r="L251" s="58"/>
      <c r="M251" s="58"/>
      <c r="N251" s="59" t="n">
        <f aca="false">O251*G251</f>
        <v>0</v>
      </c>
      <c r="O251" s="60" t="n">
        <f aca="false">L251*F251</f>
        <v>0</v>
      </c>
      <c r="P251" s="61" t="s">
        <v>29</v>
      </c>
      <c r="Q251" s="62" t="n">
        <f aca="false">L251*H251*F251</f>
        <v>0</v>
      </c>
      <c r="R251" s="62" t="n">
        <f aca="false">R250+Q251</f>
        <v>95.532</v>
      </c>
    </row>
    <row r="252" s="1" customFormat="true" ht="12.8" hidden="false" customHeight="false" outlineLevel="0" collapsed="false">
      <c r="A252" s="93"/>
      <c r="B252" s="93" t="s">
        <v>380</v>
      </c>
      <c r="C252" s="135" t="s">
        <v>395</v>
      </c>
      <c r="D252" s="64" t="s">
        <v>392</v>
      </c>
      <c r="E252" s="65" t="s">
        <v>257</v>
      </c>
      <c r="F252" s="65" t="n">
        <v>6</v>
      </c>
      <c r="G252" s="66" t="n">
        <v>0.61</v>
      </c>
      <c r="H252" s="91" t="n">
        <f aca="false">G252*0.95</f>
        <v>0.5795</v>
      </c>
      <c r="I252" s="68" t="s">
        <v>384</v>
      </c>
      <c r="J252" s="66"/>
      <c r="K252" s="121"/>
      <c r="L252" s="70"/>
      <c r="M252" s="70"/>
      <c r="N252" s="71" t="n">
        <f aca="false">O252*G252</f>
        <v>0</v>
      </c>
      <c r="O252" s="72" t="n">
        <f aca="false">L252*F252</f>
        <v>0</v>
      </c>
      <c r="P252" s="73" t="s">
        <v>29</v>
      </c>
      <c r="Q252" s="62" t="n">
        <f aca="false">L252*H252*F252</f>
        <v>0</v>
      </c>
      <c r="R252" s="62" t="n">
        <f aca="false">R251+Q252</f>
        <v>95.532</v>
      </c>
    </row>
    <row r="253" s="1" customFormat="true" ht="12.8" hidden="false" customHeight="false" outlineLevel="0" collapsed="false">
      <c r="A253" s="93"/>
      <c r="B253" s="93" t="s">
        <v>380</v>
      </c>
      <c r="C253" s="95" t="s">
        <v>396</v>
      </c>
      <c r="D253" s="75" t="s">
        <v>386</v>
      </c>
      <c r="E253" s="76" t="s">
        <v>257</v>
      </c>
      <c r="F253" s="76" t="n">
        <v>6</v>
      </c>
      <c r="G253" s="77" t="n">
        <v>0.61</v>
      </c>
      <c r="H253" s="92" t="n">
        <f aca="false">G253*0.95</f>
        <v>0.5795</v>
      </c>
      <c r="I253" s="68" t="s">
        <v>384</v>
      </c>
      <c r="J253" s="77"/>
      <c r="K253" s="122"/>
      <c r="L253" s="81"/>
      <c r="M253" s="81"/>
      <c r="N253" s="82" t="n">
        <f aca="false">O253*G253</f>
        <v>0</v>
      </c>
      <c r="O253" s="83" t="n">
        <f aca="false">L253*F253</f>
        <v>0</v>
      </c>
      <c r="P253" s="84" t="s">
        <v>29</v>
      </c>
      <c r="Q253" s="62" t="n">
        <f aca="false">L253*H253*F253</f>
        <v>0</v>
      </c>
      <c r="R253" s="62" t="n">
        <f aca="false">R252+Q253</f>
        <v>95.532</v>
      </c>
    </row>
    <row r="254" s="1" customFormat="true" ht="12.8" hidden="false" customHeight="false" outlineLevel="0" collapsed="false">
      <c r="A254" s="93"/>
      <c r="B254" s="93" t="s">
        <v>380</v>
      </c>
      <c r="C254" s="94" t="s">
        <v>397</v>
      </c>
      <c r="D254" s="52" t="s">
        <v>398</v>
      </c>
      <c r="E254" s="53" t="s">
        <v>373</v>
      </c>
      <c r="F254" s="53" t="n">
        <v>24</v>
      </c>
      <c r="G254" s="54" t="n">
        <v>0.34</v>
      </c>
      <c r="H254" s="90" t="n">
        <f aca="false">G254*0.95</f>
        <v>0.323</v>
      </c>
      <c r="I254" s="56" t="s">
        <v>399</v>
      </c>
      <c r="J254" s="54"/>
      <c r="K254" s="120"/>
      <c r="L254" s="58"/>
      <c r="M254" s="58"/>
      <c r="N254" s="59" t="n">
        <f aca="false">O254*G254</f>
        <v>0</v>
      </c>
      <c r="O254" s="60" t="n">
        <f aca="false">L254*F254</f>
        <v>0</v>
      </c>
      <c r="P254" s="61" t="s">
        <v>29</v>
      </c>
      <c r="Q254" s="62" t="n">
        <f aca="false">L254*H254*F254</f>
        <v>0</v>
      </c>
      <c r="R254" s="62" t="n">
        <f aca="false">R253+Q254</f>
        <v>95.532</v>
      </c>
    </row>
    <row r="255" s="1" customFormat="true" ht="12.8" hidden="false" customHeight="false" outlineLevel="0" collapsed="false">
      <c r="A255" s="93"/>
      <c r="B255" s="93" t="s">
        <v>380</v>
      </c>
      <c r="C255" s="135" t="s">
        <v>400</v>
      </c>
      <c r="D255" s="64" t="s">
        <v>398</v>
      </c>
      <c r="E255" s="65" t="s">
        <v>257</v>
      </c>
      <c r="F255" s="65" t="n">
        <v>6</v>
      </c>
      <c r="G255" s="66" t="n">
        <v>0.61</v>
      </c>
      <c r="H255" s="91" t="n">
        <f aca="false">G255*0.95</f>
        <v>0.5795</v>
      </c>
      <c r="I255" s="68" t="s">
        <v>399</v>
      </c>
      <c r="J255" s="66"/>
      <c r="K255" s="121"/>
      <c r="L255" s="70"/>
      <c r="M255" s="70"/>
      <c r="N255" s="71" t="n">
        <f aca="false">O255*G255</f>
        <v>0</v>
      </c>
      <c r="O255" s="72" t="n">
        <f aca="false">L255*F255</f>
        <v>0</v>
      </c>
      <c r="P255" s="73" t="s">
        <v>29</v>
      </c>
      <c r="Q255" s="62" t="n">
        <f aca="false">L255*H255*F255</f>
        <v>0</v>
      </c>
      <c r="R255" s="62" t="n">
        <f aca="false">R254+Q255</f>
        <v>95.532</v>
      </c>
    </row>
    <row r="256" s="1" customFormat="true" ht="12.8" hidden="false" customHeight="false" outlineLevel="0" collapsed="false">
      <c r="A256" s="93"/>
      <c r="B256" s="93" t="s">
        <v>380</v>
      </c>
      <c r="C256" s="95" t="s">
        <v>401</v>
      </c>
      <c r="D256" s="75" t="s">
        <v>398</v>
      </c>
      <c r="E256" s="76" t="s">
        <v>73</v>
      </c>
      <c r="F256" s="76" t="n">
        <v>1</v>
      </c>
      <c r="G256" s="77" t="n">
        <v>1.89</v>
      </c>
      <c r="H256" s="92" t="n">
        <f aca="false">G256*0.95</f>
        <v>1.7955</v>
      </c>
      <c r="I256" s="79" t="s">
        <v>399</v>
      </c>
      <c r="J256" s="77"/>
      <c r="K256" s="122"/>
      <c r="L256" s="81"/>
      <c r="M256" s="81"/>
      <c r="N256" s="82" t="n">
        <f aca="false">O256*G256</f>
        <v>0</v>
      </c>
      <c r="O256" s="83" t="n">
        <f aca="false">L256*F256</f>
        <v>0</v>
      </c>
      <c r="P256" s="84" t="s">
        <v>29</v>
      </c>
      <c r="Q256" s="62" t="n">
        <f aca="false">L256*H256*F256</f>
        <v>0</v>
      </c>
      <c r="R256" s="62" t="n">
        <f aca="false">R255+Q256</f>
        <v>95.532</v>
      </c>
    </row>
    <row r="257" s="1" customFormat="true" ht="12.8" hidden="false" customHeight="false" outlineLevel="0" collapsed="false">
      <c r="A257" s="93"/>
      <c r="B257" s="93" t="s">
        <v>380</v>
      </c>
      <c r="C257" s="94" t="s">
        <v>402</v>
      </c>
      <c r="D257" s="52" t="s">
        <v>403</v>
      </c>
      <c r="E257" s="53" t="s">
        <v>373</v>
      </c>
      <c r="F257" s="53" t="n">
        <v>24</v>
      </c>
      <c r="G257" s="54" t="n">
        <v>0.44</v>
      </c>
      <c r="H257" s="90" t="n">
        <f aca="false">G257*0.95</f>
        <v>0.418</v>
      </c>
      <c r="I257" s="56" t="s">
        <v>404</v>
      </c>
      <c r="J257" s="54"/>
      <c r="K257" s="120"/>
      <c r="L257" s="58"/>
      <c r="M257" s="58"/>
      <c r="N257" s="59" t="n">
        <f aca="false">O257*G257</f>
        <v>0</v>
      </c>
      <c r="O257" s="60" t="n">
        <f aca="false">L257*F257</f>
        <v>0</v>
      </c>
      <c r="P257" s="61" t="s">
        <v>29</v>
      </c>
      <c r="Q257" s="62" t="n">
        <f aca="false">L257*H257*F257</f>
        <v>0</v>
      </c>
      <c r="R257" s="62" t="n">
        <f aca="false">R256+Q257</f>
        <v>95.532</v>
      </c>
    </row>
    <row r="258" s="1" customFormat="true" ht="12.8" hidden="false" customHeight="false" outlineLevel="0" collapsed="false">
      <c r="A258" s="93"/>
      <c r="B258" s="93" t="s">
        <v>380</v>
      </c>
      <c r="C258" s="95" t="s">
        <v>405</v>
      </c>
      <c r="D258" s="75" t="s">
        <v>403</v>
      </c>
      <c r="E258" s="76" t="s">
        <v>257</v>
      </c>
      <c r="F258" s="76" t="n">
        <v>6</v>
      </c>
      <c r="G258" s="77" t="n">
        <v>0.74</v>
      </c>
      <c r="H258" s="92" t="n">
        <f aca="false">G258*0.95</f>
        <v>0.703</v>
      </c>
      <c r="I258" s="79" t="s">
        <v>404</v>
      </c>
      <c r="J258" s="77"/>
      <c r="K258" s="122"/>
      <c r="L258" s="81"/>
      <c r="M258" s="81"/>
      <c r="N258" s="82" t="n">
        <f aca="false">O258*G258</f>
        <v>0</v>
      </c>
      <c r="O258" s="83" t="n">
        <f aca="false">L258*F258</f>
        <v>0</v>
      </c>
      <c r="P258" s="84" t="s">
        <v>29</v>
      </c>
      <c r="Q258" s="62" t="n">
        <f aca="false">L258*H258*F258</f>
        <v>0</v>
      </c>
      <c r="R258" s="62" t="n">
        <f aca="false">R257+Q258</f>
        <v>95.532</v>
      </c>
    </row>
    <row r="259" s="1" customFormat="true" ht="12.8" hidden="false" customHeight="false" outlineLevel="0" collapsed="false">
      <c r="A259" s="93"/>
      <c r="B259" s="93" t="s">
        <v>380</v>
      </c>
      <c r="C259" s="95" t="s">
        <v>406</v>
      </c>
      <c r="D259" s="75" t="s">
        <v>407</v>
      </c>
      <c r="E259" s="76" t="s">
        <v>257</v>
      </c>
      <c r="F259" s="76" t="n">
        <v>6</v>
      </c>
      <c r="G259" s="77" t="n">
        <v>0.37</v>
      </c>
      <c r="H259" s="92" t="n">
        <f aca="false">G259*0.95</f>
        <v>0.3515</v>
      </c>
      <c r="I259" s="79" t="s">
        <v>384</v>
      </c>
      <c r="J259" s="77"/>
      <c r="K259" s="122"/>
      <c r="L259" s="104"/>
      <c r="M259" s="104"/>
      <c r="N259" s="82" t="n">
        <f aca="false">O259*G259</f>
        <v>0</v>
      </c>
      <c r="O259" s="106" t="n">
        <f aca="false">L259*F259</f>
        <v>0</v>
      </c>
      <c r="P259" s="107" t="s">
        <v>29</v>
      </c>
      <c r="Q259" s="62" t="n">
        <f aca="false">L259*H259*F259</f>
        <v>0</v>
      </c>
      <c r="R259" s="62" t="n">
        <f aca="false">R258+Q259</f>
        <v>95.532</v>
      </c>
    </row>
    <row r="260" s="1" customFormat="true" ht="12.8" hidden="false" customHeight="false" outlineLevel="0" collapsed="false">
      <c r="A260" s="48"/>
      <c r="B260" s="48"/>
      <c r="H260" s="138"/>
      <c r="Q260" s="62" t="n">
        <f aca="false">L260*H260*F260</f>
        <v>0</v>
      </c>
      <c r="R260" s="62" t="n">
        <f aca="false">R259+Q260</f>
        <v>95.532</v>
      </c>
    </row>
    <row r="261" s="1" customFormat="true" ht="33.85" hidden="false" customHeight="false" outlineLevel="0" collapsed="false">
      <c r="A261" s="48"/>
      <c r="B261" s="48" t="s">
        <v>408</v>
      </c>
      <c r="D261" s="33" t="s">
        <v>408</v>
      </c>
      <c r="E261" s="33"/>
      <c r="F261" s="33"/>
      <c r="G261" s="33"/>
      <c r="H261" s="33"/>
      <c r="I261" s="33"/>
      <c r="J261" s="33"/>
      <c r="K261" s="33"/>
      <c r="Q261" s="62" t="n">
        <f aca="false">L261*H261*F261</f>
        <v>0</v>
      </c>
      <c r="R261" s="62" t="n">
        <f aca="false">R260+Q261</f>
        <v>95.532</v>
      </c>
    </row>
    <row r="262" s="1" customFormat="true" ht="14.25" hidden="false" customHeight="true" outlineLevel="0" collapsed="false">
      <c r="A262" s="117"/>
      <c r="B262" s="207" t="s">
        <v>408</v>
      </c>
      <c r="C262" s="7"/>
      <c r="D262" s="7"/>
      <c r="E262" s="34" t="s">
        <v>4</v>
      </c>
      <c r="F262" s="35" t="s">
        <v>5</v>
      </c>
      <c r="G262" s="36" t="s">
        <v>6</v>
      </c>
      <c r="H262" s="37" t="s">
        <v>7</v>
      </c>
      <c r="I262" s="38" t="s">
        <v>8</v>
      </c>
      <c r="J262" s="39" t="s">
        <v>9</v>
      </c>
      <c r="K262" s="208" t="s">
        <v>409</v>
      </c>
      <c r="L262" s="41" t="s">
        <v>11</v>
      </c>
      <c r="M262" s="41"/>
      <c r="N262" s="41"/>
      <c r="O262" s="41"/>
      <c r="P262" s="41"/>
      <c r="Q262" s="62"/>
      <c r="R262" s="62" t="n">
        <f aca="false">R261+Q262</f>
        <v>95.532</v>
      </c>
    </row>
    <row r="263" s="1" customFormat="true" ht="12.75" hidden="false" customHeight="true" outlineLevel="0" collapsed="false">
      <c r="A263" s="117"/>
      <c r="B263" s="209" t="s">
        <v>408</v>
      </c>
      <c r="C263" s="43" t="s">
        <v>14</v>
      </c>
      <c r="D263" s="43" t="s">
        <v>15</v>
      </c>
      <c r="E263" s="34"/>
      <c r="F263" s="35"/>
      <c r="G263" s="36"/>
      <c r="H263" s="37"/>
      <c r="I263" s="38"/>
      <c r="J263" s="39"/>
      <c r="K263" s="208"/>
      <c r="L263" s="210" t="s">
        <v>16</v>
      </c>
      <c r="M263" s="44" t="s">
        <v>410</v>
      </c>
      <c r="N263" s="45" t="s">
        <v>17</v>
      </c>
      <c r="O263" s="46" t="s">
        <v>18</v>
      </c>
      <c r="P263" s="47" t="s">
        <v>19</v>
      </c>
      <c r="Q263" s="62"/>
      <c r="R263" s="62" t="n">
        <f aca="false">R262+Q263</f>
        <v>95.532</v>
      </c>
    </row>
    <row r="264" s="1" customFormat="true" ht="12.8" hidden="false" customHeight="false" outlineLevel="0" collapsed="false">
      <c r="A264" s="117"/>
      <c r="B264" s="209" t="s">
        <v>408</v>
      </c>
      <c r="C264" s="43"/>
      <c r="D264" s="43"/>
      <c r="E264" s="34"/>
      <c r="F264" s="35"/>
      <c r="G264" s="36"/>
      <c r="H264" s="37"/>
      <c r="I264" s="38"/>
      <c r="J264" s="39"/>
      <c r="K264" s="208"/>
      <c r="L264" s="210"/>
      <c r="M264" s="44"/>
      <c r="N264" s="45"/>
      <c r="O264" s="46"/>
      <c r="P264" s="47"/>
      <c r="Q264" s="62" t="n">
        <f aca="false">L264*H264*F264</f>
        <v>0</v>
      </c>
      <c r="R264" s="62" t="n">
        <f aca="false">R263+Q264</f>
        <v>95.532</v>
      </c>
    </row>
    <row r="265" s="1" customFormat="true" ht="22.05" hidden="false" customHeight="false" outlineLevel="0" collapsed="false">
      <c r="A265" s="48" t="s">
        <v>50</v>
      </c>
      <c r="B265" s="48" t="s">
        <v>408</v>
      </c>
      <c r="C265" s="2"/>
      <c r="D265" s="5" t="s">
        <v>411</v>
      </c>
      <c r="E265" s="5"/>
      <c r="F265" s="5"/>
      <c r="G265" s="5"/>
      <c r="H265" s="206"/>
      <c r="I265" s="5"/>
      <c r="J265" s="5"/>
      <c r="K265" s="5"/>
      <c r="L265" s="5"/>
      <c r="M265" s="5"/>
      <c r="N265" s="5"/>
      <c r="O265" s="5"/>
      <c r="P265" s="5"/>
      <c r="Q265" s="62" t="n">
        <f aca="false">L265*H265*F265</f>
        <v>0</v>
      </c>
      <c r="R265" s="62" t="n">
        <f aca="false">R264+Q265</f>
        <v>95.532</v>
      </c>
    </row>
    <row r="266" s="1" customFormat="true" ht="25.5" hidden="false" customHeight="true" outlineLevel="0" collapsed="false">
      <c r="A266" s="48"/>
      <c r="B266" s="48" t="s">
        <v>408</v>
      </c>
      <c r="D266" s="211" t="s">
        <v>412</v>
      </c>
      <c r="E266" s="211"/>
      <c r="F266" s="211"/>
      <c r="G266" s="211"/>
      <c r="H266" s="211"/>
      <c r="I266" s="211"/>
      <c r="J266" s="211"/>
      <c r="K266" s="211"/>
      <c r="L266" s="212"/>
      <c r="M266" s="212"/>
      <c r="N266" s="212"/>
      <c r="O266" s="212"/>
      <c r="P266" s="212"/>
      <c r="Q266" s="62" t="n">
        <f aca="false">L266*H266*F266</f>
        <v>0</v>
      </c>
      <c r="R266" s="62" t="n">
        <f aca="false">R265+Q266</f>
        <v>95.532</v>
      </c>
    </row>
    <row r="267" s="1" customFormat="true" ht="12.8" hidden="false" customHeight="false" outlineLevel="0" collapsed="false">
      <c r="A267" s="93"/>
      <c r="B267" s="93" t="s">
        <v>408</v>
      </c>
      <c r="C267" s="94" t="s">
        <v>413</v>
      </c>
      <c r="D267" s="52" t="s">
        <v>414</v>
      </c>
      <c r="E267" s="53" t="s">
        <v>415</v>
      </c>
      <c r="F267" s="53" t="n">
        <v>6</v>
      </c>
      <c r="G267" s="54" t="n">
        <v>5.3</v>
      </c>
      <c r="H267" s="90" t="n">
        <f aca="false">G267*0.95</f>
        <v>5.035</v>
      </c>
      <c r="I267" s="56" t="s">
        <v>416</v>
      </c>
      <c r="J267" s="56" t="s">
        <v>28</v>
      </c>
      <c r="K267" s="213" t="n">
        <f aca="false">G267*0.9</f>
        <v>4.77</v>
      </c>
      <c r="L267" s="58"/>
      <c r="M267" s="58"/>
      <c r="N267" s="59" t="n">
        <f aca="false">O267*G267</f>
        <v>0</v>
      </c>
      <c r="O267" s="60" t="n">
        <f aca="false">M267+L267*F267</f>
        <v>0</v>
      </c>
      <c r="P267" s="61" t="s">
        <v>29</v>
      </c>
      <c r="Q267" s="62" t="n">
        <f aca="false">L267*H267*F267</f>
        <v>0</v>
      </c>
      <c r="R267" s="62" t="n">
        <f aca="false">R266+Q267</f>
        <v>95.532</v>
      </c>
    </row>
    <row r="268" s="1" customFormat="true" ht="12.8" hidden="false" customHeight="false" outlineLevel="0" collapsed="false">
      <c r="A268" s="93"/>
      <c r="B268" s="93" t="s">
        <v>408</v>
      </c>
      <c r="C268" s="135" t="s">
        <v>417</v>
      </c>
      <c r="D268" s="64" t="s">
        <v>418</v>
      </c>
      <c r="E268" s="65" t="s">
        <v>415</v>
      </c>
      <c r="F268" s="65" t="n">
        <v>6</v>
      </c>
      <c r="G268" s="66" t="n">
        <v>5.4</v>
      </c>
      <c r="H268" s="91" t="n">
        <f aca="false">G268*0.95</f>
        <v>5.13</v>
      </c>
      <c r="I268" s="68" t="s">
        <v>416</v>
      </c>
      <c r="J268" s="68" t="s">
        <v>28</v>
      </c>
      <c r="K268" s="214" t="n">
        <f aca="false">G268*0.9</f>
        <v>4.86</v>
      </c>
      <c r="L268" s="70"/>
      <c r="M268" s="70"/>
      <c r="N268" s="71" t="n">
        <f aca="false">O268*G268</f>
        <v>0</v>
      </c>
      <c r="O268" s="72" t="n">
        <f aca="false">M268+L268*F268</f>
        <v>0</v>
      </c>
      <c r="P268" s="73" t="s">
        <v>29</v>
      </c>
      <c r="Q268" s="62" t="n">
        <f aca="false">L268*H268*F268</f>
        <v>0</v>
      </c>
      <c r="R268" s="62" t="n">
        <f aca="false">R267+Q268</f>
        <v>95.532</v>
      </c>
    </row>
    <row r="269" s="1" customFormat="true" ht="12.8" hidden="false" customHeight="false" outlineLevel="0" collapsed="false">
      <c r="A269" s="93"/>
      <c r="B269" s="93" t="s">
        <v>408</v>
      </c>
      <c r="C269" s="135" t="s">
        <v>419</v>
      </c>
      <c r="D269" s="64" t="s">
        <v>420</v>
      </c>
      <c r="E269" s="65" t="s">
        <v>415</v>
      </c>
      <c r="F269" s="65" t="n">
        <v>6</v>
      </c>
      <c r="G269" s="66" t="n">
        <v>5.3</v>
      </c>
      <c r="H269" s="91" t="n">
        <f aca="false">G269*0.95</f>
        <v>5.035</v>
      </c>
      <c r="I269" s="68" t="s">
        <v>416</v>
      </c>
      <c r="J269" s="68" t="s">
        <v>28</v>
      </c>
      <c r="K269" s="214" t="n">
        <f aca="false">G269*0.9</f>
        <v>4.77</v>
      </c>
      <c r="L269" s="70"/>
      <c r="M269" s="70"/>
      <c r="N269" s="71" t="n">
        <f aca="false">O269*G269</f>
        <v>0</v>
      </c>
      <c r="O269" s="72" t="n">
        <f aca="false">M269+L269*F269</f>
        <v>0</v>
      </c>
      <c r="P269" s="73" t="s">
        <v>29</v>
      </c>
      <c r="Q269" s="62" t="n">
        <f aca="false">L269*H269*F269</f>
        <v>0</v>
      </c>
      <c r="R269" s="62" t="n">
        <f aca="false">R268+Q269</f>
        <v>95.532</v>
      </c>
    </row>
    <row r="270" s="1" customFormat="true" ht="12.8" hidden="false" customHeight="false" outlineLevel="0" collapsed="false">
      <c r="A270" s="93"/>
      <c r="B270" s="93" t="s">
        <v>408</v>
      </c>
      <c r="C270" s="135" t="s">
        <v>421</v>
      </c>
      <c r="D270" s="64" t="s">
        <v>422</v>
      </c>
      <c r="E270" s="65" t="s">
        <v>415</v>
      </c>
      <c r="F270" s="65" t="n">
        <v>6</v>
      </c>
      <c r="G270" s="66" t="n">
        <v>5.25</v>
      </c>
      <c r="H270" s="91" t="n">
        <f aca="false">G270*0.95</f>
        <v>4.9875</v>
      </c>
      <c r="I270" s="68" t="s">
        <v>416</v>
      </c>
      <c r="J270" s="68" t="s">
        <v>28</v>
      </c>
      <c r="K270" s="214" t="n">
        <f aca="false">G270*0.9</f>
        <v>4.725</v>
      </c>
      <c r="L270" s="70"/>
      <c r="M270" s="70"/>
      <c r="N270" s="71" t="n">
        <f aca="false">O270*G270</f>
        <v>0</v>
      </c>
      <c r="O270" s="72" t="n">
        <f aca="false">M270+L270*F270</f>
        <v>0</v>
      </c>
      <c r="P270" s="73" t="s">
        <v>29</v>
      </c>
      <c r="Q270" s="62" t="n">
        <f aca="false">L270*H270*F270</f>
        <v>0</v>
      </c>
      <c r="R270" s="62" t="n">
        <f aca="false">R269+Q270</f>
        <v>95.532</v>
      </c>
    </row>
    <row r="271" s="1" customFormat="true" ht="12.8" hidden="false" customHeight="false" outlineLevel="0" collapsed="false">
      <c r="A271" s="93"/>
      <c r="B271" s="93" t="s">
        <v>408</v>
      </c>
      <c r="C271" s="135" t="s">
        <v>423</v>
      </c>
      <c r="D271" s="64" t="s">
        <v>424</v>
      </c>
      <c r="E271" s="65" t="s">
        <v>415</v>
      </c>
      <c r="F271" s="65" t="n">
        <v>6</v>
      </c>
      <c r="G271" s="66" t="n">
        <v>5.5</v>
      </c>
      <c r="H271" s="91" t="n">
        <f aca="false">G271*0.95</f>
        <v>5.225</v>
      </c>
      <c r="I271" s="68" t="s">
        <v>416</v>
      </c>
      <c r="J271" s="68" t="s">
        <v>28</v>
      </c>
      <c r="K271" s="214" t="n">
        <f aca="false">G271*0.9</f>
        <v>4.95</v>
      </c>
      <c r="L271" s="70"/>
      <c r="M271" s="70"/>
      <c r="N271" s="71" t="n">
        <f aca="false">O271*G271</f>
        <v>0</v>
      </c>
      <c r="O271" s="72" t="n">
        <f aca="false">M271+L271*F271</f>
        <v>0</v>
      </c>
      <c r="P271" s="73" t="s">
        <v>29</v>
      </c>
      <c r="Q271" s="62" t="n">
        <f aca="false">L271*H271*F271</f>
        <v>0</v>
      </c>
      <c r="R271" s="62" t="n">
        <f aca="false">R270+Q271</f>
        <v>95.532</v>
      </c>
    </row>
    <row r="272" s="1" customFormat="true" ht="12.8" hidden="false" customHeight="false" outlineLevel="0" collapsed="false">
      <c r="A272" s="93"/>
      <c r="B272" s="93" t="s">
        <v>408</v>
      </c>
      <c r="C272" s="135" t="s">
        <v>425</v>
      </c>
      <c r="D272" s="64" t="s">
        <v>426</v>
      </c>
      <c r="E272" s="65" t="s">
        <v>415</v>
      </c>
      <c r="F272" s="65" t="n">
        <v>6</v>
      </c>
      <c r="G272" s="66" t="n">
        <v>5.6</v>
      </c>
      <c r="H272" s="91" t="n">
        <f aca="false">G272*0.95</f>
        <v>5.32</v>
      </c>
      <c r="I272" s="68" t="s">
        <v>416</v>
      </c>
      <c r="J272" s="68" t="s">
        <v>28</v>
      </c>
      <c r="K272" s="214" t="n">
        <f aca="false">G272*0.9</f>
        <v>5.04</v>
      </c>
      <c r="L272" s="70"/>
      <c r="M272" s="70"/>
      <c r="N272" s="71" t="n">
        <f aca="false">O272*G272</f>
        <v>0</v>
      </c>
      <c r="O272" s="72" t="n">
        <f aca="false">M272+L272*F272</f>
        <v>0</v>
      </c>
      <c r="P272" s="73" t="s">
        <v>29</v>
      </c>
      <c r="Q272" s="62" t="n">
        <f aca="false">L272*H272*F272</f>
        <v>0</v>
      </c>
      <c r="R272" s="62" t="n">
        <f aca="false">R271+Q272</f>
        <v>95.532</v>
      </c>
    </row>
    <row r="273" s="1" customFormat="true" ht="12.8" hidden="false" customHeight="false" outlineLevel="0" collapsed="false">
      <c r="A273" s="93"/>
      <c r="B273" s="93" t="s">
        <v>408</v>
      </c>
      <c r="C273" s="135" t="s">
        <v>427</v>
      </c>
      <c r="D273" s="64" t="s">
        <v>428</v>
      </c>
      <c r="E273" s="65" t="s">
        <v>415</v>
      </c>
      <c r="F273" s="65" t="n">
        <v>6</v>
      </c>
      <c r="G273" s="66" t="n">
        <v>5.25</v>
      </c>
      <c r="H273" s="91" t="n">
        <f aca="false">G273*0.95</f>
        <v>4.9875</v>
      </c>
      <c r="I273" s="68" t="s">
        <v>416</v>
      </c>
      <c r="J273" s="68" t="s">
        <v>28</v>
      </c>
      <c r="K273" s="214" t="n">
        <f aca="false">G273*0.9</f>
        <v>4.725</v>
      </c>
      <c r="L273" s="70"/>
      <c r="M273" s="70"/>
      <c r="N273" s="71" t="n">
        <f aca="false">O273*G273</f>
        <v>0</v>
      </c>
      <c r="O273" s="72" t="n">
        <f aca="false">M273+L273*F273</f>
        <v>0</v>
      </c>
      <c r="P273" s="73" t="s">
        <v>29</v>
      </c>
      <c r="Q273" s="62" t="n">
        <f aca="false">L273*H273*F273</f>
        <v>0</v>
      </c>
      <c r="R273" s="62" t="n">
        <f aca="false">R272+Q273</f>
        <v>95.532</v>
      </c>
    </row>
    <row r="274" s="1" customFormat="true" ht="12.8" hidden="false" customHeight="false" outlineLevel="0" collapsed="false">
      <c r="A274" s="93"/>
      <c r="B274" s="93" t="s">
        <v>408</v>
      </c>
      <c r="C274" s="135" t="s">
        <v>429</v>
      </c>
      <c r="D274" s="64" t="s">
        <v>430</v>
      </c>
      <c r="E274" s="65" t="s">
        <v>415</v>
      </c>
      <c r="F274" s="65" t="n">
        <v>6</v>
      </c>
      <c r="G274" s="66" t="n">
        <v>4.75</v>
      </c>
      <c r="H274" s="91" t="n">
        <f aca="false">G274*0.95</f>
        <v>4.5125</v>
      </c>
      <c r="I274" s="68" t="s">
        <v>416</v>
      </c>
      <c r="J274" s="68" t="s">
        <v>28</v>
      </c>
      <c r="K274" s="214" t="n">
        <f aca="false">G274*0.9</f>
        <v>4.275</v>
      </c>
      <c r="L274" s="70"/>
      <c r="M274" s="70"/>
      <c r="N274" s="71" t="n">
        <f aca="false">O274*G274</f>
        <v>0</v>
      </c>
      <c r="O274" s="72" t="n">
        <f aca="false">M274+L274*F274</f>
        <v>0</v>
      </c>
      <c r="P274" s="73" t="s">
        <v>29</v>
      </c>
      <c r="Q274" s="62" t="n">
        <f aca="false">L274*H274*F274</f>
        <v>0</v>
      </c>
      <c r="R274" s="62" t="n">
        <f aca="false">R273+Q274</f>
        <v>95.532</v>
      </c>
    </row>
    <row r="275" s="1" customFormat="true" ht="12.8" hidden="false" customHeight="false" outlineLevel="0" collapsed="false">
      <c r="A275" s="93"/>
      <c r="B275" s="93" t="s">
        <v>408</v>
      </c>
      <c r="C275" s="135" t="s">
        <v>431</v>
      </c>
      <c r="D275" s="64" t="s">
        <v>432</v>
      </c>
      <c r="E275" s="65" t="s">
        <v>415</v>
      </c>
      <c r="F275" s="65" t="n">
        <v>6</v>
      </c>
      <c r="G275" s="66" t="n">
        <v>5.6</v>
      </c>
      <c r="H275" s="91" t="n">
        <f aca="false">G275*0.95</f>
        <v>5.32</v>
      </c>
      <c r="I275" s="68" t="s">
        <v>416</v>
      </c>
      <c r="J275" s="68" t="s">
        <v>28</v>
      </c>
      <c r="K275" s="214" t="n">
        <f aca="false">G275*0.9</f>
        <v>5.04</v>
      </c>
      <c r="L275" s="70"/>
      <c r="M275" s="70"/>
      <c r="N275" s="71" t="n">
        <f aca="false">O275*G275</f>
        <v>0</v>
      </c>
      <c r="O275" s="72" t="n">
        <f aca="false">M275+L275*F275</f>
        <v>0</v>
      </c>
      <c r="P275" s="73" t="s">
        <v>29</v>
      </c>
      <c r="Q275" s="62" t="n">
        <f aca="false">L275*H275*F275</f>
        <v>0</v>
      </c>
      <c r="R275" s="62" t="n">
        <f aca="false">R274+Q275</f>
        <v>95.532</v>
      </c>
    </row>
    <row r="276" s="1" customFormat="true" ht="12.8" hidden="false" customHeight="false" outlineLevel="0" collapsed="false">
      <c r="A276" s="93"/>
      <c r="B276" s="93" t="s">
        <v>408</v>
      </c>
      <c r="C276" s="135" t="s">
        <v>433</v>
      </c>
      <c r="D276" s="64" t="s">
        <v>434</v>
      </c>
      <c r="E276" s="65" t="s">
        <v>415</v>
      </c>
      <c r="F276" s="65" t="n">
        <v>6</v>
      </c>
      <c r="G276" s="66" t="n">
        <v>5.3</v>
      </c>
      <c r="H276" s="91" t="n">
        <f aca="false">G276*0.95</f>
        <v>5.035</v>
      </c>
      <c r="I276" s="68" t="s">
        <v>416</v>
      </c>
      <c r="J276" s="68" t="s">
        <v>28</v>
      </c>
      <c r="K276" s="214" t="n">
        <f aca="false">G276*0.9</f>
        <v>4.77</v>
      </c>
      <c r="L276" s="70"/>
      <c r="M276" s="70"/>
      <c r="N276" s="71" t="n">
        <f aca="false">O276*G276</f>
        <v>0</v>
      </c>
      <c r="O276" s="72" t="n">
        <f aca="false">M276+L276*F276</f>
        <v>0</v>
      </c>
      <c r="P276" s="73" t="s">
        <v>29</v>
      </c>
      <c r="Q276" s="62" t="n">
        <f aca="false">L276*H276*F276</f>
        <v>0</v>
      </c>
      <c r="R276" s="62" t="n">
        <f aca="false">R275+Q276</f>
        <v>95.532</v>
      </c>
    </row>
    <row r="277" s="1" customFormat="true" ht="12.8" hidden="false" customHeight="false" outlineLevel="0" collapsed="false">
      <c r="A277" s="93"/>
      <c r="B277" s="93" t="s">
        <v>408</v>
      </c>
      <c r="C277" s="135" t="s">
        <v>435</v>
      </c>
      <c r="D277" s="64" t="s">
        <v>436</v>
      </c>
      <c r="E277" s="65" t="s">
        <v>415</v>
      </c>
      <c r="F277" s="65" t="n">
        <v>6</v>
      </c>
      <c r="G277" s="66" t="n">
        <v>5.3</v>
      </c>
      <c r="H277" s="91" t="n">
        <f aca="false">G277*0.95</f>
        <v>5.035</v>
      </c>
      <c r="I277" s="68" t="s">
        <v>416</v>
      </c>
      <c r="J277" s="68" t="s">
        <v>28</v>
      </c>
      <c r="K277" s="214" t="n">
        <f aca="false">G277*0.9</f>
        <v>4.77</v>
      </c>
      <c r="L277" s="70"/>
      <c r="M277" s="70"/>
      <c r="N277" s="71" t="n">
        <f aca="false">O277*G277</f>
        <v>0</v>
      </c>
      <c r="O277" s="72" t="n">
        <f aca="false">M277+L277*F277</f>
        <v>0</v>
      </c>
      <c r="P277" s="73" t="s">
        <v>29</v>
      </c>
      <c r="Q277" s="62" t="n">
        <f aca="false">L277*H277*F277</f>
        <v>0</v>
      </c>
      <c r="R277" s="62" t="n">
        <f aca="false">R276+Q277</f>
        <v>95.532</v>
      </c>
    </row>
    <row r="278" s="1" customFormat="true" ht="12.8" hidden="false" customHeight="false" outlineLevel="0" collapsed="false">
      <c r="A278" s="93"/>
      <c r="B278" s="93" t="s">
        <v>408</v>
      </c>
      <c r="C278" s="135" t="s">
        <v>437</v>
      </c>
      <c r="D278" s="215" t="s">
        <v>35</v>
      </c>
      <c r="E278" s="65" t="s">
        <v>415</v>
      </c>
      <c r="F278" s="65" t="n">
        <v>6</v>
      </c>
      <c r="G278" s="66" t="n">
        <v>5.3</v>
      </c>
      <c r="H278" s="91" t="n">
        <f aca="false">G278*0.95</f>
        <v>5.035</v>
      </c>
      <c r="I278" s="68" t="s">
        <v>416</v>
      </c>
      <c r="J278" s="68" t="s">
        <v>28</v>
      </c>
      <c r="K278" s="214" t="n">
        <f aca="false">G278*0.9</f>
        <v>4.77</v>
      </c>
      <c r="L278" s="70"/>
      <c r="M278" s="70"/>
      <c r="N278" s="71" t="n">
        <f aca="false">O278*G278</f>
        <v>0</v>
      </c>
      <c r="O278" s="72" t="n">
        <f aca="false">M278+L278*F278</f>
        <v>0</v>
      </c>
      <c r="P278" s="73" t="s">
        <v>29</v>
      </c>
      <c r="Q278" s="62" t="n">
        <f aca="false">L278*H278*F278</f>
        <v>0</v>
      </c>
      <c r="R278" s="62" t="n">
        <f aca="false">R277+Q278</f>
        <v>95.532</v>
      </c>
    </row>
    <row r="279" s="1" customFormat="true" ht="12.8" hidden="false" customHeight="false" outlineLevel="0" collapsed="false">
      <c r="A279" s="93"/>
      <c r="B279" s="93" t="s">
        <v>408</v>
      </c>
      <c r="C279" s="135" t="s">
        <v>438</v>
      </c>
      <c r="D279" s="64" t="s">
        <v>439</v>
      </c>
      <c r="E279" s="65" t="s">
        <v>415</v>
      </c>
      <c r="F279" s="65" t="n">
        <v>6</v>
      </c>
      <c r="G279" s="66" t="n">
        <v>5</v>
      </c>
      <c r="H279" s="91" t="n">
        <f aca="false">G279*0.95</f>
        <v>4.75</v>
      </c>
      <c r="I279" s="68" t="s">
        <v>416</v>
      </c>
      <c r="J279" s="68" t="s">
        <v>28</v>
      </c>
      <c r="K279" s="214" t="n">
        <f aca="false">G279*0.9</f>
        <v>4.5</v>
      </c>
      <c r="L279" s="70"/>
      <c r="M279" s="70"/>
      <c r="N279" s="71" t="n">
        <f aca="false">O279*G279</f>
        <v>0</v>
      </c>
      <c r="O279" s="72" t="n">
        <f aca="false">M279+L279*F279</f>
        <v>0</v>
      </c>
      <c r="P279" s="73" t="s">
        <v>29</v>
      </c>
      <c r="Q279" s="62" t="n">
        <f aca="false">L279*H279*F279</f>
        <v>0</v>
      </c>
      <c r="R279" s="62" t="n">
        <f aca="false">R278+Q279</f>
        <v>95.532</v>
      </c>
    </row>
    <row r="280" s="1" customFormat="true" ht="12.8" hidden="false" customHeight="false" outlineLevel="0" collapsed="false">
      <c r="A280" s="93"/>
      <c r="B280" s="93" t="s">
        <v>408</v>
      </c>
      <c r="C280" s="95" t="s">
        <v>440</v>
      </c>
      <c r="D280" s="96" t="s">
        <v>441</v>
      </c>
      <c r="E280" s="76" t="s">
        <v>415</v>
      </c>
      <c r="F280" s="76" t="n">
        <v>6</v>
      </c>
      <c r="G280" s="77" t="n">
        <v>5.3</v>
      </c>
      <c r="H280" s="92" t="n">
        <f aca="false">G280*0.95</f>
        <v>5.035</v>
      </c>
      <c r="I280" s="79" t="s">
        <v>416</v>
      </c>
      <c r="J280" s="79" t="s">
        <v>28</v>
      </c>
      <c r="K280" s="216" t="n">
        <f aca="false">G280*0.9</f>
        <v>4.77</v>
      </c>
      <c r="L280" s="81"/>
      <c r="M280" s="81"/>
      <c r="N280" s="82" t="n">
        <f aca="false">O280*G280</f>
        <v>0</v>
      </c>
      <c r="O280" s="83" t="n">
        <f aca="false">M280+L280*F280</f>
        <v>0</v>
      </c>
      <c r="P280" s="84" t="s">
        <v>29</v>
      </c>
      <c r="Q280" s="62" t="n">
        <f aca="false">L280*H280*F280</f>
        <v>0</v>
      </c>
      <c r="R280" s="62" t="n">
        <f aca="false">R279+Q280</f>
        <v>95.532</v>
      </c>
    </row>
    <row r="281" s="1" customFormat="true" ht="12.8" hidden="false" customHeight="false" outlineLevel="0" collapsed="false">
      <c r="A281" s="93"/>
      <c r="B281" s="93" t="s">
        <v>408</v>
      </c>
      <c r="C281" s="135" t="s">
        <v>442</v>
      </c>
      <c r="D281" s="64" t="s">
        <v>443</v>
      </c>
      <c r="E281" s="65" t="s">
        <v>101</v>
      </c>
      <c r="F281" s="65" t="n">
        <v>6</v>
      </c>
      <c r="G281" s="66" t="n">
        <v>5.6</v>
      </c>
      <c r="H281" s="91" t="n">
        <f aca="false">G281*0.95</f>
        <v>5.32</v>
      </c>
      <c r="I281" s="68" t="s">
        <v>416</v>
      </c>
      <c r="J281" s="68"/>
      <c r="K281" s="214" t="n">
        <f aca="false">G281*0.9</f>
        <v>5.04</v>
      </c>
      <c r="L281" s="104"/>
      <c r="M281" s="70"/>
      <c r="N281" s="71" t="n">
        <f aca="false">O281*G281</f>
        <v>0</v>
      </c>
      <c r="O281" s="72" t="n">
        <f aca="false">M281+L281*F281</f>
        <v>0</v>
      </c>
      <c r="P281" s="73" t="s">
        <v>29</v>
      </c>
      <c r="Q281" s="62" t="n">
        <f aca="false">L281*H281*F281</f>
        <v>0</v>
      </c>
      <c r="R281" s="62" t="n">
        <f aca="false">R280+Q281</f>
        <v>95.532</v>
      </c>
    </row>
    <row r="282" s="1" customFormat="true" ht="12.8" hidden="false" customHeight="false" outlineLevel="0" collapsed="false">
      <c r="A282" s="93" t="s">
        <v>50</v>
      </c>
      <c r="B282" s="93" t="s">
        <v>408</v>
      </c>
      <c r="C282" s="94" t="s">
        <v>444</v>
      </c>
      <c r="D282" s="52" t="s">
        <v>422</v>
      </c>
      <c r="E282" s="53" t="s">
        <v>73</v>
      </c>
      <c r="F282" s="53" t="n">
        <v>1</v>
      </c>
      <c r="G282" s="54" t="n">
        <v>33</v>
      </c>
      <c r="H282" s="90" t="n">
        <f aca="false">G282*0.95</f>
        <v>31.35</v>
      </c>
      <c r="I282" s="56" t="s">
        <v>416</v>
      </c>
      <c r="J282" s="56" t="s">
        <v>28</v>
      </c>
      <c r="K282" s="213"/>
      <c r="L282" s="217"/>
      <c r="M282" s="58"/>
      <c r="N282" s="59" t="n">
        <f aca="false">O282*G282</f>
        <v>0</v>
      </c>
      <c r="O282" s="60" t="n">
        <f aca="false">M282+L282*F282</f>
        <v>0</v>
      </c>
      <c r="P282" s="61" t="s">
        <v>29</v>
      </c>
      <c r="Q282" s="62" t="n">
        <f aca="false">L282*H282*F282</f>
        <v>0</v>
      </c>
      <c r="R282" s="62" t="n">
        <f aca="false">R281+Q282</f>
        <v>95.532</v>
      </c>
    </row>
    <row r="283" s="1" customFormat="true" ht="12.8" hidden="false" customHeight="false" outlineLevel="0" collapsed="false">
      <c r="A283" s="93" t="s">
        <v>50</v>
      </c>
      <c r="B283" s="93" t="s">
        <v>408</v>
      </c>
      <c r="C283" s="135" t="s">
        <v>445</v>
      </c>
      <c r="D283" s="64" t="s">
        <v>424</v>
      </c>
      <c r="E283" s="65" t="s">
        <v>73</v>
      </c>
      <c r="F283" s="65" t="n">
        <v>1</v>
      </c>
      <c r="G283" s="66" t="n">
        <v>33</v>
      </c>
      <c r="H283" s="91" t="n">
        <f aca="false">G283*0.95</f>
        <v>31.35</v>
      </c>
      <c r="I283" s="68" t="s">
        <v>416</v>
      </c>
      <c r="J283" s="68" t="s">
        <v>28</v>
      </c>
      <c r="K283" s="214"/>
      <c r="L283" s="218"/>
      <c r="M283" s="70"/>
      <c r="N283" s="71" t="n">
        <f aca="false">O283*G283</f>
        <v>0</v>
      </c>
      <c r="O283" s="72" t="n">
        <f aca="false">M283+L283*F283</f>
        <v>0</v>
      </c>
      <c r="P283" s="73" t="s">
        <v>29</v>
      </c>
      <c r="Q283" s="62" t="n">
        <f aca="false">L283*H283*F283</f>
        <v>0</v>
      </c>
      <c r="R283" s="62" t="n">
        <f aca="false">R282+Q283</f>
        <v>95.532</v>
      </c>
    </row>
    <row r="284" s="1" customFormat="true" ht="12.8" hidden="false" customHeight="false" outlineLevel="0" collapsed="false">
      <c r="A284" s="93" t="s">
        <v>50</v>
      </c>
      <c r="B284" s="93" t="s">
        <v>408</v>
      </c>
      <c r="C284" s="135" t="s">
        <v>446</v>
      </c>
      <c r="D284" s="64" t="s">
        <v>426</v>
      </c>
      <c r="E284" s="65" t="s">
        <v>73</v>
      </c>
      <c r="F284" s="65" t="n">
        <v>1</v>
      </c>
      <c r="G284" s="66" t="n">
        <v>33</v>
      </c>
      <c r="H284" s="91" t="n">
        <f aca="false">G284*0.95</f>
        <v>31.35</v>
      </c>
      <c r="I284" s="68" t="s">
        <v>416</v>
      </c>
      <c r="J284" s="68" t="s">
        <v>28</v>
      </c>
      <c r="K284" s="214"/>
      <c r="L284" s="218"/>
      <c r="M284" s="70"/>
      <c r="N284" s="71" t="n">
        <f aca="false">O284*G284</f>
        <v>0</v>
      </c>
      <c r="O284" s="72" t="n">
        <f aca="false">M284+L284*F284</f>
        <v>0</v>
      </c>
      <c r="P284" s="73" t="s">
        <v>29</v>
      </c>
      <c r="Q284" s="62" t="n">
        <f aca="false">L284*H284*F284</f>
        <v>0</v>
      </c>
      <c r="R284" s="62" t="n">
        <f aca="false">R283+Q284</f>
        <v>95.532</v>
      </c>
    </row>
    <row r="285" s="1" customFormat="true" ht="12.8" hidden="false" customHeight="false" outlineLevel="0" collapsed="false">
      <c r="A285" s="93" t="s">
        <v>50</v>
      </c>
      <c r="B285" s="93" t="s">
        <v>408</v>
      </c>
      <c r="C285" s="135" t="s">
        <v>447</v>
      </c>
      <c r="D285" s="64" t="s">
        <v>428</v>
      </c>
      <c r="E285" s="65" t="s">
        <v>73</v>
      </c>
      <c r="F285" s="65" t="n">
        <v>1</v>
      </c>
      <c r="G285" s="66" t="n">
        <v>31</v>
      </c>
      <c r="H285" s="91" t="n">
        <f aca="false">G285*0.95</f>
        <v>29.45</v>
      </c>
      <c r="I285" s="68" t="s">
        <v>416</v>
      </c>
      <c r="J285" s="68" t="s">
        <v>28</v>
      </c>
      <c r="K285" s="214"/>
      <c r="L285" s="218"/>
      <c r="M285" s="70"/>
      <c r="N285" s="71" t="n">
        <f aca="false">O285*G285</f>
        <v>0</v>
      </c>
      <c r="O285" s="72" t="n">
        <f aca="false">M285+L285*F285</f>
        <v>0</v>
      </c>
      <c r="P285" s="73" t="s">
        <v>29</v>
      </c>
      <c r="Q285" s="62" t="n">
        <f aca="false">L285*H285*F285</f>
        <v>0</v>
      </c>
      <c r="R285" s="62" t="n">
        <f aca="false">R284+Q285</f>
        <v>95.532</v>
      </c>
    </row>
    <row r="286" s="1" customFormat="true" ht="12.8" hidden="false" customHeight="false" outlineLevel="0" collapsed="false">
      <c r="A286" s="93" t="s">
        <v>50</v>
      </c>
      <c r="B286" s="93" t="s">
        <v>408</v>
      </c>
      <c r="C286" s="135" t="s">
        <v>448</v>
      </c>
      <c r="D286" s="215" t="s">
        <v>430</v>
      </c>
      <c r="E286" s="65" t="s">
        <v>73</v>
      </c>
      <c r="F286" s="65" t="n">
        <v>1</v>
      </c>
      <c r="G286" s="66" t="n">
        <v>31</v>
      </c>
      <c r="H286" s="91" t="n">
        <f aca="false">G286*0.95</f>
        <v>29.45</v>
      </c>
      <c r="I286" s="68" t="s">
        <v>416</v>
      </c>
      <c r="J286" s="68" t="s">
        <v>28</v>
      </c>
      <c r="K286" s="214"/>
      <c r="L286" s="218"/>
      <c r="M286" s="70"/>
      <c r="N286" s="71" t="n">
        <f aca="false">O286*G286</f>
        <v>0</v>
      </c>
      <c r="O286" s="72" t="n">
        <f aca="false">M286+L286*F286</f>
        <v>0</v>
      </c>
      <c r="P286" s="73" t="s">
        <v>29</v>
      </c>
      <c r="Q286" s="62" t="n">
        <f aca="false">L286*H286*F286</f>
        <v>0</v>
      </c>
      <c r="R286" s="62" t="n">
        <f aca="false">R285+Q286</f>
        <v>95.532</v>
      </c>
    </row>
    <row r="287" s="1" customFormat="true" ht="12.8" hidden="false" customHeight="false" outlineLevel="0" collapsed="false">
      <c r="A287" s="93" t="s">
        <v>50</v>
      </c>
      <c r="B287" s="93" t="s">
        <v>408</v>
      </c>
      <c r="C287" s="95" t="s">
        <v>449</v>
      </c>
      <c r="D287" s="96" t="s">
        <v>35</v>
      </c>
      <c r="E287" s="76" t="s">
        <v>73</v>
      </c>
      <c r="F287" s="76" t="n">
        <v>1</v>
      </c>
      <c r="G287" s="77" t="n">
        <v>33</v>
      </c>
      <c r="H287" s="92" t="n">
        <f aca="false">G287*0.95</f>
        <v>31.35</v>
      </c>
      <c r="I287" s="79" t="s">
        <v>416</v>
      </c>
      <c r="J287" s="79" t="s">
        <v>28</v>
      </c>
      <c r="K287" s="216"/>
      <c r="L287" s="219"/>
      <c r="M287" s="81"/>
      <c r="N287" s="82" t="n">
        <f aca="false">O287*G287</f>
        <v>0</v>
      </c>
      <c r="O287" s="83" t="n">
        <f aca="false">M287+L287*F287</f>
        <v>0</v>
      </c>
      <c r="P287" s="84" t="s">
        <v>29</v>
      </c>
      <c r="Q287" s="62" t="n">
        <f aca="false">L287*H287*F287</f>
        <v>0</v>
      </c>
      <c r="R287" s="62" t="n">
        <f aca="false">R286+Q287</f>
        <v>95.532</v>
      </c>
    </row>
    <row r="288" s="1" customFormat="true" ht="12.8" hidden="false" customHeight="false" outlineLevel="0" collapsed="false">
      <c r="A288" s="48"/>
      <c r="B288" s="48"/>
      <c r="H288" s="138"/>
      <c r="Q288" s="62" t="n">
        <f aca="false">L288*H288*F288</f>
        <v>0</v>
      </c>
      <c r="R288" s="62" t="n">
        <f aca="false">R287+Q288</f>
        <v>95.532</v>
      </c>
    </row>
    <row r="289" s="1" customFormat="true" ht="12.8" hidden="false" customHeight="false" outlineLevel="0" collapsed="false">
      <c r="A289" s="48"/>
      <c r="B289" s="48"/>
      <c r="H289" s="138"/>
      <c r="Q289" s="62" t="n">
        <f aca="false">L289*H289*F289</f>
        <v>0</v>
      </c>
      <c r="R289" s="62" t="n">
        <f aca="false">R288+Q289</f>
        <v>95.532</v>
      </c>
    </row>
    <row r="290" s="1" customFormat="true" ht="12.8" hidden="false" customHeight="false" outlineLevel="0" collapsed="false">
      <c r="A290" s="48"/>
      <c r="B290" s="48"/>
      <c r="H290" s="138"/>
      <c r="Q290" s="62" t="n">
        <f aca="false">L290*H290*F290</f>
        <v>0</v>
      </c>
      <c r="R290" s="62" t="n">
        <f aca="false">R289+Q290</f>
        <v>95.532</v>
      </c>
    </row>
    <row r="291" s="1" customFormat="true" ht="12.8" hidden="false" customHeight="false" outlineLevel="0" collapsed="false">
      <c r="A291" s="48"/>
      <c r="B291" s="48"/>
      <c r="H291" s="138"/>
      <c r="Q291" s="62" t="n">
        <f aca="false">L291*H291*F291</f>
        <v>0</v>
      </c>
      <c r="R291" s="62" t="n">
        <f aca="false">R290+Q291</f>
        <v>95.532</v>
      </c>
    </row>
    <row r="292" s="1" customFormat="true" ht="12.8" hidden="false" customHeight="false" outlineLevel="0" collapsed="false">
      <c r="A292" s="48"/>
      <c r="B292" s="48"/>
      <c r="H292" s="138"/>
      <c r="Q292" s="62" t="n">
        <f aca="false">L292*H292*F292</f>
        <v>0</v>
      </c>
      <c r="R292" s="62" t="n">
        <f aca="false">R291+Q292</f>
        <v>95.532</v>
      </c>
    </row>
    <row r="293" s="1" customFormat="true" ht="12.8" hidden="false" customHeight="false" outlineLevel="0" collapsed="false">
      <c r="A293" s="48"/>
      <c r="B293" s="48"/>
      <c r="H293" s="138"/>
      <c r="Q293" s="62" t="n">
        <f aca="false">L293*H293*F293</f>
        <v>0</v>
      </c>
      <c r="R293" s="62" t="n">
        <f aca="false">R292+Q293</f>
        <v>95.532</v>
      </c>
    </row>
    <row r="294" s="1" customFormat="true" ht="12.8" hidden="false" customHeight="false" outlineLevel="0" collapsed="false">
      <c r="A294" s="48"/>
      <c r="B294" s="48"/>
      <c r="H294" s="138"/>
      <c r="Q294" s="62" t="n">
        <f aca="false">L294*H294*F294</f>
        <v>0</v>
      </c>
      <c r="R294" s="62" t="n">
        <f aca="false">R293+Q294</f>
        <v>95.532</v>
      </c>
    </row>
    <row r="295" s="1" customFormat="true" ht="14.25" hidden="false" customHeight="true" outlineLevel="0" collapsed="false">
      <c r="A295" s="117"/>
      <c r="B295" s="117"/>
      <c r="C295" s="7"/>
      <c r="D295" s="7"/>
      <c r="E295" s="34" t="s">
        <v>4</v>
      </c>
      <c r="F295" s="35" t="s">
        <v>5</v>
      </c>
      <c r="G295" s="36" t="s">
        <v>6</v>
      </c>
      <c r="H295" s="37" t="s">
        <v>7</v>
      </c>
      <c r="I295" s="38" t="s">
        <v>8</v>
      </c>
      <c r="J295" s="39" t="s">
        <v>9</v>
      </c>
      <c r="K295" s="208"/>
      <c r="L295" s="41" t="s">
        <v>11</v>
      </c>
      <c r="M295" s="41"/>
      <c r="N295" s="41"/>
      <c r="O295" s="41"/>
      <c r="P295" s="41"/>
      <c r="Q295" s="62"/>
      <c r="R295" s="62" t="n">
        <f aca="false">R294+Q295</f>
        <v>95.532</v>
      </c>
    </row>
    <row r="296" s="1" customFormat="true" ht="12.75" hidden="false" customHeight="true" outlineLevel="0" collapsed="false">
      <c r="A296" s="48"/>
      <c r="B296" s="48"/>
      <c r="C296" s="43" t="s">
        <v>14</v>
      </c>
      <c r="D296" s="43" t="s">
        <v>15</v>
      </c>
      <c r="E296" s="34"/>
      <c r="F296" s="35"/>
      <c r="G296" s="36"/>
      <c r="H296" s="37"/>
      <c r="I296" s="38"/>
      <c r="J296" s="39"/>
      <c r="K296" s="208"/>
      <c r="L296" s="210" t="s">
        <v>16</v>
      </c>
      <c r="M296" s="44" t="s">
        <v>410</v>
      </c>
      <c r="N296" s="45" t="s">
        <v>17</v>
      </c>
      <c r="O296" s="46" t="s">
        <v>18</v>
      </c>
      <c r="P296" s="47" t="s">
        <v>19</v>
      </c>
      <c r="Q296" s="62"/>
      <c r="R296" s="62" t="n">
        <f aca="false">R295+Q296</f>
        <v>95.532</v>
      </c>
    </row>
    <row r="297" s="1" customFormat="true" ht="12.8" hidden="false" customHeight="false" outlineLevel="0" collapsed="false">
      <c r="A297" s="48"/>
      <c r="B297" s="48"/>
      <c r="C297" s="43"/>
      <c r="D297" s="43"/>
      <c r="E297" s="34"/>
      <c r="F297" s="35"/>
      <c r="G297" s="36"/>
      <c r="H297" s="37"/>
      <c r="I297" s="38"/>
      <c r="J297" s="39"/>
      <c r="K297" s="208"/>
      <c r="L297" s="210"/>
      <c r="M297" s="44"/>
      <c r="N297" s="45"/>
      <c r="O297" s="46"/>
      <c r="P297" s="47"/>
      <c r="Q297" s="62" t="n">
        <f aca="false">L297*H297*F297</f>
        <v>0</v>
      </c>
      <c r="R297" s="62" t="n">
        <f aca="false">R296+Q297</f>
        <v>95.532</v>
      </c>
    </row>
    <row r="298" s="1" customFormat="true" ht="22.05" hidden="false" customHeight="false" outlineLevel="0" collapsed="false">
      <c r="A298" s="48"/>
      <c r="B298" s="48" t="s">
        <v>408</v>
      </c>
      <c r="C298" s="2"/>
      <c r="D298" s="5" t="s">
        <v>450</v>
      </c>
      <c r="E298" s="5"/>
      <c r="F298" s="5"/>
      <c r="G298" s="5"/>
      <c r="H298" s="206"/>
      <c r="I298" s="5"/>
      <c r="J298" s="5"/>
      <c r="K298" s="5"/>
      <c r="L298" s="5"/>
      <c r="M298" s="5"/>
      <c r="N298" s="5"/>
      <c r="Q298" s="62" t="n">
        <f aca="false">L298*H298*F298</f>
        <v>0</v>
      </c>
      <c r="R298" s="62" t="n">
        <f aca="false">R297+Q298</f>
        <v>95.532</v>
      </c>
    </row>
    <row r="299" s="1" customFormat="true" ht="12.8" hidden="false" customHeight="false" outlineLevel="0" collapsed="false">
      <c r="A299" s="93"/>
      <c r="B299" s="93" t="s">
        <v>408</v>
      </c>
      <c r="C299" s="94" t="s">
        <v>451</v>
      </c>
      <c r="D299" s="52" t="s">
        <v>452</v>
      </c>
      <c r="E299" s="53" t="s">
        <v>26</v>
      </c>
      <c r="F299" s="53" t="n">
        <v>1</v>
      </c>
      <c r="G299" s="54" t="n">
        <v>3.56</v>
      </c>
      <c r="H299" s="90" t="n">
        <f aca="false">G299*0.95</f>
        <v>3.382</v>
      </c>
      <c r="I299" s="56" t="s">
        <v>54</v>
      </c>
      <c r="J299" s="56" t="s">
        <v>28</v>
      </c>
      <c r="K299" s="220"/>
      <c r="L299" s="217"/>
      <c r="M299" s="58"/>
      <c r="N299" s="59" t="n">
        <f aca="false">O299*G299</f>
        <v>0</v>
      </c>
      <c r="O299" s="60" t="n">
        <f aca="false">M299+L299*F299</f>
        <v>0</v>
      </c>
      <c r="P299" s="61" t="s">
        <v>29</v>
      </c>
      <c r="Q299" s="62" t="n">
        <f aca="false">L299*H299*F299</f>
        <v>0</v>
      </c>
      <c r="R299" s="62" t="n">
        <f aca="false">R298+Q299</f>
        <v>95.532</v>
      </c>
    </row>
    <row r="300" s="1" customFormat="true" ht="12.8" hidden="false" customHeight="false" outlineLevel="0" collapsed="false">
      <c r="A300" s="93"/>
      <c r="B300" s="93" t="s">
        <v>408</v>
      </c>
      <c r="C300" s="135" t="s">
        <v>453</v>
      </c>
      <c r="D300" s="64" t="s">
        <v>454</v>
      </c>
      <c r="E300" s="65" t="s">
        <v>26</v>
      </c>
      <c r="F300" s="65" t="n">
        <v>1</v>
      </c>
      <c r="G300" s="66" t="n">
        <v>4.09</v>
      </c>
      <c r="H300" s="91" t="n">
        <f aca="false">G300*0.95</f>
        <v>3.8855</v>
      </c>
      <c r="I300" s="68" t="s">
        <v>54</v>
      </c>
      <c r="J300" s="68" t="s">
        <v>28</v>
      </c>
      <c r="K300" s="221"/>
      <c r="L300" s="218"/>
      <c r="M300" s="70"/>
      <c r="N300" s="71" t="n">
        <f aca="false">O300*G300</f>
        <v>0</v>
      </c>
      <c r="O300" s="72" t="n">
        <f aca="false">M300+L300*F300</f>
        <v>0</v>
      </c>
      <c r="P300" s="73" t="s">
        <v>29</v>
      </c>
      <c r="Q300" s="62" t="n">
        <f aca="false">L300*H300*F300</f>
        <v>0</v>
      </c>
      <c r="R300" s="62" t="n">
        <f aca="false">R299+Q300</f>
        <v>95.532</v>
      </c>
    </row>
    <row r="301" s="1" customFormat="true" ht="12.8" hidden="false" customHeight="false" outlineLevel="0" collapsed="false">
      <c r="A301" s="93"/>
      <c r="B301" s="93" t="s">
        <v>408</v>
      </c>
      <c r="C301" s="135" t="s">
        <v>455</v>
      </c>
      <c r="D301" s="64" t="s">
        <v>271</v>
      </c>
      <c r="E301" s="65" t="s">
        <v>26</v>
      </c>
      <c r="F301" s="65" t="n">
        <v>1</v>
      </c>
      <c r="G301" s="66" t="n">
        <v>3.56</v>
      </c>
      <c r="H301" s="91" t="n">
        <f aca="false">G301*0.95</f>
        <v>3.382</v>
      </c>
      <c r="I301" s="68" t="s">
        <v>54</v>
      </c>
      <c r="J301" s="68" t="s">
        <v>28</v>
      </c>
      <c r="K301" s="221"/>
      <c r="L301" s="218"/>
      <c r="M301" s="70"/>
      <c r="N301" s="71" t="n">
        <f aca="false">O301*G301</f>
        <v>0</v>
      </c>
      <c r="O301" s="72" t="n">
        <f aca="false">M301+L301*F301</f>
        <v>0</v>
      </c>
      <c r="P301" s="73" t="s">
        <v>29</v>
      </c>
      <c r="Q301" s="62" t="n">
        <f aca="false">L301*H301*F301</f>
        <v>0</v>
      </c>
      <c r="R301" s="62" t="n">
        <f aca="false">R300+Q301</f>
        <v>95.532</v>
      </c>
    </row>
    <row r="302" s="1" customFormat="true" ht="12.8" hidden="false" customHeight="false" outlineLevel="0" collapsed="false">
      <c r="A302" s="93"/>
      <c r="B302" s="93" t="s">
        <v>408</v>
      </c>
      <c r="C302" s="135" t="s">
        <v>456</v>
      </c>
      <c r="D302" s="64" t="s">
        <v>457</v>
      </c>
      <c r="E302" s="65" t="s">
        <v>26</v>
      </c>
      <c r="F302" s="65" t="n">
        <v>1</v>
      </c>
      <c r="G302" s="66" t="n">
        <v>3.56</v>
      </c>
      <c r="H302" s="91" t="n">
        <f aca="false">G302*0.95</f>
        <v>3.382</v>
      </c>
      <c r="I302" s="68" t="s">
        <v>54</v>
      </c>
      <c r="J302" s="68" t="s">
        <v>28</v>
      </c>
      <c r="K302" s="221"/>
      <c r="L302" s="218"/>
      <c r="M302" s="70"/>
      <c r="N302" s="71" t="n">
        <f aca="false">O302*G302</f>
        <v>0</v>
      </c>
      <c r="O302" s="72" t="n">
        <f aca="false">M302+L302*F302</f>
        <v>0</v>
      </c>
      <c r="P302" s="73" t="s">
        <v>29</v>
      </c>
      <c r="Q302" s="62" t="n">
        <f aca="false">L302*H302*F302</f>
        <v>0</v>
      </c>
      <c r="R302" s="62" t="n">
        <f aca="false">R301+Q302</f>
        <v>95.532</v>
      </c>
    </row>
    <row r="303" s="1" customFormat="true" ht="12.8" hidden="false" customHeight="false" outlineLevel="0" collapsed="false">
      <c r="A303" s="93"/>
      <c r="B303" s="93" t="s">
        <v>408</v>
      </c>
      <c r="C303" s="135" t="s">
        <v>458</v>
      </c>
      <c r="D303" s="64" t="s">
        <v>459</v>
      </c>
      <c r="E303" s="65" t="s">
        <v>26</v>
      </c>
      <c r="F303" s="65" t="n">
        <v>1</v>
      </c>
      <c r="G303" s="66" t="n">
        <v>3.56</v>
      </c>
      <c r="H303" s="91" t="n">
        <f aca="false">G303*0.95</f>
        <v>3.382</v>
      </c>
      <c r="I303" s="68" t="s">
        <v>54</v>
      </c>
      <c r="J303" s="68" t="s">
        <v>28</v>
      </c>
      <c r="K303" s="221"/>
      <c r="L303" s="218"/>
      <c r="M303" s="70"/>
      <c r="N303" s="71" t="n">
        <f aca="false">O303*G303</f>
        <v>0</v>
      </c>
      <c r="O303" s="72" t="n">
        <f aca="false">M303+L303*F303</f>
        <v>0</v>
      </c>
      <c r="P303" s="73" t="s">
        <v>29</v>
      </c>
      <c r="Q303" s="62" t="n">
        <f aca="false">L303*H303*F303</f>
        <v>0</v>
      </c>
      <c r="R303" s="62" t="n">
        <f aca="false">R302+Q303</f>
        <v>95.532</v>
      </c>
    </row>
    <row r="304" s="1" customFormat="true" ht="12.8" hidden="false" customHeight="false" outlineLevel="0" collapsed="false">
      <c r="A304" s="93"/>
      <c r="B304" s="93" t="s">
        <v>408</v>
      </c>
      <c r="C304" s="135" t="s">
        <v>460</v>
      </c>
      <c r="D304" s="64" t="s">
        <v>461</v>
      </c>
      <c r="E304" s="65" t="s">
        <v>26</v>
      </c>
      <c r="F304" s="65" t="n">
        <v>1</v>
      </c>
      <c r="G304" s="66" t="n">
        <v>3.56</v>
      </c>
      <c r="H304" s="91" t="n">
        <f aca="false">G304*0.95</f>
        <v>3.382</v>
      </c>
      <c r="I304" s="68" t="s">
        <v>54</v>
      </c>
      <c r="J304" s="68" t="s">
        <v>28</v>
      </c>
      <c r="K304" s="221"/>
      <c r="L304" s="218"/>
      <c r="M304" s="70"/>
      <c r="N304" s="71" t="n">
        <f aca="false">O304*G304</f>
        <v>0</v>
      </c>
      <c r="O304" s="72" t="n">
        <f aca="false">M304+L304*F304</f>
        <v>0</v>
      </c>
      <c r="P304" s="73" t="s">
        <v>29</v>
      </c>
      <c r="Q304" s="62" t="n">
        <f aca="false">L304*H304*F304</f>
        <v>0</v>
      </c>
      <c r="R304" s="62" t="n">
        <f aca="false">R303+Q304</f>
        <v>95.532</v>
      </c>
    </row>
    <row r="305" s="1" customFormat="true" ht="12.8" hidden="false" customHeight="false" outlineLevel="0" collapsed="false">
      <c r="A305" s="93"/>
      <c r="B305" s="93" t="s">
        <v>408</v>
      </c>
      <c r="C305" s="135" t="s">
        <v>462</v>
      </c>
      <c r="D305" s="64" t="s">
        <v>463</v>
      </c>
      <c r="E305" s="65" t="s">
        <v>26</v>
      </c>
      <c r="F305" s="65" t="n">
        <v>1</v>
      </c>
      <c r="G305" s="66" t="n">
        <v>3.56</v>
      </c>
      <c r="H305" s="91" t="n">
        <f aca="false">G305*0.95</f>
        <v>3.382</v>
      </c>
      <c r="I305" s="68" t="s">
        <v>54</v>
      </c>
      <c r="J305" s="68" t="s">
        <v>28</v>
      </c>
      <c r="K305" s="221"/>
      <c r="L305" s="218"/>
      <c r="M305" s="70"/>
      <c r="N305" s="71" t="n">
        <f aca="false">O305*G305</f>
        <v>0</v>
      </c>
      <c r="O305" s="72" t="n">
        <f aca="false">M305+L305*F305</f>
        <v>0</v>
      </c>
      <c r="P305" s="73" t="s">
        <v>29</v>
      </c>
      <c r="Q305" s="62" t="n">
        <f aca="false">L305*H305*F305</f>
        <v>0</v>
      </c>
      <c r="R305" s="62" t="n">
        <f aca="false">R304+Q305</f>
        <v>95.532</v>
      </c>
    </row>
    <row r="306" s="1" customFormat="true" ht="12.8" hidden="false" customHeight="false" outlineLevel="0" collapsed="false">
      <c r="A306" s="93"/>
      <c r="B306" s="93" t="s">
        <v>408</v>
      </c>
      <c r="C306" s="95" t="s">
        <v>464</v>
      </c>
      <c r="D306" s="75" t="s">
        <v>465</v>
      </c>
      <c r="E306" s="76" t="s">
        <v>26</v>
      </c>
      <c r="F306" s="76" t="n">
        <v>1</v>
      </c>
      <c r="G306" s="77" t="n">
        <v>3.56</v>
      </c>
      <c r="H306" s="92" t="n">
        <f aca="false">G306*0.95</f>
        <v>3.382</v>
      </c>
      <c r="I306" s="79" t="s">
        <v>54</v>
      </c>
      <c r="J306" s="79" t="s">
        <v>28</v>
      </c>
      <c r="K306" s="222"/>
      <c r="L306" s="219"/>
      <c r="M306" s="81"/>
      <c r="N306" s="82" t="n">
        <f aca="false">O306*G306</f>
        <v>0</v>
      </c>
      <c r="O306" s="83" t="n">
        <f aca="false">M306+L306*F306</f>
        <v>0</v>
      </c>
      <c r="P306" s="84" t="s">
        <v>29</v>
      </c>
      <c r="Q306" s="62" t="n">
        <f aca="false">L306*H306*F306</f>
        <v>0</v>
      </c>
      <c r="R306" s="62" t="n">
        <f aca="false">R305+Q306</f>
        <v>95.532</v>
      </c>
    </row>
    <row r="307" s="1" customFormat="true" ht="12.8" hidden="false" customHeight="false" outlineLevel="0" collapsed="false">
      <c r="A307" s="93"/>
      <c r="B307" s="93" t="s">
        <v>408</v>
      </c>
      <c r="C307" s="142" t="s">
        <v>466</v>
      </c>
      <c r="D307" s="98" t="s">
        <v>457</v>
      </c>
      <c r="E307" s="99" t="s">
        <v>373</v>
      </c>
      <c r="F307" s="99" t="n">
        <v>1</v>
      </c>
      <c r="G307" s="100" t="n">
        <v>6.53</v>
      </c>
      <c r="H307" s="101" t="n">
        <f aca="false">G307*0.95</f>
        <v>6.2035</v>
      </c>
      <c r="I307" s="102" t="s">
        <v>54</v>
      </c>
      <c r="J307" s="102" t="s">
        <v>28</v>
      </c>
      <c r="K307" s="223"/>
      <c r="L307" s="224"/>
      <c r="M307" s="104"/>
      <c r="N307" s="105" t="n">
        <f aca="false">O307*G307</f>
        <v>0</v>
      </c>
      <c r="O307" s="106" t="n">
        <f aca="false">M307+L307*F307</f>
        <v>0</v>
      </c>
      <c r="P307" s="107" t="s">
        <v>29</v>
      </c>
      <c r="Q307" s="62" t="n">
        <f aca="false">L307*H307*F307</f>
        <v>0</v>
      </c>
      <c r="R307" s="62" t="n">
        <f aca="false">R306+Q307</f>
        <v>95.532</v>
      </c>
    </row>
    <row r="308" s="1" customFormat="true" ht="22.05" hidden="false" customHeight="false" outlineLevel="0" collapsed="false">
      <c r="A308" s="48"/>
      <c r="B308" s="48" t="s">
        <v>408</v>
      </c>
      <c r="C308" s="2"/>
      <c r="D308" s="5" t="s">
        <v>467</v>
      </c>
      <c r="E308" s="5"/>
      <c r="F308" s="5"/>
      <c r="G308" s="5"/>
      <c r="H308" s="206"/>
      <c r="I308" s="5"/>
      <c r="J308" s="5"/>
      <c r="K308" s="5"/>
      <c r="L308" s="225"/>
      <c r="M308" s="88"/>
      <c r="N308" s="88"/>
      <c r="Q308" s="62" t="n">
        <f aca="false">L308*H308*F308</f>
        <v>0</v>
      </c>
      <c r="R308" s="62" t="n">
        <f aca="false">R307+Q308</f>
        <v>95.532</v>
      </c>
    </row>
    <row r="309" s="1" customFormat="true" ht="12.8" hidden="false" customHeight="false" outlineLevel="0" collapsed="false">
      <c r="A309" s="93"/>
      <c r="B309" s="93" t="s">
        <v>408</v>
      </c>
      <c r="C309" s="94" t="s">
        <v>468</v>
      </c>
      <c r="D309" s="52" t="s">
        <v>469</v>
      </c>
      <c r="E309" s="53" t="s">
        <v>373</v>
      </c>
      <c r="F309" s="53" t="n">
        <v>6</v>
      </c>
      <c r="G309" s="54" t="n">
        <v>4.58</v>
      </c>
      <c r="H309" s="90" t="n">
        <f aca="false">G309*0.95</f>
        <v>4.351</v>
      </c>
      <c r="I309" s="56" t="s">
        <v>470</v>
      </c>
      <c r="J309" s="56" t="s">
        <v>28</v>
      </c>
      <c r="K309" s="220"/>
      <c r="L309" s="58"/>
      <c r="M309" s="58"/>
      <c r="N309" s="59" t="n">
        <f aca="false">O309*G309</f>
        <v>0</v>
      </c>
      <c r="O309" s="60" t="n">
        <f aca="false">M309+L309*F309</f>
        <v>0</v>
      </c>
      <c r="P309" s="61" t="s">
        <v>29</v>
      </c>
      <c r="Q309" s="62" t="n">
        <f aca="false">L309*H309*F309</f>
        <v>0</v>
      </c>
      <c r="R309" s="62" t="n">
        <f aca="false">R308+Q309</f>
        <v>95.532</v>
      </c>
    </row>
    <row r="310" s="1" customFormat="true" ht="12.8" hidden="false" customHeight="false" outlineLevel="0" collapsed="false">
      <c r="A310" s="93"/>
      <c r="B310" s="93" t="s">
        <v>408</v>
      </c>
      <c r="C310" s="135" t="s">
        <v>471</v>
      </c>
      <c r="D310" s="64" t="s">
        <v>117</v>
      </c>
      <c r="E310" s="65" t="s">
        <v>373</v>
      </c>
      <c r="F310" s="65" t="n">
        <v>6</v>
      </c>
      <c r="G310" s="66" t="n">
        <v>5.77</v>
      </c>
      <c r="H310" s="91" t="n">
        <f aca="false">G310*0.95</f>
        <v>5.4815</v>
      </c>
      <c r="I310" s="68" t="s">
        <v>470</v>
      </c>
      <c r="J310" s="68" t="s">
        <v>28</v>
      </c>
      <c r="K310" s="221"/>
      <c r="L310" s="70"/>
      <c r="M310" s="70"/>
      <c r="N310" s="71" t="n">
        <f aca="false">O310*G310</f>
        <v>0</v>
      </c>
      <c r="O310" s="72" t="n">
        <f aca="false">M310+L310*F310</f>
        <v>0</v>
      </c>
      <c r="P310" s="73" t="s">
        <v>29</v>
      </c>
      <c r="Q310" s="62" t="n">
        <f aca="false">L310*H310*F310</f>
        <v>0</v>
      </c>
      <c r="R310" s="62" t="n">
        <f aca="false">R309+Q310</f>
        <v>95.532</v>
      </c>
    </row>
    <row r="311" s="1" customFormat="true" ht="12.8" hidden="false" customHeight="false" outlineLevel="0" collapsed="false">
      <c r="A311" s="93"/>
      <c r="B311" s="93" t="s">
        <v>408</v>
      </c>
      <c r="C311" s="135" t="s">
        <v>472</v>
      </c>
      <c r="D311" s="64" t="s">
        <v>418</v>
      </c>
      <c r="E311" s="65" t="s">
        <v>373</v>
      </c>
      <c r="F311" s="65" t="n">
        <v>6</v>
      </c>
      <c r="G311" s="66" t="n">
        <v>6.05</v>
      </c>
      <c r="H311" s="91" t="n">
        <f aca="false">G311*0.95</f>
        <v>5.7475</v>
      </c>
      <c r="I311" s="68" t="s">
        <v>470</v>
      </c>
      <c r="J311" s="68" t="s">
        <v>28</v>
      </c>
      <c r="K311" s="221"/>
      <c r="L311" s="70"/>
      <c r="M311" s="70"/>
      <c r="N311" s="71" t="n">
        <f aca="false">O311*G311</f>
        <v>0</v>
      </c>
      <c r="O311" s="72" t="n">
        <f aca="false">M311+L311*F311</f>
        <v>0</v>
      </c>
      <c r="P311" s="73" t="s">
        <v>29</v>
      </c>
      <c r="Q311" s="62" t="n">
        <f aca="false">L311*H311*F311</f>
        <v>0</v>
      </c>
      <c r="R311" s="62" t="n">
        <f aca="false">R310+Q311</f>
        <v>95.532</v>
      </c>
    </row>
    <row r="312" s="1" customFormat="true" ht="12.8" hidden="false" customHeight="false" outlineLevel="0" collapsed="false">
      <c r="A312" s="93"/>
      <c r="B312" s="93" t="s">
        <v>408</v>
      </c>
      <c r="C312" s="135" t="s">
        <v>473</v>
      </c>
      <c r="D312" s="64" t="s">
        <v>474</v>
      </c>
      <c r="E312" s="65" t="s">
        <v>373</v>
      </c>
      <c r="F312" s="65" t="n">
        <v>6</v>
      </c>
      <c r="G312" s="66" t="n">
        <v>6.05</v>
      </c>
      <c r="H312" s="91" t="n">
        <f aca="false">G312*0.95</f>
        <v>5.7475</v>
      </c>
      <c r="I312" s="68" t="s">
        <v>470</v>
      </c>
      <c r="J312" s="68" t="s">
        <v>28</v>
      </c>
      <c r="K312" s="221"/>
      <c r="L312" s="70"/>
      <c r="M312" s="70"/>
      <c r="N312" s="71" t="n">
        <f aca="false">O312*G312</f>
        <v>0</v>
      </c>
      <c r="O312" s="72" t="n">
        <f aca="false">M312+L312*F312</f>
        <v>0</v>
      </c>
      <c r="P312" s="73" t="s">
        <v>29</v>
      </c>
      <c r="Q312" s="62" t="n">
        <f aca="false">L312*H312*F312</f>
        <v>0</v>
      </c>
      <c r="R312" s="62" t="n">
        <f aca="false">R311+Q312</f>
        <v>95.532</v>
      </c>
    </row>
    <row r="313" s="1" customFormat="true" ht="12.8" hidden="false" customHeight="false" outlineLevel="0" collapsed="false">
      <c r="A313" s="93"/>
      <c r="B313" s="93" t="s">
        <v>408</v>
      </c>
      <c r="C313" s="135" t="s">
        <v>475</v>
      </c>
      <c r="D313" s="64" t="s">
        <v>422</v>
      </c>
      <c r="E313" s="65" t="s">
        <v>373</v>
      </c>
      <c r="F313" s="65" t="n">
        <v>6</v>
      </c>
      <c r="G313" s="66" t="n">
        <v>4.74</v>
      </c>
      <c r="H313" s="91" t="n">
        <f aca="false">G313*0.95</f>
        <v>4.503</v>
      </c>
      <c r="I313" s="68" t="s">
        <v>470</v>
      </c>
      <c r="J313" s="68" t="s">
        <v>28</v>
      </c>
      <c r="K313" s="221"/>
      <c r="L313" s="70"/>
      <c r="M313" s="70"/>
      <c r="N313" s="71" t="n">
        <f aca="false">O313*G313</f>
        <v>0</v>
      </c>
      <c r="O313" s="72" t="n">
        <f aca="false">M313+L313*F313</f>
        <v>0</v>
      </c>
      <c r="P313" s="73" t="s">
        <v>29</v>
      </c>
      <c r="Q313" s="62" t="n">
        <f aca="false">L313*H313*F313</f>
        <v>0</v>
      </c>
      <c r="R313" s="62" t="n">
        <f aca="false">R312+Q313</f>
        <v>95.532</v>
      </c>
    </row>
    <row r="314" s="1" customFormat="true" ht="12.8" hidden="false" customHeight="false" outlineLevel="0" collapsed="false">
      <c r="A314" s="93"/>
      <c r="B314" s="93" t="s">
        <v>408</v>
      </c>
      <c r="C314" s="135" t="s">
        <v>476</v>
      </c>
      <c r="D314" s="64" t="s">
        <v>477</v>
      </c>
      <c r="E314" s="65" t="s">
        <v>101</v>
      </c>
      <c r="F314" s="65" t="n">
        <v>6</v>
      </c>
      <c r="G314" s="66" t="n">
        <v>7.65</v>
      </c>
      <c r="H314" s="91" t="n">
        <f aca="false">G314*0.95</f>
        <v>7.2675</v>
      </c>
      <c r="I314" s="68" t="s">
        <v>470</v>
      </c>
      <c r="J314" s="68" t="s">
        <v>28</v>
      </c>
      <c r="K314" s="221"/>
      <c r="L314" s="70"/>
      <c r="M314" s="70"/>
      <c r="N314" s="71" t="n">
        <f aca="false">O314*G314</f>
        <v>0</v>
      </c>
      <c r="O314" s="72" t="n">
        <f aca="false">M314+L314*F314</f>
        <v>0</v>
      </c>
      <c r="P314" s="73" t="s">
        <v>29</v>
      </c>
      <c r="Q314" s="62" t="n">
        <f aca="false">L314*H314*F314</f>
        <v>0</v>
      </c>
      <c r="R314" s="62" t="n">
        <f aca="false">R313+Q314</f>
        <v>95.532</v>
      </c>
    </row>
    <row r="315" s="1" customFormat="true" ht="12.8" hidden="false" customHeight="false" outlineLevel="0" collapsed="false">
      <c r="A315" s="93"/>
      <c r="B315" s="93" t="s">
        <v>408</v>
      </c>
      <c r="C315" s="135" t="s">
        <v>478</v>
      </c>
      <c r="D315" s="64" t="s">
        <v>479</v>
      </c>
      <c r="E315" s="65" t="s">
        <v>373</v>
      </c>
      <c r="F315" s="65" t="n">
        <v>6</v>
      </c>
      <c r="G315" s="66" t="n">
        <v>5.77</v>
      </c>
      <c r="H315" s="91" t="n">
        <f aca="false">G315*0.95</f>
        <v>5.4815</v>
      </c>
      <c r="I315" s="68" t="s">
        <v>470</v>
      </c>
      <c r="J315" s="68" t="s">
        <v>28</v>
      </c>
      <c r="K315" s="221"/>
      <c r="L315" s="70"/>
      <c r="M315" s="70"/>
      <c r="N315" s="71" t="n">
        <f aca="false">O315*G315</f>
        <v>0</v>
      </c>
      <c r="O315" s="72" t="n">
        <f aca="false">M315+L315*F315</f>
        <v>0</v>
      </c>
      <c r="P315" s="73" t="s">
        <v>29</v>
      </c>
      <c r="Q315" s="62" t="n">
        <f aca="false">L315*H315*F315</f>
        <v>0</v>
      </c>
      <c r="R315" s="62" t="n">
        <f aca="false">R314+Q315</f>
        <v>95.532</v>
      </c>
    </row>
    <row r="316" s="1" customFormat="true" ht="12.8" hidden="false" customHeight="false" outlineLevel="0" collapsed="false">
      <c r="A316" s="93"/>
      <c r="B316" s="93" t="s">
        <v>408</v>
      </c>
      <c r="C316" s="135" t="s">
        <v>480</v>
      </c>
      <c r="D316" s="64" t="s">
        <v>481</v>
      </c>
      <c r="E316" s="65" t="s">
        <v>373</v>
      </c>
      <c r="F316" s="65" t="n">
        <v>6</v>
      </c>
      <c r="G316" s="66" t="n">
        <v>5.29</v>
      </c>
      <c r="H316" s="91" t="n">
        <f aca="false">G316*0.95</f>
        <v>5.0255</v>
      </c>
      <c r="I316" s="68" t="s">
        <v>470</v>
      </c>
      <c r="J316" s="68" t="s">
        <v>28</v>
      </c>
      <c r="K316" s="221"/>
      <c r="L316" s="70"/>
      <c r="M316" s="70"/>
      <c r="N316" s="71" t="n">
        <f aca="false">O316*G316</f>
        <v>0</v>
      </c>
      <c r="O316" s="72" t="n">
        <f aca="false">M316+L316*F316</f>
        <v>0</v>
      </c>
      <c r="P316" s="73" t="s">
        <v>29</v>
      </c>
      <c r="Q316" s="62" t="n">
        <f aca="false">L316*H316*F316</f>
        <v>0</v>
      </c>
      <c r="R316" s="62" t="n">
        <f aca="false">R315+Q316</f>
        <v>95.532</v>
      </c>
    </row>
    <row r="317" s="1" customFormat="true" ht="12.8" hidden="false" customHeight="false" outlineLevel="0" collapsed="false">
      <c r="A317" s="93"/>
      <c r="B317" s="93" t="s">
        <v>408</v>
      </c>
      <c r="C317" s="135" t="s">
        <v>482</v>
      </c>
      <c r="D317" s="64" t="s">
        <v>483</v>
      </c>
      <c r="E317" s="65" t="s">
        <v>373</v>
      </c>
      <c r="F317" s="65" t="n">
        <v>6</v>
      </c>
      <c r="G317" s="66" t="n">
        <v>4.74</v>
      </c>
      <c r="H317" s="91" t="n">
        <f aca="false">G317*0.95</f>
        <v>4.503</v>
      </c>
      <c r="I317" s="68" t="s">
        <v>470</v>
      </c>
      <c r="J317" s="68" t="s">
        <v>28</v>
      </c>
      <c r="K317" s="221"/>
      <c r="L317" s="70"/>
      <c r="M317" s="70"/>
      <c r="N317" s="71" t="n">
        <f aca="false">O317*G317</f>
        <v>0</v>
      </c>
      <c r="O317" s="72" t="n">
        <f aca="false">M317+L317*F317</f>
        <v>0</v>
      </c>
      <c r="P317" s="73" t="s">
        <v>29</v>
      </c>
      <c r="Q317" s="62" t="n">
        <f aca="false">L317*H317*F317</f>
        <v>0</v>
      </c>
      <c r="R317" s="62" t="n">
        <f aca="false">R316+Q317</f>
        <v>95.532</v>
      </c>
    </row>
    <row r="318" s="1" customFormat="true" ht="12.8" hidden="false" customHeight="false" outlineLevel="0" collapsed="false">
      <c r="A318" s="93"/>
      <c r="B318" s="93" t="s">
        <v>408</v>
      </c>
      <c r="C318" s="135" t="s">
        <v>484</v>
      </c>
      <c r="D318" s="64" t="s">
        <v>424</v>
      </c>
      <c r="E318" s="65" t="s">
        <v>373</v>
      </c>
      <c r="F318" s="65" t="n">
        <v>6</v>
      </c>
      <c r="G318" s="66" t="n">
        <v>5.45</v>
      </c>
      <c r="H318" s="91" t="n">
        <f aca="false">G318*0.95</f>
        <v>5.1775</v>
      </c>
      <c r="I318" s="68" t="s">
        <v>470</v>
      </c>
      <c r="J318" s="68" t="s">
        <v>28</v>
      </c>
      <c r="K318" s="221"/>
      <c r="L318" s="70"/>
      <c r="M318" s="70"/>
      <c r="N318" s="71" t="n">
        <f aca="false">O318*G318</f>
        <v>0</v>
      </c>
      <c r="O318" s="72" t="n">
        <f aca="false">M318+L318*F318</f>
        <v>0</v>
      </c>
      <c r="P318" s="73" t="s">
        <v>29</v>
      </c>
      <c r="Q318" s="62" t="n">
        <f aca="false">L318*H318*F318</f>
        <v>0</v>
      </c>
      <c r="R318" s="62" t="n">
        <f aca="false">R317+Q318</f>
        <v>95.532</v>
      </c>
    </row>
    <row r="319" s="1" customFormat="true" ht="12.8" hidden="false" customHeight="false" outlineLevel="0" collapsed="false">
      <c r="A319" s="93"/>
      <c r="B319" s="93" t="s">
        <v>408</v>
      </c>
      <c r="C319" s="135" t="s">
        <v>485</v>
      </c>
      <c r="D319" s="64" t="s">
        <v>486</v>
      </c>
      <c r="E319" s="65" t="s">
        <v>373</v>
      </c>
      <c r="F319" s="65" t="n">
        <v>6</v>
      </c>
      <c r="G319" s="66" t="n">
        <v>5.77</v>
      </c>
      <c r="H319" s="91" t="n">
        <f aca="false">G319*0.95</f>
        <v>5.4815</v>
      </c>
      <c r="I319" s="68" t="s">
        <v>470</v>
      </c>
      <c r="J319" s="68" t="s">
        <v>28</v>
      </c>
      <c r="K319" s="221"/>
      <c r="L319" s="70"/>
      <c r="M319" s="70"/>
      <c r="N319" s="71" t="n">
        <f aca="false">O319*G319</f>
        <v>0</v>
      </c>
      <c r="O319" s="72" t="n">
        <f aca="false">M319+L319*F319</f>
        <v>0</v>
      </c>
      <c r="P319" s="73" t="s">
        <v>29</v>
      </c>
      <c r="Q319" s="62" t="n">
        <f aca="false">L319*H319*F319</f>
        <v>0</v>
      </c>
      <c r="R319" s="62" t="n">
        <f aca="false">R318+Q319</f>
        <v>95.532</v>
      </c>
    </row>
    <row r="320" s="1" customFormat="true" ht="12.8" hidden="false" customHeight="false" outlineLevel="0" collapsed="false">
      <c r="A320" s="93"/>
      <c r="B320" s="93" t="s">
        <v>408</v>
      </c>
      <c r="C320" s="135" t="s">
        <v>487</v>
      </c>
      <c r="D320" s="64" t="s">
        <v>488</v>
      </c>
      <c r="E320" s="65" t="s">
        <v>373</v>
      </c>
      <c r="F320" s="65" t="n">
        <v>6</v>
      </c>
      <c r="G320" s="66" t="n">
        <v>4.96</v>
      </c>
      <c r="H320" s="91" t="n">
        <f aca="false">G320*0.95</f>
        <v>4.712</v>
      </c>
      <c r="I320" s="68" t="s">
        <v>470</v>
      </c>
      <c r="J320" s="68" t="s">
        <v>28</v>
      </c>
      <c r="K320" s="221"/>
      <c r="L320" s="70"/>
      <c r="M320" s="70"/>
      <c r="N320" s="71" t="n">
        <f aca="false">O320*G320</f>
        <v>0</v>
      </c>
      <c r="O320" s="72" t="n">
        <f aca="false">M320+L320*F320</f>
        <v>0</v>
      </c>
      <c r="P320" s="73" t="s">
        <v>29</v>
      </c>
      <c r="Q320" s="62" t="n">
        <f aca="false">L320*H320*F320</f>
        <v>0</v>
      </c>
      <c r="R320" s="62" t="n">
        <f aca="false">R319+Q320</f>
        <v>95.532</v>
      </c>
    </row>
    <row r="321" s="1" customFormat="true" ht="12.8" hidden="false" customHeight="false" outlineLevel="0" collapsed="false">
      <c r="A321" s="93"/>
      <c r="B321" s="93" t="s">
        <v>408</v>
      </c>
      <c r="C321" s="135" t="s">
        <v>489</v>
      </c>
      <c r="D321" s="64" t="s">
        <v>267</v>
      </c>
      <c r="E321" s="65" t="s">
        <v>373</v>
      </c>
      <c r="F321" s="65" t="n">
        <v>6</v>
      </c>
      <c r="G321" s="66" t="n">
        <v>6.05</v>
      </c>
      <c r="H321" s="91" t="n">
        <f aca="false">G321*0.95</f>
        <v>5.7475</v>
      </c>
      <c r="I321" s="68" t="s">
        <v>470</v>
      </c>
      <c r="J321" s="68" t="s">
        <v>28</v>
      </c>
      <c r="K321" s="221"/>
      <c r="L321" s="70"/>
      <c r="M321" s="70"/>
      <c r="N321" s="71" t="n">
        <f aca="false">O321*G321</f>
        <v>0</v>
      </c>
      <c r="O321" s="72" t="n">
        <f aca="false">M321+L321*F321</f>
        <v>0</v>
      </c>
      <c r="P321" s="73" t="s">
        <v>29</v>
      </c>
      <c r="Q321" s="62" t="n">
        <f aca="false">L321*H321*F321</f>
        <v>0</v>
      </c>
      <c r="R321" s="62" t="n">
        <f aca="false">R320+Q321</f>
        <v>95.532</v>
      </c>
    </row>
    <row r="322" s="1" customFormat="true" ht="12.8" hidden="false" customHeight="false" outlineLevel="0" collapsed="false">
      <c r="A322" s="93"/>
      <c r="B322" s="93" t="s">
        <v>408</v>
      </c>
      <c r="C322" s="135" t="s">
        <v>490</v>
      </c>
      <c r="D322" s="64" t="s">
        <v>428</v>
      </c>
      <c r="E322" s="65" t="s">
        <v>373</v>
      </c>
      <c r="F322" s="65" t="n">
        <v>6</v>
      </c>
      <c r="G322" s="66" t="n">
        <v>4.85</v>
      </c>
      <c r="H322" s="91" t="n">
        <f aca="false">G322*0.95</f>
        <v>4.6075</v>
      </c>
      <c r="I322" s="68" t="s">
        <v>470</v>
      </c>
      <c r="J322" s="68" t="s">
        <v>28</v>
      </c>
      <c r="K322" s="221"/>
      <c r="L322" s="70"/>
      <c r="M322" s="70"/>
      <c r="N322" s="71" t="n">
        <f aca="false">O322*G322</f>
        <v>0</v>
      </c>
      <c r="O322" s="72" t="n">
        <f aca="false">M322+L322*F322</f>
        <v>0</v>
      </c>
      <c r="P322" s="73" t="s">
        <v>29</v>
      </c>
      <c r="Q322" s="62" t="n">
        <f aca="false">L322*H322*F322</f>
        <v>0</v>
      </c>
      <c r="R322" s="62" t="n">
        <f aca="false">R321+Q322</f>
        <v>95.532</v>
      </c>
    </row>
    <row r="323" s="1" customFormat="true" ht="12.8" hidden="false" customHeight="false" outlineLevel="0" collapsed="false">
      <c r="A323" s="93"/>
      <c r="B323" s="93" t="s">
        <v>408</v>
      </c>
      <c r="C323" s="135" t="s">
        <v>491</v>
      </c>
      <c r="D323" s="64" t="s">
        <v>492</v>
      </c>
      <c r="E323" s="65" t="s">
        <v>101</v>
      </c>
      <c r="F323" s="65" t="n">
        <v>6</v>
      </c>
      <c r="G323" s="66" t="n">
        <v>7.75</v>
      </c>
      <c r="H323" s="91" t="n">
        <f aca="false">G323*0.95</f>
        <v>7.3625</v>
      </c>
      <c r="I323" s="68" t="s">
        <v>470</v>
      </c>
      <c r="J323" s="68" t="s">
        <v>28</v>
      </c>
      <c r="K323" s="221"/>
      <c r="L323" s="70"/>
      <c r="M323" s="70"/>
      <c r="N323" s="71" t="n">
        <f aca="false">O323*G323</f>
        <v>0</v>
      </c>
      <c r="O323" s="72" t="n">
        <f aca="false">M323+L323*F323</f>
        <v>0</v>
      </c>
      <c r="P323" s="73" t="s">
        <v>29</v>
      </c>
      <c r="Q323" s="62" t="n">
        <f aca="false">L323*H323*F323</f>
        <v>0</v>
      </c>
      <c r="R323" s="62" t="n">
        <f aca="false">R322+Q323</f>
        <v>95.532</v>
      </c>
    </row>
    <row r="324" s="1" customFormat="true" ht="12.8" hidden="false" customHeight="false" outlineLevel="0" collapsed="false">
      <c r="A324" s="93"/>
      <c r="B324" s="93" t="s">
        <v>408</v>
      </c>
      <c r="C324" s="135" t="s">
        <v>493</v>
      </c>
      <c r="D324" s="64" t="s">
        <v>494</v>
      </c>
      <c r="E324" s="65" t="s">
        <v>373</v>
      </c>
      <c r="F324" s="65" t="n">
        <v>6</v>
      </c>
      <c r="G324" s="66" t="n">
        <v>5.77</v>
      </c>
      <c r="H324" s="91" t="n">
        <f aca="false">G324*0.95</f>
        <v>5.4815</v>
      </c>
      <c r="I324" s="68" t="s">
        <v>470</v>
      </c>
      <c r="J324" s="68" t="s">
        <v>28</v>
      </c>
      <c r="K324" s="221"/>
      <c r="L324" s="70"/>
      <c r="M324" s="70"/>
      <c r="N324" s="71" t="n">
        <f aca="false">O324*G324</f>
        <v>0</v>
      </c>
      <c r="O324" s="72" t="n">
        <f aca="false">M324+L324*F324</f>
        <v>0</v>
      </c>
      <c r="P324" s="73" t="s">
        <v>29</v>
      </c>
      <c r="Q324" s="62" t="n">
        <f aca="false">L324*H324*F324</f>
        <v>0</v>
      </c>
      <c r="R324" s="62" t="n">
        <f aca="false">R323+Q324</f>
        <v>95.532</v>
      </c>
    </row>
    <row r="325" s="1" customFormat="true" ht="12.8" hidden="false" customHeight="false" outlineLevel="0" collapsed="false">
      <c r="A325" s="93"/>
      <c r="B325" s="93" t="s">
        <v>408</v>
      </c>
      <c r="C325" s="135" t="s">
        <v>495</v>
      </c>
      <c r="D325" s="64" t="s">
        <v>496</v>
      </c>
      <c r="E325" s="65" t="s">
        <v>373</v>
      </c>
      <c r="F325" s="65" t="n">
        <v>6</v>
      </c>
      <c r="G325" s="66" t="n">
        <v>6.05</v>
      </c>
      <c r="H325" s="91" t="n">
        <f aca="false">G325*0.95</f>
        <v>5.7475</v>
      </c>
      <c r="I325" s="68" t="s">
        <v>470</v>
      </c>
      <c r="J325" s="68" t="s">
        <v>28</v>
      </c>
      <c r="K325" s="221"/>
      <c r="L325" s="70"/>
      <c r="M325" s="70"/>
      <c r="N325" s="71" t="n">
        <f aca="false">O325*G325</f>
        <v>0</v>
      </c>
      <c r="O325" s="72" t="n">
        <f aca="false">M325+L325*F325</f>
        <v>0</v>
      </c>
      <c r="P325" s="73" t="s">
        <v>29</v>
      </c>
      <c r="Q325" s="62" t="n">
        <f aca="false">L325*H325*F325</f>
        <v>0</v>
      </c>
      <c r="R325" s="62" t="n">
        <f aca="false">R324+Q325</f>
        <v>95.532</v>
      </c>
    </row>
    <row r="326" s="1" customFormat="true" ht="12.8" hidden="false" customHeight="false" outlineLevel="0" collapsed="false">
      <c r="A326" s="93"/>
      <c r="B326" s="93" t="s">
        <v>408</v>
      </c>
      <c r="C326" s="135" t="s">
        <v>497</v>
      </c>
      <c r="D326" s="64" t="s">
        <v>498</v>
      </c>
      <c r="E326" s="65" t="s">
        <v>373</v>
      </c>
      <c r="F326" s="65" t="n">
        <v>6</v>
      </c>
      <c r="G326" s="66" t="n">
        <v>6.05</v>
      </c>
      <c r="H326" s="91" t="n">
        <f aca="false">G326*0.95</f>
        <v>5.7475</v>
      </c>
      <c r="I326" s="68" t="s">
        <v>470</v>
      </c>
      <c r="J326" s="68" t="s">
        <v>28</v>
      </c>
      <c r="K326" s="221"/>
      <c r="L326" s="70"/>
      <c r="M326" s="70"/>
      <c r="N326" s="71" t="n">
        <f aca="false">O326*G326</f>
        <v>0</v>
      </c>
      <c r="O326" s="72" t="n">
        <f aca="false">M326+L326*F326</f>
        <v>0</v>
      </c>
      <c r="P326" s="73" t="s">
        <v>29</v>
      </c>
      <c r="Q326" s="62" t="n">
        <f aca="false">L326*H326*F326</f>
        <v>0</v>
      </c>
      <c r="R326" s="62" t="n">
        <f aca="false">R325+Q326</f>
        <v>95.532</v>
      </c>
    </row>
    <row r="327" s="1" customFormat="true" ht="12.8" hidden="false" customHeight="false" outlineLevel="0" collapsed="false">
      <c r="A327" s="93"/>
      <c r="B327" s="93" t="s">
        <v>408</v>
      </c>
      <c r="C327" s="135" t="s">
        <v>499</v>
      </c>
      <c r="D327" s="64" t="s">
        <v>430</v>
      </c>
      <c r="E327" s="65" t="s">
        <v>373</v>
      </c>
      <c r="F327" s="65" t="n">
        <v>6</v>
      </c>
      <c r="G327" s="66" t="n">
        <v>4.74</v>
      </c>
      <c r="H327" s="91" t="n">
        <f aca="false">G327*0.95</f>
        <v>4.503</v>
      </c>
      <c r="I327" s="68" t="s">
        <v>470</v>
      </c>
      <c r="J327" s="68" t="s">
        <v>28</v>
      </c>
      <c r="K327" s="221"/>
      <c r="L327" s="70"/>
      <c r="M327" s="70"/>
      <c r="N327" s="71" t="n">
        <f aca="false">O327*G327</f>
        <v>0</v>
      </c>
      <c r="O327" s="72" t="n">
        <f aca="false">M327+L327*F327</f>
        <v>0</v>
      </c>
      <c r="P327" s="73" t="s">
        <v>29</v>
      </c>
      <c r="Q327" s="62" t="n">
        <f aca="false">L327*H327*F327</f>
        <v>0</v>
      </c>
      <c r="R327" s="62" t="n">
        <f aca="false">R326+Q327</f>
        <v>95.532</v>
      </c>
    </row>
    <row r="328" s="1" customFormat="true" ht="12.8" hidden="false" customHeight="false" outlineLevel="0" collapsed="false">
      <c r="A328" s="93"/>
      <c r="B328" s="93" t="s">
        <v>408</v>
      </c>
      <c r="C328" s="135" t="s">
        <v>500</v>
      </c>
      <c r="D328" s="64" t="s">
        <v>501</v>
      </c>
      <c r="E328" s="65" t="s">
        <v>373</v>
      </c>
      <c r="F328" s="65" t="n">
        <v>6</v>
      </c>
      <c r="G328" s="66" t="n">
        <v>7.22</v>
      </c>
      <c r="H328" s="91" t="n">
        <f aca="false">G328*0.95</f>
        <v>6.859</v>
      </c>
      <c r="I328" s="68" t="s">
        <v>470</v>
      </c>
      <c r="J328" s="68" t="s">
        <v>28</v>
      </c>
      <c r="K328" s="221"/>
      <c r="L328" s="70"/>
      <c r="M328" s="70"/>
      <c r="N328" s="71" t="n">
        <f aca="false">O328*G328</f>
        <v>0</v>
      </c>
      <c r="O328" s="72" t="n">
        <f aca="false">M328+L328*F328</f>
        <v>0</v>
      </c>
      <c r="P328" s="73" t="s">
        <v>29</v>
      </c>
      <c r="Q328" s="62" t="n">
        <f aca="false">L328*H328*F328</f>
        <v>0</v>
      </c>
      <c r="R328" s="62" t="n">
        <f aca="false">R327+Q328</f>
        <v>95.532</v>
      </c>
    </row>
    <row r="329" s="1" customFormat="true" ht="12.8" hidden="false" customHeight="false" outlineLevel="0" collapsed="false">
      <c r="A329" s="93"/>
      <c r="B329" s="93" t="s">
        <v>408</v>
      </c>
      <c r="C329" s="135" t="s">
        <v>502</v>
      </c>
      <c r="D329" s="64" t="s">
        <v>503</v>
      </c>
      <c r="E329" s="65" t="s">
        <v>373</v>
      </c>
      <c r="F329" s="65" t="n">
        <v>6</v>
      </c>
      <c r="G329" s="66" t="n">
        <v>4.85</v>
      </c>
      <c r="H329" s="91" t="n">
        <f aca="false">G329*0.95</f>
        <v>4.6075</v>
      </c>
      <c r="I329" s="68" t="s">
        <v>470</v>
      </c>
      <c r="J329" s="68" t="s">
        <v>28</v>
      </c>
      <c r="K329" s="221"/>
      <c r="L329" s="70"/>
      <c r="M329" s="70"/>
      <c r="N329" s="71" t="n">
        <f aca="false">O329*G329</f>
        <v>0</v>
      </c>
      <c r="O329" s="72" t="n">
        <f aca="false">M329+L329*F329</f>
        <v>0</v>
      </c>
      <c r="P329" s="73" t="s">
        <v>29</v>
      </c>
      <c r="Q329" s="62" t="n">
        <f aca="false">L329*H329*F329</f>
        <v>0</v>
      </c>
      <c r="R329" s="62" t="n">
        <f aca="false">R328+Q329</f>
        <v>95.532</v>
      </c>
    </row>
    <row r="330" s="1" customFormat="true" ht="12.8" hidden="false" customHeight="false" outlineLevel="0" collapsed="false">
      <c r="A330" s="93"/>
      <c r="B330" s="93" t="s">
        <v>408</v>
      </c>
      <c r="C330" s="135" t="s">
        <v>504</v>
      </c>
      <c r="D330" s="64" t="s">
        <v>505</v>
      </c>
      <c r="E330" s="65" t="s">
        <v>373</v>
      </c>
      <c r="F330" s="65" t="n">
        <v>6</v>
      </c>
      <c r="G330" s="66" t="n">
        <v>6.05</v>
      </c>
      <c r="H330" s="91" t="n">
        <f aca="false">G330*0.95</f>
        <v>5.7475</v>
      </c>
      <c r="I330" s="68" t="s">
        <v>470</v>
      </c>
      <c r="J330" s="68" t="s">
        <v>28</v>
      </c>
      <c r="K330" s="221"/>
      <c r="L330" s="70"/>
      <c r="M330" s="70"/>
      <c r="N330" s="71" t="n">
        <f aca="false">O330*G330</f>
        <v>0</v>
      </c>
      <c r="O330" s="72" t="n">
        <f aca="false">M330+L330*F330</f>
        <v>0</v>
      </c>
      <c r="P330" s="73" t="s">
        <v>29</v>
      </c>
      <c r="Q330" s="62" t="n">
        <f aca="false">L330*H330*F330</f>
        <v>0</v>
      </c>
      <c r="R330" s="62" t="n">
        <f aca="false">R329+Q330</f>
        <v>95.532</v>
      </c>
    </row>
    <row r="331" s="1" customFormat="true" ht="12.8" hidden="false" customHeight="false" outlineLevel="0" collapsed="false">
      <c r="A331" s="93"/>
      <c r="B331" s="93" t="s">
        <v>408</v>
      </c>
      <c r="C331" s="135" t="s">
        <v>506</v>
      </c>
      <c r="D331" s="64" t="s">
        <v>507</v>
      </c>
      <c r="E331" s="65" t="s">
        <v>373</v>
      </c>
      <c r="F331" s="65" t="n">
        <v>6</v>
      </c>
      <c r="G331" s="66" t="n">
        <v>6.05</v>
      </c>
      <c r="H331" s="91" t="n">
        <f aca="false">G331*0.95</f>
        <v>5.7475</v>
      </c>
      <c r="I331" s="68" t="s">
        <v>470</v>
      </c>
      <c r="J331" s="68" t="s">
        <v>28</v>
      </c>
      <c r="K331" s="221"/>
      <c r="L331" s="70"/>
      <c r="M331" s="70"/>
      <c r="N331" s="71" t="n">
        <f aca="false">O331*G331</f>
        <v>0</v>
      </c>
      <c r="O331" s="72" t="n">
        <f aca="false">M331+L331*F331</f>
        <v>0</v>
      </c>
      <c r="P331" s="73" t="s">
        <v>29</v>
      </c>
      <c r="Q331" s="62" t="n">
        <f aca="false">L331*H331*F331</f>
        <v>0</v>
      </c>
      <c r="R331" s="62" t="n">
        <f aca="false">R330+Q331</f>
        <v>95.532</v>
      </c>
    </row>
    <row r="332" s="1" customFormat="true" ht="12.8" hidden="false" customHeight="false" outlineLevel="0" collapsed="false">
      <c r="A332" s="93"/>
      <c r="B332" s="93" t="s">
        <v>408</v>
      </c>
      <c r="C332" s="135" t="s">
        <v>508</v>
      </c>
      <c r="D332" s="64" t="s">
        <v>62</v>
      </c>
      <c r="E332" s="65" t="s">
        <v>373</v>
      </c>
      <c r="F332" s="65" t="n">
        <v>6</v>
      </c>
      <c r="G332" s="66" t="n">
        <v>4.74</v>
      </c>
      <c r="H332" s="91" t="n">
        <f aca="false">G332*0.95</f>
        <v>4.503</v>
      </c>
      <c r="I332" s="68" t="s">
        <v>470</v>
      </c>
      <c r="J332" s="68" t="s">
        <v>28</v>
      </c>
      <c r="K332" s="221"/>
      <c r="L332" s="70"/>
      <c r="M332" s="70"/>
      <c r="N332" s="71" t="n">
        <f aca="false">O332*G332</f>
        <v>0</v>
      </c>
      <c r="O332" s="72" t="n">
        <f aca="false">M332+L332*F332</f>
        <v>0</v>
      </c>
      <c r="P332" s="73" t="s">
        <v>29</v>
      </c>
      <c r="Q332" s="62" t="n">
        <f aca="false">L332*H332*F332</f>
        <v>0</v>
      </c>
      <c r="R332" s="62" t="n">
        <f aca="false">R331+Q332</f>
        <v>95.532</v>
      </c>
    </row>
    <row r="333" s="1" customFormat="true" ht="12.8" hidden="false" customHeight="false" outlineLevel="0" collapsed="false">
      <c r="A333" s="93"/>
      <c r="B333" s="93" t="s">
        <v>408</v>
      </c>
      <c r="C333" s="135" t="s">
        <v>509</v>
      </c>
      <c r="D333" s="64" t="s">
        <v>434</v>
      </c>
      <c r="E333" s="65" t="s">
        <v>373</v>
      </c>
      <c r="F333" s="65" t="n">
        <v>6</v>
      </c>
      <c r="G333" s="66" t="n">
        <v>5.29</v>
      </c>
      <c r="H333" s="91" t="n">
        <f aca="false">G333*0.95</f>
        <v>5.0255</v>
      </c>
      <c r="I333" s="68" t="s">
        <v>470</v>
      </c>
      <c r="J333" s="68" t="s">
        <v>28</v>
      </c>
      <c r="K333" s="221"/>
      <c r="L333" s="70"/>
      <c r="M333" s="70"/>
      <c r="N333" s="71" t="n">
        <f aca="false">O333*G333</f>
        <v>0</v>
      </c>
      <c r="O333" s="72" t="n">
        <f aca="false">M333+L333*F333</f>
        <v>0</v>
      </c>
      <c r="P333" s="73" t="s">
        <v>29</v>
      </c>
      <c r="Q333" s="62" t="n">
        <f aca="false">L333*H333*F333</f>
        <v>0</v>
      </c>
      <c r="R333" s="62" t="n">
        <f aca="false">R332+Q333</f>
        <v>95.532</v>
      </c>
    </row>
    <row r="334" s="1" customFormat="true" ht="12.8" hidden="false" customHeight="false" outlineLevel="0" collapsed="false">
      <c r="A334" s="93"/>
      <c r="B334" s="93" t="s">
        <v>408</v>
      </c>
      <c r="C334" s="135" t="s">
        <v>510</v>
      </c>
      <c r="D334" s="64" t="s">
        <v>180</v>
      </c>
      <c r="E334" s="65" t="s">
        <v>373</v>
      </c>
      <c r="F334" s="65" t="n">
        <v>6</v>
      </c>
      <c r="G334" s="66" t="n">
        <v>5.29</v>
      </c>
      <c r="H334" s="91" t="n">
        <f aca="false">G334*0.95</f>
        <v>5.0255</v>
      </c>
      <c r="I334" s="68" t="s">
        <v>470</v>
      </c>
      <c r="J334" s="68" t="s">
        <v>28</v>
      </c>
      <c r="K334" s="221"/>
      <c r="L334" s="70"/>
      <c r="M334" s="70"/>
      <c r="N334" s="71" t="n">
        <f aca="false">O334*G334</f>
        <v>0</v>
      </c>
      <c r="O334" s="72" t="n">
        <f aca="false">M334+L334*F334</f>
        <v>0</v>
      </c>
      <c r="P334" s="73" t="s">
        <v>29</v>
      </c>
      <c r="Q334" s="62" t="n">
        <f aca="false">L334*H334*F334</f>
        <v>0</v>
      </c>
      <c r="R334" s="62" t="n">
        <f aca="false">R333+Q334</f>
        <v>95.532</v>
      </c>
    </row>
    <row r="335" s="1" customFormat="true" ht="12.8" hidden="false" customHeight="false" outlineLevel="0" collapsed="false">
      <c r="A335" s="93"/>
      <c r="B335" s="93" t="s">
        <v>408</v>
      </c>
      <c r="C335" s="135" t="s">
        <v>511</v>
      </c>
      <c r="D335" s="64" t="s">
        <v>512</v>
      </c>
      <c r="E335" s="65" t="s">
        <v>373</v>
      </c>
      <c r="F335" s="65" t="n">
        <v>6</v>
      </c>
      <c r="G335" s="66" t="n">
        <v>4.85</v>
      </c>
      <c r="H335" s="91" t="n">
        <f aca="false">G335*0.95</f>
        <v>4.6075</v>
      </c>
      <c r="I335" s="68" t="s">
        <v>470</v>
      </c>
      <c r="J335" s="68" t="s">
        <v>28</v>
      </c>
      <c r="K335" s="221"/>
      <c r="L335" s="70"/>
      <c r="M335" s="70"/>
      <c r="N335" s="71" t="n">
        <f aca="false">O335*G335</f>
        <v>0</v>
      </c>
      <c r="O335" s="72" t="n">
        <f aca="false">M335+L335*F335</f>
        <v>0</v>
      </c>
      <c r="P335" s="73" t="s">
        <v>29</v>
      </c>
      <c r="Q335" s="62" t="n">
        <f aca="false">L335*H335*F335</f>
        <v>0</v>
      </c>
      <c r="R335" s="62" t="n">
        <f aca="false">R334+Q335</f>
        <v>95.532</v>
      </c>
    </row>
    <row r="336" s="1" customFormat="true" ht="12.8" hidden="false" customHeight="false" outlineLevel="0" collapsed="false">
      <c r="A336" s="93"/>
      <c r="B336" s="93" t="s">
        <v>408</v>
      </c>
      <c r="C336" s="135" t="s">
        <v>513</v>
      </c>
      <c r="D336" s="64" t="s">
        <v>35</v>
      </c>
      <c r="E336" s="65" t="s">
        <v>373</v>
      </c>
      <c r="F336" s="65" t="n">
        <v>6</v>
      </c>
      <c r="G336" s="66" t="n">
        <v>5.77</v>
      </c>
      <c r="H336" s="91" t="n">
        <f aca="false">G336*0.95</f>
        <v>5.4815</v>
      </c>
      <c r="I336" s="68" t="s">
        <v>470</v>
      </c>
      <c r="J336" s="68" t="s">
        <v>28</v>
      </c>
      <c r="K336" s="221"/>
      <c r="L336" s="70"/>
      <c r="M336" s="70"/>
      <c r="N336" s="71" t="n">
        <f aca="false">O336*G336</f>
        <v>0</v>
      </c>
      <c r="O336" s="72" t="n">
        <f aca="false">M336+L336*F336</f>
        <v>0</v>
      </c>
      <c r="P336" s="73" t="s">
        <v>29</v>
      </c>
      <c r="Q336" s="62" t="n">
        <f aca="false">L336*H336*F336</f>
        <v>0</v>
      </c>
      <c r="R336" s="62" t="n">
        <f aca="false">R335+Q336</f>
        <v>95.532</v>
      </c>
    </row>
    <row r="337" s="1" customFormat="true" ht="12.8" hidden="false" customHeight="false" outlineLevel="0" collapsed="false">
      <c r="A337" s="93"/>
      <c r="B337" s="93" t="s">
        <v>408</v>
      </c>
      <c r="C337" s="135" t="s">
        <v>514</v>
      </c>
      <c r="D337" s="64" t="s">
        <v>53</v>
      </c>
      <c r="E337" s="65" t="s">
        <v>373</v>
      </c>
      <c r="F337" s="65" t="n">
        <v>6</v>
      </c>
      <c r="G337" s="66" t="n">
        <v>4.85</v>
      </c>
      <c r="H337" s="91" t="n">
        <f aca="false">G337*0.95</f>
        <v>4.6075</v>
      </c>
      <c r="I337" s="68" t="s">
        <v>470</v>
      </c>
      <c r="J337" s="68" t="s">
        <v>28</v>
      </c>
      <c r="K337" s="221"/>
      <c r="L337" s="70"/>
      <c r="M337" s="70"/>
      <c r="N337" s="71" t="n">
        <f aca="false">O337*G337</f>
        <v>0</v>
      </c>
      <c r="O337" s="72" t="n">
        <f aca="false">M337+L337*F337</f>
        <v>0</v>
      </c>
      <c r="P337" s="73" t="s">
        <v>29</v>
      </c>
      <c r="Q337" s="62" t="n">
        <f aca="false">L337*H337*F337</f>
        <v>0</v>
      </c>
      <c r="R337" s="62" t="n">
        <f aca="false">R336+Q337</f>
        <v>95.532</v>
      </c>
    </row>
    <row r="338" s="1" customFormat="true" ht="12.8" hidden="false" customHeight="false" outlineLevel="0" collapsed="false">
      <c r="A338" s="93"/>
      <c r="B338" s="93" t="s">
        <v>408</v>
      </c>
      <c r="C338" s="135" t="s">
        <v>515</v>
      </c>
      <c r="D338" s="64" t="s">
        <v>265</v>
      </c>
      <c r="E338" s="65" t="s">
        <v>373</v>
      </c>
      <c r="F338" s="65" t="n">
        <v>6</v>
      </c>
      <c r="G338" s="66" t="n">
        <v>6.05</v>
      </c>
      <c r="H338" s="91" t="n">
        <f aca="false">G338*0.95</f>
        <v>5.7475</v>
      </c>
      <c r="I338" s="68" t="s">
        <v>470</v>
      </c>
      <c r="J338" s="68" t="s">
        <v>28</v>
      </c>
      <c r="K338" s="221"/>
      <c r="L338" s="70"/>
      <c r="M338" s="70"/>
      <c r="N338" s="71" t="n">
        <f aca="false">O338*G338</f>
        <v>0</v>
      </c>
      <c r="O338" s="72" t="n">
        <f aca="false">M338+L338*F338</f>
        <v>0</v>
      </c>
      <c r="P338" s="73" t="s">
        <v>29</v>
      </c>
      <c r="Q338" s="62" t="n">
        <f aca="false">L338*H338*F338</f>
        <v>0</v>
      </c>
      <c r="R338" s="62" t="n">
        <f aca="false">R337+Q338</f>
        <v>95.532</v>
      </c>
    </row>
    <row r="339" s="1" customFormat="true" ht="12.8" hidden="false" customHeight="false" outlineLevel="0" collapsed="false">
      <c r="A339" s="93"/>
      <c r="B339" s="93" t="s">
        <v>408</v>
      </c>
      <c r="C339" s="135" t="s">
        <v>516</v>
      </c>
      <c r="D339" s="64" t="s">
        <v>517</v>
      </c>
      <c r="E339" s="65" t="s">
        <v>373</v>
      </c>
      <c r="F339" s="65" t="n">
        <v>6</v>
      </c>
      <c r="G339" s="66" t="n">
        <v>6.05</v>
      </c>
      <c r="H339" s="91" t="n">
        <f aca="false">G339*0.95</f>
        <v>5.7475</v>
      </c>
      <c r="I339" s="68" t="s">
        <v>470</v>
      </c>
      <c r="J339" s="68" t="s">
        <v>28</v>
      </c>
      <c r="K339" s="221"/>
      <c r="L339" s="70"/>
      <c r="M339" s="70"/>
      <c r="N339" s="71" t="n">
        <f aca="false">O339*G339</f>
        <v>0</v>
      </c>
      <c r="O339" s="72" t="n">
        <f aca="false">M339+L339*F339</f>
        <v>0</v>
      </c>
      <c r="P339" s="73" t="s">
        <v>29</v>
      </c>
      <c r="Q339" s="62" t="n">
        <f aca="false">L339*H339*F339</f>
        <v>0</v>
      </c>
      <c r="R339" s="62" t="n">
        <f aca="false">R338+Q339</f>
        <v>95.532</v>
      </c>
    </row>
    <row r="340" s="1" customFormat="true" ht="12.8" hidden="false" customHeight="false" outlineLevel="0" collapsed="false">
      <c r="A340" s="93"/>
      <c r="B340" s="93" t="s">
        <v>408</v>
      </c>
      <c r="C340" s="135" t="s">
        <v>518</v>
      </c>
      <c r="D340" s="64" t="s">
        <v>519</v>
      </c>
      <c r="E340" s="65" t="s">
        <v>373</v>
      </c>
      <c r="F340" s="65" t="n">
        <v>6</v>
      </c>
      <c r="G340" s="66" t="n">
        <v>6.26</v>
      </c>
      <c r="H340" s="91" t="n">
        <f aca="false">G340*0.95</f>
        <v>5.947</v>
      </c>
      <c r="I340" s="68" t="s">
        <v>470</v>
      </c>
      <c r="J340" s="68" t="s">
        <v>28</v>
      </c>
      <c r="K340" s="221"/>
      <c r="L340" s="70"/>
      <c r="M340" s="70"/>
      <c r="N340" s="71" t="n">
        <f aca="false">O340*G340</f>
        <v>0</v>
      </c>
      <c r="O340" s="72" t="n">
        <f aca="false">M340+L340*F340</f>
        <v>0</v>
      </c>
      <c r="P340" s="73" t="s">
        <v>29</v>
      </c>
      <c r="Q340" s="62" t="n">
        <f aca="false">L340*H340*F340</f>
        <v>0</v>
      </c>
      <c r="R340" s="62" t="n">
        <f aca="false">R339+Q340</f>
        <v>95.532</v>
      </c>
    </row>
    <row r="341" s="1" customFormat="true" ht="12.8" hidden="false" customHeight="false" outlineLevel="0" collapsed="false">
      <c r="A341" s="93"/>
      <c r="B341" s="93" t="s">
        <v>408</v>
      </c>
      <c r="C341" s="95" t="s">
        <v>520</v>
      </c>
      <c r="D341" s="75" t="s">
        <v>521</v>
      </c>
      <c r="E341" s="76" t="s">
        <v>373</v>
      </c>
      <c r="F341" s="76" t="n">
        <v>6</v>
      </c>
      <c r="G341" s="77" t="n">
        <v>6.05</v>
      </c>
      <c r="H341" s="92" t="n">
        <f aca="false">G341*0.95</f>
        <v>5.7475</v>
      </c>
      <c r="I341" s="79" t="s">
        <v>470</v>
      </c>
      <c r="J341" s="79" t="s">
        <v>28</v>
      </c>
      <c r="K341" s="222"/>
      <c r="L341" s="81"/>
      <c r="M341" s="81"/>
      <c r="N341" s="82" t="n">
        <f aca="false">O341*G341</f>
        <v>0</v>
      </c>
      <c r="O341" s="83" t="n">
        <f aca="false">M341+L341*F341</f>
        <v>0</v>
      </c>
      <c r="P341" s="84" t="s">
        <v>29</v>
      </c>
      <c r="Q341" s="62" t="n">
        <f aca="false">L341*H341*F341</f>
        <v>0</v>
      </c>
      <c r="R341" s="62" t="n">
        <f aca="false">R340+Q341</f>
        <v>95.532</v>
      </c>
    </row>
    <row r="342" s="1" customFormat="true" ht="12.8" hidden="false" customHeight="false" outlineLevel="0" collapsed="false">
      <c r="A342" s="93"/>
      <c r="B342" s="93" t="s">
        <v>408</v>
      </c>
      <c r="C342" s="94" t="s">
        <v>522</v>
      </c>
      <c r="D342" s="52" t="s">
        <v>523</v>
      </c>
      <c r="E342" s="53" t="s">
        <v>373</v>
      </c>
      <c r="F342" s="53" t="n">
        <v>6</v>
      </c>
      <c r="G342" s="54" t="n">
        <v>6.32</v>
      </c>
      <c r="H342" s="90" t="n">
        <f aca="false">G342*0.95</f>
        <v>6.004</v>
      </c>
      <c r="I342" s="56" t="s">
        <v>470</v>
      </c>
      <c r="J342" s="56" t="s">
        <v>28</v>
      </c>
      <c r="K342" s="220"/>
      <c r="L342" s="58"/>
      <c r="M342" s="58"/>
      <c r="N342" s="59" t="n">
        <f aca="false">O342*G342</f>
        <v>0</v>
      </c>
      <c r="O342" s="60" t="n">
        <f aca="false">M342+L342*F342</f>
        <v>0</v>
      </c>
      <c r="P342" s="61" t="s">
        <v>29</v>
      </c>
      <c r="Q342" s="62" t="n">
        <f aca="false">L342*H342*F342</f>
        <v>0</v>
      </c>
      <c r="R342" s="62" t="n">
        <f aca="false">R341+Q342</f>
        <v>95.532</v>
      </c>
    </row>
    <row r="343" s="1" customFormat="true" ht="12.8" hidden="false" customHeight="false" outlineLevel="0" collapsed="false">
      <c r="A343" s="93"/>
      <c r="B343" s="93" t="s">
        <v>408</v>
      </c>
      <c r="C343" s="135" t="s">
        <v>524</v>
      </c>
      <c r="D343" s="64" t="s">
        <v>525</v>
      </c>
      <c r="E343" s="65" t="s">
        <v>373</v>
      </c>
      <c r="F343" s="65" t="n">
        <v>6</v>
      </c>
      <c r="G343" s="66" t="n">
        <v>6.32</v>
      </c>
      <c r="H343" s="91" t="n">
        <f aca="false">G343*0.95</f>
        <v>6.004</v>
      </c>
      <c r="I343" s="68" t="s">
        <v>470</v>
      </c>
      <c r="J343" s="68" t="s">
        <v>28</v>
      </c>
      <c r="K343" s="221"/>
      <c r="L343" s="81"/>
      <c r="M343" s="81"/>
      <c r="N343" s="71" t="n">
        <f aca="false">O343*G343</f>
        <v>0</v>
      </c>
      <c r="O343" s="72" t="n">
        <f aca="false">M343+L343*F343</f>
        <v>0</v>
      </c>
      <c r="P343" s="73" t="s">
        <v>29</v>
      </c>
      <c r="Q343" s="62" t="n">
        <f aca="false">L343*H343*F343</f>
        <v>0</v>
      </c>
      <c r="R343" s="62" t="n">
        <f aca="false">R342+Q343</f>
        <v>95.532</v>
      </c>
    </row>
    <row r="344" s="1" customFormat="true" ht="12.8" hidden="false" customHeight="false" outlineLevel="0" collapsed="false">
      <c r="A344" s="93"/>
      <c r="B344" s="93" t="s">
        <v>408</v>
      </c>
      <c r="C344" s="142" t="s">
        <v>526</v>
      </c>
      <c r="D344" s="98" t="s">
        <v>527</v>
      </c>
      <c r="E344" s="99" t="s">
        <v>373</v>
      </c>
      <c r="F344" s="99" t="n">
        <v>6</v>
      </c>
      <c r="G344" s="100" t="n">
        <v>6.44</v>
      </c>
      <c r="H344" s="101" t="n">
        <f aca="false">G344*0.95</f>
        <v>6.118</v>
      </c>
      <c r="I344" s="102" t="s">
        <v>470</v>
      </c>
      <c r="J344" s="102" t="s">
        <v>28</v>
      </c>
      <c r="K344" s="223"/>
      <c r="L344" s="104"/>
      <c r="M344" s="104"/>
      <c r="N344" s="105" t="n">
        <f aca="false">O344*G344</f>
        <v>0</v>
      </c>
      <c r="O344" s="106" t="n">
        <f aca="false">M344+L344*F344</f>
        <v>0</v>
      </c>
      <c r="P344" s="107" t="s">
        <v>29</v>
      </c>
      <c r="Q344" s="62" t="n">
        <f aca="false">L344*H344*F344</f>
        <v>0</v>
      </c>
      <c r="R344" s="62" t="n">
        <f aca="false">R343+Q344</f>
        <v>95.532</v>
      </c>
    </row>
    <row r="345" s="1" customFormat="true" ht="12.8" hidden="false" customHeight="false" outlineLevel="0" collapsed="false">
      <c r="A345" s="48"/>
      <c r="B345" s="48"/>
      <c r="H345" s="138"/>
      <c r="Q345" s="62" t="n">
        <f aca="false">L345*H345*F345</f>
        <v>0</v>
      </c>
      <c r="R345" s="62" t="n">
        <f aca="false">R344+Q345</f>
        <v>95.532</v>
      </c>
    </row>
    <row r="346" s="1" customFormat="true" ht="12.8" hidden="false" customHeight="false" outlineLevel="0" collapsed="false">
      <c r="A346" s="48"/>
      <c r="B346" s="48"/>
      <c r="H346" s="138"/>
      <c r="Q346" s="62" t="n">
        <f aca="false">L346*H346*F346</f>
        <v>0</v>
      </c>
      <c r="R346" s="62" t="n">
        <f aca="false">R345+Q346</f>
        <v>95.532</v>
      </c>
    </row>
    <row r="347" s="1" customFormat="true" ht="12.8" hidden="false" customHeight="false" outlineLevel="0" collapsed="false">
      <c r="A347" s="48"/>
      <c r="B347" s="48"/>
      <c r="H347" s="138"/>
      <c r="Q347" s="62" t="n">
        <f aca="false">L347*H347*F347</f>
        <v>0</v>
      </c>
      <c r="R347" s="62" t="n">
        <f aca="false">R346+Q347</f>
        <v>95.532</v>
      </c>
    </row>
    <row r="348" s="1" customFormat="true" ht="12.8" hidden="false" customHeight="false" outlineLevel="0" collapsed="false">
      <c r="A348" s="48"/>
      <c r="B348" s="48"/>
      <c r="H348" s="138"/>
      <c r="Q348" s="62" t="n">
        <f aca="false">L348*H348*F348</f>
        <v>0</v>
      </c>
      <c r="R348" s="62" t="n">
        <f aca="false">R347+Q348</f>
        <v>95.532</v>
      </c>
    </row>
    <row r="349" s="1" customFormat="true" ht="12.8" hidden="false" customHeight="false" outlineLevel="0" collapsed="false">
      <c r="A349" s="48"/>
      <c r="B349" s="48"/>
      <c r="H349" s="138"/>
      <c r="Q349" s="62" t="n">
        <f aca="false">L349*H349*F349</f>
        <v>0</v>
      </c>
      <c r="R349" s="62" t="n">
        <f aca="false">R348+Q349</f>
        <v>95.532</v>
      </c>
    </row>
    <row r="350" s="1" customFormat="true" ht="12.8" hidden="false" customHeight="false" outlineLevel="0" collapsed="false">
      <c r="A350" s="48"/>
      <c r="B350" s="48"/>
      <c r="H350" s="138"/>
      <c r="Q350" s="62" t="n">
        <f aca="false">L350*H350*F350</f>
        <v>0</v>
      </c>
      <c r="R350" s="62" t="n">
        <f aca="false">R349+Q350</f>
        <v>95.532</v>
      </c>
    </row>
    <row r="351" s="1" customFormat="true" ht="12.8" hidden="false" customHeight="false" outlineLevel="0" collapsed="false">
      <c r="A351" s="48"/>
      <c r="B351" s="48"/>
      <c r="H351" s="138"/>
      <c r="Q351" s="62" t="n">
        <f aca="false">L351*H351*F351</f>
        <v>0</v>
      </c>
      <c r="R351" s="62" t="n">
        <f aca="false">R350+Q351</f>
        <v>95.532</v>
      </c>
    </row>
    <row r="352" s="1" customFormat="true" ht="12.8" hidden="false" customHeight="false" outlineLevel="0" collapsed="false">
      <c r="A352" s="48"/>
      <c r="B352" s="48"/>
      <c r="H352" s="138"/>
      <c r="Q352" s="62" t="n">
        <f aca="false">L352*H352*F352</f>
        <v>0</v>
      </c>
      <c r="R352" s="62" t="n">
        <f aca="false">R351+Q352</f>
        <v>95.532</v>
      </c>
    </row>
    <row r="353" s="1" customFormat="true" ht="12.8" hidden="false" customHeight="false" outlineLevel="0" collapsed="false">
      <c r="A353" s="48"/>
      <c r="B353" s="48"/>
      <c r="H353" s="138"/>
      <c r="Q353" s="62" t="n">
        <f aca="false">L353*H353*F353</f>
        <v>0</v>
      </c>
      <c r="R353" s="62" t="n">
        <f aca="false">R352+Q353</f>
        <v>95.532</v>
      </c>
    </row>
    <row r="354" s="1" customFormat="true" ht="12.8" hidden="false" customHeight="false" outlineLevel="0" collapsed="false">
      <c r="A354" s="48"/>
      <c r="B354" s="48"/>
      <c r="H354" s="138"/>
      <c r="Q354" s="62" t="n">
        <f aca="false">L354*H354*F354</f>
        <v>0</v>
      </c>
      <c r="R354" s="62" t="n">
        <f aca="false">R353+Q354</f>
        <v>95.532</v>
      </c>
    </row>
    <row r="355" s="1" customFormat="true" ht="12.8" hidden="false" customHeight="false" outlineLevel="0" collapsed="false">
      <c r="A355" s="48"/>
      <c r="B355" s="48"/>
      <c r="H355" s="138"/>
      <c r="Q355" s="62" t="n">
        <f aca="false">L355*H355*F355</f>
        <v>0</v>
      </c>
      <c r="R355" s="62" t="n">
        <f aca="false">R354+Q355</f>
        <v>95.532</v>
      </c>
    </row>
    <row r="356" customFormat="false" ht="33.85" hidden="false" customHeight="false" outlineLevel="0" collapsed="false">
      <c r="A356" s="48"/>
      <c r="B356" s="48" t="s">
        <v>528</v>
      </c>
      <c r="C356" s="1"/>
      <c r="D356" s="33" t="s">
        <v>528</v>
      </c>
      <c r="E356" s="33"/>
      <c r="F356" s="33"/>
      <c r="G356" s="33"/>
      <c r="H356" s="33"/>
      <c r="I356" s="33"/>
      <c r="J356" s="33"/>
      <c r="K356" s="33"/>
      <c r="L356" s="1"/>
      <c r="M356" s="1"/>
      <c r="N356" s="1"/>
      <c r="O356" s="1"/>
      <c r="P356" s="1"/>
      <c r="Q356" s="62" t="n">
        <f aca="false">L356*H356*F356</f>
        <v>0</v>
      </c>
      <c r="R356" s="62" t="n">
        <f aca="false">R355+Q356</f>
        <v>95.532</v>
      </c>
      <c r="S356" s="1"/>
      <c r="T356" s="1"/>
      <c r="U356" s="1"/>
      <c r="V356" s="1"/>
      <c r="W356" s="1"/>
      <c r="X356" s="1"/>
      <c r="Y356" s="1"/>
    </row>
    <row r="357" customFormat="false" ht="13.8" hidden="false" customHeight="true" outlineLevel="0" collapsed="false">
      <c r="A357" s="117"/>
      <c r="B357" s="117"/>
      <c r="C357" s="7"/>
      <c r="D357" s="7"/>
      <c r="E357" s="34" t="s">
        <v>4</v>
      </c>
      <c r="F357" s="35" t="s">
        <v>5</v>
      </c>
      <c r="G357" s="36" t="s">
        <v>6</v>
      </c>
      <c r="H357" s="37" t="s">
        <v>7</v>
      </c>
      <c r="I357" s="38" t="s">
        <v>8</v>
      </c>
      <c r="J357" s="39" t="s">
        <v>9</v>
      </c>
      <c r="K357" s="226" t="s">
        <v>529</v>
      </c>
      <c r="L357" s="41" t="s">
        <v>11</v>
      </c>
      <c r="M357" s="41"/>
      <c r="N357" s="41"/>
      <c r="O357" s="41"/>
      <c r="P357" s="41"/>
      <c r="Q357" s="62"/>
      <c r="R357" s="62" t="n">
        <f aca="false">R356+Q357</f>
        <v>95.532</v>
      </c>
      <c r="S357" s="1"/>
      <c r="T357" s="1"/>
      <c r="U357" s="1"/>
      <c r="V357" s="1"/>
      <c r="W357" s="1"/>
      <c r="X357" s="1"/>
      <c r="Y357" s="1"/>
    </row>
    <row r="358" customFormat="false" ht="14.25" hidden="false" customHeight="true" outlineLevel="0" collapsed="false">
      <c r="A358" s="117"/>
      <c r="B358" s="117"/>
      <c r="C358" s="43" t="s">
        <v>14</v>
      </c>
      <c r="D358" s="43" t="s">
        <v>15</v>
      </c>
      <c r="E358" s="34"/>
      <c r="F358" s="35"/>
      <c r="G358" s="36"/>
      <c r="H358" s="37"/>
      <c r="I358" s="38"/>
      <c r="J358" s="39"/>
      <c r="K358" s="226"/>
      <c r="L358" s="44" t="s">
        <v>530</v>
      </c>
      <c r="M358" s="44"/>
      <c r="N358" s="45" t="s">
        <v>17</v>
      </c>
      <c r="O358" s="46" t="s">
        <v>18</v>
      </c>
      <c r="P358" s="47" t="s">
        <v>19</v>
      </c>
      <c r="Q358" s="62"/>
      <c r="R358" s="62" t="n">
        <f aca="false">R357+Q358</f>
        <v>95.532</v>
      </c>
      <c r="S358" s="1"/>
      <c r="T358" s="1"/>
      <c r="U358" s="1"/>
      <c r="V358" s="1"/>
      <c r="W358" s="1"/>
      <c r="X358" s="1"/>
      <c r="Y358" s="1"/>
    </row>
    <row r="359" customFormat="false" ht="13.8" hidden="false" customHeight="false" outlineLevel="0" collapsed="false">
      <c r="A359" s="117"/>
      <c r="B359" s="117"/>
      <c r="C359" s="43"/>
      <c r="D359" s="43"/>
      <c r="E359" s="34"/>
      <c r="F359" s="35"/>
      <c r="G359" s="36"/>
      <c r="H359" s="37"/>
      <c r="I359" s="38"/>
      <c r="J359" s="39"/>
      <c r="K359" s="226"/>
      <c r="L359" s="44"/>
      <c r="M359" s="44"/>
      <c r="N359" s="45"/>
      <c r="O359" s="46"/>
      <c r="P359" s="47"/>
      <c r="Q359" s="62" t="n">
        <f aca="false">L359*H359*F359</f>
        <v>0</v>
      </c>
      <c r="R359" s="62" t="n">
        <f aca="false">R358+Q359</f>
        <v>95.532</v>
      </c>
      <c r="S359" s="1"/>
      <c r="T359" s="1"/>
      <c r="U359" s="1"/>
      <c r="V359" s="1"/>
      <c r="W359" s="1"/>
      <c r="X359" s="1"/>
      <c r="Y359" s="1"/>
    </row>
    <row r="360" s="1" customFormat="true" ht="12.8" hidden="false" customHeight="false" outlineLevel="0" collapsed="false">
      <c r="A360" s="93" t="s">
        <v>123</v>
      </c>
      <c r="B360" s="93" t="s">
        <v>528</v>
      </c>
      <c r="C360" s="95" t="s">
        <v>531</v>
      </c>
      <c r="D360" s="75" t="s">
        <v>532</v>
      </c>
      <c r="E360" s="76" t="s">
        <v>533</v>
      </c>
      <c r="F360" s="76" t="n">
        <v>1</v>
      </c>
      <c r="G360" s="77" t="n">
        <v>56.5</v>
      </c>
      <c r="H360" s="227" t="n">
        <f aca="false">G360*0.95</f>
        <v>53.675</v>
      </c>
      <c r="I360" s="79" t="s">
        <v>127</v>
      </c>
      <c r="J360" s="79" t="s">
        <v>28</v>
      </c>
      <c r="K360" s="228" t="n">
        <f aca="false">H360/20</f>
        <v>2.68375</v>
      </c>
      <c r="L360" s="104"/>
      <c r="M360" s="104"/>
      <c r="N360" s="82" t="n">
        <f aca="false">O360*G360</f>
        <v>0</v>
      </c>
      <c r="O360" s="229" t="n">
        <f aca="false">L360*F360</f>
        <v>0</v>
      </c>
      <c r="P360" s="84" t="n">
        <v>20</v>
      </c>
      <c r="Q360" s="62" t="n">
        <f aca="false">L360*H360*F360</f>
        <v>0</v>
      </c>
      <c r="R360" s="62" t="n">
        <f aca="false">R359+Q360</f>
        <v>95.532</v>
      </c>
    </row>
    <row r="361" s="1" customFormat="true" ht="12.8" hidden="false" customHeight="false" outlineLevel="0" collapsed="false">
      <c r="A361" s="93" t="s">
        <v>123</v>
      </c>
      <c r="B361" s="93" t="s">
        <v>528</v>
      </c>
      <c r="C361" s="95" t="s">
        <v>534</v>
      </c>
      <c r="D361" s="75" t="s">
        <v>535</v>
      </c>
      <c r="E361" s="76" t="s">
        <v>533</v>
      </c>
      <c r="F361" s="76" t="n">
        <v>1</v>
      </c>
      <c r="G361" s="77" t="n">
        <v>80.53</v>
      </c>
      <c r="H361" s="227" t="n">
        <f aca="false">G361*0.95</f>
        <v>76.5035</v>
      </c>
      <c r="I361" s="79" t="s">
        <v>536</v>
      </c>
      <c r="J361" s="79" t="s">
        <v>28</v>
      </c>
      <c r="K361" s="228" t="n">
        <f aca="false">H361/20</f>
        <v>3.825175</v>
      </c>
      <c r="L361" s="104"/>
      <c r="M361" s="104"/>
      <c r="N361" s="82" t="n">
        <f aca="false">O361*G361</f>
        <v>0</v>
      </c>
      <c r="O361" s="229" t="n">
        <f aca="false">L361*F361</f>
        <v>0</v>
      </c>
      <c r="P361" s="84" t="n">
        <v>20</v>
      </c>
      <c r="Q361" s="62" t="n">
        <f aca="false">L361*H361*F361</f>
        <v>0</v>
      </c>
      <c r="R361" s="62" t="n">
        <f aca="false">R360+Q361</f>
        <v>95.532</v>
      </c>
    </row>
    <row r="362" s="1" customFormat="true" ht="12.8" hidden="false" customHeight="false" outlineLevel="0" collapsed="false">
      <c r="A362" s="93" t="s">
        <v>123</v>
      </c>
      <c r="B362" s="93" t="s">
        <v>528</v>
      </c>
      <c r="C362" s="95" t="s">
        <v>537</v>
      </c>
      <c r="D362" s="75" t="s">
        <v>538</v>
      </c>
      <c r="E362" s="76" t="s">
        <v>533</v>
      </c>
      <c r="F362" s="76" t="n">
        <v>1</v>
      </c>
      <c r="G362" s="77" t="n">
        <v>78.4</v>
      </c>
      <c r="H362" s="227" t="n">
        <f aca="false">G362*0.95</f>
        <v>74.48</v>
      </c>
      <c r="I362" s="79" t="s">
        <v>127</v>
      </c>
      <c r="J362" s="79" t="s">
        <v>28</v>
      </c>
      <c r="K362" s="228" t="n">
        <f aca="false">H362/20</f>
        <v>3.724</v>
      </c>
      <c r="L362" s="104"/>
      <c r="M362" s="104"/>
      <c r="N362" s="82" t="n">
        <f aca="false">O362*G362</f>
        <v>0</v>
      </c>
      <c r="O362" s="229" t="n">
        <f aca="false">L362*F362</f>
        <v>0</v>
      </c>
      <c r="P362" s="84" t="n">
        <v>20</v>
      </c>
      <c r="Q362" s="62" t="n">
        <f aca="false">L362*H362*F362</f>
        <v>0</v>
      </c>
      <c r="R362" s="62" t="n">
        <f aca="false">R361+Q362</f>
        <v>95.532</v>
      </c>
    </row>
    <row r="363" s="1" customFormat="true" ht="12.8" hidden="false" customHeight="false" outlineLevel="0" collapsed="false">
      <c r="A363" s="93" t="s">
        <v>123</v>
      </c>
      <c r="B363" s="93" t="s">
        <v>528</v>
      </c>
      <c r="C363" s="135" t="s">
        <v>539</v>
      </c>
      <c r="D363" s="64" t="s">
        <v>540</v>
      </c>
      <c r="E363" s="65" t="s">
        <v>533</v>
      </c>
      <c r="F363" s="65" t="n">
        <v>1</v>
      </c>
      <c r="G363" s="66" t="n">
        <v>51.42</v>
      </c>
      <c r="H363" s="230" t="n">
        <f aca="false">G363*0.95</f>
        <v>48.849</v>
      </c>
      <c r="I363" s="68" t="s">
        <v>127</v>
      </c>
      <c r="J363" s="68" t="s">
        <v>28</v>
      </c>
      <c r="K363" s="231" t="n">
        <f aca="false">H363/20</f>
        <v>2.44245</v>
      </c>
      <c r="L363" s="58"/>
      <c r="M363" s="58"/>
      <c r="N363" s="71" t="n">
        <f aca="false">O363*G363</f>
        <v>0</v>
      </c>
      <c r="O363" s="232" t="n">
        <f aca="false">L363*F363</f>
        <v>0</v>
      </c>
      <c r="P363" s="73" t="n">
        <v>20</v>
      </c>
      <c r="Q363" s="62" t="n">
        <f aca="false">L363*H363*F363</f>
        <v>0</v>
      </c>
      <c r="R363" s="62" t="n">
        <f aca="false">R362+Q363</f>
        <v>95.532</v>
      </c>
    </row>
    <row r="364" s="1" customFormat="true" ht="12.8" hidden="false" customHeight="false" outlineLevel="0" collapsed="false">
      <c r="A364" s="93" t="s">
        <v>123</v>
      </c>
      <c r="B364" s="93" t="s">
        <v>528</v>
      </c>
      <c r="C364" s="135" t="s">
        <v>541</v>
      </c>
      <c r="D364" s="64" t="s">
        <v>542</v>
      </c>
      <c r="E364" s="65" t="s">
        <v>533</v>
      </c>
      <c r="F364" s="65" t="n">
        <v>1</v>
      </c>
      <c r="G364" s="66" t="n">
        <v>64.68</v>
      </c>
      <c r="H364" s="230" t="n">
        <f aca="false">G364*0.95</f>
        <v>61.446</v>
      </c>
      <c r="I364" s="68" t="s">
        <v>127</v>
      </c>
      <c r="J364" s="68" t="s">
        <v>28</v>
      </c>
      <c r="K364" s="233" t="n">
        <f aca="false">H364/20</f>
        <v>3.0723</v>
      </c>
      <c r="L364" s="70"/>
      <c r="M364" s="70"/>
      <c r="N364" s="71" t="n">
        <f aca="false">O364*G364</f>
        <v>0</v>
      </c>
      <c r="O364" s="232" t="n">
        <f aca="false">L364*F364</f>
        <v>0</v>
      </c>
      <c r="P364" s="73" t="n">
        <v>20</v>
      </c>
      <c r="Q364" s="62" t="n">
        <f aca="false">L364*H364*F364</f>
        <v>0</v>
      </c>
      <c r="R364" s="62" t="n">
        <f aca="false">R363+Q364</f>
        <v>95.532</v>
      </c>
    </row>
    <row r="365" s="1" customFormat="true" ht="12.8" hidden="false" customHeight="false" outlineLevel="0" collapsed="false">
      <c r="A365" s="93" t="s">
        <v>123</v>
      </c>
      <c r="B365" s="93" t="s">
        <v>528</v>
      </c>
      <c r="C365" s="135" t="s">
        <v>543</v>
      </c>
      <c r="D365" s="64" t="s">
        <v>544</v>
      </c>
      <c r="E365" s="65" t="s">
        <v>533</v>
      </c>
      <c r="F365" s="65" t="n">
        <v>1</v>
      </c>
      <c r="G365" s="66" t="n">
        <v>64.71</v>
      </c>
      <c r="H365" s="230" t="n">
        <f aca="false">G365*0.95</f>
        <v>61.4745</v>
      </c>
      <c r="I365" s="68" t="s">
        <v>127</v>
      </c>
      <c r="J365" s="68" t="s">
        <v>28</v>
      </c>
      <c r="K365" s="233" t="n">
        <f aca="false">H365/20</f>
        <v>3.073725</v>
      </c>
      <c r="L365" s="70"/>
      <c r="M365" s="70"/>
      <c r="N365" s="71" t="n">
        <f aca="false">O365*G365</f>
        <v>0</v>
      </c>
      <c r="O365" s="232" t="n">
        <f aca="false">L365*F365</f>
        <v>0</v>
      </c>
      <c r="P365" s="73" t="n">
        <v>20</v>
      </c>
      <c r="Q365" s="62" t="n">
        <f aca="false">L365*H365*F365</f>
        <v>0</v>
      </c>
      <c r="R365" s="62" t="n">
        <f aca="false">R364+Q365</f>
        <v>95.532</v>
      </c>
    </row>
    <row r="366" s="1" customFormat="true" ht="12.8" hidden="false" customHeight="false" outlineLevel="0" collapsed="false">
      <c r="A366" s="93" t="s">
        <v>123</v>
      </c>
      <c r="B366" s="93" t="s">
        <v>528</v>
      </c>
      <c r="C366" s="135" t="s">
        <v>545</v>
      </c>
      <c r="D366" s="64" t="s">
        <v>546</v>
      </c>
      <c r="E366" s="65" t="s">
        <v>533</v>
      </c>
      <c r="F366" s="65" t="n">
        <v>1</v>
      </c>
      <c r="G366" s="66" t="n">
        <v>71.05</v>
      </c>
      <c r="H366" s="230" t="n">
        <f aca="false">G366*0.95</f>
        <v>67.4975</v>
      </c>
      <c r="I366" s="68" t="s">
        <v>127</v>
      </c>
      <c r="J366" s="68" t="s">
        <v>28</v>
      </c>
      <c r="K366" s="233" t="n">
        <f aca="false">H366/20</f>
        <v>3.374875</v>
      </c>
      <c r="L366" s="70"/>
      <c r="M366" s="70"/>
      <c r="N366" s="71" t="n">
        <f aca="false">O366*G366</f>
        <v>0</v>
      </c>
      <c r="O366" s="232" t="n">
        <f aca="false">L366*F366</f>
        <v>0</v>
      </c>
      <c r="P366" s="73" t="n">
        <v>20</v>
      </c>
      <c r="Q366" s="62" t="n">
        <f aca="false">L366*H366*F366</f>
        <v>0</v>
      </c>
      <c r="R366" s="62" t="n">
        <f aca="false">R365+Q366</f>
        <v>95.532</v>
      </c>
    </row>
    <row r="367" s="1" customFormat="true" ht="12.8" hidden="false" customHeight="false" outlineLevel="0" collapsed="false">
      <c r="A367" s="93" t="s">
        <v>123</v>
      </c>
      <c r="B367" s="93" t="s">
        <v>528</v>
      </c>
      <c r="C367" s="135" t="s">
        <v>547</v>
      </c>
      <c r="D367" s="64" t="s">
        <v>548</v>
      </c>
      <c r="E367" s="65" t="s">
        <v>533</v>
      </c>
      <c r="F367" s="65" t="n">
        <v>1</v>
      </c>
      <c r="G367" s="66" t="n">
        <v>81.58</v>
      </c>
      <c r="H367" s="230" t="n">
        <f aca="false">G367*0.95</f>
        <v>77.501</v>
      </c>
      <c r="I367" s="68" t="s">
        <v>127</v>
      </c>
      <c r="J367" s="68" t="s">
        <v>28</v>
      </c>
      <c r="K367" s="233" t="n">
        <f aca="false">H367/20</f>
        <v>3.87505</v>
      </c>
      <c r="L367" s="70"/>
      <c r="M367" s="70"/>
      <c r="N367" s="71" t="n">
        <f aca="false">O367*G367</f>
        <v>0</v>
      </c>
      <c r="O367" s="232" t="n">
        <f aca="false">L367*F367</f>
        <v>0</v>
      </c>
      <c r="P367" s="73" t="n">
        <v>20</v>
      </c>
      <c r="Q367" s="62" t="n">
        <f aca="false">L367*H367*F367</f>
        <v>0</v>
      </c>
      <c r="R367" s="62" t="n">
        <f aca="false">R366+Q367</f>
        <v>95.532</v>
      </c>
    </row>
    <row r="368" s="1" customFormat="true" ht="12.8" hidden="false" customHeight="false" outlineLevel="0" collapsed="false">
      <c r="A368" s="93" t="s">
        <v>123</v>
      </c>
      <c r="B368" s="93" t="s">
        <v>528</v>
      </c>
      <c r="C368" s="95" t="s">
        <v>549</v>
      </c>
      <c r="D368" s="75" t="s">
        <v>550</v>
      </c>
      <c r="E368" s="76" t="s">
        <v>533</v>
      </c>
      <c r="F368" s="76" t="n">
        <v>1</v>
      </c>
      <c r="G368" s="77" t="n">
        <v>88.16</v>
      </c>
      <c r="H368" s="227" t="n">
        <f aca="false">G368*0.95</f>
        <v>83.752</v>
      </c>
      <c r="I368" s="79" t="s">
        <v>127</v>
      </c>
      <c r="J368" s="79" t="s">
        <v>28</v>
      </c>
      <c r="K368" s="228" t="n">
        <f aca="false">H368/20</f>
        <v>4.1876</v>
      </c>
      <c r="L368" s="81"/>
      <c r="M368" s="81"/>
      <c r="N368" s="82" t="n">
        <f aca="false">O368*G368</f>
        <v>0</v>
      </c>
      <c r="O368" s="229" t="n">
        <f aca="false">L368*F368</f>
        <v>0</v>
      </c>
      <c r="P368" s="84" t="n">
        <v>20</v>
      </c>
      <c r="Q368" s="62" t="n">
        <f aca="false">L368*H368*F368</f>
        <v>0</v>
      </c>
      <c r="R368" s="62" t="n">
        <f aca="false">R367+Q368</f>
        <v>95.532</v>
      </c>
    </row>
    <row r="369" s="1" customFormat="true" ht="12.8" hidden="false" customHeight="false" outlineLevel="0" collapsed="false">
      <c r="A369" s="93" t="s">
        <v>123</v>
      </c>
      <c r="B369" s="93" t="s">
        <v>528</v>
      </c>
      <c r="C369" s="94" t="s">
        <v>551</v>
      </c>
      <c r="D369" s="52" t="s">
        <v>552</v>
      </c>
      <c r="E369" s="53" t="s">
        <v>533</v>
      </c>
      <c r="F369" s="53" t="n">
        <v>1</v>
      </c>
      <c r="G369" s="54" t="n">
        <v>65.95</v>
      </c>
      <c r="H369" s="234" t="n">
        <f aca="false">G369*0.95</f>
        <v>62.6525</v>
      </c>
      <c r="I369" s="68" t="s">
        <v>127</v>
      </c>
      <c r="J369" s="56" t="s">
        <v>28</v>
      </c>
      <c r="K369" s="231" t="n">
        <f aca="false">H369/20</f>
        <v>3.132625</v>
      </c>
      <c r="L369" s="58"/>
      <c r="M369" s="58"/>
      <c r="N369" s="59" t="n">
        <f aca="false">O369*G369</f>
        <v>0</v>
      </c>
      <c r="O369" s="235" t="n">
        <f aca="false">L369*F369</f>
        <v>0</v>
      </c>
      <c r="P369" s="61" t="n">
        <v>20</v>
      </c>
      <c r="Q369" s="62" t="n">
        <f aca="false">L369*H369*F369</f>
        <v>0</v>
      </c>
      <c r="R369" s="62" t="n">
        <f aca="false">R368+Q369</f>
        <v>95.532</v>
      </c>
    </row>
    <row r="370" s="1" customFormat="true" ht="12.8" hidden="false" customHeight="false" outlineLevel="0" collapsed="false">
      <c r="A370" s="93" t="s">
        <v>123</v>
      </c>
      <c r="B370" s="93" t="s">
        <v>528</v>
      </c>
      <c r="C370" s="135" t="s">
        <v>553</v>
      </c>
      <c r="D370" s="64" t="s">
        <v>554</v>
      </c>
      <c r="E370" s="65" t="s">
        <v>533</v>
      </c>
      <c r="F370" s="65" t="n">
        <v>1</v>
      </c>
      <c r="G370" s="66" t="n">
        <v>76.3</v>
      </c>
      <c r="H370" s="230" t="n">
        <f aca="false">G370*0.95</f>
        <v>72.485</v>
      </c>
      <c r="I370" s="68" t="s">
        <v>127</v>
      </c>
      <c r="J370" s="68" t="s">
        <v>28</v>
      </c>
      <c r="K370" s="233" t="n">
        <f aca="false">H370/20</f>
        <v>3.62425</v>
      </c>
      <c r="L370" s="70"/>
      <c r="M370" s="70"/>
      <c r="N370" s="71" t="n">
        <f aca="false">O370*G370</f>
        <v>0</v>
      </c>
      <c r="O370" s="232" t="n">
        <f aca="false">L370*F370</f>
        <v>0</v>
      </c>
      <c r="P370" s="73" t="n">
        <v>20</v>
      </c>
      <c r="Q370" s="62" t="n">
        <f aca="false">L370*H370*F370</f>
        <v>0</v>
      </c>
      <c r="R370" s="62" t="n">
        <f aca="false">R369+Q370</f>
        <v>95.532</v>
      </c>
    </row>
    <row r="371" s="1" customFormat="true" ht="12.8" hidden="false" customHeight="false" outlineLevel="0" collapsed="false">
      <c r="A371" s="93" t="s">
        <v>123</v>
      </c>
      <c r="B371" s="93" t="s">
        <v>528</v>
      </c>
      <c r="C371" s="135" t="s">
        <v>555</v>
      </c>
      <c r="D371" s="64" t="s">
        <v>556</v>
      </c>
      <c r="E371" s="65" t="s">
        <v>533</v>
      </c>
      <c r="F371" s="65" t="n">
        <v>1</v>
      </c>
      <c r="G371" s="66" t="n">
        <v>76.9</v>
      </c>
      <c r="H371" s="230" t="n">
        <f aca="false">G371*0.95</f>
        <v>73.055</v>
      </c>
      <c r="I371" s="68" t="s">
        <v>127</v>
      </c>
      <c r="J371" s="68" t="s">
        <v>28</v>
      </c>
      <c r="K371" s="233" t="n">
        <f aca="false">H371/20</f>
        <v>3.65275</v>
      </c>
      <c r="L371" s="70"/>
      <c r="M371" s="70"/>
      <c r="N371" s="71" t="n">
        <f aca="false">O371*G371</f>
        <v>0</v>
      </c>
      <c r="O371" s="232" t="n">
        <f aca="false">L371*F371</f>
        <v>0</v>
      </c>
      <c r="P371" s="73" t="n">
        <v>20</v>
      </c>
      <c r="Q371" s="62" t="n">
        <f aca="false">L371*H371*F371</f>
        <v>0</v>
      </c>
      <c r="R371" s="62" t="n">
        <f aca="false">R370+Q371</f>
        <v>95.532</v>
      </c>
    </row>
    <row r="372" s="1" customFormat="true" ht="12.8" hidden="false" customHeight="false" outlineLevel="0" collapsed="false">
      <c r="A372" s="93" t="s">
        <v>123</v>
      </c>
      <c r="B372" s="93" t="s">
        <v>528</v>
      </c>
      <c r="C372" s="95" t="s">
        <v>557</v>
      </c>
      <c r="D372" s="75" t="s">
        <v>558</v>
      </c>
      <c r="E372" s="76" t="s">
        <v>533</v>
      </c>
      <c r="F372" s="76" t="n">
        <v>1</v>
      </c>
      <c r="G372" s="77" t="n">
        <v>73.8</v>
      </c>
      <c r="H372" s="227" t="n">
        <f aca="false">G372*0.95</f>
        <v>70.11</v>
      </c>
      <c r="I372" s="79" t="s">
        <v>127</v>
      </c>
      <c r="J372" s="79" t="s">
        <v>28</v>
      </c>
      <c r="K372" s="228" t="n">
        <f aca="false">H372/20</f>
        <v>3.5055</v>
      </c>
      <c r="L372" s="81"/>
      <c r="M372" s="81"/>
      <c r="N372" s="82" t="n">
        <f aca="false">O372*G372</f>
        <v>0</v>
      </c>
      <c r="O372" s="229" t="n">
        <f aca="false">L372*F372</f>
        <v>0</v>
      </c>
      <c r="P372" s="84" t="n">
        <v>20</v>
      </c>
      <c r="Q372" s="62" t="n">
        <f aca="false">L372*H372*F372</f>
        <v>0</v>
      </c>
      <c r="R372" s="62" t="n">
        <f aca="false">R371+Q372</f>
        <v>95.532</v>
      </c>
    </row>
    <row r="373" s="1" customFormat="true" ht="12.8" hidden="false" customHeight="false" outlineLevel="0" collapsed="false">
      <c r="A373" s="93" t="s">
        <v>123</v>
      </c>
      <c r="B373" s="93" t="s">
        <v>528</v>
      </c>
      <c r="C373" s="95" t="s">
        <v>559</v>
      </c>
      <c r="D373" s="75" t="s">
        <v>560</v>
      </c>
      <c r="E373" s="76" t="s">
        <v>533</v>
      </c>
      <c r="F373" s="76" t="n">
        <v>1</v>
      </c>
      <c r="G373" s="77" t="n">
        <v>66</v>
      </c>
      <c r="H373" s="227" t="n">
        <f aca="false">G373*0.95</f>
        <v>62.7</v>
      </c>
      <c r="I373" s="79" t="s">
        <v>127</v>
      </c>
      <c r="J373" s="79" t="s">
        <v>28</v>
      </c>
      <c r="K373" s="228" t="n">
        <f aca="false">H373/20</f>
        <v>3.135</v>
      </c>
      <c r="L373" s="104"/>
      <c r="M373" s="104"/>
      <c r="N373" s="82" t="n">
        <f aca="false">O373*G373</f>
        <v>0</v>
      </c>
      <c r="O373" s="229" t="n">
        <f aca="false">L373*F373</f>
        <v>0</v>
      </c>
      <c r="P373" s="84" t="n">
        <v>20</v>
      </c>
      <c r="Q373" s="62" t="n">
        <f aca="false">L373*H373*F373</f>
        <v>0</v>
      </c>
      <c r="R373" s="62" t="n">
        <f aca="false">R372+Q373</f>
        <v>95.532</v>
      </c>
    </row>
    <row r="374" s="1" customFormat="true" ht="12.8" hidden="false" customHeight="false" outlineLevel="0" collapsed="false">
      <c r="A374" s="93" t="s">
        <v>123</v>
      </c>
      <c r="B374" s="93" t="s">
        <v>528</v>
      </c>
      <c r="C374" s="95" t="s">
        <v>561</v>
      </c>
      <c r="D374" s="75" t="s">
        <v>562</v>
      </c>
      <c r="E374" s="76" t="s">
        <v>533</v>
      </c>
      <c r="F374" s="76" t="n">
        <v>1</v>
      </c>
      <c r="G374" s="77" t="n">
        <v>56.21</v>
      </c>
      <c r="H374" s="227" t="n">
        <f aca="false">G374*0.95</f>
        <v>53.3995</v>
      </c>
      <c r="I374" s="79" t="s">
        <v>563</v>
      </c>
      <c r="J374" s="79" t="s">
        <v>28</v>
      </c>
      <c r="K374" s="228" t="n">
        <f aca="false">H374/20</f>
        <v>2.669975</v>
      </c>
      <c r="L374" s="104"/>
      <c r="M374" s="104"/>
      <c r="N374" s="82" t="n">
        <f aca="false">O374*G374</f>
        <v>0</v>
      </c>
      <c r="O374" s="229" t="n">
        <f aca="false">L374*F374</f>
        <v>0</v>
      </c>
      <c r="P374" s="84" t="n">
        <v>20</v>
      </c>
      <c r="Q374" s="62" t="n">
        <f aca="false">L374*H374*F374</f>
        <v>0</v>
      </c>
      <c r="R374" s="62" t="n">
        <f aca="false">R373+Q374</f>
        <v>95.532</v>
      </c>
    </row>
    <row r="375" s="1" customFormat="true" ht="12.8" hidden="false" customHeight="false" outlineLevel="0" collapsed="false">
      <c r="A375" s="93" t="s">
        <v>123</v>
      </c>
      <c r="B375" s="93" t="s">
        <v>528</v>
      </c>
      <c r="C375" s="135" t="s">
        <v>564</v>
      </c>
      <c r="D375" s="64" t="s">
        <v>565</v>
      </c>
      <c r="E375" s="65" t="s">
        <v>533</v>
      </c>
      <c r="F375" s="65" t="n">
        <v>1</v>
      </c>
      <c r="G375" s="66" t="n">
        <v>66.5</v>
      </c>
      <c r="H375" s="230" t="n">
        <f aca="false">G375*0.95</f>
        <v>63.175</v>
      </c>
      <c r="I375" s="68" t="s">
        <v>213</v>
      </c>
      <c r="J375" s="68" t="s">
        <v>28</v>
      </c>
      <c r="K375" s="233" t="n">
        <f aca="false">H375/20</f>
        <v>3.15875</v>
      </c>
      <c r="L375" s="58"/>
      <c r="M375" s="58"/>
      <c r="N375" s="71" t="n">
        <f aca="false">O375*G375</f>
        <v>0</v>
      </c>
      <c r="O375" s="232" t="n">
        <f aca="false">L375*F375</f>
        <v>0</v>
      </c>
      <c r="P375" s="73" t="n">
        <v>20</v>
      </c>
      <c r="Q375" s="62" t="n">
        <f aca="false">L375*H375*F375</f>
        <v>0</v>
      </c>
      <c r="R375" s="62" t="n">
        <f aca="false">R374+Q375</f>
        <v>95.532</v>
      </c>
    </row>
    <row r="376" s="1" customFormat="true" ht="12.8" hidden="false" customHeight="false" outlineLevel="0" collapsed="false">
      <c r="A376" s="93" t="s">
        <v>123</v>
      </c>
      <c r="B376" s="93" t="s">
        <v>528</v>
      </c>
      <c r="C376" s="135" t="s">
        <v>566</v>
      </c>
      <c r="D376" s="64" t="s">
        <v>567</v>
      </c>
      <c r="E376" s="65" t="s">
        <v>533</v>
      </c>
      <c r="F376" s="65" t="n">
        <v>1</v>
      </c>
      <c r="G376" s="66" t="n">
        <v>71.7</v>
      </c>
      <c r="H376" s="230" t="n">
        <f aca="false">G376*0.95</f>
        <v>68.115</v>
      </c>
      <c r="I376" s="68" t="s">
        <v>213</v>
      </c>
      <c r="J376" s="68" t="s">
        <v>28</v>
      </c>
      <c r="K376" s="233" t="n">
        <f aca="false">H376/20</f>
        <v>3.40575</v>
      </c>
      <c r="L376" s="70"/>
      <c r="M376" s="70"/>
      <c r="N376" s="71" t="n">
        <f aca="false">O376*G376</f>
        <v>0</v>
      </c>
      <c r="O376" s="232" t="n">
        <f aca="false">L376*F376</f>
        <v>0</v>
      </c>
      <c r="P376" s="73" t="n">
        <v>20</v>
      </c>
      <c r="Q376" s="62" t="n">
        <f aca="false">L376*H376*F376</f>
        <v>0</v>
      </c>
      <c r="R376" s="62" t="n">
        <f aca="false">R375+Q376</f>
        <v>95.532</v>
      </c>
    </row>
    <row r="377" s="1" customFormat="true" ht="12.8" hidden="false" customHeight="false" outlineLevel="0" collapsed="false">
      <c r="A377" s="93" t="s">
        <v>123</v>
      </c>
      <c r="B377" s="93" t="s">
        <v>528</v>
      </c>
      <c r="C377" s="95" t="s">
        <v>568</v>
      </c>
      <c r="D377" s="75" t="s">
        <v>569</v>
      </c>
      <c r="E377" s="76" t="s">
        <v>533</v>
      </c>
      <c r="F377" s="76" t="n">
        <v>1</v>
      </c>
      <c r="G377" s="77" t="n">
        <v>75.7</v>
      </c>
      <c r="H377" s="227" t="n">
        <f aca="false">G377*0.95</f>
        <v>71.915</v>
      </c>
      <c r="I377" s="79" t="s">
        <v>213</v>
      </c>
      <c r="J377" s="79" t="s">
        <v>28</v>
      </c>
      <c r="K377" s="228" t="n">
        <f aca="false">H377/20</f>
        <v>3.59575</v>
      </c>
      <c r="L377" s="81"/>
      <c r="M377" s="81"/>
      <c r="N377" s="82" t="n">
        <f aca="false">O377*G377</f>
        <v>0</v>
      </c>
      <c r="O377" s="229" t="n">
        <f aca="false">L377*F377</f>
        <v>0</v>
      </c>
      <c r="P377" s="84" t="n">
        <v>20</v>
      </c>
      <c r="Q377" s="62" t="n">
        <f aca="false">L377*H377*F377</f>
        <v>0</v>
      </c>
      <c r="R377" s="62" t="n">
        <f aca="false">R376+Q377</f>
        <v>95.532</v>
      </c>
    </row>
    <row r="378" s="1" customFormat="true" ht="12.8" hidden="false" customHeight="false" outlineLevel="0" collapsed="false">
      <c r="A378" s="93" t="s">
        <v>123</v>
      </c>
      <c r="B378" s="93" t="s">
        <v>528</v>
      </c>
      <c r="C378" s="95" t="s">
        <v>570</v>
      </c>
      <c r="D378" s="75" t="s">
        <v>571</v>
      </c>
      <c r="E378" s="76" t="s">
        <v>533</v>
      </c>
      <c r="F378" s="76" t="n">
        <v>1</v>
      </c>
      <c r="G378" s="77" t="n">
        <v>89.5</v>
      </c>
      <c r="H378" s="227" t="n">
        <f aca="false">G378*0.95</f>
        <v>85.025</v>
      </c>
      <c r="I378" s="79" t="s">
        <v>127</v>
      </c>
      <c r="J378" s="79" t="s">
        <v>28</v>
      </c>
      <c r="K378" s="228" t="n">
        <f aca="false">H378/20</f>
        <v>4.25125</v>
      </c>
      <c r="L378" s="104"/>
      <c r="M378" s="104"/>
      <c r="N378" s="82" t="n">
        <f aca="false">O378*G378</f>
        <v>0</v>
      </c>
      <c r="O378" s="229" t="n">
        <f aca="false">L378*F378</f>
        <v>0</v>
      </c>
      <c r="P378" s="84" t="n">
        <v>20</v>
      </c>
      <c r="Q378" s="62" t="n">
        <f aca="false">L378*H378*F378</f>
        <v>0</v>
      </c>
      <c r="R378" s="62" t="n">
        <f aca="false">R377+Q378</f>
        <v>95.532</v>
      </c>
    </row>
    <row r="379" s="1" customFormat="true" ht="12.8" hidden="false" customHeight="false" outlineLevel="0" collapsed="false">
      <c r="A379" s="93"/>
      <c r="B379" s="93" t="s">
        <v>528</v>
      </c>
      <c r="C379" s="142" t="s">
        <v>572</v>
      </c>
      <c r="D379" s="98" t="s">
        <v>573</v>
      </c>
      <c r="E379" s="99" t="s">
        <v>533</v>
      </c>
      <c r="F379" s="99" t="n">
        <v>1</v>
      </c>
      <c r="G379" s="100" t="n">
        <v>84.11</v>
      </c>
      <c r="H379" s="236" t="n">
        <f aca="false">G379*0.95</f>
        <v>79.9045</v>
      </c>
      <c r="I379" s="102" t="s">
        <v>127</v>
      </c>
      <c r="J379" s="237"/>
      <c r="K379" s="238" t="n">
        <f aca="false">H379/20</f>
        <v>3.995225</v>
      </c>
      <c r="L379" s="104"/>
      <c r="M379" s="104"/>
      <c r="N379" s="105" t="n">
        <f aca="false">O379*G379</f>
        <v>0</v>
      </c>
      <c r="O379" s="239" t="n">
        <f aca="false">L379*F379</f>
        <v>0</v>
      </c>
      <c r="P379" s="107" t="n">
        <v>20</v>
      </c>
      <c r="Q379" s="62" t="n">
        <f aca="false">L379*H379*F379</f>
        <v>0</v>
      </c>
      <c r="R379" s="62" t="n">
        <f aca="false">R378+Q379</f>
        <v>95.532</v>
      </c>
    </row>
    <row r="380" s="1" customFormat="true" ht="12.8" hidden="false" customHeight="false" outlineLevel="0" collapsed="false">
      <c r="A380" s="93" t="s">
        <v>123</v>
      </c>
      <c r="B380" s="93" t="s">
        <v>528</v>
      </c>
      <c r="C380" s="142" t="s">
        <v>574</v>
      </c>
      <c r="D380" s="98" t="s">
        <v>575</v>
      </c>
      <c r="E380" s="99" t="s">
        <v>576</v>
      </c>
      <c r="F380" s="99" t="n">
        <v>1</v>
      </c>
      <c r="G380" s="100" t="n">
        <v>17.89</v>
      </c>
      <c r="H380" s="236" t="n">
        <f aca="false">G380*0.95</f>
        <v>16.9955</v>
      </c>
      <c r="I380" s="102" t="s">
        <v>127</v>
      </c>
      <c r="J380" s="237"/>
      <c r="K380" s="238"/>
      <c r="L380" s="104"/>
      <c r="M380" s="104"/>
      <c r="N380" s="105" t="n">
        <f aca="false">O380*G380</f>
        <v>0</v>
      </c>
      <c r="O380" s="239" t="n">
        <f aca="false">L380*F380</f>
        <v>0</v>
      </c>
      <c r="P380" s="107" t="n">
        <v>20</v>
      </c>
      <c r="Q380" s="62" t="n">
        <f aca="false">L380*H380*F380</f>
        <v>0</v>
      </c>
      <c r="R380" s="62" t="n">
        <f aca="false">R379+Q380</f>
        <v>95.532</v>
      </c>
    </row>
    <row r="381" customFormat="false" ht="13.8" hidden="false" customHeight="false" outlineLevel="0" collapsed="false">
      <c r="A381" s="48"/>
      <c r="B381" s="48"/>
      <c r="Q381" s="62" t="n">
        <f aca="false">L381*H381*F381</f>
        <v>0</v>
      </c>
      <c r="R381" s="62" t="n">
        <f aca="false">R380+Q381</f>
        <v>95.532</v>
      </c>
      <c r="S381" s="1"/>
      <c r="T381" s="1"/>
      <c r="U381" s="1"/>
      <c r="V381" s="1"/>
      <c r="W381" s="1"/>
      <c r="X381" s="1"/>
      <c r="Y381" s="1"/>
    </row>
    <row r="382" s="1" customFormat="true" ht="33.85" hidden="false" customHeight="false" outlineLevel="0" collapsed="false">
      <c r="A382" s="48"/>
      <c r="B382" s="48" t="s">
        <v>577</v>
      </c>
      <c r="D382" s="33" t="s">
        <v>577</v>
      </c>
      <c r="E382" s="33"/>
      <c r="F382" s="33"/>
      <c r="G382" s="33"/>
      <c r="H382" s="33"/>
      <c r="I382" s="33"/>
      <c r="J382" s="33"/>
      <c r="K382" s="33"/>
      <c r="Q382" s="62" t="n">
        <f aca="false">L382*H382*F382</f>
        <v>0</v>
      </c>
      <c r="R382" s="62" t="n">
        <f aca="false">R381+Q382</f>
        <v>95.532</v>
      </c>
    </row>
    <row r="383" s="1" customFormat="true" ht="14.25" hidden="false" customHeight="true" outlineLevel="0" collapsed="false">
      <c r="A383" s="117"/>
      <c r="B383" s="117"/>
      <c r="C383" s="7"/>
      <c r="D383" s="7"/>
      <c r="E383" s="34" t="s">
        <v>4</v>
      </c>
      <c r="F383" s="35" t="s">
        <v>5</v>
      </c>
      <c r="G383" s="36" t="s">
        <v>6</v>
      </c>
      <c r="H383" s="37" t="s">
        <v>7</v>
      </c>
      <c r="I383" s="38" t="s">
        <v>8</v>
      </c>
      <c r="J383" s="39" t="s">
        <v>9</v>
      </c>
      <c r="K383" s="40" t="s">
        <v>22</v>
      </c>
      <c r="L383" s="41" t="s">
        <v>11</v>
      </c>
      <c r="M383" s="41"/>
      <c r="N383" s="41"/>
      <c r="O383" s="41"/>
      <c r="P383" s="41"/>
      <c r="Q383" s="62"/>
      <c r="R383" s="62" t="n">
        <f aca="false">R382+Q383</f>
        <v>95.532</v>
      </c>
    </row>
    <row r="384" s="1" customFormat="true" ht="12.75" hidden="false" customHeight="true" outlineLevel="0" collapsed="false">
      <c r="A384" s="117"/>
      <c r="B384" s="117"/>
      <c r="C384" s="43" t="s">
        <v>14</v>
      </c>
      <c r="D384" s="43" t="s">
        <v>15</v>
      </c>
      <c r="E384" s="34"/>
      <c r="F384" s="35"/>
      <c r="G384" s="36"/>
      <c r="H384" s="37"/>
      <c r="I384" s="38"/>
      <c r="J384" s="39"/>
      <c r="K384" s="40"/>
      <c r="L384" s="44" t="s">
        <v>16</v>
      </c>
      <c r="M384" s="44"/>
      <c r="N384" s="45" t="s">
        <v>17</v>
      </c>
      <c r="O384" s="46" t="s">
        <v>18</v>
      </c>
      <c r="P384" s="47" t="s">
        <v>19</v>
      </c>
      <c r="Q384" s="62"/>
      <c r="R384" s="62" t="n">
        <f aca="false">R383+Q384</f>
        <v>95.532</v>
      </c>
    </row>
    <row r="385" s="1" customFormat="true" ht="12.8" hidden="false" customHeight="false" outlineLevel="0" collapsed="false">
      <c r="A385" s="117"/>
      <c r="B385" s="117"/>
      <c r="C385" s="43"/>
      <c r="D385" s="43"/>
      <c r="E385" s="34"/>
      <c r="F385" s="35"/>
      <c r="G385" s="36"/>
      <c r="H385" s="37"/>
      <c r="I385" s="38"/>
      <c r="J385" s="39"/>
      <c r="K385" s="40"/>
      <c r="L385" s="44"/>
      <c r="M385" s="44"/>
      <c r="N385" s="45"/>
      <c r="O385" s="46"/>
      <c r="P385" s="47"/>
      <c r="Q385" s="62" t="n">
        <f aca="false">L385*H385*F385</f>
        <v>0</v>
      </c>
      <c r="R385" s="62" t="n">
        <f aca="false">R384+Q385</f>
        <v>95.532</v>
      </c>
    </row>
    <row r="386" s="1" customFormat="true" ht="22.05" hidden="false" customHeight="false" outlineLevel="0" collapsed="false">
      <c r="A386" s="48" t="s">
        <v>123</v>
      </c>
      <c r="B386" s="48" t="s">
        <v>577</v>
      </c>
      <c r="C386" s="2"/>
      <c r="D386" s="5" t="s">
        <v>578</v>
      </c>
      <c r="E386" s="5"/>
      <c r="F386" s="5"/>
      <c r="G386" s="5"/>
      <c r="H386" s="206"/>
      <c r="I386" s="5"/>
      <c r="J386" s="5"/>
      <c r="K386" s="5"/>
      <c r="L386" s="5"/>
      <c r="M386" s="5"/>
      <c r="N386" s="5"/>
      <c r="O386" s="5"/>
      <c r="P386" s="5"/>
      <c r="Q386" s="62" t="n">
        <f aca="false">L386*H386*F386</f>
        <v>0</v>
      </c>
      <c r="R386" s="62" t="n">
        <f aca="false">R385+Q386</f>
        <v>95.532</v>
      </c>
    </row>
    <row r="387" s="1" customFormat="true" ht="12.8" hidden="false" customHeight="false" outlineLevel="0" collapsed="false">
      <c r="A387" s="93" t="s">
        <v>123</v>
      </c>
      <c r="B387" s="93" t="s">
        <v>577</v>
      </c>
      <c r="C387" s="94" t="s">
        <v>579</v>
      </c>
      <c r="D387" s="52" t="s">
        <v>580</v>
      </c>
      <c r="E387" s="53" t="s">
        <v>212</v>
      </c>
      <c r="F387" s="53" t="n">
        <v>24</v>
      </c>
      <c r="G387" s="54" t="n">
        <v>1.56</v>
      </c>
      <c r="H387" s="90" t="n">
        <f aca="false">G387*0.95</f>
        <v>1.482</v>
      </c>
      <c r="I387" s="56" t="s">
        <v>213</v>
      </c>
      <c r="J387" s="56" t="s">
        <v>28</v>
      </c>
      <c r="K387" s="120" t="n">
        <v>0</v>
      </c>
      <c r="L387" s="58"/>
      <c r="M387" s="58"/>
      <c r="N387" s="59" t="n">
        <f aca="false">O387*G387</f>
        <v>0</v>
      </c>
      <c r="O387" s="60" t="n">
        <f aca="false">L387*F387</f>
        <v>0</v>
      </c>
      <c r="P387" s="61" t="n">
        <v>20</v>
      </c>
      <c r="Q387" s="62" t="n">
        <f aca="false">L387*H387*F387</f>
        <v>0</v>
      </c>
      <c r="R387" s="62" t="n">
        <f aca="false">R386+Q387</f>
        <v>95.532</v>
      </c>
    </row>
    <row r="388" s="1" customFormat="true" ht="12.8" hidden="false" customHeight="false" outlineLevel="0" collapsed="false">
      <c r="A388" s="93" t="s">
        <v>123</v>
      </c>
      <c r="B388" s="93" t="s">
        <v>577</v>
      </c>
      <c r="C388" s="135" t="s">
        <v>581</v>
      </c>
      <c r="D388" s="64" t="s">
        <v>582</v>
      </c>
      <c r="E388" s="65" t="s">
        <v>212</v>
      </c>
      <c r="F388" s="65" t="n">
        <v>24</v>
      </c>
      <c r="G388" s="66" t="n">
        <v>1.69</v>
      </c>
      <c r="H388" s="91" t="n">
        <f aca="false">G388*0.95</f>
        <v>1.6055</v>
      </c>
      <c r="I388" s="68" t="s">
        <v>213</v>
      </c>
      <c r="J388" s="68" t="s">
        <v>28</v>
      </c>
      <c r="K388" s="121" t="n">
        <v>0</v>
      </c>
      <c r="L388" s="70"/>
      <c r="M388" s="70"/>
      <c r="N388" s="71" t="n">
        <f aca="false">O388*G388</f>
        <v>0</v>
      </c>
      <c r="O388" s="72" t="n">
        <f aca="false">L388*F388</f>
        <v>0</v>
      </c>
      <c r="P388" s="73" t="n">
        <v>20</v>
      </c>
      <c r="Q388" s="62" t="n">
        <f aca="false">L388*H388*F388</f>
        <v>0</v>
      </c>
      <c r="R388" s="62" t="n">
        <f aca="false">R387+Q388</f>
        <v>95.532</v>
      </c>
    </row>
    <row r="389" s="1" customFormat="true" ht="12.8" hidden="false" customHeight="false" outlineLevel="0" collapsed="false">
      <c r="A389" s="93" t="s">
        <v>123</v>
      </c>
      <c r="B389" s="93" t="s">
        <v>577</v>
      </c>
      <c r="C389" s="135" t="s">
        <v>583</v>
      </c>
      <c r="D389" s="64" t="s">
        <v>584</v>
      </c>
      <c r="E389" s="65" t="s">
        <v>212</v>
      </c>
      <c r="F389" s="65" t="n">
        <v>24</v>
      </c>
      <c r="G389" s="66" t="n">
        <v>1.69</v>
      </c>
      <c r="H389" s="91" t="n">
        <f aca="false">G389*0.95</f>
        <v>1.6055</v>
      </c>
      <c r="I389" s="68" t="s">
        <v>213</v>
      </c>
      <c r="J389" s="68" t="s">
        <v>28</v>
      </c>
      <c r="K389" s="121" t="n">
        <v>0</v>
      </c>
      <c r="L389" s="70"/>
      <c r="M389" s="70"/>
      <c r="N389" s="71" t="n">
        <f aca="false">O389*G389</f>
        <v>0</v>
      </c>
      <c r="O389" s="72" t="n">
        <f aca="false">L389*F389</f>
        <v>0</v>
      </c>
      <c r="P389" s="73" t="n">
        <v>20</v>
      </c>
      <c r="Q389" s="62" t="n">
        <f aca="false">L389*H389*F389</f>
        <v>0</v>
      </c>
      <c r="R389" s="62" t="n">
        <f aca="false">R388+Q389</f>
        <v>95.532</v>
      </c>
    </row>
    <row r="390" s="1" customFormat="true" ht="12.8" hidden="false" customHeight="false" outlineLevel="0" collapsed="false">
      <c r="A390" s="93" t="s">
        <v>123</v>
      </c>
      <c r="B390" s="93" t="s">
        <v>577</v>
      </c>
      <c r="C390" s="135" t="s">
        <v>585</v>
      </c>
      <c r="D390" s="64" t="s">
        <v>586</v>
      </c>
      <c r="E390" s="65" t="s">
        <v>212</v>
      </c>
      <c r="F390" s="65" t="n">
        <v>24</v>
      </c>
      <c r="G390" s="66" t="n">
        <v>1.62</v>
      </c>
      <c r="H390" s="91" t="n">
        <f aca="false">G390*0.95</f>
        <v>1.539</v>
      </c>
      <c r="I390" s="68" t="s">
        <v>213</v>
      </c>
      <c r="J390" s="68" t="s">
        <v>28</v>
      </c>
      <c r="K390" s="121" t="n">
        <v>0</v>
      </c>
      <c r="L390" s="70"/>
      <c r="M390" s="70"/>
      <c r="N390" s="71" t="n">
        <f aca="false">O390*G390</f>
        <v>0</v>
      </c>
      <c r="O390" s="72" t="n">
        <f aca="false">L390*F390</f>
        <v>0</v>
      </c>
      <c r="P390" s="73" t="n">
        <v>20</v>
      </c>
      <c r="Q390" s="62" t="n">
        <f aca="false">L390*H390*F390</f>
        <v>0</v>
      </c>
      <c r="R390" s="62" t="n">
        <f aca="false">R389+Q390</f>
        <v>95.532</v>
      </c>
    </row>
    <row r="391" s="1" customFormat="true" ht="12.8" hidden="false" customHeight="false" outlineLevel="0" collapsed="false">
      <c r="A391" s="93" t="s">
        <v>123</v>
      </c>
      <c r="B391" s="93" t="s">
        <v>577</v>
      </c>
      <c r="C391" s="95" t="s">
        <v>587</v>
      </c>
      <c r="D391" s="75" t="s">
        <v>588</v>
      </c>
      <c r="E391" s="76" t="s">
        <v>212</v>
      </c>
      <c r="F391" s="76" t="n">
        <v>24</v>
      </c>
      <c r="G391" s="77" t="n">
        <v>1.62</v>
      </c>
      <c r="H391" s="92" t="n">
        <f aca="false">G391*0.95</f>
        <v>1.539</v>
      </c>
      <c r="I391" s="79" t="s">
        <v>213</v>
      </c>
      <c r="J391" s="79" t="s">
        <v>28</v>
      </c>
      <c r="K391" s="122" t="n">
        <v>0</v>
      </c>
      <c r="L391" s="81"/>
      <c r="M391" s="81"/>
      <c r="N391" s="82" t="n">
        <f aca="false">O391*G391</f>
        <v>0</v>
      </c>
      <c r="O391" s="83" t="n">
        <f aca="false">L391*F391</f>
        <v>0</v>
      </c>
      <c r="P391" s="84" t="n">
        <v>20</v>
      </c>
      <c r="Q391" s="62" t="n">
        <f aca="false">L391*H391*F391</f>
        <v>0</v>
      </c>
      <c r="R391" s="62" t="n">
        <f aca="false">R390+Q391</f>
        <v>95.532</v>
      </c>
    </row>
    <row r="392" s="1" customFormat="true" ht="12.8" hidden="false" customHeight="false" outlineLevel="0" collapsed="false">
      <c r="A392" s="93" t="s">
        <v>123</v>
      </c>
      <c r="B392" s="93" t="s">
        <v>577</v>
      </c>
      <c r="C392" s="94" t="s">
        <v>589</v>
      </c>
      <c r="D392" s="52" t="s">
        <v>580</v>
      </c>
      <c r="E392" s="53" t="s">
        <v>65</v>
      </c>
      <c r="F392" s="53" t="n">
        <v>12</v>
      </c>
      <c r="G392" s="54" t="n">
        <v>3.35</v>
      </c>
      <c r="H392" s="90" t="n">
        <f aca="false">G392*0.95</f>
        <v>3.1825</v>
      </c>
      <c r="I392" s="56" t="s">
        <v>213</v>
      </c>
      <c r="J392" s="56" t="s">
        <v>28</v>
      </c>
      <c r="K392" s="120" t="n">
        <v>0</v>
      </c>
      <c r="L392" s="58"/>
      <c r="M392" s="58"/>
      <c r="N392" s="59" t="n">
        <f aca="false">O392*G392</f>
        <v>0</v>
      </c>
      <c r="O392" s="60" t="n">
        <f aca="false">L392*F392</f>
        <v>0</v>
      </c>
      <c r="P392" s="61" t="n">
        <v>20</v>
      </c>
      <c r="Q392" s="62" t="n">
        <f aca="false">L392*H392*F392</f>
        <v>0</v>
      </c>
      <c r="R392" s="62" t="n">
        <f aca="false">R391+Q392</f>
        <v>95.532</v>
      </c>
    </row>
    <row r="393" s="1" customFormat="true" ht="12.8" hidden="false" customHeight="false" outlineLevel="0" collapsed="false">
      <c r="A393" s="93" t="s">
        <v>123</v>
      </c>
      <c r="B393" s="93" t="s">
        <v>577</v>
      </c>
      <c r="C393" s="135" t="s">
        <v>590</v>
      </c>
      <c r="D393" s="64" t="s">
        <v>591</v>
      </c>
      <c r="E393" s="65" t="s">
        <v>65</v>
      </c>
      <c r="F393" s="65" t="n">
        <v>12</v>
      </c>
      <c r="G393" s="66" t="n">
        <v>3.65</v>
      </c>
      <c r="H393" s="91" t="n">
        <f aca="false">G393*0.95</f>
        <v>3.4675</v>
      </c>
      <c r="I393" s="68" t="s">
        <v>213</v>
      </c>
      <c r="J393" s="68" t="s">
        <v>28</v>
      </c>
      <c r="K393" s="121" t="n">
        <v>0</v>
      </c>
      <c r="L393" s="70"/>
      <c r="M393" s="70"/>
      <c r="N393" s="71" t="n">
        <f aca="false">O393*G393</f>
        <v>0</v>
      </c>
      <c r="O393" s="72" t="n">
        <f aca="false">L393*F393</f>
        <v>0</v>
      </c>
      <c r="P393" s="73" t="n">
        <v>20</v>
      </c>
      <c r="Q393" s="62" t="n">
        <f aca="false">L393*H393*F393</f>
        <v>0</v>
      </c>
      <c r="R393" s="62" t="n">
        <f aca="false">R392+Q393</f>
        <v>95.532</v>
      </c>
    </row>
    <row r="394" s="1" customFormat="true" ht="12.8" hidden="false" customHeight="false" outlineLevel="0" collapsed="false">
      <c r="A394" s="93" t="s">
        <v>123</v>
      </c>
      <c r="B394" s="93" t="s">
        <v>577</v>
      </c>
      <c r="C394" s="135" t="s">
        <v>592</v>
      </c>
      <c r="D394" s="64" t="s">
        <v>593</v>
      </c>
      <c r="E394" s="65" t="s">
        <v>65</v>
      </c>
      <c r="F394" s="65" t="n">
        <v>12</v>
      </c>
      <c r="G394" s="66" t="n">
        <v>3.8</v>
      </c>
      <c r="H394" s="91" t="n">
        <f aca="false">G394*0.95</f>
        <v>3.61</v>
      </c>
      <c r="I394" s="68" t="s">
        <v>213</v>
      </c>
      <c r="J394" s="68" t="s">
        <v>28</v>
      </c>
      <c r="K394" s="121" t="n">
        <v>0</v>
      </c>
      <c r="L394" s="70"/>
      <c r="M394" s="70"/>
      <c r="N394" s="71" t="n">
        <f aca="false">O394*G394</f>
        <v>0</v>
      </c>
      <c r="O394" s="72" t="n">
        <f aca="false">L394*F394</f>
        <v>0</v>
      </c>
      <c r="P394" s="73" t="n">
        <v>20</v>
      </c>
      <c r="Q394" s="62" t="n">
        <f aca="false">L394*H394*F394</f>
        <v>0</v>
      </c>
      <c r="R394" s="62" t="n">
        <f aca="false">R393+Q394</f>
        <v>95.532</v>
      </c>
    </row>
    <row r="395" s="1" customFormat="true" ht="12.8" hidden="false" customHeight="false" outlineLevel="0" collapsed="false">
      <c r="A395" s="93" t="s">
        <v>123</v>
      </c>
      <c r="B395" s="93" t="s">
        <v>577</v>
      </c>
      <c r="C395" s="135" t="s">
        <v>594</v>
      </c>
      <c r="D395" s="64" t="s">
        <v>595</v>
      </c>
      <c r="E395" s="65" t="s">
        <v>65</v>
      </c>
      <c r="F395" s="65" t="n">
        <v>12</v>
      </c>
      <c r="G395" s="66" t="n">
        <v>3.45</v>
      </c>
      <c r="H395" s="91" t="n">
        <f aca="false">G395*0.95</f>
        <v>3.2775</v>
      </c>
      <c r="I395" s="68" t="s">
        <v>213</v>
      </c>
      <c r="J395" s="68" t="s">
        <v>28</v>
      </c>
      <c r="K395" s="121" t="n">
        <v>0</v>
      </c>
      <c r="L395" s="70"/>
      <c r="M395" s="70"/>
      <c r="N395" s="71" t="n">
        <f aca="false">O395*G395</f>
        <v>0</v>
      </c>
      <c r="O395" s="72" t="n">
        <f aca="false">L395*F395</f>
        <v>0</v>
      </c>
      <c r="P395" s="73" t="n">
        <v>20</v>
      </c>
      <c r="Q395" s="62" t="n">
        <f aca="false">L395*H395*F395</f>
        <v>0</v>
      </c>
      <c r="R395" s="62" t="n">
        <f aca="false">R394+Q395</f>
        <v>95.532</v>
      </c>
    </row>
    <row r="396" s="1" customFormat="true" ht="12.8" hidden="false" customHeight="false" outlineLevel="0" collapsed="false">
      <c r="A396" s="93" t="s">
        <v>123</v>
      </c>
      <c r="B396" s="93" t="s">
        <v>577</v>
      </c>
      <c r="C396" s="95" t="s">
        <v>596</v>
      </c>
      <c r="D396" s="75" t="s">
        <v>588</v>
      </c>
      <c r="E396" s="76" t="s">
        <v>65</v>
      </c>
      <c r="F396" s="76" t="n">
        <v>12</v>
      </c>
      <c r="G396" s="77" t="n">
        <v>3.6</v>
      </c>
      <c r="H396" s="92" t="n">
        <f aca="false">G396*0.95</f>
        <v>3.42</v>
      </c>
      <c r="I396" s="79" t="s">
        <v>213</v>
      </c>
      <c r="J396" s="79" t="s">
        <v>28</v>
      </c>
      <c r="K396" s="122" t="n">
        <v>0</v>
      </c>
      <c r="L396" s="81"/>
      <c r="M396" s="81"/>
      <c r="N396" s="82" t="n">
        <f aca="false">O396*G396</f>
        <v>0</v>
      </c>
      <c r="O396" s="83" t="n">
        <f aca="false">L396*F396</f>
        <v>0</v>
      </c>
      <c r="P396" s="84" t="n">
        <v>20</v>
      </c>
      <c r="Q396" s="62" t="n">
        <f aca="false">L396*H396*F396</f>
        <v>0</v>
      </c>
      <c r="R396" s="62" t="n">
        <f aca="false">R395+Q396</f>
        <v>95.532</v>
      </c>
    </row>
    <row r="397" s="1" customFormat="true" ht="22.05" hidden="false" customHeight="false" outlineLevel="0" collapsed="false">
      <c r="A397" s="48"/>
      <c r="B397" s="48" t="s">
        <v>577</v>
      </c>
      <c r="C397" s="2"/>
      <c r="D397" s="5" t="s">
        <v>597</v>
      </c>
      <c r="E397" s="5"/>
      <c r="F397" s="5"/>
      <c r="G397" s="85"/>
      <c r="H397" s="86"/>
      <c r="I397" s="85"/>
      <c r="J397" s="5"/>
      <c r="K397" s="123"/>
      <c r="L397" s="88"/>
      <c r="M397" s="88"/>
      <c r="N397" s="2"/>
      <c r="O397" s="88"/>
      <c r="P397" s="89"/>
      <c r="Q397" s="62" t="n">
        <f aca="false">L397*H397*F397</f>
        <v>0</v>
      </c>
      <c r="R397" s="62" t="n">
        <f aca="false">R396+Q397</f>
        <v>95.532</v>
      </c>
    </row>
    <row r="398" s="1" customFormat="true" ht="12.8" hidden="false" customHeight="false" outlineLevel="0" collapsed="false">
      <c r="A398" s="93"/>
      <c r="B398" s="93" t="s">
        <v>577</v>
      </c>
      <c r="C398" s="94" t="s">
        <v>598</v>
      </c>
      <c r="D398" s="52" t="s">
        <v>599</v>
      </c>
      <c r="E398" s="53" t="s">
        <v>600</v>
      </c>
      <c r="F398" s="53" t="n">
        <v>12</v>
      </c>
      <c r="G398" s="54" t="n">
        <v>1.53</v>
      </c>
      <c r="H398" s="90" t="n">
        <f aca="false">G398*0.95</f>
        <v>1.4535</v>
      </c>
      <c r="I398" s="56" t="s">
        <v>563</v>
      </c>
      <c r="J398" s="56" t="s">
        <v>28</v>
      </c>
      <c r="K398" s="220"/>
      <c r="L398" s="58"/>
      <c r="M398" s="58"/>
      <c r="N398" s="59" t="n">
        <f aca="false">O398*G398</f>
        <v>0</v>
      </c>
      <c r="O398" s="60" t="n">
        <f aca="false">L398*F398</f>
        <v>0</v>
      </c>
      <c r="P398" s="61" t="n">
        <v>20</v>
      </c>
      <c r="Q398" s="62" t="n">
        <f aca="false">L398*H398*F398</f>
        <v>0</v>
      </c>
      <c r="R398" s="62" t="n">
        <f aca="false">R397+Q398</f>
        <v>95.532</v>
      </c>
    </row>
    <row r="399" s="1" customFormat="true" ht="12.8" hidden="false" customHeight="false" outlineLevel="0" collapsed="false">
      <c r="A399" s="93"/>
      <c r="B399" s="93" t="s">
        <v>577</v>
      </c>
      <c r="C399" s="135" t="s">
        <v>601</v>
      </c>
      <c r="D399" s="64" t="s">
        <v>602</v>
      </c>
      <c r="E399" s="65" t="s">
        <v>600</v>
      </c>
      <c r="F399" s="65" t="n">
        <v>12</v>
      </c>
      <c r="G399" s="66" t="n">
        <v>1.63</v>
      </c>
      <c r="H399" s="91" t="n">
        <f aca="false">G399*0.95</f>
        <v>1.5485</v>
      </c>
      <c r="I399" s="68" t="s">
        <v>563</v>
      </c>
      <c r="J399" s="68" t="s">
        <v>28</v>
      </c>
      <c r="K399" s="221"/>
      <c r="L399" s="70"/>
      <c r="M399" s="70"/>
      <c r="N399" s="71" t="n">
        <f aca="false">O399*G399</f>
        <v>0</v>
      </c>
      <c r="O399" s="72" t="n">
        <f aca="false">L399*F399</f>
        <v>0</v>
      </c>
      <c r="P399" s="73" t="n">
        <v>20</v>
      </c>
      <c r="Q399" s="62" t="n">
        <f aca="false">L399*H399*F399</f>
        <v>0</v>
      </c>
      <c r="R399" s="62" t="n">
        <f aca="false">R398+Q399</f>
        <v>95.532</v>
      </c>
    </row>
    <row r="400" s="1" customFormat="true" ht="12.8" hidden="false" customHeight="false" outlineLevel="0" collapsed="false">
      <c r="A400" s="93"/>
      <c r="B400" s="93" t="s">
        <v>577</v>
      </c>
      <c r="C400" s="135" t="s">
        <v>603</v>
      </c>
      <c r="D400" s="64" t="s">
        <v>604</v>
      </c>
      <c r="E400" s="65" t="s">
        <v>600</v>
      </c>
      <c r="F400" s="65" t="n">
        <v>12</v>
      </c>
      <c r="G400" s="66" t="n">
        <v>1.56</v>
      </c>
      <c r="H400" s="91" t="n">
        <f aca="false">G400*0.95</f>
        <v>1.482</v>
      </c>
      <c r="I400" s="68" t="s">
        <v>563</v>
      </c>
      <c r="J400" s="68" t="s">
        <v>28</v>
      </c>
      <c r="K400" s="221"/>
      <c r="L400" s="70"/>
      <c r="M400" s="70"/>
      <c r="N400" s="71" t="n">
        <f aca="false">O400*G400</f>
        <v>0</v>
      </c>
      <c r="O400" s="72" t="n">
        <f aca="false">L400*F400</f>
        <v>0</v>
      </c>
      <c r="P400" s="73" t="n">
        <v>20</v>
      </c>
      <c r="Q400" s="62" t="n">
        <f aca="false">L400*H400*F400</f>
        <v>0</v>
      </c>
      <c r="R400" s="62" t="n">
        <f aca="false">R399+Q400</f>
        <v>95.532</v>
      </c>
    </row>
    <row r="401" s="1" customFormat="true" ht="12.8" hidden="false" customHeight="false" outlineLevel="0" collapsed="false">
      <c r="A401" s="93"/>
      <c r="B401" s="93" t="s">
        <v>577</v>
      </c>
      <c r="C401" s="135" t="s">
        <v>605</v>
      </c>
      <c r="D401" s="64" t="s">
        <v>606</v>
      </c>
      <c r="E401" s="65" t="s">
        <v>600</v>
      </c>
      <c r="F401" s="65" t="n">
        <v>12</v>
      </c>
      <c r="G401" s="66" t="n">
        <v>1.67</v>
      </c>
      <c r="H401" s="91" t="n">
        <f aca="false">G401*0.95</f>
        <v>1.5865</v>
      </c>
      <c r="I401" s="68" t="s">
        <v>563</v>
      </c>
      <c r="J401" s="68" t="s">
        <v>28</v>
      </c>
      <c r="K401" s="221"/>
      <c r="L401" s="70"/>
      <c r="M401" s="70"/>
      <c r="N401" s="71" t="n">
        <f aca="false">O401*G401</f>
        <v>0</v>
      </c>
      <c r="O401" s="72" t="n">
        <f aca="false">L401*F401</f>
        <v>0</v>
      </c>
      <c r="P401" s="73" t="n">
        <v>20</v>
      </c>
      <c r="Q401" s="62" t="n">
        <f aca="false">L401*H401*F401</f>
        <v>0</v>
      </c>
      <c r="R401" s="62" t="n">
        <f aca="false">R400+Q401</f>
        <v>95.532</v>
      </c>
    </row>
    <row r="402" s="1" customFormat="true" ht="12.8" hidden="false" customHeight="false" outlineLevel="0" collapsed="false">
      <c r="A402" s="93"/>
      <c r="B402" s="93" t="s">
        <v>577</v>
      </c>
      <c r="C402" s="135" t="s">
        <v>607</v>
      </c>
      <c r="D402" s="64" t="s">
        <v>608</v>
      </c>
      <c r="E402" s="65" t="s">
        <v>600</v>
      </c>
      <c r="F402" s="65" t="n">
        <v>12</v>
      </c>
      <c r="G402" s="66" t="n">
        <v>1.58</v>
      </c>
      <c r="H402" s="91" t="n">
        <f aca="false">G402*0.95</f>
        <v>1.501</v>
      </c>
      <c r="I402" s="68" t="s">
        <v>563</v>
      </c>
      <c r="J402" s="68" t="s">
        <v>28</v>
      </c>
      <c r="K402" s="221"/>
      <c r="L402" s="70"/>
      <c r="M402" s="70"/>
      <c r="N402" s="71" t="n">
        <f aca="false">O402*G402</f>
        <v>0</v>
      </c>
      <c r="O402" s="72" t="n">
        <f aca="false">L402*F402</f>
        <v>0</v>
      </c>
      <c r="P402" s="73" t="n">
        <v>20</v>
      </c>
      <c r="Q402" s="62" t="n">
        <f aca="false">L402*H402*F402</f>
        <v>0</v>
      </c>
      <c r="R402" s="62" t="n">
        <f aca="false">R401+Q402</f>
        <v>95.532</v>
      </c>
    </row>
    <row r="403" s="1" customFormat="true" ht="12.8" hidden="false" customHeight="false" outlineLevel="0" collapsed="false">
      <c r="A403" s="93"/>
      <c r="B403" s="93" t="s">
        <v>577</v>
      </c>
      <c r="C403" s="135" t="s">
        <v>609</v>
      </c>
      <c r="D403" s="64" t="s">
        <v>610</v>
      </c>
      <c r="E403" s="65" t="s">
        <v>600</v>
      </c>
      <c r="F403" s="65" t="n">
        <v>12</v>
      </c>
      <c r="G403" s="66" t="n">
        <v>1.63</v>
      </c>
      <c r="H403" s="91" t="n">
        <f aca="false">G403*0.95</f>
        <v>1.5485</v>
      </c>
      <c r="I403" s="68" t="s">
        <v>563</v>
      </c>
      <c r="J403" s="68" t="s">
        <v>28</v>
      </c>
      <c r="K403" s="221"/>
      <c r="L403" s="70"/>
      <c r="M403" s="70"/>
      <c r="N403" s="71" t="n">
        <f aca="false">O403*G403</f>
        <v>0</v>
      </c>
      <c r="O403" s="72" t="n">
        <f aca="false">L403*F403</f>
        <v>0</v>
      </c>
      <c r="P403" s="73" t="n">
        <v>20</v>
      </c>
      <c r="Q403" s="62" t="n">
        <f aca="false">L403*H403*F403</f>
        <v>0</v>
      </c>
      <c r="R403" s="62" t="n">
        <f aca="false">R402+Q403</f>
        <v>95.532</v>
      </c>
    </row>
    <row r="404" s="1" customFormat="true" ht="12.8" hidden="false" customHeight="false" outlineLevel="0" collapsed="false">
      <c r="A404" s="93"/>
      <c r="B404" s="93" t="s">
        <v>577</v>
      </c>
      <c r="C404" s="135" t="s">
        <v>611</v>
      </c>
      <c r="D404" s="64" t="s">
        <v>612</v>
      </c>
      <c r="E404" s="65" t="s">
        <v>600</v>
      </c>
      <c r="F404" s="65" t="n">
        <v>12</v>
      </c>
      <c r="G404" s="66" t="n">
        <v>1.58</v>
      </c>
      <c r="H404" s="91" t="n">
        <f aca="false">G404*0.95</f>
        <v>1.501</v>
      </c>
      <c r="I404" s="68" t="s">
        <v>563</v>
      </c>
      <c r="J404" s="68" t="s">
        <v>28</v>
      </c>
      <c r="K404" s="221"/>
      <c r="L404" s="70"/>
      <c r="M404" s="70"/>
      <c r="N404" s="71" t="n">
        <f aca="false">O404*G404</f>
        <v>0</v>
      </c>
      <c r="O404" s="72" t="n">
        <f aca="false">L404*F404</f>
        <v>0</v>
      </c>
      <c r="P404" s="73" t="n">
        <v>20</v>
      </c>
      <c r="Q404" s="62" t="n">
        <f aca="false">L404*H404*F404</f>
        <v>0</v>
      </c>
      <c r="R404" s="62" t="n">
        <f aca="false">R403+Q404</f>
        <v>95.532</v>
      </c>
    </row>
    <row r="405" s="1" customFormat="true" ht="12.8" hidden="false" customHeight="false" outlineLevel="0" collapsed="false">
      <c r="A405" s="93"/>
      <c r="B405" s="93" t="s">
        <v>577</v>
      </c>
      <c r="C405" s="95" t="s">
        <v>613</v>
      </c>
      <c r="D405" s="75" t="s">
        <v>614</v>
      </c>
      <c r="E405" s="76" t="s">
        <v>600</v>
      </c>
      <c r="F405" s="76" t="n">
        <v>12</v>
      </c>
      <c r="G405" s="77" t="n">
        <v>1.53</v>
      </c>
      <c r="H405" s="92" t="n">
        <f aca="false">G405*0.95</f>
        <v>1.4535</v>
      </c>
      <c r="I405" s="79" t="s">
        <v>563</v>
      </c>
      <c r="J405" s="79" t="s">
        <v>28</v>
      </c>
      <c r="K405" s="222"/>
      <c r="L405" s="81"/>
      <c r="M405" s="81"/>
      <c r="N405" s="82" t="n">
        <f aca="false">O405*G405</f>
        <v>0</v>
      </c>
      <c r="O405" s="83" t="n">
        <f aca="false">L405*F405</f>
        <v>0</v>
      </c>
      <c r="P405" s="84" t="n">
        <v>20</v>
      </c>
      <c r="Q405" s="62" t="n">
        <f aca="false">L405*H405*F405</f>
        <v>0</v>
      </c>
      <c r="R405" s="62" t="n">
        <f aca="false">R404+Q405</f>
        <v>95.532</v>
      </c>
    </row>
    <row r="406" s="1" customFormat="true" ht="12.8" hidden="false" customHeight="false" outlineLevel="0" collapsed="false">
      <c r="A406" s="93"/>
      <c r="B406" s="93" t="s">
        <v>577</v>
      </c>
      <c r="C406" s="135" t="s">
        <v>615</v>
      </c>
      <c r="D406" s="52" t="s">
        <v>599</v>
      </c>
      <c r="E406" s="65" t="s">
        <v>65</v>
      </c>
      <c r="F406" s="65" t="n">
        <v>6</v>
      </c>
      <c r="G406" s="66" t="n">
        <v>3.1</v>
      </c>
      <c r="H406" s="91" t="n">
        <f aca="false">G406*0.95</f>
        <v>2.945</v>
      </c>
      <c r="I406" s="56" t="s">
        <v>563</v>
      </c>
      <c r="J406" s="68" t="s">
        <v>28</v>
      </c>
      <c r="K406" s="221"/>
      <c r="L406" s="58"/>
      <c r="M406" s="58"/>
      <c r="N406" s="71" t="n">
        <f aca="false">O406*G406</f>
        <v>0</v>
      </c>
      <c r="O406" s="60" t="n">
        <f aca="false">L406*F406</f>
        <v>0</v>
      </c>
      <c r="P406" s="61" t="n">
        <v>20</v>
      </c>
      <c r="Q406" s="62" t="n">
        <f aca="false">L406*H406*F406</f>
        <v>0</v>
      </c>
      <c r="R406" s="62" t="n">
        <f aca="false">R405+Q406</f>
        <v>95.532</v>
      </c>
    </row>
    <row r="407" s="1" customFormat="true" ht="12.8" hidden="false" customHeight="false" outlineLevel="0" collapsed="false">
      <c r="A407" s="93"/>
      <c r="B407" s="93" t="s">
        <v>577</v>
      </c>
      <c r="C407" s="135" t="s">
        <v>616</v>
      </c>
      <c r="D407" s="64" t="s">
        <v>602</v>
      </c>
      <c r="E407" s="65" t="s">
        <v>65</v>
      </c>
      <c r="F407" s="65" t="n">
        <v>6</v>
      </c>
      <c r="G407" s="66" t="n">
        <v>3.31</v>
      </c>
      <c r="H407" s="91" t="n">
        <f aca="false">G407*0.95</f>
        <v>3.1445</v>
      </c>
      <c r="I407" s="68" t="s">
        <v>563</v>
      </c>
      <c r="J407" s="68" t="s">
        <v>28</v>
      </c>
      <c r="K407" s="221"/>
      <c r="L407" s="70"/>
      <c r="M407" s="70"/>
      <c r="N407" s="71" t="n">
        <f aca="false">O407*G407</f>
        <v>0</v>
      </c>
      <c r="O407" s="72" t="n">
        <f aca="false">L407*F407</f>
        <v>0</v>
      </c>
      <c r="P407" s="73" t="n">
        <v>20</v>
      </c>
      <c r="Q407" s="62" t="n">
        <f aca="false">L407*H407*F407</f>
        <v>0</v>
      </c>
      <c r="R407" s="62" t="n">
        <f aca="false">R406+Q407</f>
        <v>95.532</v>
      </c>
    </row>
    <row r="408" s="1" customFormat="true" ht="12.8" hidden="false" customHeight="false" outlineLevel="0" collapsed="false">
      <c r="A408" s="93"/>
      <c r="B408" s="93" t="s">
        <v>577</v>
      </c>
      <c r="C408" s="135" t="s">
        <v>617</v>
      </c>
      <c r="D408" s="64" t="s">
        <v>604</v>
      </c>
      <c r="E408" s="65" t="s">
        <v>65</v>
      </c>
      <c r="F408" s="65" t="n">
        <v>6</v>
      </c>
      <c r="G408" s="66" t="n">
        <v>3.16</v>
      </c>
      <c r="H408" s="91" t="n">
        <f aca="false">G408*0.95</f>
        <v>3.002</v>
      </c>
      <c r="I408" s="68" t="s">
        <v>563</v>
      </c>
      <c r="J408" s="68" t="s">
        <v>28</v>
      </c>
      <c r="K408" s="221"/>
      <c r="L408" s="70"/>
      <c r="M408" s="70"/>
      <c r="N408" s="71" t="n">
        <f aca="false">O408*G408</f>
        <v>0</v>
      </c>
      <c r="O408" s="72" t="n">
        <f aca="false">L408*F408</f>
        <v>0</v>
      </c>
      <c r="P408" s="73" t="n">
        <v>20</v>
      </c>
      <c r="Q408" s="62" t="n">
        <f aca="false">L408*H408*F408</f>
        <v>0</v>
      </c>
      <c r="R408" s="62" t="n">
        <f aca="false">R407+Q408</f>
        <v>95.532</v>
      </c>
    </row>
    <row r="409" s="1" customFormat="true" ht="12.8" hidden="false" customHeight="false" outlineLevel="0" collapsed="false">
      <c r="A409" s="93"/>
      <c r="B409" s="93" t="s">
        <v>577</v>
      </c>
      <c r="C409" s="135" t="s">
        <v>618</v>
      </c>
      <c r="D409" s="64" t="s">
        <v>606</v>
      </c>
      <c r="E409" s="65" t="s">
        <v>65</v>
      </c>
      <c r="F409" s="65" t="n">
        <v>6</v>
      </c>
      <c r="G409" s="66" t="n">
        <v>3.37</v>
      </c>
      <c r="H409" s="91" t="n">
        <f aca="false">G409*0.95</f>
        <v>3.2015</v>
      </c>
      <c r="I409" s="68" t="s">
        <v>563</v>
      </c>
      <c r="J409" s="68" t="s">
        <v>28</v>
      </c>
      <c r="K409" s="221"/>
      <c r="L409" s="70"/>
      <c r="M409" s="70"/>
      <c r="N409" s="71" t="n">
        <f aca="false">O409*G409</f>
        <v>0</v>
      </c>
      <c r="O409" s="72" t="n">
        <f aca="false">L409*F409</f>
        <v>0</v>
      </c>
      <c r="P409" s="73" t="n">
        <v>20</v>
      </c>
      <c r="Q409" s="62" t="n">
        <f aca="false">L409*H409*F409</f>
        <v>0</v>
      </c>
      <c r="R409" s="62" t="n">
        <f aca="false">R408+Q409</f>
        <v>95.532</v>
      </c>
    </row>
    <row r="410" s="1" customFormat="true" ht="12.8" hidden="false" customHeight="false" outlineLevel="0" collapsed="false">
      <c r="A410" s="93"/>
      <c r="B410" s="93" t="s">
        <v>577</v>
      </c>
      <c r="C410" s="135" t="s">
        <v>619</v>
      </c>
      <c r="D410" s="64" t="s">
        <v>608</v>
      </c>
      <c r="E410" s="65" t="s">
        <v>65</v>
      </c>
      <c r="F410" s="65" t="n">
        <v>6</v>
      </c>
      <c r="G410" s="66" t="n">
        <v>3.2</v>
      </c>
      <c r="H410" s="91" t="n">
        <f aca="false">G410*0.95</f>
        <v>3.04</v>
      </c>
      <c r="I410" s="68" t="s">
        <v>563</v>
      </c>
      <c r="J410" s="68" t="s">
        <v>28</v>
      </c>
      <c r="K410" s="221"/>
      <c r="L410" s="70"/>
      <c r="M410" s="70"/>
      <c r="N410" s="71" t="n">
        <f aca="false">O410*G410</f>
        <v>0</v>
      </c>
      <c r="O410" s="72" t="n">
        <f aca="false">L410*F410</f>
        <v>0</v>
      </c>
      <c r="P410" s="73" t="n">
        <v>20</v>
      </c>
      <c r="Q410" s="62" t="n">
        <f aca="false">L410*H410*F410</f>
        <v>0</v>
      </c>
      <c r="R410" s="62" t="n">
        <f aca="false">R409+Q410</f>
        <v>95.532</v>
      </c>
    </row>
    <row r="411" s="1" customFormat="true" ht="12.8" hidden="false" customHeight="false" outlineLevel="0" collapsed="false">
      <c r="A411" s="93"/>
      <c r="B411" s="93" t="s">
        <v>577</v>
      </c>
      <c r="C411" s="135" t="s">
        <v>620</v>
      </c>
      <c r="D411" s="64" t="s">
        <v>610</v>
      </c>
      <c r="E411" s="65" t="s">
        <v>65</v>
      </c>
      <c r="F411" s="65" t="n">
        <v>6</v>
      </c>
      <c r="G411" s="66" t="n">
        <v>3.31</v>
      </c>
      <c r="H411" s="91" t="n">
        <f aca="false">G411*0.95</f>
        <v>3.1445</v>
      </c>
      <c r="I411" s="68" t="s">
        <v>563</v>
      </c>
      <c r="J411" s="68" t="s">
        <v>28</v>
      </c>
      <c r="K411" s="221"/>
      <c r="L411" s="70"/>
      <c r="M411" s="70"/>
      <c r="N411" s="71" t="n">
        <f aca="false">O411*G411</f>
        <v>0</v>
      </c>
      <c r="O411" s="72" t="n">
        <f aca="false">L411*F411</f>
        <v>0</v>
      </c>
      <c r="P411" s="73" t="n">
        <v>20</v>
      </c>
      <c r="Q411" s="62" t="n">
        <f aca="false">L411*H411*F411</f>
        <v>0</v>
      </c>
      <c r="R411" s="62" t="n">
        <f aca="false">R410+Q411</f>
        <v>95.532</v>
      </c>
    </row>
    <row r="412" s="1" customFormat="true" ht="12.8" hidden="false" customHeight="false" outlineLevel="0" collapsed="false">
      <c r="A412" s="93"/>
      <c r="B412" s="93" t="s">
        <v>577</v>
      </c>
      <c r="C412" s="135" t="s">
        <v>621</v>
      </c>
      <c r="D412" s="64" t="s">
        <v>612</v>
      </c>
      <c r="E412" s="65" t="s">
        <v>65</v>
      </c>
      <c r="F412" s="65" t="n">
        <v>6</v>
      </c>
      <c r="G412" s="66" t="n">
        <v>3.21</v>
      </c>
      <c r="H412" s="91" t="n">
        <f aca="false">G412*0.95</f>
        <v>3.0495</v>
      </c>
      <c r="I412" s="68" t="s">
        <v>563</v>
      </c>
      <c r="J412" s="68" t="s">
        <v>28</v>
      </c>
      <c r="K412" s="221"/>
      <c r="L412" s="70"/>
      <c r="M412" s="70"/>
      <c r="N412" s="71" t="n">
        <f aca="false">O412*G412</f>
        <v>0</v>
      </c>
      <c r="O412" s="72" t="n">
        <f aca="false">L412*F412</f>
        <v>0</v>
      </c>
      <c r="P412" s="73" t="n">
        <v>20</v>
      </c>
      <c r="Q412" s="62" t="n">
        <f aca="false">L412*H412*F412</f>
        <v>0</v>
      </c>
      <c r="R412" s="62" t="n">
        <f aca="false">R411+Q412</f>
        <v>95.532</v>
      </c>
    </row>
    <row r="413" s="1" customFormat="true" ht="12.8" hidden="false" customHeight="false" outlineLevel="0" collapsed="false">
      <c r="A413" s="93"/>
      <c r="B413" s="93" t="s">
        <v>577</v>
      </c>
      <c r="C413" s="95" t="s">
        <v>622</v>
      </c>
      <c r="D413" s="75" t="s">
        <v>614</v>
      </c>
      <c r="E413" s="76" t="s">
        <v>65</v>
      </c>
      <c r="F413" s="76" t="n">
        <v>6</v>
      </c>
      <c r="G413" s="77" t="n">
        <v>3.1</v>
      </c>
      <c r="H413" s="92" t="n">
        <f aca="false">G413*0.95</f>
        <v>2.945</v>
      </c>
      <c r="I413" s="79" t="s">
        <v>563</v>
      </c>
      <c r="J413" s="79" t="s">
        <v>28</v>
      </c>
      <c r="K413" s="222"/>
      <c r="L413" s="81"/>
      <c r="M413" s="81"/>
      <c r="N413" s="82" t="n">
        <f aca="false">O413*G413</f>
        <v>0</v>
      </c>
      <c r="O413" s="83" t="n">
        <f aca="false">L413*F413</f>
        <v>0</v>
      </c>
      <c r="P413" s="84" t="n">
        <v>20</v>
      </c>
      <c r="Q413" s="62" t="n">
        <f aca="false">L413*H413*F413</f>
        <v>0</v>
      </c>
      <c r="R413" s="62" t="n">
        <f aca="false">R412+Q413</f>
        <v>95.532</v>
      </c>
    </row>
    <row r="414" customFormat="false" ht="13.8" hidden="false" customHeight="true" outlineLevel="0" collapsed="false">
      <c r="A414" s="117"/>
      <c r="B414" s="117"/>
      <c r="C414" s="7"/>
      <c r="D414" s="7"/>
      <c r="E414" s="34" t="s">
        <v>4</v>
      </c>
      <c r="F414" s="35" t="s">
        <v>5</v>
      </c>
      <c r="G414" s="36" t="s">
        <v>6</v>
      </c>
      <c r="H414" s="37" t="s">
        <v>7</v>
      </c>
      <c r="I414" s="38" t="s">
        <v>8</v>
      </c>
      <c r="J414" s="39" t="s">
        <v>9</v>
      </c>
      <c r="K414" s="40" t="s">
        <v>22</v>
      </c>
      <c r="L414" s="41" t="s">
        <v>11</v>
      </c>
      <c r="M414" s="41"/>
      <c r="N414" s="41"/>
      <c r="O414" s="41"/>
      <c r="P414" s="41"/>
      <c r="Q414" s="62"/>
      <c r="R414" s="62" t="n">
        <f aca="false">R413+Q414</f>
        <v>95.532</v>
      </c>
      <c r="S414" s="1"/>
      <c r="T414" s="1"/>
      <c r="U414" s="1"/>
      <c r="V414" s="1"/>
      <c r="W414" s="1"/>
      <c r="X414" s="1"/>
      <c r="Y414" s="1"/>
    </row>
    <row r="415" customFormat="false" ht="14.25" hidden="false" customHeight="true" outlineLevel="0" collapsed="false">
      <c r="A415" s="117"/>
      <c r="B415" s="117"/>
      <c r="C415" s="43" t="s">
        <v>14</v>
      </c>
      <c r="D415" s="43" t="s">
        <v>15</v>
      </c>
      <c r="E415" s="34"/>
      <c r="F415" s="35"/>
      <c r="G415" s="36"/>
      <c r="H415" s="37"/>
      <c r="I415" s="38"/>
      <c r="J415" s="39"/>
      <c r="K415" s="40"/>
      <c r="L415" s="44" t="s">
        <v>16</v>
      </c>
      <c r="M415" s="44"/>
      <c r="N415" s="45" t="s">
        <v>17</v>
      </c>
      <c r="O415" s="46" t="s">
        <v>18</v>
      </c>
      <c r="P415" s="47" t="s">
        <v>19</v>
      </c>
      <c r="Q415" s="62"/>
      <c r="R415" s="62" t="n">
        <f aca="false">R414+Q415</f>
        <v>95.532</v>
      </c>
      <c r="S415" s="1"/>
      <c r="T415" s="1"/>
      <c r="U415" s="1"/>
      <c r="V415" s="1"/>
      <c r="W415" s="1"/>
      <c r="X415" s="1"/>
      <c r="Y415" s="1"/>
    </row>
    <row r="416" customFormat="false" ht="13.8" hidden="false" customHeight="false" outlineLevel="0" collapsed="false">
      <c r="A416" s="117"/>
      <c r="B416" s="117"/>
      <c r="C416" s="43"/>
      <c r="D416" s="43"/>
      <c r="E416" s="34"/>
      <c r="F416" s="35"/>
      <c r="G416" s="36"/>
      <c r="H416" s="37"/>
      <c r="I416" s="38"/>
      <c r="J416" s="39"/>
      <c r="K416" s="40"/>
      <c r="L416" s="44"/>
      <c r="M416" s="44"/>
      <c r="N416" s="45"/>
      <c r="O416" s="46"/>
      <c r="P416" s="47"/>
      <c r="Q416" s="62" t="n">
        <f aca="false">L416*H416*F416</f>
        <v>0</v>
      </c>
      <c r="R416" s="62" t="n">
        <f aca="false">R415+Q416</f>
        <v>95.532</v>
      </c>
      <c r="S416" s="1"/>
      <c r="T416" s="1"/>
      <c r="U416" s="1"/>
      <c r="V416" s="1"/>
      <c r="W416" s="1"/>
      <c r="X416" s="1"/>
      <c r="Y416" s="1"/>
    </row>
    <row r="417" customFormat="false" ht="22.05" hidden="false" customHeight="false" outlineLevel="0" collapsed="false">
      <c r="A417" s="48"/>
      <c r="B417" s="48" t="s">
        <v>577</v>
      </c>
      <c r="D417" s="5" t="s">
        <v>623</v>
      </c>
      <c r="E417" s="5"/>
      <c r="F417" s="5"/>
      <c r="G417" s="5"/>
      <c r="H417" s="206"/>
      <c r="I417" s="5"/>
      <c r="J417" s="5"/>
      <c r="K417" s="5"/>
      <c r="L417" s="5"/>
      <c r="M417" s="5"/>
      <c r="N417" s="5"/>
      <c r="O417" s="5"/>
      <c r="P417" s="5"/>
      <c r="Q417" s="62" t="n">
        <f aca="false">L417*H417*F417</f>
        <v>0</v>
      </c>
      <c r="R417" s="62" t="n">
        <f aca="false">R416+Q417</f>
        <v>95.532</v>
      </c>
      <c r="S417" s="1"/>
      <c r="T417" s="1"/>
      <c r="U417" s="1"/>
      <c r="V417" s="1"/>
      <c r="W417" s="1"/>
      <c r="X417" s="1"/>
      <c r="Y417" s="1"/>
    </row>
    <row r="418" s="1" customFormat="true" ht="12.8" hidden="false" customHeight="false" outlineLevel="0" collapsed="false">
      <c r="A418" s="93"/>
      <c r="B418" s="93" t="s">
        <v>577</v>
      </c>
      <c r="C418" s="94" t="s">
        <v>624</v>
      </c>
      <c r="D418" s="52" t="s">
        <v>625</v>
      </c>
      <c r="E418" s="53" t="s">
        <v>212</v>
      </c>
      <c r="F418" s="53" t="n">
        <v>24</v>
      </c>
      <c r="G418" s="54" t="n">
        <v>1.45</v>
      </c>
      <c r="H418" s="90" t="n">
        <f aca="false">G418*0.95</f>
        <v>1.3775</v>
      </c>
      <c r="I418" s="56" t="s">
        <v>626</v>
      </c>
      <c r="J418" s="56" t="s">
        <v>28</v>
      </c>
      <c r="K418" s="120"/>
      <c r="L418" s="58"/>
      <c r="M418" s="58"/>
      <c r="N418" s="59" t="n">
        <f aca="false">O418*G418</f>
        <v>0</v>
      </c>
      <c r="O418" s="60" t="n">
        <f aca="false">L418*F418</f>
        <v>0</v>
      </c>
      <c r="P418" s="61" t="n">
        <v>20</v>
      </c>
      <c r="Q418" s="62" t="n">
        <f aca="false">L418*H418*F418</f>
        <v>0</v>
      </c>
      <c r="R418" s="62" t="n">
        <f aca="false">R417+Q418</f>
        <v>95.532</v>
      </c>
    </row>
    <row r="419" s="1" customFormat="true" ht="12.8" hidden="false" customHeight="false" outlineLevel="0" collapsed="false">
      <c r="A419" s="93"/>
      <c r="B419" s="93" t="s">
        <v>577</v>
      </c>
      <c r="C419" s="135" t="s">
        <v>627</v>
      </c>
      <c r="D419" s="64" t="s">
        <v>628</v>
      </c>
      <c r="E419" s="65" t="s">
        <v>212</v>
      </c>
      <c r="F419" s="65" t="n">
        <v>24</v>
      </c>
      <c r="G419" s="66" t="n">
        <v>1.49</v>
      </c>
      <c r="H419" s="91" t="n">
        <f aca="false">G419*0.95</f>
        <v>1.4155</v>
      </c>
      <c r="I419" s="68" t="s">
        <v>626</v>
      </c>
      <c r="J419" s="68" t="s">
        <v>28</v>
      </c>
      <c r="K419" s="121"/>
      <c r="L419" s="81"/>
      <c r="M419" s="81"/>
      <c r="N419" s="71" t="n">
        <f aca="false">O419*G419</f>
        <v>0</v>
      </c>
      <c r="O419" s="72" t="n">
        <f aca="false">L419*F419</f>
        <v>0</v>
      </c>
      <c r="P419" s="73" t="n">
        <v>20</v>
      </c>
      <c r="Q419" s="62" t="n">
        <f aca="false">L419*H419*F419</f>
        <v>0</v>
      </c>
      <c r="R419" s="62" t="n">
        <f aca="false">R418+Q419</f>
        <v>95.532</v>
      </c>
    </row>
    <row r="420" s="1" customFormat="true" ht="12.8" hidden="false" customHeight="false" outlineLevel="0" collapsed="false">
      <c r="A420" s="93"/>
      <c r="B420" s="93" t="s">
        <v>577</v>
      </c>
      <c r="C420" s="94" t="s">
        <v>629</v>
      </c>
      <c r="D420" s="52" t="s">
        <v>630</v>
      </c>
      <c r="E420" s="53" t="s">
        <v>65</v>
      </c>
      <c r="F420" s="53" t="n">
        <v>12</v>
      </c>
      <c r="G420" s="54" t="n">
        <v>3.16</v>
      </c>
      <c r="H420" s="90" t="n">
        <f aca="false">G420*0.95</f>
        <v>3.002</v>
      </c>
      <c r="I420" s="56" t="s">
        <v>626</v>
      </c>
      <c r="J420" s="56" t="s">
        <v>28</v>
      </c>
      <c r="K420" s="120"/>
      <c r="L420" s="58"/>
      <c r="M420" s="58"/>
      <c r="N420" s="59" t="n">
        <f aca="false">O420*G420</f>
        <v>0</v>
      </c>
      <c r="O420" s="60" t="n">
        <f aca="false">L420*F420</f>
        <v>0</v>
      </c>
      <c r="P420" s="61" t="n">
        <v>20</v>
      </c>
      <c r="Q420" s="62" t="n">
        <f aca="false">L420*H420*F420</f>
        <v>0</v>
      </c>
      <c r="R420" s="62" t="n">
        <f aca="false">R419+Q420</f>
        <v>95.532</v>
      </c>
    </row>
    <row r="421" s="1" customFormat="true" ht="12.8" hidden="false" customHeight="false" outlineLevel="0" collapsed="false">
      <c r="A421" s="93"/>
      <c r="B421" s="93" t="s">
        <v>577</v>
      </c>
      <c r="C421" s="135" t="s">
        <v>631</v>
      </c>
      <c r="D421" s="64" t="s">
        <v>632</v>
      </c>
      <c r="E421" s="65" t="s">
        <v>65</v>
      </c>
      <c r="F421" s="65" t="n">
        <v>12</v>
      </c>
      <c r="G421" s="66" t="n">
        <v>3.16</v>
      </c>
      <c r="H421" s="91" t="n">
        <f aca="false">G421*0.95</f>
        <v>3.002</v>
      </c>
      <c r="I421" s="68" t="s">
        <v>626</v>
      </c>
      <c r="J421" s="68" t="s">
        <v>28</v>
      </c>
      <c r="K421" s="121"/>
      <c r="L421" s="70"/>
      <c r="M421" s="70"/>
      <c r="N421" s="71" t="n">
        <f aca="false">O421*G421</f>
        <v>0</v>
      </c>
      <c r="O421" s="72" t="n">
        <f aca="false">L421*F421</f>
        <v>0</v>
      </c>
      <c r="P421" s="73" t="n">
        <v>20</v>
      </c>
      <c r="Q421" s="62" t="n">
        <f aca="false">L421*H421*F421</f>
        <v>0</v>
      </c>
      <c r="R421" s="62" t="n">
        <f aca="false">R420+Q421</f>
        <v>95.532</v>
      </c>
    </row>
    <row r="422" s="1" customFormat="true" ht="12.8" hidden="false" customHeight="false" outlineLevel="0" collapsed="false">
      <c r="A422" s="93"/>
      <c r="B422" s="93" t="s">
        <v>577</v>
      </c>
      <c r="C422" s="135" t="s">
        <v>633</v>
      </c>
      <c r="D422" s="64" t="s">
        <v>634</v>
      </c>
      <c r="E422" s="65" t="s">
        <v>65</v>
      </c>
      <c r="F422" s="65" t="n">
        <v>12</v>
      </c>
      <c r="G422" s="66" t="n">
        <v>3.16</v>
      </c>
      <c r="H422" s="91" t="n">
        <f aca="false">G422*0.95</f>
        <v>3.002</v>
      </c>
      <c r="I422" s="68" t="s">
        <v>626</v>
      </c>
      <c r="J422" s="68" t="s">
        <v>28</v>
      </c>
      <c r="K422" s="121"/>
      <c r="L422" s="70"/>
      <c r="M422" s="70"/>
      <c r="N422" s="71" t="n">
        <f aca="false">O422*G422</f>
        <v>0</v>
      </c>
      <c r="O422" s="72" t="n">
        <f aca="false">L422*F422</f>
        <v>0</v>
      </c>
      <c r="P422" s="73" t="n">
        <v>20</v>
      </c>
      <c r="Q422" s="62" t="n">
        <f aca="false">L422*H422*F422</f>
        <v>0</v>
      </c>
      <c r="R422" s="62" t="n">
        <f aca="false">R421+Q422</f>
        <v>95.532</v>
      </c>
    </row>
    <row r="423" s="1" customFormat="true" ht="12.8" hidden="false" customHeight="false" outlineLevel="0" collapsed="false">
      <c r="A423" s="93"/>
      <c r="B423" s="93" t="s">
        <v>577</v>
      </c>
      <c r="C423" s="135" t="s">
        <v>635</v>
      </c>
      <c r="D423" s="64" t="s">
        <v>625</v>
      </c>
      <c r="E423" s="65" t="s">
        <v>65</v>
      </c>
      <c r="F423" s="65" t="n">
        <v>12</v>
      </c>
      <c r="G423" s="66" t="n">
        <v>3.16</v>
      </c>
      <c r="H423" s="91" t="n">
        <f aca="false">G423*0.95</f>
        <v>3.002</v>
      </c>
      <c r="I423" s="68" t="s">
        <v>626</v>
      </c>
      <c r="J423" s="68" t="s">
        <v>28</v>
      </c>
      <c r="K423" s="121"/>
      <c r="L423" s="70"/>
      <c r="M423" s="70"/>
      <c r="N423" s="71" t="n">
        <f aca="false">O423*G423</f>
        <v>0</v>
      </c>
      <c r="O423" s="72" t="n">
        <f aca="false">L423*F423</f>
        <v>0</v>
      </c>
      <c r="P423" s="73" t="n">
        <v>20</v>
      </c>
      <c r="Q423" s="62" t="n">
        <f aca="false">L423*H423*F423</f>
        <v>0</v>
      </c>
      <c r="R423" s="62" t="n">
        <f aca="false">R422+Q423</f>
        <v>95.532</v>
      </c>
    </row>
    <row r="424" s="1" customFormat="true" ht="12.8" hidden="false" customHeight="false" outlineLevel="0" collapsed="false">
      <c r="A424" s="93"/>
      <c r="B424" s="93" t="s">
        <v>577</v>
      </c>
      <c r="C424" s="135" t="s">
        <v>636</v>
      </c>
      <c r="D424" s="64" t="s">
        <v>637</v>
      </c>
      <c r="E424" s="65" t="s">
        <v>65</v>
      </c>
      <c r="F424" s="65" t="n">
        <v>12</v>
      </c>
      <c r="G424" s="66" t="n">
        <v>3.16</v>
      </c>
      <c r="H424" s="91" t="n">
        <f aca="false">G424*0.95</f>
        <v>3.002</v>
      </c>
      <c r="I424" s="68" t="s">
        <v>626</v>
      </c>
      <c r="J424" s="68" t="s">
        <v>28</v>
      </c>
      <c r="K424" s="121"/>
      <c r="L424" s="70"/>
      <c r="M424" s="70"/>
      <c r="N424" s="71" t="n">
        <f aca="false">O424*G424</f>
        <v>0</v>
      </c>
      <c r="O424" s="72" t="n">
        <f aca="false">L424*F424</f>
        <v>0</v>
      </c>
      <c r="P424" s="73" t="n">
        <v>20</v>
      </c>
      <c r="Q424" s="62" t="n">
        <f aca="false">L424*H424*F424</f>
        <v>0</v>
      </c>
      <c r="R424" s="62" t="n">
        <f aca="false">R423+Q424</f>
        <v>95.532</v>
      </c>
    </row>
    <row r="425" s="1" customFormat="true" ht="12.8" hidden="false" customHeight="false" outlineLevel="0" collapsed="false">
      <c r="A425" s="93"/>
      <c r="B425" s="93" t="s">
        <v>577</v>
      </c>
      <c r="C425" s="135" t="s">
        <v>638</v>
      </c>
      <c r="D425" s="64" t="s">
        <v>639</v>
      </c>
      <c r="E425" s="65" t="s">
        <v>65</v>
      </c>
      <c r="F425" s="65" t="n">
        <v>12</v>
      </c>
      <c r="G425" s="66" t="n">
        <v>3.16</v>
      </c>
      <c r="H425" s="91" t="n">
        <f aca="false">G425*0.95</f>
        <v>3.002</v>
      </c>
      <c r="I425" s="68" t="s">
        <v>626</v>
      </c>
      <c r="J425" s="68" t="s">
        <v>28</v>
      </c>
      <c r="K425" s="121"/>
      <c r="L425" s="70"/>
      <c r="M425" s="70"/>
      <c r="N425" s="71" t="n">
        <f aca="false">O425*G425</f>
        <v>0</v>
      </c>
      <c r="O425" s="72" t="n">
        <f aca="false">L425*F425</f>
        <v>0</v>
      </c>
      <c r="P425" s="73" t="n">
        <v>20</v>
      </c>
      <c r="Q425" s="62" t="n">
        <f aca="false">L425*H425*F425</f>
        <v>0</v>
      </c>
      <c r="R425" s="62" t="n">
        <f aca="false">R424+Q425</f>
        <v>95.532</v>
      </c>
    </row>
    <row r="426" s="1" customFormat="true" ht="12.8" hidden="false" customHeight="false" outlineLevel="0" collapsed="false">
      <c r="A426" s="93"/>
      <c r="B426" s="93" t="s">
        <v>577</v>
      </c>
      <c r="C426" s="135" t="s">
        <v>640</v>
      </c>
      <c r="D426" s="64" t="s">
        <v>628</v>
      </c>
      <c r="E426" s="65" t="s">
        <v>65</v>
      </c>
      <c r="F426" s="65" t="n">
        <v>12</v>
      </c>
      <c r="G426" s="66" t="n">
        <v>3.16</v>
      </c>
      <c r="H426" s="91" t="n">
        <f aca="false">G426*0.95</f>
        <v>3.002</v>
      </c>
      <c r="I426" s="68" t="s">
        <v>626</v>
      </c>
      <c r="J426" s="68" t="s">
        <v>28</v>
      </c>
      <c r="K426" s="121"/>
      <c r="L426" s="70"/>
      <c r="M426" s="70"/>
      <c r="N426" s="71" t="n">
        <f aca="false">O426*G426</f>
        <v>0</v>
      </c>
      <c r="O426" s="72" t="n">
        <f aca="false">L426*F426</f>
        <v>0</v>
      </c>
      <c r="P426" s="73" t="n">
        <v>20</v>
      </c>
      <c r="Q426" s="62" t="n">
        <f aca="false">L426*H426*F426</f>
        <v>0</v>
      </c>
      <c r="R426" s="62" t="n">
        <f aca="false">R425+Q426</f>
        <v>95.532</v>
      </c>
    </row>
    <row r="427" s="1" customFormat="true" ht="12.8" hidden="false" customHeight="false" outlineLevel="0" collapsed="false">
      <c r="A427" s="93"/>
      <c r="B427" s="93" t="s">
        <v>577</v>
      </c>
      <c r="C427" s="135" t="s">
        <v>641</v>
      </c>
      <c r="D427" s="64" t="s">
        <v>642</v>
      </c>
      <c r="E427" s="65" t="s">
        <v>65</v>
      </c>
      <c r="F427" s="65" t="n">
        <v>12</v>
      </c>
      <c r="G427" s="66" t="n">
        <v>3.11</v>
      </c>
      <c r="H427" s="91" t="n">
        <f aca="false">G427*0.95</f>
        <v>2.9545</v>
      </c>
      <c r="I427" s="68" t="s">
        <v>626</v>
      </c>
      <c r="J427" s="68" t="s">
        <v>28</v>
      </c>
      <c r="K427" s="121"/>
      <c r="L427" s="70"/>
      <c r="M427" s="70"/>
      <c r="N427" s="71" t="n">
        <f aca="false">O427*G427</f>
        <v>0</v>
      </c>
      <c r="O427" s="72" t="n">
        <f aca="false">L427*F427</f>
        <v>0</v>
      </c>
      <c r="P427" s="73" t="n">
        <v>20</v>
      </c>
      <c r="Q427" s="62" t="n">
        <f aca="false">L427*H427*F427</f>
        <v>0</v>
      </c>
      <c r="R427" s="62" t="n">
        <f aca="false">R426+Q427</f>
        <v>95.532</v>
      </c>
    </row>
    <row r="428" s="1" customFormat="true" ht="12.8" hidden="false" customHeight="false" outlineLevel="0" collapsed="false">
      <c r="A428" s="93"/>
      <c r="B428" s="93" t="s">
        <v>577</v>
      </c>
      <c r="C428" s="135" t="s">
        <v>643</v>
      </c>
      <c r="D428" s="64" t="s">
        <v>644</v>
      </c>
      <c r="E428" s="65" t="s">
        <v>65</v>
      </c>
      <c r="F428" s="65" t="n">
        <v>12</v>
      </c>
      <c r="G428" s="66" t="n">
        <v>3.16</v>
      </c>
      <c r="H428" s="91" t="n">
        <f aca="false">G428*0.95</f>
        <v>3.002</v>
      </c>
      <c r="I428" s="68" t="s">
        <v>626</v>
      </c>
      <c r="J428" s="68" t="s">
        <v>28</v>
      </c>
      <c r="K428" s="121"/>
      <c r="L428" s="70"/>
      <c r="M428" s="70"/>
      <c r="N428" s="71" t="n">
        <f aca="false">O428*G428</f>
        <v>0</v>
      </c>
      <c r="O428" s="72" t="n">
        <f aca="false">L428*F428</f>
        <v>0</v>
      </c>
      <c r="P428" s="73" t="n">
        <v>20</v>
      </c>
      <c r="Q428" s="62" t="n">
        <f aca="false">L428*H428*F428</f>
        <v>0</v>
      </c>
      <c r="R428" s="62" t="n">
        <f aca="false">R427+Q428</f>
        <v>95.532</v>
      </c>
    </row>
    <row r="429" s="1" customFormat="true" ht="12.8" hidden="false" customHeight="false" outlineLevel="0" collapsed="false">
      <c r="A429" s="93"/>
      <c r="B429" s="93" t="s">
        <v>577</v>
      </c>
      <c r="C429" s="95" t="s">
        <v>645</v>
      </c>
      <c r="D429" s="75" t="s">
        <v>646</v>
      </c>
      <c r="E429" s="76" t="s">
        <v>65</v>
      </c>
      <c r="F429" s="76" t="n">
        <v>12</v>
      </c>
      <c r="G429" s="77" t="n">
        <v>3.16</v>
      </c>
      <c r="H429" s="92" t="n">
        <f aca="false">G429*0.95</f>
        <v>3.002</v>
      </c>
      <c r="I429" s="79" t="s">
        <v>626</v>
      </c>
      <c r="J429" s="79" t="s">
        <v>28</v>
      </c>
      <c r="K429" s="122"/>
      <c r="L429" s="81"/>
      <c r="M429" s="81"/>
      <c r="N429" s="82" t="n">
        <f aca="false">O429*G429</f>
        <v>0</v>
      </c>
      <c r="O429" s="83" t="n">
        <f aca="false">L429*F429</f>
        <v>0</v>
      </c>
      <c r="P429" s="84" t="n">
        <v>20</v>
      </c>
      <c r="Q429" s="62" t="n">
        <f aca="false">L429*H429*F429</f>
        <v>0</v>
      </c>
      <c r="R429" s="62" t="n">
        <f aca="false">R428+Q429</f>
        <v>95.532</v>
      </c>
    </row>
    <row r="430" customFormat="false" ht="22.05" hidden="false" customHeight="false" outlineLevel="0" collapsed="false">
      <c r="A430" s="48"/>
      <c r="B430" s="48" t="s">
        <v>577</v>
      </c>
      <c r="D430" s="5" t="s">
        <v>647</v>
      </c>
      <c r="E430" s="85"/>
      <c r="F430" s="85"/>
      <c r="G430" s="85"/>
      <c r="H430" s="86"/>
      <c r="I430" s="85"/>
      <c r="J430" s="85"/>
      <c r="K430" s="87"/>
      <c r="L430" s="88"/>
      <c r="M430" s="88"/>
      <c r="O430" s="88"/>
      <c r="P430" s="89"/>
      <c r="Q430" s="62" t="n">
        <f aca="false">L430*H430*F430</f>
        <v>0</v>
      </c>
      <c r="R430" s="62" t="n">
        <f aca="false">R429+Q430</f>
        <v>95.532</v>
      </c>
      <c r="S430" s="1"/>
      <c r="T430" s="1"/>
      <c r="U430" s="1"/>
      <c r="V430" s="1"/>
      <c r="W430" s="1"/>
      <c r="X430" s="1"/>
      <c r="Y430" s="1"/>
    </row>
    <row r="431" s="1" customFormat="true" ht="12.8" hidden="false" customHeight="false" outlineLevel="0" collapsed="false">
      <c r="A431" s="93"/>
      <c r="B431" s="93" t="s">
        <v>577</v>
      </c>
      <c r="C431" s="94" t="s">
        <v>648</v>
      </c>
      <c r="D431" s="52" t="s">
        <v>649</v>
      </c>
      <c r="E431" s="53" t="s">
        <v>26</v>
      </c>
      <c r="F431" s="53" t="n">
        <v>4</v>
      </c>
      <c r="G431" s="54" t="n">
        <v>5.99</v>
      </c>
      <c r="H431" s="90" t="n">
        <f aca="false">G431*0.95</f>
        <v>5.6905</v>
      </c>
      <c r="I431" s="56" t="s">
        <v>563</v>
      </c>
      <c r="J431" s="56" t="s">
        <v>28</v>
      </c>
      <c r="K431" s="240" t="s">
        <v>650</v>
      </c>
      <c r="L431" s="58"/>
      <c r="M431" s="58"/>
      <c r="N431" s="59" t="n">
        <f aca="false">O431*G431</f>
        <v>0</v>
      </c>
      <c r="O431" s="60" t="n">
        <f aca="false">L431*F431</f>
        <v>0</v>
      </c>
      <c r="P431" s="61" t="n">
        <v>20</v>
      </c>
      <c r="Q431" s="62" t="n">
        <f aca="false">L431*H431*F431</f>
        <v>0</v>
      </c>
      <c r="R431" s="62" t="n">
        <f aca="false">R430+Q431</f>
        <v>95.532</v>
      </c>
    </row>
    <row r="432" s="1" customFormat="true" ht="12.8" hidden="false" customHeight="false" outlineLevel="0" collapsed="false">
      <c r="A432" s="93"/>
      <c r="B432" s="93" t="s">
        <v>577</v>
      </c>
      <c r="C432" s="135" t="s">
        <v>651</v>
      </c>
      <c r="D432" s="64" t="s">
        <v>652</v>
      </c>
      <c r="E432" s="65" t="s">
        <v>26</v>
      </c>
      <c r="F432" s="65" t="n">
        <v>4</v>
      </c>
      <c r="G432" s="66" t="n">
        <v>5.95</v>
      </c>
      <c r="H432" s="91" t="n">
        <f aca="false">G432*0.95</f>
        <v>5.6525</v>
      </c>
      <c r="I432" s="68" t="s">
        <v>563</v>
      </c>
      <c r="J432" s="68" t="s">
        <v>28</v>
      </c>
      <c r="K432" s="241" t="s">
        <v>650</v>
      </c>
      <c r="L432" s="70"/>
      <c r="M432" s="70"/>
      <c r="N432" s="71" t="n">
        <f aca="false">O432*G432</f>
        <v>0</v>
      </c>
      <c r="O432" s="72" t="n">
        <f aca="false">L432*F432</f>
        <v>0</v>
      </c>
      <c r="P432" s="73" t="n">
        <v>20</v>
      </c>
      <c r="Q432" s="62" t="n">
        <f aca="false">L432*H432*F432</f>
        <v>0</v>
      </c>
      <c r="R432" s="62" t="n">
        <f aca="false">R431+Q432</f>
        <v>95.532</v>
      </c>
    </row>
    <row r="433" s="1" customFormat="true" ht="12.8" hidden="false" customHeight="false" outlineLevel="0" collapsed="false">
      <c r="A433" s="93"/>
      <c r="B433" s="93" t="s">
        <v>577</v>
      </c>
      <c r="C433" s="135" t="s">
        <v>653</v>
      </c>
      <c r="D433" s="64" t="s">
        <v>654</v>
      </c>
      <c r="E433" s="65" t="s">
        <v>26</v>
      </c>
      <c r="F433" s="65" t="n">
        <v>4</v>
      </c>
      <c r="G433" s="66" t="n">
        <v>6.08</v>
      </c>
      <c r="H433" s="91" t="n">
        <f aca="false">G433*0.95</f>
        <v>5.776</v>
      </c>
      <c r="I433" s="68" t="s">
        <v>563</v>
      </c>
      <c r="J433" s="68" t="s">
        <v>28</v>
      </c>
      <c r="K433" s="241" t="s">
        <v>650</v>
      </c>
      <c r="L433" s="70"/>
      <c r="M433" s="70"/>
      <c r="N433" s="71" t="n">
        <f aca="false">O433*G433</f>
        <v>0</v>
      </c>
      <c r="O433" s="72" t="n">
        <f aca="false">L433*F433</f>
        <v>0</v>
      </c>
      <c r="P433" s="73" t="n">
        <v>20</v>
      </c>
      <c r="Q433" s="62" t="n">
        <f aca="false">L433*H433*F433</f>
        <v>0</v>
      </c>
      <c r="R433" s="62" t="n">
        <f aca="false">R432+Q433</f>
        <v>95.532</v>
      </c>
    </row>
    <row r="434" s="1" customFormat="true" ht="12.8" hidden="false" customHeight="false" outlineLevel="0" collapsed="false">
      <c r="A434" s="93"/>
      <c r="B434" s="93" t="s">
        <v>577</v>
      </c>
      <c r="C434" s="135" t="s">
        <v>655</v>
      </c>
      <c r="D434" s="64" t="s">
        <v>656</v>
      </c>
      <c r="E434" s="65" t="s">
        <v>26</v>
      </c>
      <c r="F434" s="65" t="n">
        <v>4</v>
      </c>
      <c r="G434" s="66" t="n">
        <v>6.12</v>
      </c>
      <c r="H434" s="91" t="n">
        <f aca="false">G434*0.95</f>
        <v>5.814</v>
      </c>
      <c r="I434" s="68" t="s">
        <v>563</v>
      </c>
      <c r="J434" s="68" t="s">
        <v>28</v>
      </c>
      <c r="K434" s="241" t="s">
        <v>650</v>
      </c>
      <c r="L434" s="70" t="n">
        <v>1</v>
      </c>
      <c r="M434" s="70"/>
      <c r="N434" s="71" t="n">
        <f aca="false">O434*G434</f>
        <v>24.48</v>
      </c>
      <c r="O434" s="72" t="n">
        <f aca="false">L434*F434</f>
        <v>4</v>
      </c>
      <c r="P434" s="73" t="n">
        <v>20</v>
      </c>
      <c r="Q434" s="62" t="n">
        <f aca="false">L434*H434*F434</f>
        <v>23.256</v>
      </c>
      <c r="R434" s="62" t="n">
        <f aca="false">R433+Q434</f>
        <v>118.788</v>
      </c>
    </row>
    <row r="435" s="1" customFormat="true" ht="12.8" hidden="false" customHeight="false" outlineLevel="0" collapsed="false">
      <c r="A435" s="93"/>
      <c r="B435" s="93" t="s">
        <v>577</v>
      </c>
      <c r="C435" s="94" t="s">
        <v>657</v>
      </c>
      <c r="D435" s="52" t="s">
        <v>658</v>
      </c>
      <c r="E435" s="53" t="s">
        <v>659</v>
      </c>
      <c r="F435" s="53" t="n">
        <v>6</v>
      </c>
      <c r="G435" s="54" t="n">
        <v>2.94</v>
      </c>
      <c r="H435" s="90" t="n">
        <f aca="false">G435*0.95</f>
        <v>2.793</v>
      </c>
      <c r="I435" s="56" t="s">
        <v>563</v>
      </c>
      <c r="J435" s="56" t="s">
        <v>28</v>
      </c>
      <c r="K435" s="240" t="s">
        <v>650</v>
      </c>
      <c r="L435" s="58"/>
      <c r="M435" s="58"/>
      <c r="N435" s="59" t="n">
        <f aca="false">O435*G435</f>
        <v>0</v>
      </c>
      <c r="O435" s="60" t="n">
        <f aca="false">L435*F435</f>
        <v>0</v>
      </c>
      <c r="P435" s="61" t="n">
        <v>20</v>
      </c>
      <c r="Q435" s="62" t="n">
        <f aca="false">L435*H435*F435</f>
        <v>0</v>
      </c>
      <c r="R435" s="62" t="n">
        <f aca="false">R434+Q435</f>
        <v>118.788</v>
      </c>
    </row>
    <row r="436" s="1" customFormat="true" ht="12.8" hidden="false" customHeight="false" outlineLevel="0" collapsed="false">
      <c r="A436" s="93"/>
      <c r="B436" s="93" t="s">
        <v>577</v>
      </c>
      <c r="C436" s="95" t="s">
        <v>660</v>
      </c>
      <c r="D436" s="75" t="s">
        <v>661</v>
      </c>
      <c r="E436" s="76" t="s">
        <v>659</v>
      </c>
      <c r="F436" s="76" t="n">
        <v>6</v>
      </c>
      <c r="G436" s="77" t="n">
        <v>3.28</v>
      </c>
      <c r="H436" s="92" t="n">
        <f aca="false">G436*0.95</f>
        <v>3.116</v>
      </c>
      <c r="I436" s="79" t="s">
        <v>563</v>
      </c>
      <c r="J436" s="79" t="s">
        <v>28</v>
      </c>
      <c r="K436" s="242" t="s">
        <v>650</v>
      </c>
      <c r="L436" s="81"/>
      <c r="M436" s="81"/>
      <c r="N436" s="82" t="n">
        <f aca="false">O436*G436</f>
        <v>0</v>
      </c>
      <c r="O436" s="83" t="n">
        <f aca="false">L436*F436</f>
        <v>0</v>
      </c>
      <c r="P436" s="84" t="n">
        <v>20</v>
      </c>
      <c r="Q436" s="62" t="n">
        <f aca="false">L436*H436*F436</f>
        <v>0</v>
      </c>
      <c r="R436" s="62" t="n">
        <f aca="false">R435+Q436</f>
        <v>118.788</v>
      </c>
    </row>
    <row r="437" s="1" customFormat="true" ht="12.8" hidden="false" customHeight="false" outlineLevel="0" collapsed="false">
      <c r="A437" s="93"/>
      <c r="B437" s="93" t="s">
        <v>577</v>
      </c>
      <c r="C437" s="95" t="s">
        <v>662</v>
      </c>
      <c r="D437" s="75" t="s">
        <v>663</v>
      </c>
      <c r="E437" s="76" t="s">
        <v>26</v>
      </c>
      <c r="F437" s="76" t="n">
        <v>24</v>
      </c>
      <c r="G437" s="77" t="n">
        <v>1.03</v>
      </c>
      <c r="H437" s="92" t="n">
        <f aca="false">G437*0.95</f>
        <v>0.9785</v>
      </c>
      <c r="I437" s="79" t="s">
        <v>563</v>
      </c>
      <c r="J437" s="79" t="s">
        <v>28</v>
      </c>
      <c r="K437" s="122"/>
      <c r="L437" s="81"/>
      <c r="M437" s="81"/>
      <c r="N437" s="82" t="n">
        <f aca="false">O437*G437</f>
        <v>0</v>
      </c>
      <c r="O437" s="83" t="n">
        <f aca="false">L437*F437</f>
        <v>0</v>
      </c>
      <c r="P437" s="84" t="s">
        <v>29</v>
      </c>
      <c r="Q437" s="62" t="n">
        <f aca="false">L437*H437*F437</f>
        <v>0</v>
      </c>
      <c r="R437" s="62" t="n">
        <f aca="false">R436+Q437</f>
        <v>118.788</v>
      </c>
    </row>
    <row r="438" customFormat="false" ht="22.05" hidden="false" customHeight="false" outlineLevel="0" collapsed="false">
      <c r="A438" s="48"/>
      <c r="B438" s="48" t="s">
        <v>577</v>
      </c>
      <c r="D438" s="5" t="s">
        <v>664</v>
      </c>
      <c r="E438" s="85"/>
      <c r="F438" s="85"/>
      <c r="G438" s="85"/>
      <c r="H438" s="86"/>
      <c r="I438" s="85"/>
      <c r="J438" s="85"/>
      <c r="K438" s="87"/>
      <c r="L438" s="88"/>
      <c r="M438" s="88"/>
      <c r="O438" s="88"/>
      <c r="P438" s="89"/>
      <c r="Q438" s="62" t="n">
        <f aca="false">L438*H438*F438</f>
        <v>0</v>
      </c>
      <c r="R438" s="62" t="n">
        <f aca="false">R437+Q438</f>
        <v>118.788</v>
      </c>
      <c r="S438" s="1"/>
      <c r="T438" s="1"/>
      <c r="U438" s="1"/>
      <c r="V438" s="1"/>
      <c r="W438" s="1"/>
      <c r="X438" s="1"/>
      <c r="Y438" s="1"/>
    </row>
    <row r="439" s="1" customFormat="true" ht="12.8" hidden="false" customHeight="false" outlineLevel="0" collapsed="false">
      <c r="A439" s="93"/>
      <c r="B439" s="93" t="s">
        <v>577</v>
      </c>
      <c r="C439" s="142" t="s">
        <v>665</v>
      </c>
      <c r="D439" s="243" t="s">
        <v>666</v>
      </c>
      <c r="E439" s="99" t="s">
        <v>212</v>
      </c>
      <c r="F439" s="99" t="n">
        <v>12</v>
      </c>
      <c r="G439" s="100" t="n">
        <v>1.37</v>
      </c>
      <c r="H439" s="101" t="n">
        <f aca="false">G439*0.95</f>
        <v>1.3015</v>
      </c>
      <c r="I439" s="102" t="s">
        <v>626</v>
      </c>
      <c r="J439" s="102" t="s">
        <v>28</v>
      </c>
      <c r="K439" s="244"/>
      <c r="L439" s="104"/>
      <c r="M439" s="104"/>
      <c r="N439" s="105" t="n">
        <f aca="false">O439*G439</f>
        <v>0</v>
      </c>
      <c r="O439" s="106" t="n">
        <f aca="false">L439*F439</f>
        <v>0</v>
      </c>
      <c r="P439" s="107" t="n">
        <v>20</v>
      </c>
      <c r="Q439" s="62" t="n">
        <f aca="false">L439*H439*F439</f>
        <v>0</v>
      </c>
      <c r="R439" s="62" t="n">
        <f aca="false">R438+Q439</f>
        <v>118.788</v>
      </c>
    </row>
    <row r="440" s="134" customFormat="true" ht="12.8" hidden="false" customHeight="false" outlineLevel="0" collapsed="false">
      <c r="A440" s="93"/>
      <c r="B440" s="93" t="s">
        <v>577</v>
      </c>
      <c r="C440" s="94" t="s">
        <v>667</v>
      </c>
      <c r="D440" s="245" t="s">
        <v>666</v>
      </c>
      <c r="E440" s="53" t="s">
        <v>65</v>
      </c>
      <c r="F440" s="53" t="n">
        <v>12</v>
      </c>
      <c r="G440" s="54" t="n">
        <v>2.75</v>
      </c>
      <c r="H440" s="90" t="n">
        <f aca="false">G440*0.95</f>
        <v>2.6125</v>
      </c>
      <c r="I440" s="56" t="s">
        <v>626</v>
      </c>
      <c r="J440" s="56" t="s">
        <v>28</v>
      </c>
      <c r="K440" s="120"/>
      <c r="L440" s="58"/>
      <c r="M440" s="58"/>
      <c r="N440" s="59" t="n">
        <f aca="false">O440*G440</f>
        <v>0</v>
      </c>
      <c r="O440" s="60" t="n">
        <f aca="false">L440*F440</f>
        <v>0</v>
      </c>
      <c r="P440" s="61" t="n">
        <v>20</v>
      </c>
      <c r="Q440" s="62" t="n">
        <f aca="false">L440*H440*F440</f>
        <v>0</v>
      </c>
      <c r="R440" s="62" t="n">
        <f aca="false">R439+Q440</f>
        <v>118.788</v>
      </c>
    </row>
    <row r="441" s="134" customFormat="true" ht="12.8" hidden="false" customHeight="false" outlineLevel="0" collapsed="false">
      <c r="A441" s="93"/>
      <c r="B441" s="93" t="s">
        <v>577</v>
      </c>
      <c r="C441" s="95" t="s">
        <v>668</v>
      </c>
      <c r="D441" s="96" t="s">
        <v>669</v>
      </c>
      <c r="E441" s="76" t="s">
        <v>65</v>
      </c>
      <c r="F441" s="76" t="n">
        <v>12</v>
      </c>
      <c r="G441" s="77" t="n">
        <v>2.86</v>
      </c>
      <c r="H441" s="92" t="n">
        <f aca="false">G441*0.95</f>
        <v>2.717</v>
      </c>
      <c r="I441" s="79" t="s">
        <v>626</v>
      </c>
      <c r="J441" s="79" t="s">
        <v>28</v>
      </c>
      <c r="K441" s="122"/>
      <c r="L441" s="81"/>
      <c r="M441" s="81"/>
      <c r="N441" s="82" t="n">
        <f aca="false">O441*G441</f>
        <v>0</v>
      </c>
      <c r="O441" s="83" t="n">
        <f aca="false">L441*F441</f>
        <v>0</v>
      </c>
      <c r="P441" s="84" t="n">
        <v>20</v>
      </c>
      <c r="Q441" s="62" t="n">
        <f aca="false">L441*H441*F441</f>
        <v>0</v>
      </c>
      <c r="R441" s="62" t="n">
        <f aca="false">R440+Q441</f>
        <v>118.788</v>
      </c>
    </row>
    <row r="442" customFormat="false" ht="22.05" hidden="false" customHeight="false" outlineLevel="0" collapsed="false">
      <c r="A442" s="48"/>
      <c r="B442" s="48" t="s">
        <v>577</v>
      </c>
      <c r="D442" s="5" t="s">
        <v>670</v>
      </c>
      <c r="E442" s="85"/>
      <c r="F442" s="85"/>
      <c r="G442" s="85"/>
      <c r="H442" s="86"/>
      <c r="I442" s="85"/>
      <c r="J442" s="85"/>
      <c r="K442" s="87"/>
      <c r="O442" s="88"/>
      <c r="P442" s="89"/>
      <c r="Q442" s="62" t="n">
        <f aca="false">L442*H442*F442</f>
        <v>0</v>
      </c>
      <c r="R442" s="62" t="n">
        <f aca="false">R441+Q442</f>
        <v>118.788</v>
      </c>
      <c r="S442" s="1"/>
      <c r="T442" s="1"/>
      <c r="U442" s="1"/>
      <c r="V442" s="1"/>
      <c r="W442" s="1"/>
      <c r="X442" s="1"/>
      <c r="Y442" s="1"/>
    </row>
    <row r="443" s="1" customFormat="true" ht="12.8" hidden="false" customHeight="false" outlineLevel="0" collapsed="false">
      <c r="A443" s="93"/>
      <c r="B443" s="93" t="s">
        <v>577</v>
      </c>
      <c r="C443" s="142" t="s">
        <v>671</v>
      </c>
      <c r="D443" s="98" t="s">
        <v>672</v>
      </c>
      <c r="E443" s="99" t="s">
        <v>26</v>
      </c>
      <c r="F443" s="99" t="n">
        <v>24</v>
      </c>
      <c r="G443" s="100" t="n">
        <v>0.77</v>
      </c>
      <c r="H443" s="101" t="n">
        <f aca="false">G443*0.95</f>
        <v>0.7315</v>
      </c>
      <c r="I443" s="102" t="s">
        <v>673</v>
      </c>
      <c r="J443" s="102" t="s">
        <v>28</v>
      </c>
      <c r="K443" s="244"/>
      <c r="L443" s="104"/>
      <c r="M443" s="104"/>
      <c r="N443" s="105" t="n">
        <f aca="false">O443*G443</f>
        <v>0</v>
      </c>
      <c r="O443" s="106" t="n">
        <f aca="false">L443*F443</f>
        <v>0</v>
      </c>
      <c r="P443" s="107" t="n">
        <v>20</v>
      </c>
      <c r="Q443" s="62" t="n">
        <f aca="false">L443*H443*F443</f>
        <v>0</v>
      </c>
      <c r="R443" s="62" t="n">
        <f aca="false">R442+Q443</f>
        <v>118.788</v>
      </c>
    </row>
    <row r="444" s="1" customFormat="true" ht="12.8" hidden="false" customHeight="false" outlineLevel="0" collapsed="false">
      <c r="A444" s="93"/>
      <c r="B444" s="93" t="s">
        <v>577</v>
      </c>
      <c r="C444" s="142" t="s">
        <v>674</v>
      </c>
      <c r="D444" s="98" t="s">
        <v>675</v>
      </c>
      <c r="E444" s="99" t="s">
        <v>65</v>
      </c>
      <c r="F444" s="99" t="n">
        <v>6</v>
      </c>
      <c r="G444" s="100" t="n">
        <v>3</v>
      </c>
      <c r="H444" s="101" t="n">
        <f aca="false">G444*0.95</f>
        <v>2.85</v>
      </c>
      <c r="I444" s="102" t="s">
        <v>673</v>
      </c>
      <c r="J444" s="102" t="s">
        <v>28</v>
      </c>
      <c r="K444" s="244"/>
      <c r="L444" s="104"/>
      <c r="M444" s="104"/>
      <c r="N444" s="105" t="n">
        <f aca="false">O444*G444</f>
        <v>0</v>
      </c>
      <c r="O444" s="106" t="n">
        <f aca="false">L444*F444</f>
        <v>0</v>
      </c>
      <c r="P444" s="107" t="n">
        <v>20</v>
      </c>
      <c r="Q444" s="62" t="n">
        <f aca="false">L444*H444*F444</f>
        <v>0</v>
      </c>
      <c r="R444" s="62" t="n">
        <f aca="false">R443+Q444</f>
        <v>118.788</v>
      </c>
    </row>
    <row r="445" customFormat="false" ht="22.05" hidden="false" customHeight="false" outlineLevel="0" collapsed="false">
      <c r="A445" s="48"/>
      <c r="B445" s="48" t="s">
        <v>577</v>
      </c>
      <c r="D445" s="5" t="s">
        <v>676</v>
      </c>
      <c r="E445" s="85"/>
      <c r="F445" s="85"/>
      <c r="G445" s="85"/>
      <c r="H445" s="86"/>
      <c r="I445" s="85"/>
      <c r="J445" s="85"/>
      <c r="K445" s="87"/>
      <c r="O445" s="88"/>
      <c r="P445" s="89"/>
      <c r="Q445" s="62" t="n">
        <f aca="false">L445*H445*F445</f>
        <v>0</v>
      </c>
      <c r="R445" s="62" t="n">
        <f aca="false">R444+Q445</f>
        <v>118.788</v>
      </c>
      <c r="S445" s="1"/>
      <c r="T445" s="1"/>
      <c r="U445" s="1"/>
      <c r="V445" s="1"/>
      <c r="W445" s="1"/>
      <c r="X445" s="1"/>
      <c r="Y445" s="1"/>
    </row>
    <row r="446" s="1" customFormat="true" ht="12.8" hidden="false" customHeight="false" outlineLevel="0" collapsed="false">
      <c r="A446" s="93"/>
      <c r="B446" s="93" t="s">
        <v>577</v>
      </c>
      <c r="C446" s="94" t="s">
        <v>677</v>
      </c>
      <c r="D446" s="52" t="s">
        <v>678</v>
      </c>
      <c r="E446" s="53" t="s">
        <v>212</v>
      </c>
      <c r="F446" s="53" t="n">
        <v>12</v>
      </c>
      <c r="G446" s="54" t="n">
        <v>1.49</v>
      </c>
      <c r="H446" s="90" t="n">
        <f aca="false">G446*0.95</f>
        <v>1.4155</v>
      </c>
      <c r="I446" s="56" t="s">
        <v>536</v>
      </c>
      <c r="J446" s="56" t="s">
        <v>28</v>
      </c>
      <c r="K446" s="120"/>
      <c r="L446" s="58"/>
      <c r="M446" s="58"/>
      <c r="N446" s="59" t="n">
        <f aca="false">O446*G446</f>
        <v>0</v>
      </c>
      <c r="O446" s="60" t="n">
        <f aca="false">L446*F446</f>
        <v>0</v>
      </c>
      <c r="P446" s="61" t="n">
        <v>20</v>
      </c>
      <c r="Q446" s="62" t="n">
        <f aca="false">L446*H446*F446</f>
        <v>0</v>
      </c>
      <c r="R446" s="62" t="n">
        <f aca="false">R445+Q446</f>
        <v>118.788</v>
      </c>
    </row>
    <row r="447" s="1" customFormat="true" ht="12.8" hidden="false" customHeight="false" outlineLevel="0" collapsed="false">
      <c r="A447" s="93"/>
      <c r="B447" s="93" t="s">
        <v>577</v>
      </c>
      <c r="C447" s="135" t="s">
        <v>679</v>
      </c>
      <c r="D447" s="64" t="s">
        <v>680</v>
      </c>
      <c r="E447" s="65" t="s">
        <v>212</v>
      </c>
      <c r="F447" s="65" t="n">
        <v>6</v>
      </c>
      <c r="G447" s="66" t="n">
        <v>5.47</v>
      </c>
      <c r="H447" s="91" t="n">
        <f aca="false">G447*0.95</f>
        <v>5.1965</v>
      </c>
      <c r="I447" s="68" t="s">
        <v>536</v>
      </c>
      <c r="J447" s="68" t="s">
        <v>28</v>
      </c>
      <c r="K447" s="121"/>
      <c r="L447" s="81"/>
      <c r="M447" s="81"/>
      <c r="N447" s="71" t="n">
        <f aca="false">O447*G447</f>
        <v>0</v>
      </c>
      <c r="O447" s="72" t="n">
        <f aca="false">L447*F447</f>
        <v>0</v>
      </c>
      <c r="P447" s="73" t="n">
        <v>20</v>
      </c>
      <c r="Q447" s="62" t="n">
        <f aca="false">L447*H447*F447</f>
        <v>0</v>
      </c>
      <c r="R447" s="62" t="n">
        <f aca="false">R446+Q447</f>
        <v>118.788</v>
      </c>
    </row>
    <row r="448" s="1" customFormat="true" ht="12.8" hidden="false" customHeight="false" outlineLevel="0" collapsed="false">
      <c r="A448" s="93"/>
      <c r="B448" s="93" t="s">
        <v>577</v>
      </c>
      <c r="C448" s="142" t="s">
        <v>681</v>
      </c>
      <c r="D448" s="98" t="s">
        <v>678</v>
      </c>
      <c r="E448" s="99" t="s">
        <v>65</v>
      </c>
      <c r="F448" s="99" t="n">
        <v>6</v>
      </c>
      <c r="G448" s="100" t="n">
        <v>3</v>
      </c>
      <c r="H448" s="101" t="n">
        <f aca="false">G448*0.95</f>
        <v>2.85</v>
      </c>
      <c r="I448" s="102" t="s">
        <v>536</v>
      </c>
      <c r="J448" s="102" t="s">
        <v>28</v>
      </c>
      <c r="K448" s="244"/>
      <c r="L448" s="104"/>
      <c r="M448" s="104"/>
      <c r="N448" s="105" t="n">
        <f aca="false">O448*G448</f>
        <v>0</v>
      </c>
      <c r="O448" s="106" t="n">
        <f aca="false">L448*F448</f>
        <v>0</v>
      </c>
      <c r="P448" s="107" t="n">
        <v>20</v>
      </c>
      <c r="Q448" s="62" t="n">
        <f aca="false">L448*H448*F448</f>
        <v>0</v>
      </c>
      <c r="R448" s="62" t="n">
        <f aca="false">R447+Q448</f>
        <v>118.788</v>
      </c>
    </row>
    <row r="449" customFormat="false" ht="22.05" hidden="false" customHeight="false" outlineLevel="0" collapsed="false">
      <c r="A449" s="48"/>
      <c r="B449" s="48" t="s">
        <v>577</v>
      </c>
      <c r="D449" s="5" t="s">
        <v>682</v>
      </c>
      <c r="E449" s="85"/>
      <c r="F449" s="85"/>
      <c r="G449" s="85"/>
      <c r="H449" s="86"/>
      <c r="I449" s="85"/>
      <c r="J449" s="85"/>
      <c r="K449" s="87"/>
      <c r="O449" s="88"/>
      <c r="P449" s="89"/>
      <c r="Q449" s="62" t="n">
        <f aca="false">L449*H449*F449</f>
        <v>0</v>
      </c>
      <c r="R449" s="62" t="n">
        <f aca="false">R448+Q449</f>
        <v>118.788</v>
      </c>
      <c r="S449" s="1"/>
      <c r="T449" s="1"/>
      <c r="U449" s="1"/>
      <c r="V449" s="1"/>
      <c r="W449" s="1"/>
      <c r="X449" s="1"/>
      <c r="Y449" s="1"/>
    </row>
    <row r="450" s="1" customFormat="true" ht="12.8" hidden="false" customHeight="false" outlineLevel="0" collapsed="false">
      <c r="A450" s="93"/>
      <c r="B450" s="93" t="s">
        <v>577</v>
      </c>
      <c r="C450" s="94" t="s">
        <v>683</v>
      </c>
      <c r="D450" s="52" t="s">
        <v>684</v>
      </c>
      <c r="E450" s="53" t="s">
        <v>212</v>
      </c>
      <c r="F450" s="53" t="n">
        <v>24</v>
      </c>
      <c r="G450" s="54" t="n">
        <v>1.56</v>
      </c>
      <c r="H450" s="90" t="n">
        <f aca="false">G450*0.95</f>
        <v>1.482</v>
      </c>
      <c r="I450" s="56" t="s">
        <v>536</v>
      </c>
      <c r="J450" s="56" t="s">
        <v>28</v>
      </c>
      <c r="K450" s="120"/>
      <c r="L450" s="58"/>
      <c r="M450" s="58"/>
      <c r="N450" s="59" t="n">
        <f aca="false">O450*G450</f>
        <v>0</v>
      </c>
      <c r="O450" s="60" t="n">
        <f aca="false">L450*F450</f>
        <v>0</v>
      </c>
      <c r="P450" s="61" t="n">
        <v>20</v>
      </c>
      <c r="Q450" s="62" t="n">
        <f aca="false">L450*H450*F450</f>
        <v>0</v>
      </c>
      <c r="R450" s="62" t="n">
        <f aca="false">R449+Q450</f>
        <v>118.788</v>
      </c>
    </row>
    <row r="451" s="1" customFormat="true" ht="12.8" hidden="false" customHeight="false" outlineLevel="0" collapsed="false">
      <c r="A451" s="93"/>
      <c r="B451" s="93" t="s">
        <v>577</v>
      </c>
      <c r="C451" s="135" t="s">
        <v>685</v>
      </c>
      <c r="D451" s="64" t="s">
        <v>686</v>
      </c>
      <c r="E451" s="65" t="s">
        <v>212</v>
      </c>
      <c r="F451" s="65" t="n">
        <v>24</v>
      </c>
      <c r="G451" s="66" t="n">
        <v>1.56</v>
      </c>
      <c r="H451" s="91" t="n">
        <f aca="false">G451*0.95</f>
        <v>1.482</v>
      </c>
      <c r="I451" s="68" t="s">
        <v>536</v>
      </c>
      <c r="J451" s="68" t="s">
        <v>28</v>
      </c>
      <c r="K451" s="121"/>
      <c r="L451" s="70"/>
      <c r="M451" s="70"/>
      <c r="N451" s="71" t="n">
        <f aca="false">O451*G451</f>
        <v>0</v>
      </c>
      <c r="O451" s="83" t="n">
        <f aca="false">L451*F451</f>
        <v>0</v>
      </c>
      <c r="P451" s="84" t="n">
        <v>20</v>
      </c>
      <c r="Q451" s="62" t="n">
        <f aca="false">L451*H451*F451</f>
        <v>0</v>
      </c>
      <c r="R451" s="62" t="n">
        <f aca="false">R450+Q451</f>
        <v>118.788</v>
      </c>
    </row>
    <row r="452" s="1" customFormat="true" ht="12.8" hidden="false" customHeight="false" outlineLevel="0" collapsed="false">
      <c r="A452" s="93"/>
      <c r="B452" s="93" t="s">
        <v>577</v>
      </c>
      <c r="C452" s="135" t="s">
        <v>687</v>
      </c>
      <c r="D452" s="64" t="s">
        <v>688</v>
      </c>
      <c r="E452" s="65" t="s">
        <v>212</v>
      </c>
      <c r="F452" s="65" t="n">
        <v>24</v>
      </c>
      <c r="G452" s="66" t="n">
        <v>1.61</v>
      </c>
      <c r="H452" s="91" t="n">
        <f aca="false">G452*0.95</f>
        <v>1.5295</v>
      </c>
      <c r="I452" s="68" t="s">
        <v>536</v>
      </c>
      <c r="J452" s="68" t="s">
        <v>28</v>
      </c>
      <c r="K452" s="121"/>
      <c r="L452" s="70"/>
      <c r="M452" s="70"/>
      <c r="N452" s="71" t="n">
        <f aca="false">O452*G452</f>
        <v>0</v>
      </c>
      <c r="O452" s="83" t="n">
        <f aca="false">L452*F452</f>
        <v>0</v>
      </c>
      <c r="P452" s="84" t="n">
        <v>20</v>
      </c>
      <c r="Q452" s="62" t="n">
        <f aca="false">L452*H452*F452</f>
        <v>0</v>
      </c>
      <c r="R452" s="62" t="n">
        <f aca="false">R451+Q452</f>
        <v>118.788</v>
      </c>
    </row>
    <row r="453" s="1" customFormat="true" ht="12.8" hidden="false" customHeight="false" outlineLevel="0" collapsed="false">
      <c r="A453" s="93"/>
      <c r="B453" s="93" t="s">
        <v>577</v>
      </c>
      <c r="C453" s="135" t="s">
        <v>689</v>
      </c>
      <c r="D453" s="64" t="s">
        <v>690</v>
      </c>
      <c r="E453" s="65" t="s">
        <v>212</v>
      </c>
      <c r="F453" s="65" t="n">
        <v>24</v>
      </c>
      <c r="G453" s="66" t="n">
        <v>1.56</v>
      </c>
      <c r="H453" s="91" t="n">
        <f aca="false">G453*0.95</f>
        <v>1.482</v>
      </c>
      <c r="I453" s="68" t="s">
        <v>536</v>
      </c>
      <c r="J453" s="68" t="s">
        <v>28</v>
      </c>
      <c r="K453" s="121"/>
      <c r="L453" s="81"/>
      <c r="M453" s="81"/>
      <c r="N453" s="71" t="n">
        <f aca="false">O453*G453</f>
        <v>0</v>
      </c>
      <c r="O453" s="83" t="n">
        <f aca="false">L453*F453</f>
        <v>0</v>
      </c>
      <c r="P453" s="84" t="n">
        <v>20</v>
      </c>
      <c r="Q453" s="62" t="n">
        <f aca="false">L453*H453*F453</f>
        <v>0</v>
      </c>
      <c r="R453" s="62" t="n">
        <f aca="false">R452+Q453</f>
        <v>118.788</v>
      </c>
    </row>
    <row r="454" s="1" customFormat="true" ht="12.8" hidden="false" customHeight="false" outlineLevel="0" collapsed="false">
      <c r="A454" s="93"/>
      <c r="B454" s="93" t="s">
        <v>577</v>
      </c>
      <c r="C454" s="94" t="s">
        <v>691</v>
      </c>
      <c r="D454" s="52" t="s">
        <v>684</v>
      </c>
      <c r="E454" s="53" t="s">
        <v>65</v>
      </c>
      <c r="F454" s="53" t="n">
        <v>12</v>
      </c>
      <c r="G454" s="54" t="n">
        <v>3.15</v>
      </c>
      <c r="H454" s="90" t="n">
        <f aca="false">G454*0.95</f>
        <v>2.9925</v>
      </c>
      <c r="I454" s="56" t="s">
        <v>536</v>
      </c>
      <c r="J454" s="56" t="s">
        <v>28</v>
      </c>
      <c r="K454" s="120"/>
      <c r="L454" s="58"/>
      <c r="M454" s="58"/>
      <c r="N454" s="59" t="n">
        <f aca="false">O454*G454</f>
        <v>0</v>
      </c>
      <c r="O454" s="60" t="n">
        <f aca="false">L454*F454</f>
        <v>0</v>
      </c>
      <c r="P454" s="61" t="n">
        <v>20</v>
      </c>
      <c r="Q454" s="62" t="n">
        <f aca="false">L454*H454*F454</f>
        <v>0</v>
      </c>
      <c r="R454" s="62" t="n">
        <f aca="false">R453+Q454</f>
        <v>118.788</v>
      </c>
    </row>
    <row r="455" s="1" customFormat="true" ht="12.8" hidden="false" customHeight="false" outlineLevel="0" collapsed="false">
      <c r="A455" s="93"/>
      <c r="B455" s="93" t="s">
        <v>577</v>
      </c>
      <c r="C455" s="135" t="s">
        <v>692</v>
      </c>
      <c r="D455" s="64" t="s">
        <v>686</v>
      </c>
      <c r="E455" s="65" t="s">
        <v>65</v>
      </c>
      <c r="F455" s="65" t="n">
        <v>12</v>
      </c>
      <c r="G455" s="66" t="n">
        <v>3.1</v>
      </c>
      <c r="H455" s="91" t="n">
        <f aca="false">G455*0.95</f>
        <v>2.945</v>
      </c>
      <c r="I455" s="68" t="s">
        <v>536</v>
      </c>
      <c r="J455" s="68" t="s">
        <v>28</v>
      </c>
      <c r="K455" s="121"/>
      <c r="L455" s="70"/>
      <c r="M455" s="70"/>
      <c r="N455" s="71" t="n">
        <f aca="false">O455*G455</f>
        <v>0</v>
      </c>
      <c r="O455" s="72" t="n">
        <f aca="false">L455*F455</f>
        <v>0</v>
      </c>
      <c r="P455" s="73" t="n">
        <v>20</v>
      </c>
      <c r="Q455" s="62" t="n">
        <f aca="false">L455*H455*F455</f>
        <v>0</v>
      </c>
      <c r="R455" s="62" t="n">
        <f aca="false">R454+Q455</f>
        <v>118.788</v>
      </c>
    </row>
    <row r="456" s="1" customFormat="true" ht="12.8" hidden="false" customHeight="false" outlineLevel="0" collapsed="false">
      <c r="A456" s="93"/>
      <c r="B456" s="93" t="s">
        <v>577</v>
      </c>
      <c r="C456" s="135" t="s">
        <v>693</v>
      </c>
      <c r="D456" s="64" t="s">
        <v>694</v>
      </c>
      <c r="E456" s="65" t="s">
        <v>65</v>
      </c>
      <c r="F456" s="65" t="n">
        <v>6</v>
      </c>
      <c r="G456" s="66" t="n">
        <v>3.02</v>
      </c>
      <c r="H456" s="91" t="n">
        <f aca="false">G456*0.95</f>
        <v>2.869</v>
      </c>
      <c r="I456" s="68" t="s">
        <v>536</v>
      </c>
      <c r="J456" s="68" t="s">
        <v>28</v>
      </c>
      <c r="K456" s="121"/>
      <c r="L456" s="70"/>
      <c r="M456" s="70"/>
      <c r="N456" s="71" t="n">
        <f aca="false">O456*G456</f>
        <v>0</v>
      </c>
      <c r="O456" s="72" t="n">
        <f aca="false">L456*F456</f>
        <v>0</v>
      </c>
      <c r="P456" s="73" t="n">
        <v>20</v>
      </c>
      <c r="Q456" s="62" t="n">
        <f aca="false">L456*H456*F456</f>
        <v>0</v>
      </c>
      <c r="R456" s="62" t="n">
        <f aca="false">R455+Q456</f>
        <v>118.788</v>
      </c>
    </row>
    <row r="457" s="1" customFormat="true" ht="12.8" hidden="false" customHeight="false" outlineLevel="0" collapsed="false">
      <c r="A457" s="93"/>
      <c r="B457" s="93" t="s">
        <v>577</v>
      </c>
      <c r="C457" s="135" t="s">
        <v>695</v>
      </c>
      <c r="D457" s="64" t="s">
        <v>696</v>
      </c>
      <c r="E457" s="65" t="s">
        <v>65</v>
      </c>
      <c r="F457" s="65" t="n">
        <v>6</v>
      </c>
      <c r="G457" s="66" t="n">
        <v>3.02</v>
      </c>
      <c r="H457" s="91" t="n">
        <f aca="false">G457*0.95</f>
        <v>2.869</v>
      </c>
      <c r="I457" s="68" t="s">
        <v>536</v>
      </c>
      <c r="J457" s="68" t="s">
        <v>28</v>
      </c>
      <c r="K457" s="121"/>
      <c r="L457" s="70"/>
      <c r="M457" s="70"/>
      <c r="N457" s="71" t="n">
        <f aca="false">O457*G457</f>
        <v>0</v>
      </c>
      <c r="O457" s="72" t="n">
        <f aca="false">L457*F457</f>
        <v>0</v>
      </c>
      <c r="P457" s="73" t="n">
        <v>20</v>
      </c>
      <c r="Q457" s="62" t="n">
        <f aca="false">L457*H457*F457</f>
        <v>0</v>
      </c>
      <c r="R457" s="62" t="n">
        <f aca="false">R456+Q457</f>
        <v>118.788</v>
      </c>
    </row>
    <row r="458" s="1" customFormat="true" ht="12.8" hidden="false" customHeight="false" outlineLevel="0" collapsed="false">
      <c r="A458" s="93"/>
      <c r="B458" s="93" t="s">
        <v>577</v>
      </c>
      <c r="C458" s="135" t="s">
        <v>697</v>
      </c>
      <c r="D458" s="64" t="s">
        <v>688</v>
      </c>
      <c r="E458" s="65" t="s">
        <v>65</v>
      </c>
      <c r="F458" s="65" t="n">
        <v>12</v>
      </c>
      <c r="G458" s="66" t="n">
        <v>3.16</v>
      </c>
      <c r="H458" s="91" t="n">
        <f aca="false">G458*0.95</f>
        <v>3.002</v>
      </c>
      <c r="I458" s="68" t="s">
        <v>536</v>
      </c>
      <c r="J458" s="68" t="s">
        <v>28</v>
      </c>
      <c r="K458" s="121"/>
      <c r="L458" s="70"/>
      <c r="M458" s="70"/>
      <c r="N458" s="71" t="n">
        <f aca="false">O458*G458</f>
        <v>0</v>
      </c>
      <c r="O458" s="72" t="n">
        <f aca="false">L458*F458</f>
        <v>0</v>
      </c>
      <c r="P458" s="73" t="n">
        <v>20</v>
      </c>
      <c r="Q458" s="62" t="n">
        <f aca="false">L458*H458*F458</f>
        <v>0</v>
      </c>
      <c r="R458" s="62" t="n">
        <f aca="false">R457+Q458</f>
        <v>118.788</v>
      </c>
    </row>
    <row r="459" s="1" customFormat="true" ht="12.8" hidden="false" customHeight="false" outlineLevel="0" collapsed="false">
      <c r="A459" s="93"/>
      <c r="B459" s="93" t="s">
        <v>577</v>
      </c>
      <c r="C459" s="95" t="s">
        <v>698</v>
      </c>
      <c r="D459" s="75" t="s">
        <v>699</v>
      </c>
      <c r="E459" s="76" t="s">
        <v>65</v>
      </c>
      <c r="F459" s="76" t="n">
        <v>12</v>
      </c>
      <c r="G459" s="77" t="n">
        <v>3.1</v>
      </c>
      <c r="H459" s="92" t="n">
        <f aca="false">G459*0.95</f>
        <v>2.945</v>
      </c>
      <c r="I459" s="79" t="s">
        <v>536</v>
      </c>
      <c r="J459" s="79" t="s">
        <v>28</v>
      </c>
      <c r="K459" s="122"/>
      <c r="L459" s="81"/>
      <c r="M459" s="81"/>
      <c r="N459" s="82" t="n">
        <f aca="false">O459*G459</f>
        <v>0</v>
      </c>
      <c r="O459" s="83" t="n">
        <f aca="false">L459*F459</f>
        <v>0</v>
      </c>
      <c r="P459" s="84" t="n">
        <v>20</v>
      </c>
      <c r="Q459" s="62" t="n">
        <f aca="false">L459*H459*F459</f>
        <v>0</v>
      </c>
      <c r="R459" s="62" t="n">
        <f aca="false">R458+Q459</f>
        <v>118.788</v>
      </c>
    </row>
    <row r="460" customFormat="false" ht="22.05" hidden="false" customHeight="false" outlineLevel="0" collapsed="false">
      <c r="A460" s="48" t="s">
        <v>123</v>
      </c>
      <c r="B460" s="48" t="s">
        <v>577</v>
      </c>
      <c r="D460" s="5" t="s">
        <v>700</v>
      </c>
      <c r="E460" s="85"/>
      <c r="F460" s="85"/>
      <c r="G460" s="85"/>
      <c r="H460" s="86"/>
      <c r="I460" s="85"/>
      <c r="J460" s="85"/>
      <c r="K460" s="87"/>
      <c r="L460" s="88"/>
      <c r="M460" s="88"/>
      <c r="O460" s="88"/>
      <c r="P460" s="89"/>
      <c r="Q460" s="62" t="n">
        <f aca="false">L460*H460*F460</f>
        <v>0</v>
      </c>
      <c r="R460" s="62" t="n">
        <f aca="false">R459+Q460</f>
        <v>118.788</v>
      </c>
      <c r="S460" s="1"/>
      <c r="T460" s="1"/>
      <c r="U460" s="1"/>
      <c r="V460" s="1"/>
      <c r="W460" s="1"/>
      <c r="X460" s="1"/>
      <c r="Y460" s="1"/>
    </row>
    <row r="461" s="1" customFormat="true" ht="12.8" hidden="false" customHeight="false" outlineLevel="0" collapsed="false">
      <c r="A461" s="93" t="s">
        <v>123</v>
      </c>
      <c r="B461" s="93" t="s">
        <v>577</v>
      </c>
      <c r="C461" s="94" t="s">
        <v>701</v>
      </c>
      <c r="D461" s="52" t="s">
        <v>702</v>
      </c>
      <c r="E461" s="53" t="s">
        <v>212</v>
      </c>
      <c r="F461" s="53" t="n">
        <v>24</v>
      </c>
      <c r="G461" s="54" t="n">
        <v>1.38</v>
      </c>
      <c r="H461" s="90" t="n">
        <f aca="false">G461*0.95</f>
        <v>1.311</v>
      </c>
      <c r="I461" s="56" t="s">
        <v>127</v>
      </c>
      <c r="J461" s="56" t="s">
        <v>28</v>
      </c>
      <c r="K461" s="120" t="n">
        <v>0.1</v>
      </c>
      <c r="L461" s="58"/>
      <c r="M461" s="58"/>
      <c r="N461" s="59" t="n">
        <f aca="false">O461*G461</f>
        <v>0</v>
      </c>
      <c r="O461" s="60" t="n">
        <f aca="false">L461*F461</f>
        <v>0</v>
      </c>
      <c r="P461" s="61" t="n">
        <v>20</v>
      </c>
      <c r="Q461" s="62" t="n">
        <f aca="false">L461*H461*F461</f>
        <v>0</v>
      </c>
      <c r="R461" s="62" t="n">
        <f aca="false">R460+Q461</f>
        <v>118.788</v>
      </c>
    </row>
    <row r="462" s="1" customFormat="true" ht="12.8" hidden="false" customHeight="false" outlineLevel="0" collapsed="false">
      <c r="A462" s="93" t="s">
        <v>123</v>
      </c>
      <c r="B462" s="93" t="s">
        <v>577</v>
      </c>
      <c r="C462" s="135" t="s">
        <v>703</v>
      </c>
      <c r="D462" s="64" t="s">
        <v>704</v>
      </c>
      <c r="E462" s="65" t="s">
        <v>212</v>
      </c>
      <c r="F462" s="65" t="n">
        <v>24</v>
      </c>
      <c r="G462" s="66" t="n">
        <v>1.38</v>
      </c>
      <c r="H462" s="91" t="n">
        <f aca="false">G462*0.95</f>
        <v>1.311</v>
      </c>
      <c r="I462" s="68" t="s">
        <v>127</v>
      </c>
      <c r="J462" s="68" t="s">
        <v>28</v>
      </c>
      <c r="K462" s="121" t="n">
        <v>0.1</v>
      </c>
      <c r="L462" s="70"/>
      <c r="M462" s="70"/>
      <c r="N462" s="71" t="n">
        <f aca="false">O462*G462</f>
        <v>0</v>
      </c>
      <c r="O462" s="72" t="n">
        <f aca="false">L462*F462</f>
        <v>0</v>
      </c>
      <c r="P462" s="73" t="n">
        <v>20</v>
      </c>
      <c r="Q462" s="62" t="n">
        <f aca="false">L462*H462*F462</f>
        <v>0</v>
      </c>
      <c r="R462" s="62" t="n">
        <f aca="false">R461+Q462</f>
        <v>118.788</v>
      </c>
    </row>
    <row r="463" s="1" customFormat="true" ht="12.8" hidden="false" customHeight="false" outlineLevel="0" collapsed="false">
      <c r="A463" s="93" t="s">
        <v>123</v>
      </c>
      <c r="B463" s="93" t="s">
        <v>577</v>
      </c>
      <c r="C463" s="95" t="s">
        <v>705</v>
      </c>
      <c r="D463" s="75" t="s">
        <v>706</v>
      </c>
      <c r="E463" s="76" t="s">
        <v>212</v>
      </c>
      <c r="F463" s="76" t="n">
        <v>24</v>
      </c>
      <c r="G463" s="77" t="n">
        <v>1.07</v>
      </c>
      <c r="H463" s="92" t="n">
        <f aca="false">G463*0.95</f>
        <v>1.0165</v>
      </c>
      <c r="I463" s="79" t="s">
        <v>127</v>
      </c>
      <c r="J463" s="79" t="s">
        <v>28</v>
      </c>
      <c r="K463" s="122" t="n">
        <v>0.1</v>
      </c>
      <c r="L463" s="81"/>
      <c r="M463" s="81"/>
      <c r="N463" s="82" t="n">
        <f aca="false">O463*G463</f>
        <v>0</v>
      </c>
      <c r="O463" s="83" t="n">
        <f aca="false">L463*F463</f>
        <v>0</v>
      </c>
      <c r="P463" s="84" t="n">
        <v>20</v>
      </c>
      <c r="Q463" s="62" t="n">
        <f aca="false">L463*H463*F463</f>
        <v>0</v>
      </c>
      <c r="R463" s="62" t="n">
        <f aca="false">R462+Q463</f>
        <v>118.788</v>
      </c>
    </row>
    <row r="464" s="1" customFormat="true" ht="12.8" hidden="false" customHeight="false" outlineLevel="0" collapsed="false">
      <c r="A464" s="93" t="s">
        <v>123</v>
      </c>
      <c r="B464" s="93" t="s">
        <v>577</v>
      </c>
      <c r="C464" s="94" t="s">
        <v>707</v>
      </c>
      <c r="D464" s="52" t="s">
        <v>702</v>
      </c>
      <c r="E464" s="53" t="s">
        <v>65</v>
      </c>
      <c r="F464" s="53" t="n">
        <v>12</v>
      </c>
      <c r="G464" s="54" t="n">
        <v>3.26</v>
      </c>
      <c r="H464" s="90" t="n">
        <f aca="false">G464*0.95</f>
        <v>3.097</v>
      </c>
      <c r="I464" s="56" t="s">
        <v>127</v>
      </c>
      <c r="J464" s="56" t="s">
        <v>28</v>
      </c>
      <c r="K464" s="120" t="n">
        <v>0.2</v>
      </c>
      <c r="L464" s="58"/>
      <c r="M464" s="58"/>
      <c r="N464" s="59" t="n">
        <f aca="false">O464*G464</f>
        <v>0</v>
      </c>
      <c r="O464" s="60" t="n">
        <f aca="false">L464*F464</f>
        <v>0</v>
      </c>
      <c r="P464" s="61" t="n">
        <v>20</v>
      </c>
      <c r="Q464" s="62" t="n">
        <f aca="false">L464*H464*F464</f>
        <v>0</v>
      </c>
      <c r="R464" s="62" t="n">
        <f aca="false">R463+Q464</f>
        <v>118.788</v>
      </c>
    </row>
    <row r="465" s="1" customFormat="true" ht="12.8" hidden="false" customHeight="false" outlineLevel="0" collapsed="false">
      <c r="A465" s="93" t="s">
        <v>123</v>
      </c>
      <c r="B465" s="93" t="s">
        <v>577</v>
      </c>
      <c r="C465" s="95" t="s">
        <v>708</v>
      </c>
      <c r="D465" s="75" t="s">
        <v>704</v>
      </c>
      <c r="E465" s="76" t="s">
        <v>65</v>
      </c>
      <c r="F465" s="76" t="n">
        <v>12</v>
      </c>
      <c r="G465" s="77" t="n">
        <v>3.16</v>
      </c>
      <c r="H465" s="92" t="n">
        <f aca="false">G465*0.95</f>
        <v>3.002</v>
      </c>
      <c r="I465" s="79" t="s">
        <v>127</v>
      </c>
      <c r="J465" s="79" t="s">
        <v>28</v>
      </c>
      <c r="K465" s="122" t="n">
        <v>0.2</v>
      </c>
      <c r="L465" s="81"/>
      <c r="M465" s="81"/>
      <c r="N465" s="82" t="n">
        <f aca="false">O465*G465</f>
        <v>0</v>
      </c>
      <c r="O465" s="83" t="n">
        <f aca="false">L465*F465</f>
        <v>0</v>
      </c>
      <c r="P465" s="84" t="n">
        <v>20</v>
      </c>
      <c r="Q465" s="62" t="n">
        <f aca="false">L465*H465*F465</f>
        <v>0</v>
      </c>
      <c r="R465" s="62" t="n">
        <f aca="false">R464+Q465</f>
        <v>118.788</v>
      </c>
    </row>
    <row r="466" customFormat="false" ht="22.05" hidden="false" customHeight="false" outlineLevel="0" collapsed="false">
      <c r="A466" s="48" t="s">
        <v>123</v>
      </c>
      <c r="B466" s="48" t="s">
        <v>577</v>
      </c>
      <c r="D466" s="5" t="s">
        <v>709</v>
      </c>
      <c r="E466" s="85"/>
      <c r="F466" s="85"/>
      <c r="G466" s="85"/>
      <c r="H466" s="86"/>
      <c r="I466" s="85"/>
      <c r="J466" s="85"/>
      <c r="K466" s="87"/>
      <c r="O466" s="88"/>
      <c r="P466" s="89"/>
      <c r="Q466" s="62" t="n">
        <f aca="false">L466*H466*F466</f>
        <v>0</v>
      </c>
      <c r="R466" s="62" t="n">
        <f aca="false">R465+Q466</f>
        <v>118.788</v>
      </c>
      <c r="S466" s="1"/>
      <c r="T466" s="1"/>
      <c r="U466" s="1"/>
      <c r="V466" s="1"/>
      <c r="W466" s="1"/>
      <c r="X466" s="1"/>
      <c r="Y466" s="1"/>
    </row>
    <row r="467" s="1" customFormat="true" ht="12.8" hidden="false" customHeight="false" outlineLevel="0" collapsed="false">
      <c r="A467" s="93" t="s">
        <v>123</v>
      </c>
      <c r="B467" s="93" t="s">
        <v>577</v>
      </c>
      <c r="C467" s="94" t="s">
        <v>710</v>
      </c>
      <c r="D467" s="52" t="s">
        <v>711</v>
      </c>
      <c r="E467" s="53" t="s">
        <v>212</v>
      </c>
      <c r="F467" s="53" t="n">
        <v>24</v>
      </c>
      <c r="G467" s="54" t="n">
        <v>1.51</v>
      </c>
      <c r="H467" s="90" t="n">
        <f aca="false">G467*0.95</f>
        <v>1.4345</v>
      </c>
      <c r="I467" s="56" t="s">
        <v>127</v>
      </c>
      <c r="J467" s="56" t="s">
        <v>28</v>
      </c>
      <c r="K467" s="120" t="n">
        <v>0.1</v>
      </c>
      <c r="L467" s="58"/>
      <c r="M467" s="58"/>
      <c r="N467" s="59" t="n">
        <f aca="false">O467*G467</f>
        <v>0</v>
      </c>
      <c r="O467" s="60" t="n">
        <f aca="false">L467*F467</f>
        <v>0</v>
      </c>
      <c r="P467" s="61" t="n">
        <v>20</v>
      </c>
      <c r="Q467" s="62" t="n">
        <f aca="false">L467*H467*F467</f>
        <v>0</v>
      </c>
      <c r="R467" s="62" t="n">
        <f aca="false">R466+Q467</f>
        <v>118.788</v>
      </c>
    </row>
    <row r="468" s="1" customFormat="true" ht="12.8" hidden="false" customHeight="false" outlineLevel="0" collapsed="false">
      <c r="A468" s="93" t="s">
        <v>123</v>
      </c>
      <c r="B468" s="93" t="s">
        <v>577</v>
      </c>
      <c r="C468" s="95" t="s">
        <v>712</v>
      </c>
      <c r="D468" s="75" t="s">
        <v>713</v>
      </c>
      <c r="E468" s="76" t="s">
        <v>212</v>
      </c>
      <c r="F468" s="76" t="n">
        <v>24</v>
      </c>
      <c r="G468" s="77" t="n">
        <v>1.51</v>
      </c>
      <c r="H468" s="92" t="n">
        <f aca="false">G468*0.95</f>
        <v>1.4345</v>
      </c>
      <c r="I468" s="79" t="s">
        <v>127</v>
      </c>
      <c r="J468" s="79" t="s">
        <v>28</v>
      </c>
      <c r="K468" s="122" t="n">
        <v>0.1</v>
      </c>
      <c r="L468" s="81"/>
      <c r="M468" s="81"/>
      <c r="N468" s="82" t="n">
        <f aca="false">O468*G468</f>
        <v>0</v>
      </c>
      <c r="O468" s="83" t="n">
        <f aca="false">L468*F468</f>
        <v>0</v>
      </c>
      <c r="P468" s="84" t="n">
        <v>20</v>
      </c>
      <c r="Q468" s="62" t="n">
        <f aca="false">L468*H468*F468</f>
        <v>0</v>
      </c>
      <c r="R468" s="62" t="n">
        <f aca="false">R467+Q468</f>
        <v>118.788</v>
      </c>
    </row>
    <row r="469" customFormat="false" ht="13.8" hidden="false" customHeight="false" outlineLevel="0" collapsed="false">
      <c r="A469" s="48"/>
      <c r="B469" s="48"/>
      <c r="Q469" s="62" t="n">
        <f aca="false">L469*H469*F469</f>
        <v>0</v>
      </c>
      <c r="R469" s="62" t="n">
        <f aca="false">R468+Q469</f>
        <v>118.788</v>
      </c>
      <c r="S469" s="1"/>
      <c r="T469" s="1"/>
      <c r="U469" s="1"/>
      <c r="V469" s="1"/>
      <c r="W469" s="1"/>
      <c r="X469" s="1"/>
      <c r="Y469" s="1"/>
    </row>
    <row r="470" customFormat="false" ht="13.8" hidden="false" customHeight="false" outlineLevel="0" collapsed="false">
      <c r="A470" s="48"/>
      <c r="B470" s="48"/>
      <c r="Q470" s="62" t="n">
        <f aca="false">L470*H470*F470</f>
        <v>0</v>
      </c>
      <c r="R470" s="62" t="n">
        <f aca="false">R469+Q470</f>
        <v>118.788</v>
      </c>
      <c r="S470" s="1"/>
      <c r="T470" s="1"/>
      <c r="U470" s="1"/>
      <c r="V470" s="1"/>
      <c r="W470" s="1"/>
      <c r="X470" s="1"/>
      <c r="Y470" s="1"/>
    </row>
    <row r="471" customFormat="false" ht="13.8" hidden="false" customHeight="true" outlineLevel="0" collapsed="false">
      <c r="A471" s="117"/>
      <c r="B471" s="117"/>
      <c r="C471" s="7"/>
      <c r="D471" s="7"/>
      <c r="E471" s="34" t="s">
        <v>4</v>
      </c>
      <c r="F471" s="35" t="s">
        <v>5</v>
      </c>
      <c r="G471" s="36" t="s">
        <v>6</v>
      </c>
      <c r="H471" s="37" t="s">
        <v>7</v>
      </c>
      <c r="I471" s="38" t="s">
        <v>8</v>
      </c>
      <c r="J471" s="39" t="s">
        <v>9</v>
      </c>
      <c r="K471" s="40" t="s">
        <v>22</v>
      </c>
      <c r="L471" s="41" t="s">
        <v>11</v>
      </c>
      <c r="M471" s="41"/>
      <c r="N471" s="41"/>
      <c r="O471" s="41"/>
      <c r="P471" s="41"/>
      <c r="Q471" s="62"/>
      <c r="R471" s="62" t="n">
        <f aca="false">R470+Q471</f>
        <v>118.788</v>
      </c>
      <c r="S471" s="1"/>
      <c r="T471" s="1"/>
      <c r="U471" s="1"/>
      <c r="V471" s="1"/>
      <c r="W471" s="1"/>
      <c r="X471" s="1"/>
      <c r="Y471" s="1"/>
    </row>
    <row r="472" customFormat="false" ht="14.25" hidden="false" customHeight="true" outlineLevel="0" collapsed="false">
      <c r="A472" s="117"/>
      <c r="B472" s="117"/>
      <c r="C472" s="43" t="s">
        <v>14</v>
      </c>
      <c r="D472" s="43" t="s">
        <v>15</v>
      </c>
      <c r="E472" s="34"/>
      <c r="F472" s="35"/>
      <c r="G472" s="36"/>
      <c r="H472" s="37"/>
      <c r="I472" s="38"/>
      <c r="J472" s="39"/>
      <c r="K472" s="40"/>
      <c r="L472" s="44" t="s">
        <v>16</v>
      </c>
      <c r="M472" s="44"/>
      <c r="N472" s="45" t="s">
        <v>17</v>
      </c>
      <c r="O472" s="46" t="s">
        <v>18</v>
      </c>
      <c r="P472" s="47" t="s">
        <v>19</v>
      </c>
      <c r="Q472" s="62"/>
      <c r="R472" s="62" t="n">
        <f aca="false">R471+Q472</f>
        <v>118.788</v>
      </c>
      <c r="S472" s="1"/>
      <c r="T472" s="1"/>
      <c r="U472" s="1"/>
      <c r="V472" s="1"/>
      <c r="W472" s="1"/>
      <c r="X472" s="1"/>
      <c r="Y472" s="1"/>
    </row>
    <row r="473" customFormat="false" ht="13.8" hidden="false" customHeight="false" outlineLevel="0" collapsed="false">
      <c r="A473" s="117"/>
      <c r="B473" s="117"/>
      <c r="C473" s="43"/>
      <c r="D473" s="43"/>
      <c r="E473" s="34"/>
      <c r="F473" s="35"/>
      <c r="G473" s="36"/>
      <c r="H473" s="37"/>
      <c r="I473" s="38"/>
      <c r="J473" s="39"/>
      <c r="K473" s="40"/>
      <c r="L473" s="44"/>
      <c r="M473" s="44"/>
      <c r="N473" s="45"/>
      <c r="O473" s="46"/>
      <c r="P473" s="47"/>
      <c r="Q473" s="62" t="n">
        <f aca="false">L473*H473*F473</f>
        <v>0</v>
      </c>
      <c r="R473" s="62" t="n">
        <f aca="false">R472+Q473</f>
        <v>118.788</v>
      </c>
      <c r="S473" s="1"/>
      <c r="T473" s="1"/>
      <c r="U473" s="1"/>
      <c r="V473" s="1"/>
      <c r="W473" s="1"/>
      <c r="X473" s="1"/>
      <c r="Y473" s="1"/>
    </row>
    <row r="474" customFormat="false" ht="22.05" hidden="false" customHeight="false" outlineLevel="0" collapsed="false">
      <c r="A474" s="48" t="s">
        <v>123</v>
      </c>
      <c r="B474" s="48" t="s">
        <v>577</v>
      </c>
      <c r="D474" s="5" t="s">
        <v>714</v>
      </c>
      <c r="E474" s="5"/>
      <c r="F474" s="5"/>
      <c r="G474" s="5"/>
      <c r="H474" s="206"/>
      <c r="I474" s="5"/>
      <c r="J474" s="5"/>
      <c r="K474" s="5"/>
      <c r="L474" s="5"/>
      <c r="M474" s="5"/>
      <c r="N474" s="5"/>
      <c r="O474" s="5"/>
      <c r="P474" s="5"/>
      <c r="Q474" s="62" t="n">
        <f aca="false">L474*H474*F474</f>
        <v>0</v>
      </c>
      <c r="R474" s="62" t="n">
        <f aca="false">R473+Q474</f>
        <v>118.788</v>
      </c>
      <c r="S474" s="1"/>
      <c r="T474" s="1"/>
      <c r="U474" s="1"/>
      <c r="V474" s="1"/>
      <c r="W474" s="1"/>
      <c r="X474" s="1"/>
      <c r="Y474" s="1"/>
    </row>
    <row r="475" s="1" customFormat="true" ht="12.8" hidden="false" customHeight="false" outlineLevel="0" collapsed="false">
      <c r="A475" s="93" t="s">
        <v>123</v>
      </c>
      <c r="B475" s="93" t="s">
        <v>577</v>
      </c>
      <c r="C475" s="94" t="s">
        <v>715</v>
      </c>
      <c r="D475" s="52" t="s">
        <v>716</v>
      </c>
      <c r="E475" s="53" t="s">
        <v>212</v>
      </c>
      <c r="F475" s="53" t="n">
        <v>24</v>
      </c>
      <c r="G475" s="54" t="n">
        <v>1.08</v>
      </c>
      <c r="H475" s="90" t="n">
        <f aca="false">G475*0.95</f>
        <v>1.026</v>
      </c>
      <c r="I475" s="56" t="s">
        <v>127</v>
      </c>
      <c r="J475" s="181" t="s">
        <v>28</v>
      </c>
      <c r="K475" s="120" t="n">
        <v>0.1</v>
      </c>
      <c r="L475" s="58"/>
      <c r="M475" s="58"/>
      <c r="N475" s="59" t="n">
        <f aca="false">O475*G475</f>
        <v>0</v>
      </c>
      <c r="O475" s="60" t="n">
        <f aca="false">L475*F475</f>
        <v>0</v>
      </c>
      <c r="P475" s="61" t="n">
        <v>20</v>
      </c>
      <c r="Q475" s="62" t="n">
        <f aca="false">L475*H475*F475</f>
        <v>0</v>
      </c>
      <c r="R475" s="62" t="n">
        <f aca="false">R474+Q475</f>
        <v>118.788</v>
      </c>
    </row>
    <row r="476" s="1" customFormat="true" ht="12.8" hidden="false" customHeight="false" outlineLevel="0" collapsed="false">
      <c r="A476" s="93" t="s">
        <v>123</v>
      </c>
      <c r="B476" s="93" t="s">
        <v>577</v>
      </c>
      <c r="C476" s="135" t="s">
        <v>717</v>
      </c>
      <c r="D476" s="64" t="s">
        <v>718</v>
      </c>
      <c r="E476" s="65" t="s">
        <v>212</v>
      </c>
      <c r="F476" s="65" t="n">
        <v>24</v>
      </c>
      <c r="G476" s="66" t="n">
        <v>1.13</v>
      </c>
      <c r="H476" s="91" t="n">
        <f aca="false">G476*0.95</f>
        <v>1.0735</v>
      </c>
      <c r="I476" s="68" t="s">
        <v>127</v>
      </c>
      <c r="J476" s="183" t="s">
        <v>28</v>
      </c>
      <c r="K476" s="121" t="n">
        <v>0.1</v>
      </c>
      <c r="L476" s="70"/>
      <c r="M476" s="70"/>
      <c r="N476" s="71" t="n">
        <f aca="false">O476*G476</f>
        <v>0</v>
      </c>
      <c r="O476" s="72" t="n">
        <f aca="false">L476*F476</f>
        <v>0</v>
      </c>
      <c r="P476" s="73" t="n">
        <v>20</v>
      </c>
      <c r="Q476" s="62" t="n">
        <f aca="false">L476*H476*F476</f>
        <v>0</v>
      </c>
      <c r="R476" s="62" t="n">
        <f aca="false">R475+Q476</f>
        <v>118.788</v>
      </c>
    </row>
    <row r="477" s="1" customFormat="true" ht="12.8" hidden="false" customHeight="false" outlineLevel="0" collapsed="false">
      <c r="A477" s="93" t="s">
        <v>123</v>
      </c>
      <c r="B477" s="93" t="s">
        <v>577</v>
      </c>
      <c r="C477" s="135" t="s">
        <v>719</v>
      </c>
      <c r="D477" s="64" t="s">
        <v>720</v>
      </c>
      <c r="E477" s="65" t="s">
        <v>212</v>
      </c>
      <c r="F477" s="65" t="n">
        <v>24</v>
      </c>
      <c r="G477" s="66" t="n">
        <v>1.22</v>
      </c>
      <c r="H477" s="91" t="n">
        <f aca="false">G477*0.95</f>
        <v>1.159</v>
      </c>
      <c r="I477" s="68" t="s">
        <v>127</v>
      </c>
      <c r="J477" s="183" t="s">
        <v>28</v>
      </c>
      <c r="K477" s="121" t="n">
        <v>0.1</v>
      </c>
      <c r="L477" s="70"/>
      <c r="M477" s="70"/>
      <c r="N477" s="71" t="n">
        <f aca="false">O477*G477</f>
        <v>0</v>
      </c>
      <c r="O477" s="72" t="n">
        <f aca="false">L477*F477</f>
        <v>0</v>
      </c>
      <c r="P477" s="73" t="n">
        <v>20</v>
      </c>
      <c r="Q477" s="62" t="n">
        <f aca="false">L477*H477*F477</f>
        <v>0</v>
      </c>
      <c r="R477" s="62" t="n">
        <f aca="false">R476+Q477</f>
        <v>118.788</v>
      </c>
    </row>
    <row r="478" s="1" customFormat="true" ht="12.8" hidden="false" customHeight="false" outlineLevel="0" collapsed="false">
      <c r="A478" s="93" t="s">
        <v>123</v>
      </c>
      <c r="B478" s="93" t="s">
        <v>577</v>
      </c>
      <c r="C478" s="135" t="s">
        <v>721</v>
      </c>
      <c r="D478" s="64" t="s">
        <v>722</v>
      </c>
      <c r="E478" s="65" t="s">
        <v>212</v>
      </c>
      <c r="F478" s="65" t="n">
        <v>24</v>
      </c>
      <c r="G478" s="66" t="n">
        <v>1.26</v>
      </c>
      <c r="H478" s="91" t="n">
        <f aca="false">G478*0.95</f>
        <v>1.197</v>
      </c>
      <c r="I478" s="68" t="s">
        <v>127</v>
      </c>
      <c r="J478" s="183" t="s">
        <v>28</v>
      </c>
      <c r="K478" s="121" t="n">
        <v>0.1</v>
      </c>
      <c r="L478" s="70"/>
      <c r="M478" s="70"/>
      <c r="N478" s="71" t="n">
        <f aca="false">O478*G478</f>
        <v>0</v>
      </c>
      <c r="O478" s="72" t="n">
        <f aca="false">L478*F478</f>
        <v>0</v>
      </c>
      <c r="P478" s="73" t="n">
        <v>20</v>
      </c>
      <c r="Q478" s="62" t="n">
        <f aca="false">L478*H478*F478</f>
        <v>0</v>
      </c>
      <c r="R478" s="62" t="n">
        <f aca="false">R477+Q478</f>
        <v>118.788</v>
      </c>
    </row>
    <row r="479" s="1" customFormat="true" ht="12.8" hidden="false" customHeight="false" outlineLevel="0" collapsed="false">
      <c r="A479" s="93" t="s">
        <v>123</v>
      </c>
      <c r="B479" s="93" t="s">
        <v>577</v>
      </c>
      <c r="C479" s="135" t="s">
        <v>723</v>
      </c>
      <c r="D479" s="64" t="s">
        <v>724</v>
      </c>
      <c r="E479" s="65" t="s">
        <v>212</v>
      </c>
      <c r="F479" s="65" t="n">
        <v>24</v>
      </c>
      <c r="G479" s="66" t="n">
        <v>1.47</v>
      </c>
      <c r="H479" s="91" t="n">
        <f aca="false">G479*0.95</f>
        <v>1.3965</v>
      </c>
      <c r="I479" s="68" t="s">
        <v>127</v>
      </c>
      <c r="J479" s="183" t="s">
        <v>28</v>
      </c>
      <c r="K479" s="121" t="n">
        <v>0.1</v>
      </c>
      <c r="L479" s="70"/>
      <c r="M479" s="70"/>
      <c r="N479" s="71" t="n">
        <f aca="false">O479*G479</f>
        <v>0</v>
      </c>
      <c r="O479" s="72" t="n">
        <f aca="false">L479*F479</f>
        <v>0</v>
      </c>
      <c r="P479" s="73" t="n">
        <v>20</v>
      </c>
      <c r="Q479" s="62" t="n">
        <f aca="false">L479*H479*F479</f>
        <v>0</v>
      </c>
      <c r="R479" s="62" t="n">
        <f aca="false">R478+Q479</f>
        <v>118.788</v>
      </c>
    </row>
    <row r="480" s="1" customFormat="true" ht="12.8" hidden="false" customHeight="false" outlineLevel="0" collapsed="false">
      <c r="A480" s="93" t="s">
        <v>123</v>
      </c>
      <c r="B480" s="93" t="s">
        <v>577</v>
      </c>
      <c r="C480" s="135" t="s">
        <v>725</v>
      </c>
      <c r="D480" s="64" t="s">
        <v>726</v>
      </c>
      <c r="E480" s="65" t="s">
        <v>212</v>
      </c>
      <c r="F480" s="65" t="n">
        <v>24</v>
      </c>
      <c r="G480" s="66" t="n">
        <v>1.28</v>
      </c>
      <c r="H480" s="91" t="n">
        <f aca="false">G480*0.95</f>
        <v>1.216</v>
      </c>
      <c r="I480" s="68" t="s">
        <v>127</v>
      </c>
      <c r="J480" s="183" t="s">
        <v>28</v>
      </c>
      <c r="K480" s="121" t="n">
        <v>0.1</v>
      </c>
      <c r="L480" s="70"/>
      <c r="M480" s="70"/>
      <c r="N480" s="71" t="n">
        <f aca="false">O480*G480</f>
        <v>0</v>
      </c>
      <c r="O480" s="72" t="n">
        <f aca="false">L480*F480</f>
        <v>0</v>
      </c>
      <c r="P480" s="73" t="n">
        <v>20</v>
      </c>
      <c r="Q480" s="62" t="n">
        <f aca="false">L480*H480*F480</f>
        <v>0</v>
      </c>
      <c r="R480" s="62" t="n">
        <f aca="false">R479+Q480</f>
        <v>118.788</v>
      </c>
    </row>
    <row r="481" s="1" customFormat="true" ht="12.8" hidden="false" customHeight="false" outlineLevel="0" collapsed="false">
      <c r="A481" s="93" t="s">
        <v>123</v>
      </c>
      <c r="B481" s="93" t="s">
        <v>577</v>
      </c>
      <c r="C481" s="135" t="s">
        <v>727</v>
      </c>
      <c r="D481" s="64" t="s">
        <v>728</v>
      </c>
      <c r="E481" s="65" t="s">
        <v>212</v>
      </c>
      <c r="F481" s="65" t="n">
        <v>24</v>
      </c>
      <c r="G481" s="66" t="n">
        <v>1.44</v>
      </c>
      <c r="H481" s="91" t="n">
        <f aca="false">G481*0.95</f>
        <v>1.368</v>
      </c>
      <c r="I481" s="68" t="s">
        <v>127</v>
      </c>
      <c r="J481" s="183" t="s">
        <v>28</v>
      </c>
      <c r="K481" s="121" t="n">
        <v>0.1</v>
      </c>
      <c r="L481" s="70"/>
      <c r="M481" s="70"/>
      <c r="N481" s="71" t="n">
        <f aca="false">O481*G481</f>
        <v>0</v>
      </c>
      <c r="O481" s="72" t="n">
        <f aca="false">L481*F481</f>
        <v>0</v>
      </c>
      <c r="P481" s="73" t="n">
        <v>20</v>
      </c>
      <c r="Q481" s="62" t="n">
        <f aca="false">L481*H481*F481</f>
        <v>0</v>
      </c>
      <c r="R481" s="62" t="n">
        <f aca="false">R480+Q481</f>
        <v>118.788</v>
      </c>
    </row>
    <row r="482" s="1" customFormat="true" ht="12.8" hidden="false" customHeight="false" outlineLevel="0" collapsed="false">
      <c r="A482" s="93" t="s">
        <v>123</v>
      </c>
      <c r="B482" s="93" t="s">
        <v>577</v>
      </c>
      <c r="C482" s="95" t="s">
        <v>729</v>
      </c>
      <c r="D482" s="75" t="s">
        <v>730</v>
      </c>
      <c r="E482" s="76" t="s">
        <v>212</v>
      </c>
      <c r="F482" s="76" t="n">
        <v>24</v>
      </c>
      <c r="G482" s="77" t="n">
        <v>1.6</v>
      </c>
      <c r="H482" s="92" t="n">
        <f aca="false">G482*0.95</f>
        <v>1.52</v>
      </c>
      <c r="I482" s="79" t="s">
        <v>127</v>
      </c>
      <c r="J482" s="185" t="s">
        <v>28</v>
      </c>
      <c r="K482" s="122" t="n">
        <v>0.1</v>
      </c>
      <c r="L482" s="81"/>
      <c r="M482" s="81"/>
      <c r="N482" s="82" t="n">
        <f aca="false">O482*G482</f>
        <v>0</v>
      </c>
      <c r="O482" s="83" t="n">
        <f aca="false">L482*F482</f>
        <v>0</v>
      </c>
      <c r="P482" s="84" t="n">
        <v>20</v>
      </c>
      <c r="Q482" s="62" t="n">
        <f aca="false">L482*H482*F482</f>
        <v>0</v>
      </c>
      <c r="R482" s="62" t="n">
        <f aca="false">R481+Q482</f>
        <v>118.788</v>
      </c>
    </row>
    <row r="483" s="1" customFormat="true" ht="12.8" hidden="false" customHeight="false" outlineLevel="0" collapsed="false">
      <c r="A483" s="93" t="s">
        <v>123</v>
      </c>
      <c r="B483" s="93" t="s">
        <v>577</v>
      </c>
      <c r="C483" s="94" t="s">
        <v>731</v>
      </c>
      <c r="D483" s="52" t="s">
        <v>718</v>
      </c>
      <c r="E483" s="53" t="s">
        <v>65</v>
      </c>
      <c r="F483" s="53" t="n">
        <v>12</v>
      </c>
      <c r="G483" s="54" t="n">
        <v>2.75</v>
      </c>
      <c r="H483" s="90" t="n">
        <f aca="false">G483*0.95</f>
        <v>2.6125</v>
      </c>
      <c r="I483" s="56" t="s">
        <v>127</v>
      </c>
      <c r="J483" s="181" t="s">
        <v>28</v>
      </c>
      <c r="K483" s="120" t="n">
        <v>0.2</v>
      </c>
      <c r="L483" s="58"/>
      <c r="M483" s="58"/>
      <c r="N483" s="59" t="n">
        <f aca="false">O483*G483</f>
        <v>0</v>
      </c>
      <c r="O483" s="60" t="n">
        <f aca="false">L483*F483</f>
        <v>0</v>
      </c>
      <c r="P483" s="61" t="n">
        <v>20</v>
      </c>
      <c r="Q483" s="62" t="n">
        <f aca="false">L483*H483*F483</f>
        <v>0</v>
      </c>
      <c r="R483" s="62" t="n">
        <f aca="false">R482+Q483</f>
        <v>118.788</v>
      </c>
    </row>
    <row r="484" s="1" customFormat="true" ht="12.8" hidden="false" customHeight="false" outlineLevel="0" collapsed="false">
      <c r="A484" s="93" t="s">
        <v>123</v>
      </c>
      <c r="B484" s="93" t="s">
        <v>577</v>
      </c>
      <c r="C484" s="135" t="s">
        <v>732</v>
      </c>
      <c r="D484" s="64" t="s">
        <v>720</v>
      </c>
      <c r="E484" s="65" t="s">
        <v>65</v>
      </c>
      <c r="F484" s="65" t="n">
        <v>12</v>
      </c>
      <c r="G484" s="66" t="n">
        <v>3</v>
      </c>
      <c r="H484" s="91" t="n">
        <f aca="false">G484*0.95</f>
        <v>2.85</v>
      </c>
      <c r="I484" s="68" t="s">
        <v>127</v>
      </c>
      <c r="J484" s="183" t="s">
        <v>28</v>
      </c>
      <c r="K484" s="121" t="n">
        <v>0.2</v>
      </c>
      <c r="L484" s="70"/>
      <c r="M484" s="70"/>
      <c r="N484" s="71" t="n">
        <f aca="false">O484*G484</f>
        <v>0</v>
      </c>
      <c r="O484" s="72" t="n">
        <f aca="false">L484*F484</f>
        <v>0</v>
      </c>
      <c r="P484" s="73" t="n">
        <v>20</v>
      </c>
      <c r="Q484" s="62" t="n">
        <f aca="false">L484*H484*F484</f>
        <v>0</v>
      </c>
      <c r="R484" s="62" t="n">
        <f aca="false">R483+Q484</f>
        <v>118.788</v>
      </c>
    </row>
    <row r="485" s="1" customFormat="true" ht="12.8" hidden="false" customHeight="false" outlineLevel="0" collapsed="false">
      <c r="A485" s="93" t="s">
        <v>123</v>
      </c>
      <c r="B485" s="93" t="s">
        <v>577</v>
      </c>
      <c r="C485" s="135" t="s">
        <v>733</v>
      </c>
      <c r="D485" s="64" t="s">
        <v>722</v>
      </c>
      <c r="E485" s="65" t="s">
        <v>65</v>
      </c>
      <c r="F485" s="65" t="n">
        <v>12</v>
      </c>
      <c r="G485" s="66" t="n">
        <v>3.07</v>
      </c>
      <c r="H485" s="91" t="n">
        <f aca="false">G485*0.95</f>
        <v>2.9165</v>
      </c>
      <c r="I485" s="68" t="s">
        <v>127</v>
      </c>
      <c r="J485" s="183" t="s">
        <v>28</v>
      </c>
      <c r="K485" s="121" t="n">
        <v>0.2</v>
      </c>
      <c r="L485" s="70"/>
      <c r="M485" s="70"/>
      <c r="N485" s="71" t="n">
        <f aca="false">O485*G485</f>
        <v>0</v>
      </c>
      <c r="O485" s="72" t="n">
        <f aca="false">L485*F485</f>
        <v>0</v>
      </c>
      <c r="P485" s="73" t="n">
        <v>20</v>
      </c>
      <c r="Q485" s="62" t="n">
        <f aca="false">L485*H485*F485</f>
        <v>0</v>
      </c>
      <c r="R485" s="62" t="n">
        <f aca="false">R484+Q485</f>
        <v>118.788</v>
      </c>
    </row>
    <row r="486" s="1" customFormat="true" ht="12.8" hidden="false" customHeight="false" outlineLevel="0" collapsed="false">
      <c r="A486" s="93" t="s">
        <v>123</v>
      </c>
      <c r="B486" s="93" t="s">
        <v>577</v>
      </c>
      <c r="C486" s="135" t="s">
        <v>734</v>
      </c>
      <c r="D486" s="64" t="s">
        <v>724</v>
      </c>
      <c r="E486" s="65" t="s">
        <v>65</v>
      </c>
      <c r="F486" s="65" t="n">
        <v>12</v>
      </c>
      <c r="G486" s="66" t="n">
        <v>3.41</v>
      </c>
      <c r="H486" s="91" t="n">
        <f aca="false">G486*0.95</f>
        <v>3.2395</v>
      </c>
      <c r="I486" s="68" t="s">
        <v>127</v>
      </c>
      <c r="J486" s="183" t="s">
        <v>28</v>
      </c>
      <c r="K486" s="121" t="n">
        <v>0.2</v>
      </c>
      <c r="L486" s="70"/>
      <c r="M486" s="70"/>
      <c r="N486" s="71" t="n">
        <f aca="false">O486*G486</f>
        <v>0</v>
      </c>
      <c r="O486" s="72" t="n">
        <f aca="false">L486*F486</f>
        <v>0</v>
      </c>
      <c r="P486" s="73" t="n">
        <v>20</v>
      </c>
      <c r="Q486" s="62" t="n">
        <f aca="false">L486*H486*F486</f>
        <v>0</v>
      </c>
      <c r="R486" s="62" t="n">
        <f aca="false">R485+Q486</f>
        <v>118.788</v>
      </c>
    </row>
    <row r="487" s="1" customFormat="true" ht="12.8" hidden="false" customHeight="false" outlineLevel="0" collapsed="false">
      <c r="A487" s="93" t="s">
        <v>123</v>
      </c>
      <c r="B487" s="93" t="s">
        <v>577</v>
      </c>
      <c r="C487" s="95" t="s">
        <v>735</v>
      </c>
      <c r="D487" s="75" t="s">
        <v>726</v>
      </c>
      <c r="E487" s="76" t="s">
        <v>65</v>
      </c>
      <c r="F487" s="76" t="n">
        <v>12</v>
      </c>
      <c r="G487" s="77" t="n">
        <v>2.98</v>
      </c>
      <c r="H487" s="92" t="n">
        <f aca="false">G487*0.95</f>
        <v>2.831</v>
      </c>
      <c r="I487" s="79" t="s">
        <v>127</v>
      </c>
      <c r="J487" s="185" t="s">
        <v>28</v>
      </c>
      <c r="K487" s="122" t="n">
        <v>0.2</v>
      </c>
      <c r="L487" s="81"/>
      <c r="M487" s="81"/>
      <c r="N487" s="82" t="n">
        <f aca="false">O487*G487</f>
        <v>0</v>
      </c>
      <c r="O487" s="83" t="n">
        <f aca="false">L487*F487</f>
        <v>0</v>
      </c>
      <c r="P487" s="84" t="n">
        <v>20</v>
      </c>
      <c r="Q487" s="62" t="n">
        <f aca="false">L487*H487*F487</f>
        <v>0</v>
      </c>
      <c r="R487" s="62" t="n">
        <f aca="false">R486+Q487</f>
        <v>118.788</v>
      </c>
    </row>
    <row r="488" customFormat="false" ht="24" hidden="false" customHeight="true" outlineLevel="0" collapsed="false">
      <c r="A488" s="48"/>
      <c r="B488" s="48" t="s">
        <v>577</v>
      </c>
      <c r="D488" s="5" t="s">
        <v>736</v>
      </c>
      <c r="E488" s="85"/>
      <c r="F488" s="85"/>
      <c r="G488" s="85"/>
      <c r="H488" s="86"/>
      <c r="I488" s="85"/>
      <c r="J488" s="85"/>
      <c r="K488" s="87"/>
      <c r="O488" s="88"/>
      <c r="P488" s="89"/>
      <c r="Q488" s="62" t="n">
        <f aca="false">L488*H488*F488</f>
        <v>0</v>
      </c>
      <c r="R488" s="62" t="n">
        <f aca="false">R487+Q488</f>
        <v>118.788</v>
      </c>
      <c r="S488" s="1"/>
      <c r="T488" s="1"/>
      <c r="U488" s="1"/>
      <c r="V488" s="1"/>
      <c r="W488" s="1"/>
      <c r="X488" s="1"/>
      <c r="Y488" s="1"/>
    </row>
    <row r="489" s="1" customFormat="true" ht="12.8" hidden="false" customHeight="false" outlineLevel="0" collapsed="false">
      <c r="A489" s="93"/>
      <c r="B489" s="93" t="s">
        <v>577</v>
      </c>
      <c r="C489" s="94" t="s">
        <v>737</v>
      </c>
      <c r="D489" s="52" t="s">
        <v>738</v>
      </c>
      <c r="E489" s="246" t="s">
        <v>739</v>
      </c>
      <c r="F489" s="53" t="n">
        <v>12</v>
      </c>
      <c r="G489" s="54" t="n">
        <v>4.19</v>
      </c>
      <c r="H489" s="90" t="n">
        <f aca="false">G489*0.95</f>
        <v>3.9805</v>
      </c>
      <c r="I489" s="56" t="s">
        <v>127</v>
      </c>
      <c r="J489" s="181" t="s">
        <v>28</v>
      </c>
      <c r="K489" s="120"/>
      <c r="L489" s="58"/>
      <c r="M489" s="58"/>
      <c r="N489" s="59" t="n">
        <f aca="false">O489*G489</f>
        <v>0</v>
      </c>
      <c r="O489" s="60" t="n">
        <f aca="false">L489*F489</f>
        <v>0</v>
      </c>
      <c r="P489" s="61" t="n">
        <v>20</v>
      </c>
      <c r="Q489" s="62" t="n">
        <f aca="false">L489*H489*F489</f>
        <v>0</v>
      </c>
      <c r="R489" s="62" t="n">
        <f aca="false">R488+Q489</f>
        <v>118.788</v>
      </c>
    </row>
    <row r="490" s="1" customFormat="true" ht="12.8" hidden="false" customHeight="false" outlineLevel="0" collapsed="false">
      <c r="A490" s="93"/>
      <c r="B490" s="93" t="s">
        <v>577</v>
      </c>
      <c r="C490" s="95" t="s">
        <v>740</v>
      </c>
      <c r="D490" s="75" t="s">
        <v>741</v>
      </c>
      <c r="E490" s="247" t="s">
        <v>739</v>
      </c>
      <c r="F490" s="76" t="n">
        <v>12</v>
      </c>
      <c r="G490" s="77" t="n">
        <v>5.45</v>
      </c>
      <c r="H490" s="92" t="n">
        <f aca="false">G490*0.95</f>
        <v>5.1775</v>
      </c>
      <c r="I490" s="79" t="s">
        <v>127</v>
      </c>
      <c r="J490" s="185" t="s">
        <v>28</v>
      </c>
      <c r="K490" s="122"/>
      <c r="L490" s="81"/>
      <c r="M490" s="81"/>
      <c r="N490" s="82" t="n">
        <f aca="false">O490*G490</f>
        <v>0</v>
      </c>
      <c r="O490" s="83" t="n">
        <f aca="false">L490*F490</f>
        <v>0</v>
      </c>
      <c r="P490" s="84" t="n">
        <v>20</v>
      </c>
      <c r="Q490" s="62" t="n">
        <f aca="false">L490*H490*F490</f>
        <v>0</v>
      </c>
      <c r="R490" s="62" t="n">
        <f aca="false">R489+Q490</f>
        <v>118.788</v>
      </c>
    </row>
    <row r="491" customFormat="false" ht="22.05" hidden="false" customHeight="false" outlineLevel="0" collapsed="false">
      <c r="A491" s="48"/>
      <c r="B491" s="48" t="s">
        <v>577</v>
      </c>
      <c r="D491" s="5" t="s">
        <v>742</v>
      </c>
      <c r="E491" s="85"/>
      <c r="F491" s="85"/>
      <c r="G491" s="85"/>
      <c r="H491" s="86"/>
      <c r="I491" s="85"/>
      <c r="J491" s="85"/>
      <c r="K491" s="87"/>
      <c r="O491" s="88"/>
      <c r="P491" s="89"/>
      <c r="Q491" s="62" t="n">
        <f aca="false">L491*H491*F491</f>
        <v>0</v>
      </c>
      <c r="R491" s="62" t="n">
        <f aca="false">R490+Q491</f>
        <v>118.788</v>
      </c>
      <c r="S491" s="1"/>
      <c r="T491" s="1"/>
      <c r="U491" s="1"/>
      <c r="V491" s="1"/>
      <c r="W491" s="1"/>
      <c r="X491" s="1"/>
      <c r="Y491" s="1"/>
    </row>
    <row r="492" s="1" customFormat="true" ht="12.8" hidden="false" customHeight="false" outlineLevel="0" collapsed="false">
      <c r="A492" s="93"/>
      <c r="B492" s="93" t="s">
        <v>577</v>
      </c>
      <c r="C492" s="94" t="s">
        <v>743</v>
      </c>
      <c r="D492" s="52" t="s">
        <v>744</v>
      </c>
      <c r="E492" s="53" t="s">
        <v>212</v>
      </c>
      <c r="F492" s="53" t="n">
        <v>24</v>
      </c>
      <c r="G492" s="54" t="n">
        <v>1.66</v>
      </c>
      <c r="H492" s="90" t="n">
        <f aca="false">G492*0.95</f>
        <v>1.577</v>
      </c>
      <c r="I492" s="56" t="s">
        <v>127</v>
      </c>
      <c r="J492" s="181" t="s">
        <v>28</v>
      </c>
      <c r="K492" s="120"/>
      <c r="L492" s="58"/>
      <c r="M492" s="58"/>
      <c r="N492" s="59" t="n">
        <f aca="false">O492*G492</f>
        <v>0</v>
      </c>
      <c r="O492" s="60" t="n">
        <f aca="false">L492*F492</f>
        <v>0</v>
      </c>
      <c r="P492" s="61" t="n">
        <v>20</v>
      </c>
      <c r="Q492" s="62" t="n">
        <f aca="false">L492*H492*F492</f>
        <v>0</v>
      </c>
      <c r="R492" s="62" t="n">
        <f aca="false">R491+Q492</f>
        <v>118.788</v>
      </c>
    </row>
    <row r="493" s="1" customFormat="true" ht="12.8" hidden="false" customHeight="false" outlineLevel="0" collapsed="false">
      <c r="A493" s="93"/>
      <c r="B493" s="93" t="s">
        <v>577</v>
      </c>
      <c r="C493" s="135" t="s">
        <v>745</v>
      </c>
      <c r="D493" s="64" t="s">
        <v>746</v>
      </c>
      <c r="E493" s="65" t="s">
        <v>212</v>
      </c>
      <c r="F493" s="65" t="n">
        <v>24</v>
      </c>
      <c r="G493" s="66" t="n">
        <v>1.71</v>
      </c>
      <c r="H493" s="91" t="n">
        <f aca="false">G493*0.95</f>
        <v>1.6245</v>
      </c>
      <c r="I493" s="68" t="s">
        <v>127</v>
      </c>
      <c r="J493" s="183" t="s">
        <v>28</v>
      </c>
      <c r="K493" s="121"/>
      <c r="L493" s="70"/>
      <c r="M493" s="70"/>
      <c r="N493" s="71" t="n">
        <f aca="false">O493*G493</f>
        <v>0</v>
      </c>
      <c r="O493" s="72" t="n">
        <f aca="false">L493*F493</f>
        <v>0</v>
      </c>
      <c r="P493" s="73" t="n">
        <v>20</v>
      </c>
      <c r="Q493" s="62" t="n">
        <f aca="false">L493*H493*F493</f>
        <v>0</v>
      </c>
      <c r="R493" s="62" t="n">
        <f aca="false">R492+Q493</f>
        <v>118.788</v>
      </c>
    </row>
    <row r="494" s="1" customFormat="true" ht="12.8" hidden="false" customHeight="false" outlineLevel="0" collapsed="false">
      <c r="A494" s="93"/>
      <c r="B494" s="93" t="s">
        <v>577</v>
      </c>
      <c r="C494" s="135" t="s">
        <v>747</v>
      </c>
      <c r="D494" s="64" t="s">
        <v>748</v>
      </c>
      <c r="E494" s="65" t="s">
        <v>212</v>
      </c>
      <c r="F494" s="65" t="n">
        <v>24</v>
      </c>
      <c r="G494" s="66" t="n">
        <v>1.73</v>
      </c>
      <c r="H494" s="91" t="n">
        <f aca="false">G494*0.95</f>
        <v>1.6435</v>
      </c>
      <c r="I494" s="68" t="s">
        <v>127</v>
      </c>
      <c r="J494" s="183" t="s">
        <v>28</v>
      </c>
      <c r="K494" s="121"/>
      <c r="L494" s="70"/>
      <c r="M494" s="70"/>
      <c r="N494" s="71" t="n">
        <f aca="false">O494*G494</f>
        <v>0</v>
      </c>
      <c r="O494" s="72" t="n">
        <f aca="false">L494*F494</f>
        <v>0</v>
      </c>
      <c r="P494" s="73" t="n">
        <v>20</v>
      </c>
      <c r="Q494" s="62" t="n">
        <f aca="false">L494*H494*F494</f>
        <v>0</v>
      </c>
      <c r="R494" s="62" t="n">
        <f aca="false">R493+Q494</f>
        <v>118.788</v>
      </c>
    </row>
    <row r="495" s="1" customFormat="true" ht="12.8" hidden="false" customHeight="false" outlineLevel="0" collapsed="false">
      <c r="A495" s="93"/>
      <c r="B495" s="93" t="s">
        <v>577</v>
      </c>
      <c r="C495" s="95" t="s">
        <v>749</v>
      </c>
      <c r="D495" s="75" t="s">
        <v>750</v>
      </c>
      <c r="E495" s="76" t="s">
        <v>212</v>
      </c>
      <c r="F495" s="76" t="n">
        <v>24</v>
      </c>
      <c r="G495" s="77" t="n">
        <v>1.84</v>
      </c>
      <c r="H495" s="92" t="n">
        <f aca="false">G495*0.95</f>
        <v>1.748</v>
      </c>
      <c r="I495" s="79" t="s">
        <v>127</v>
      </c>
      <c r="J495" s="185" t="s">
        <v>28</v>
      </c>
      <c r="K495" s="122"/>
      <c r="L495" s="81"/>
      <c r="M495" s="81"/>
      <c r="N495" s="82" t="n">
        <f aca="false">O495*G495</f>
        <v>0</v>
      </c>
      <c r="O495" s="83" t="n">
        <f aca="false">L495*F495</f>
        <v>0</v>
      </c>
      <c r="P495" s="84" t="n">
        <v>20</v>
      </c>
      <c r="Q495" s="62" t="n">
        <f aca="false">L495*H495*F495</f>
        <v>0</v>
      </c>
      <c r="R495" s="62" t="n">
        <f aca="false">R494+Q495</f>
        <v>118.788</v>
      </c>
    </row>
    <row r="496" customFormat="false" ht="22.05" hidden="false" customHeight="false" outlineLevel="0" collapsed="false">
      <c r="A496" s="48" t="s">
        <v>123</v>
      </c>
      <c r="B496" s="48" t="s">
        <v>577</v>
      </c>
      <c r="D496" s="5" t="s">
        <v>751</v>
      </c>
      <c r="E496" s="85"/>
      <c r="F496" s="85"/>
      <c r="G496" s="85"/>
      <c r="H496" s="86"/>
      <c r="I496" s="85"/>
      <c r="J496" s="85"/>
      <c r="K496" s="87"/>
      <c r="O496" s="88"/>
      <c r="P496" s="89"/>
      <c r="Q496" s="62" t="n">
        <f aca="false">L496*H496*F496</f>
        <v>0</v>
      </c>
      <c r="R496" s="62" t="n">
        <f aca="false">R495+Q496</f>
        <v>118.788</v>
      </c>
      <c r="S496" s="1"/>
      <c r="T496" s="1"/>
      <c r="U496" s="1"/>
      <c r="V496" s="1"/>
      <c r="W496" s="1"/>
      <c r="X496" s="1"/>
      <c r="Y496" s="1"/>
    </row>
    <row r="497" s="1" customFormat="true" ht="12.8" hidden="false" customHeight="false" outlineLevel="0" collapsed="false">
      <c r="A497" s="93" t="s">
        <v>123</v>
      </c>
      <c r="B497" s="93" t="s">
        <v>577</v>
      </c>
      <c r="C497" s="94" t="s">
        <v>752</v>
      </c>
      <c r="D497" s="52" t="s">
        <v>753</v>
      </c>
      <c r="E497" s="53" t="s">
        <v>212</v>
      </c>
      <c r="F497" s="53" t="n">
        <v>24</v>
      </c>
      <c r="G497" s="54" t="n">
        <v>1.5</v>
      </c>
      <c r="H497" s="90" t="n">
        <f aca="false">G497*0.95</f>
        <v>1.425</v>
      </c>
      <c r="I497" s="56" t="s">
        <v>127</v>
      </c>
      <c r="J497" s="181" t="s">
        <v>28</v>
      </c>
      <c r="K497" s="120" t="n">
        <v>0.1</v>
      </c>
      <c r="L497" s="58"/>
      <c r="M497" s="58"/>
      <c r="N497" s="59" t="n">
        <f aca="false">O497*G497</f>
        <v>0</v>
      </c>
      <c r="O497" s="60" t="n">
        <f aca="false">L497*F497</f>
        <v>0</v>
      </c>
      <c r="P497" s="61" t="n">
        <v>20</v>
      </c>
      <c r="Q497" s="62" t="n">
        <f aca="false">L497*H497*F497</f>
        <v>0</v>
      </c>
      <c r="R497" s="62" t="n">
        <f aca="false">R496+Q497</f>
        <v>118.788</v>
      </c>
    </row>
    <row r="498" s="1" customFormat="true" ht="12.8" hidden="false" customHeight="false" outlineLevel="0" collapsed="false">
      <c r="A498" s="93" t="s">
        <v>123</v>
      </c>
      <c r="B498" s="93" t="s">
        <v>577</v>
      </c>
      <c r="C498" s="135" t="s">
        <v>754</v>
      </c>
      <c r="D498" s="64" t="s">
        <v>755</v>
      </c>
      <c r="E498" s="65" t="s">
        <v>212</v>
      </c>
      <c r="F498" s="65" t="n">
        <v>24</v>
      </c>
      <c r="G498" s="66" t="n">
        <v>1.6</v>
      </c>
      <c r="H498" s="91" t="n">
        <f aca="false">G498*0.95</f>
        <v>1.52</v>
      </c>
      <c r="I498" s="68" t="s">
        <v>127</v>
      </c>
      <c r="J498" s="183" t="s">
        <v>28</v>
      </c>
      <c r="K498" s="121" t="n">
        <v>0.1</v>
      </c>
      <c r="L498" s="70"/>
      <c r="M498" s="70"/>
      <c r="N498" s="71" t="n">
        <f aca="false">O498*G498</f>
        <v>0</v>
      </c>
      <c r="O498" s="72" t="n">
        <f aca="false">L498*F498</f>
        <v>0</v>
      </c>
      <c r="P498" s="73" t="n">
        <v>20</v>
      </c>
      <c r="Q498" s="62" t="n">
        <f aca="false">L498*H498*F498</f>
        <v>0</v>
      </c>
      <c r="R498" s="62" t="n">
        <f aca="false">R497+Q498</f>
        <v>118.788</v>
      </c>
    </row>
    <row r="499" s="1" customFormat="true" ht="12.8" hidden="false" customHeight="false" outlineLevel="0" collapsed="false">
      <c r="A499" s="93" t="s">
        <v>123</v>
      </c>
      <c r="B499" s="93" t="s">
        <v>577</v>
      </c>
      <c r="C499" s="95" t="s">
        <v>756</v>
      </c>
      <c r="D499" s="75" t="s">
        <v>757</v>
      </c>
      <c r="E499" s="76" t="s">
        <v>212</v>
      </c>
      <c r="F499" s="76" t="n">
        <v>24</v>
      </c>
      <c r="G499" s="77" t="n">
        <v>1.5</v>
      </c>
      <c r="H499" s="92" t="n">
        <f aca="false">G499*0.95</f>
        <v>1.425</v>
      </c>
      <c r="I499" s="79" t="s">
        <v>127</v>
      </c>
      <c r="J499" s="185" t="s">
        <v>28</v>
      </c>
      <c r="K499" s="122" t="n">
        <v>0.1</v>
      </c>
      <c r="L499" s="81"/>
      <c r="M499" s="81"/>
      <c r="N499" s="82" t="n">
        <f aca="false">O499*G499</f>
        <v>0</v>
      </c>
      <c r="O499" s="83" t="n">
        <f aca="false">L499*F499</f>
        <v>0</v>
      </c>
      <c r="P499" s="84" t="n">
        <v>20</v>
      </c>
      <c r="Q499" s="62" t="n">
        <f aca="false">L499*H499*F499</f>
        <v>0</v>
      </c>
      <c r="R499" s="62" t="n">
        <f aca="false">R498+Q499</f>
        <v>118.788</v>
      </c>
    </row>
    <row r="500" customFormat="false" ht="22.05" hidden="false" customHeight="false" outlineLevel="0" collapsed="false">
      <c r="A500" s="48" t="s">
        <v>123</v>
      </c>
      <c r="B500" s="48" t="s">
        <v>577</v>
      </c>
      <c r="D500" s="5" t="s">
        <v>758</v>
      </c>
      <c r="E500" s="85"/>
      <c r="F500" s="85"/>
      <c r="G500" s="85"/>
      <c r="H500" s="86"/>
      <c r="I500" s="85"/>
      <c r="J500" s="85"/>
      <c r="K500" s="87"/>
      <c r="O500" s="88"/>
      <c r="P500" s="89"/>
      <c r="Q500" s="62" t="n">
        <f aca="false">L500*H500*F500</f>
        <v>0</v>
      </c>
      <c r="R500" s="62" t="n">
        <f aca="false">R499+Q500</f>
        <v>118.788</v>
      </c>
      <c r="S500" s="1"/>
      <c r="T500" s="1"/>
      <c r="U500" s="1"/>
      <c r="V500" s="1"/>
      <c r="W500" s="1"/>
      <c r="X500" s="1"/>
      <c r="Y500" s="1"/>
    </row>
    <row r="501" s="1" customFormat="true" ht="12.8" hidden="false" customHeight="false" outlineLevel="0" collapsed="false">
      <c r="A501" s="93" t="s">
        <v>123</v>
      </c>
      <c r="B501" s="93" t="s">
        <v>577</v>
      </c>
      <c r="C501" s="94" t="s">
        <v>759</v>
      </c>
      <c r="D501" s="52" t="s">
        <v>760</v>
      </c>
      <c r="E501" s="53" t="s">
        <v>26</v>
      </c>
      <c r="F501" s="53" t="n">
        <v>24</v>
      </c>
      <c r="G501" s="54" t="n">
        <v>0.68</v>
      </c>
      <c r="H501" s="90" t="n">
        <f aca="false">G501*0.95</f>
        <v>0.646</v>
      </c>
      <c r="I501" s="56" t="s">
        <v>127</v>
      </c>
      <c r="J501" s="181" t="s">
        <v>28</v>
      </c>
      <c r="K501" s="120" t="n">
        <v>0.1</v>
      </c>
      <c r="L501" s="58"/>
      <c r="M501" s="58"/>
      <c r="N501" s="59" t="n">
        <f aca="false">O501*G501</f>
        <v>0</v>
      </c>
      <c r="O501" s="60" t="n">
        <f aca="false">L501*F501</f>
        <v>0</v>
      </c>
      <c r="P501" s="61" t="n">
        <v>20</v>
      </c>
      <c r="Q501" s="62" t="n">
        <f aca="false">L501*H501*F501</f>
        <v>0</v>
      </c>
      <c r="R501" s="62" t="n">
        <f aca="false">R500+Q501</f>
        <v>118.788</v>
      </c>
    </row>
    <row r="502" s="1" customFormat="true" ht="12.8" hidden="false" customHeight="false" outlineLevel="0" collapsed="false">
      <c r="A502" s="93" t="s">
        <v>123</v>
      </c>
      <c r="B502" s="93" t="s">
        <v>577</v>
      </c>
      <c r="C502" s="135" t="s">
        <v>761</v>
      </c>
      <c r="D502" s="64" t="s">
        <v>762</v>
      </c>
      <c r="E502" s="65" t="s">
        <v>212</v>
      </c>
      <c r="F502" s="65" t="n">
        <v>24</v>
      </c>
      <c r="G502" s="66" t="n">
        <v>1.07</v>
      </c>
      <c r="H502" s="91" t="n">
        <f aca="false">G502*0.95</f>
        <v>1.0165</v>
      </c>
      <c r="I502" s="68" t="s">
        <v>127</v>
      </c>
      <c r="J502" s="183" t="s">
        <v>28</v>
      </c>
      <c r="K502" s="121" t="n">
        <v>0.1</v>
      </c>
      <c r="L502" s="70"/>
      <c r="M502" s="70"/>
      <c r="N502" s="71" t="n">
        <f aca="false">O502*G502</f>
        <v>0</v>
      </c>
      <c r="O502" s="72" t="n">
        <f aca="false">L502*F502</f>
        <v>0</v>
      </c>
      <c r="P502" s="73" t="n">
        <v>20</v>
      </c>
      <c r="Q502" s="62" t="n">
        <f aca="false">L502*H502*F502</f>
        <v>0</v>
      </c>
      <c r="R502" s="62" t="n">
        <f aca="false">R501+Q502</f>
        <v>118.788</v>
      </c>
    </row>
    <row r="503" s="1" customFormat="true" ht="12.8" hidden="false" customHeight="false" outlineLevel="0" collapsed="false">
      <c r="A503" s="93" t="s">
        <v>123</v>
      </c>
      <c r="B503" s="93" t="s">
        <v>577</v>
      </c>
      <c r="C503" s="135" t="s">
        <v>763</v>
      </c>
      <c r="D503" s="64" t="s">
        <v>764</v>
      </c>
      <c r="E503" s="65" t="s">
        <v>212</v>
      </c>
      <c r="F503" s="65" t="n">
        <v>24</v>
      </c>
      <c r="G503" s="66" t="n">
        <v>1.4</v>
      </c>
      <c r="H503" s="91" t="n">
        <f aca="false">G503*0.95</f>
        <v>1.33</v>
      </c>
      <c r="I503" s="68" t="s">
        <v>127</v>
      </c>
      <c r="J503" s="183" t="s">
        <v>28</v>
      </c>
      <c r="K503" s="121" t="n">
        <v>0.1</v>
      </c>
      <c r="L503" s="70"/>
      <c r="M503" s="70"/>
      <c r="N503" s="71" t="n">
        <f aca="false">O503*G503</f>
        <v>0</v>
      </c>
      <c r="O503" s="72" t="n">
        <f aca="false">L503*F503</f>
        <v>0</v>
      </c>
      <c r="P503" s="73" t="n">
        <v>20</v>
      </c>
      <c r="Q503" s="62" t="n">
        <f aca="false">L503*H503*F503</f>
        <v>0</v>
      </c>
      <c r="R503" s="62" t="n">
        <f aca="false">R502+Q503</f>
        <v>118.788</v>
      </c>
    </row>
    <row r="504" s="1" customFormat="true" ht="12.8" hidden="false" customHeight="false" outlineLevel="0" collapsed="false">
      <c r="A504" s="93" t="s">
        <v>123</v>
      </c>
      <c r="B504" s="93" t="s">
        <v>577</v>
      </c>
      <c r="C504" s="135" t="s">
        <v>765</v>
      </c>
      <c r="D504" s="64" t="s">
        <v>766</v>
      </c>
      <c r="E504" s="65" t="s">
        <v>26</v>
      </c>
      <c r="F504" s="65" t="n">
        <v>24</v>
      </c>
      <c r="G504" s="66" t="n">
        <v>0.83</v>
      </c>
      <c r="H504" s="91" t="n">
        <f aca="false">G504*0.95</f>
        <v>0.7885</v>
      </c>
      <c r="I504" s="68" t="s">
        <v>127</v>
      </c>
      <c r="J504" s="183" t="s">
        <v>28</v>
      </c>
      <c r="K504" s="121" t="n">
        <v>0.1</v>
      </c>
      <c r="L504" s="70"/>
      <c r="M504" s="70"/>
      <c r="N504" s="71" t="n">
        <f aca="false">O504*G504</f>
        <v>0</v>
      </c>
      <c r="O504" s="72" t="n">
        <f aca="false">L504*F504</f>
        <v>0</v>
      </c>
      <c r="P504" s="73" t="n">
        <v>20</v>
      </c>
      <c r="Q504" s="62" t="n">
        <f aca="false">L504*H504*F504</f>
        <v>0</v>
      </c>
      <c r="R504" s="62" t="n">
        <f aca="false">R503+Q504</f>
        <v>118.788</v>
      </c>
    </row>
    <row r="505" s="1" customFormat="true" ht="12.8" hidden="false" customHeight="false" outlineLevel="0" collapsed="false">
      <c r="A505" s="93" t="s">
        <v>123</v>
      </c>
      <c r="B505" s="93" t="s">
        <v>577</v>
      </c>
      <c r="C505" s="135" t="s">
        <v>767</v>
      </c>
      <c r="D505" s="64" t="s">
        <v>768</v>
      </c>
      <c r="E505" s="65" t="s">
        <v>212</v>
      </c>
      <c r="F505" s="65" t="n">
        <v>24</v>
      </c>
      <c r="G505" s="66" t="n">
        <v>1.18</v>
      </c>
      <c r="H505" s="91" t="n">
        <f aca="false">G505*0.95</f>
        <v>1.121</v>
      </c>
      <c r="I505" s="68" t="s">
        <v>127</v>
      </c>
      <c r="J505" s="183" t="s">
        <v>28</v>
      </c>
      <c r="K505" s="121" t="n">
        <v>0.1</v>
      </c>
      <c r="L505" s="70"/>
      <c r="M505" s="70"/>
      <c r="N505" s="71" t="n">
        <f aca="false">O505*G505</f>
        <v>0</v>
      </c>
      <c r="O505" s="72" t="n">
        <f aca="false">L505*F505</f>
        <v>0</v>
      </c>
      <c r="P505" s="73" t="n">
        <v>20</v>
      </c>
      <c r="Q505" s="62" t="n">
        <f aca="false">L505*H505*F505</f>
        <v>0</v>
      </c>
      <c r="R505" s="62" t="n">
        <f aca="false">R504+Q505</f>
        <v>118.788</v>
      </c>
    </row>
    <row r="506" s="1" customFormat="true" ht="12.8" hidden="false" customHeight="false" outlineLevel="0" collapsed="false">
      <c r="A506" s="93" t="s">
        <v>123</v>
      </c>
      <c r="B506" s="93" t="s">
        <v>577</v>
      </c>
      <c r="C506" s="95" t="s">
        <v>769</v>
      </c>
      <c r="D506" s="75" t="s">
        <v>770</v>
      </c>
      <c r="E506" s="76" t="s">
        <v>212</v>
      </c>
      <c r="F506" s="76" t="n">
        <v>24</v>
      </c>
      <c r="G506" s="77" t="n">
        <v>1.46</v>
      </c>
      <c r="H506" s="92" t="n">
        <f aca="false">G506*0.95</f>
        <v>1.387</v>
      </c>
      <c r="I506" s="79" t="s">
        <v>127</v>
      </c>
      <c r="J506" s="185" t="s">
        <v>28</v>
      </c>
      <c r="K506" s="122" t="n">
        <v>0.1</v>
      </c>
      <c r="L506" s="81"/>
      <c r="M506" s="81"/>
      <c r="N506" s="82" t="n">
        <f aca="false">O506*G506</f>
        <v>0</v>
      </c>
      <c r="O506" s="83" t="n">
        <f aca="false">L506*F506</f>
        <v>0</v>
      </c>
      <c r="P506" s="84" t="n">
        <v>20</v>
      </c>
      <c r="Q506" s="62" t="n">
        <f aca="false">L506*H506*F506</f>
        <v>0</v>
      </c>
      <c r="R506" s="62" t="n">
        <f aca="false">R505+Q506</f>
        <v>118.788</v>
      </c>
    </row>
    <row r="507" s="1" customFormat="true" ht="12.8" hidden="false" customHeight="false" outlineLevel="0" collapsed="false">
      <c r="A507" s="93" t="s">
        <v>123</v>
      </c>
      <c r="B507" s="93" t="s">
        <v>577</v>
      </c>
      <c r="C507" s="94" t="s">
        <v>771</v>
      </c>
      <c r="D507" s="52" t="s">
        <v>772</v>
      </c>
      <c r="E507" s="53" t="s">
        <v>65</v>
      </c>
      <c r="F507" s="53" t="n">
        <v>12</v>
      </c>
      <c r="G507" s="54" t="n">
        <v>2.29</v>
      </c>
      <c r="H507" s="90" t="n">
        <f aca="false">G507*0.95</f>
        <v>2.1755</v>
      </c>
      <c r="I507" s="56" t="s">
        <v>127</v>
      </c>
      <c r="J507" s="181" t="s">
        <v>28</v>
      </c>
      <c r="K507" s="120" t="n">
        <v>0.2</v>
      </c>
      <c r="L507" s="58"/>
      <c r="M507" s="58"/>
      <c r="N507" s="59" t="n">
        <f aca="false">O507*G507</f>
        <v>0</v>
      </c>
      <c r="O507" s="60" t="n">
        <f aca="false">L507*F507</f>
        <v>0</v>
      </c>
      <c r="P507" s="61" t="n">
        <v>20</v>
      </c>
      <c r="Q507" s="62" t="n">
        <f aca="false">L507*H507*F507</f>
        <v>0</v>
      </c>
      <c r="R507" s="62" t="n">
        <f aca="false">R506+Q507</f>
        <v>118.788</v>
      </c>
    </row>
    <row r="508" s="1" customFormat="true" ht="12.8" hidden="false" customHeight="false" outlineLevel="0" collapsed="false">
      <c r="A508" s="93" t="s">
        <v>123</v>
      </c>
      <c r="B508" s="93" t="s">
        <v>577</v>
      </c>
      <c r="C508" s="135" t="s">
        <v>773</v>
      </c>
      <c r="D508" s="64" t="s">
        <v>764</v>
      </c>
      <c r="E508" s="65" t="s">
        <v>65</v>
      </c>
      <c r="F508" s="65" t="n">
        <v>12</v>
      </c>
      <c r="G508" s="66" t="n">
        <v>3.01</v>
      </c>
      <c r="H508" s="91" t="n">
        <f aca="false">G508*0.95</f>
        <v>2.8595</v>
      </c>
      <c r="I508" s="68" t="s">
        <v>127</v>
      </c>
      <c r="J508" s="183" t="s">
        <v>28</v>
      </c>
      <c r="K508" s="121" t="n">
        <v>0.2</v>
      </c>
      <c r="L508" s="70"/>
      <c r="M508" s="70"/>
      <c r="N508" s="71" t="n">
        <f aca="false">O508*G508</f>
        <v>0</v>
      </c>
      <c r="O508" s="72" t="n">
        <f aca="false">L508*F508</f>
        <v>0</v>
      </c>
      <c r="P508" s="73" t="n">
        <v>20</v>
      </c>
      <c r="Q508" s="62" t="n">
        <f aca="false">L508*H508*F508</f>
        <v>0</v>
      </c>
      <c r="R508" s="62" t="n">
        <f aca="false">R507+Q508</f>
        <v>118.788</v>
      </c>
    </row>
    <row r="509" s="1" customFormat="true" ht="12.8" hidden="false" customHeight="false" outlineLevel="0" collapsed="false">
      <c r="A509" s="93" t="s">
        <v>123</v>
      </c>
      <c r="B509" s="93" t="s">
        <v>577</v>
      </c>
      <c r="C509" s="95" t="s">
        <v>774</v>
      </c>
      <c r="D509" s="75" t="s">
        <v>770</v>
      </c>
      <c r="E509" s="76" t="s">
        <v>65</v>
      </c>
      <c r="F509" s="76" t="n">
        <v>12</v>
      </c>
      <c r="G509" s="77" t="n">
        <v>3.27</v>
      </c>
      <c r="H509" s="92" t="n">
        <f aca="false">G509*0.95</f>
        <v>3.1065</v>
      </c>
      <c r="I509" s="79" t="s">
        <v>127</v>
      </c>
      <c r="J509" s="185" t="s">
        <v>28</v>
      </c>
      <c r="K509" s="122" t="n">
        <v>0.2</v>
      </c>
      <c r="L509" s="81"/>
      <c r="M509" s="81"/>
      <c r="N509" s="82" t="n">
        <f aca="false">O509*G509</f>
        <v>0</v>
      </c>
      <c r="O509" s="83" t="n">
        <f aca="false">L509*F509</f>
        <v>0</v>
      </c>
      <c r="P509" s="84" t="n">
        <v>20</v>
      </c>
      <c r="Q509" s="62" t="n">
        <f aca="false">L509*H509*F509</f>
        <v>0</v>
      </c>
      <c r="R509" s="62" t="n">
        <f aca="false">R508+Q509</f>
        <v>118.788</v>
      </c>
    </row>
    <row r="510" customFormat="false" ht="22.05" hidden="false" customHeight="false" outlineLevel="0" collapsed="false">
      <c r="A510" s="48" t="s">
        <v>123</v>
      </c>
      <c r="B510" s="48" t="s">
        <v>577</v>
      </c>
      <c r="D510" s="5" t="s">
        <v>775</v>
      </c>
      <c r="E510" s="85"/>
      <c r="F510" s="85"/>
      <c r="G510" s="85"/>
      <c r="H510" s="86"/>
      <c r="I510" s="85"/>
      <c r="J510" s="85"/>
      <c r="K510" s="87"/>
      <c r="O510" s="88"/>
      <c r="P510" s="89"/>
      <c r="Q510" s="62" t="n">
        <f aca="false">L510*H510*F510</f>
        <v>0</v>
      </c>
      <c r="R510" s="62" t="n">
        <f aca="false">R509+Q510</f>
        <v>118.788</v>
      </c>
      <c r="S510" s="1"/>
      <c r="T510" s="1"/>
      <c r="U510" s="1"/>
      <c r="V510" s="1"/>
      <c r="W510" s="1"/>
      <c r="X510" s="1"/>
      <c r="Y510" s="1"/>
    </row>
    <row r="511" s="1" customFormat="true" ht="12.8" hidden="false" customHeight="false" outlineLevel="0" collapsed="false">
      <c r="A511" s="93" t="s">
        <v>123</v>
      </c>
      <c r="B511" s="93" t="s">
        <v>577</v>
      </c>
      <c r="C511" s="94" t="s">
        <v>776</v>
      </c>
      <c r="D511" s="52" t="s">
        <v>777</v>
      </c>
      <c r="E511" s="53" t="s">
        <v>212</v>
      </c>
      <c r="F511" s="53" t="n">
        <v>24</v>
      </c>
      <c r="G511" s="54" t="n">
        <v>1.17</v>
      </c>
      <c r="H511" s="90" t="n">
        <f aca="false">G511*0.95</f>
        <v>1.1115</v>
      </c>
      <c r="I511" s="56" t="s">
        <v>127</v>
      </c>
      <c r="J511" s="181" t="s">
        <v>28</v>
      </c>
      <c r="K511" s="120" t="n">
        <v>0.1</v>
      </c>
      <c r="L511" s="58"/>
      <c r="M511" s="58"/>
      <c r="N511" s="59" t="n">
        <f aca="false">O511*G511</f>
        <v>0</v>
      </c>
      <c r="O511" s="60" t="n">
        <f aca="false">L511*F511</f>
        <v>0</v>
      </c>
      <c r="P511" s="61" t="n">
        <v>20</v>
      </c>
      <c r="Q511" s="62" t="n">
        <f aca="false">L511*H511*F511</f>
        <v>0</v>
      </c>
      <c r="R511" s="62" t="n">
        <f aca="false">R510+Q511</f>
        <v>118.788</v>
      </c>
    </row>
    <row r="512" s="1" customFormat="true" ht="12.8" hidden="false" customHeight="false" outlineLevel="0" collapsed="false">
      <c r="A512" s="93" t="s">
        <v>123</v>
      </c>
      <c r="B512" s="93" t="s">
        <v>577</v>
      </c>
      <c r="C512" s="135" t="s">
        <v>778</v>
      </c>
      <c r="D512" s="64" t="s">
        <v>779</v>
      </c>
      <c r="E512" s="65" t="s">
        <v>212</v>
      </c>
      <c r="F512" s="65" t="n">
        <v>24</v>
      </c>
      <c r="G512" s="66" t="n">
        <v>1.18</v>
      </c>
      <c r="H512" s="91" t="n">
        <f aca="false">G512*0.95</f>
        <v>1.121</v>
      </c>
      <c r="I512" s="68" t="s">
        <v>127</v>
      </c>
      <c r="J512" s="183" t="s">
        <v>28</v>
      </c>
      <c r="K512" s="121" t="n">
        <v>0.1</v>
      </c>
      <c r="L512" s="70"/>
      <c r="M512" s="70"/>
      <c r="N512" s="71" t="n">
        <f aca="false">O512*G512</f>
        <v>0</v>
      </c>
      <c r="O512" s="72" t="n">
        <f aca="false">L512*F512</f>
        <v>0</v>
      </c>
      <c r="P512" s="73" t="n">
        <v>20</v>
      </c>
      <c r="Q512" s="62" t="n">
        <f aca="false">L512*H512*F512</f>
        <v>0</v>
      </c>
      <c r="R512" s="62" t="n">
        <f aca="false">R511+Q512</f>
        <v>118.788</v>
      </c>
    </row>
    <row r="513" s="1" customFormat="true" ht="12.8" hidden="false" customHeight="false" outlineLevel="0" collapsed="false">
      <c r="A513" s="93" t="s">
        <v>123</v>
      </c>
      <c r="B513" s="93" t="s">
        <v>577</v>
      </c>
      <c r="C513" s="95" t="s">
        <v>780</v>
      </c>
      <c r="D513" s="75" t="s">
        <v>781</v>
      </c>
      <c r="E513" s="76" t="s">
        <v>212</v>
      </c>
      <c r="F513" s="76" t="n">
        <v>24</v>
      </c>
      <c r="G513" s="77" t="n">
        <v>1.19</v>
      </c>
      <c r="H513" s="92" t="n">
        <f aca="false">G513*0.95</f>
        <v>1.1305</v>
      </c>
      <c r="I513" s="79" t="s">
        <v>127</v>
      </c>
      <c r="J513" s="185" t="s">
        <v>28</v>
      </c>
      <c r="K513" s="122" t="n">
        <v>0.1</v>
      </c>
      <c r="L513" s="81"/>
      <c r="M513" s="81"/>
      <c r="N513" s="82" t="n">
        <f aca="false">O513*G513</f>
        <v>0</v>
      </c>
      <c r="O513" s="83" t="n">
        <f aca="false">L513*F513</f>
        <v>0</v>
      </c>
      <c r="P513" s="84" t="n">
        <v>20</v>
      </c>
      <c r="Q513" s="62" t="n">
        <f aca="false">L513*H513*F513</f>
        <v>0</v>
      </c>
      <c r="R513" s="62" t="n">
        <f aca="false">R512+Q513</f>
        <v>118.788</v>
      </c>
    </row>
    <row r="514" customFormat="false" ht="22.05" hidden="false" customHeight="false" outlineLevel="0" collapsed="false">
      <c r="A514" s="48"/>
      <c r="B514" s="48" t="s">
        <v>577</v>
      </c>
      <c r="D514" s="5" t="s">
        <v>782</v>
      </c>
      <c r="E514" s="85"/>
      <c r="F514" s="85"/>
      <c r="G514" s="85"/>
      <c r="H514" s="86"/>
      <c r="I514" s="85"/>
      <c r="J514" s="85"/>
      <c r="K514" s="87"/>
      <c r="O514" s="88"/>
      <c r="P514" s="89"/>
      <c r="Q514" s="62" t="n">
        <f aca="false">L514*H514*F514</f>
        <v>0</v>
      </c>
      <c r="R514" s="62" t="n">
        <f aca="false">R513+Q514</f>
        <v>118.788</v>
      </c>
      <c r="S514" s="1"/>
      <c r="T514" s="1"/>
      <c r="U514" s="1"/>
      <c r="V514" s="1"/>
      <c r="W514" s="1"/>
      <c r="X514" s="1"/>
      <c r="Y514" s="1"/>
    </row>
    <row r="515" s="1" customFormat="true" ht="12.8" hidden="false" customHeight="false" outlineLevel="0" collapsed="false">
      <c r="A515" s="93" t="s">
        <v>123</v>
      </c>
      <c r="B515" s="93" t="s">
        <v>577</v>
      </c>
      <c r="C515" s="94" t="s">
        <v>783</v>
      </c>
      <c r="D515" s="52" t="s">
        <v>784</v>
      </c>
      <c r="E515" s="53" t="s">
        <v>212</v>
      </c>
      <c r="F515" s="53" t="n">
        <v>24</v>
      </c>
      <c r="G515" s="54" t="n">
        <v>1.37</v>
      </c>
      <c r="H515" s="90" t="n">
        <f aca="false">G515*0.95</f>
        <v>1.3015</v>
      </c>
      <c r="I515" s="56" t="s">
        <v>127</v>
      </c>
      <c r="J515" s="181" t="s">
        <v>28</v>
      </c>
      <c r="K515" s="120"/>
      <c r="L515" s="58"/>
      <c r="M515" s="58"/>
      <c r="N515" s="59" t="n">
        <f aca="false">O515*G515</f>
        <v>0</v>
      </c>
      <c r="O515" s="60" t="n">
        <f aca="false">L515*F515</f>
        <v>0</v>
      </c>
      <c r="P515" s="61" t="n">
        <v>20</v>
      </c>
      <c r="Q515" s="62" t="n">
        <f aca="false">L515*H515*F515</f>
        <v>0</v>
      </c>
      <c r="R515" s="62" t="n">
        <f aca="false">R514+Q515</f>
        <v>118.788</v>
      </c>
    </row>
    <row r="516" s="1" customFormat="true" ht="12.8" hidden="false" customHeight="false" outlineLevel="0" collapsed="false">
      <c r="A516" s="93" t="s">
        <v>123</v>
      </c>
      <c r="B516" s="93" t="s">
        <v>577</v>
      </c>
      <c r="C516" s="95" t="s">
        <v>785</v>
      </c>
      <c r="D516" s="75" t="s">
        <v>786</v>
      </c>
      <c r="E516" s="76" t="s">
        <v>212</v>
      </c>
      <c r="F516" s="76" t="n">
        <v>24</v>
      </c>
      <c r="G516" s="77" t="n">
        <v>1.37</v>
      </c>
      <c r="H516" s="92" t="n">
        <f aca="false">G516*0.95</f>
        <v>1.3015</v>
      </c>
      <c r="I516" s="79" t="s">
        <v>127</v>
      </c>
      <c r="J516" s="185" t="s">
        <v>28</v>
      </c>
      <c r="K516" s="122"/>
      <c r="L516" s="81"/>
      <c r="M516" s="81"/>
      <c r="N516" s="82" t="n">
        <f aca="false">O516*G516</f>
        <v>0</v>
      </c>
      <c r="O516" s="83" t="n">
        <f aca="false">L516*F516</f>
        <v>0</v>
      </c>
      <c r="P516" s="84" t="n">
        <v>20</v>
      </c>
      <c r="Q516" s="62" t="n">
        <f aca="false">L516*H516*F516</f>
        <v>0</v>
      </c>
      <c r="R516" s="62" t="n">
        <f aca="false">R515+Q516</f>
        <v>118.788</v>
      </c>
    </row>
    <row r="517" customFormat="false" ht="22.05" hidden="false" customHeight="false" outlineLevel="0" collapsed="false">
      <c r="A517" s="48" t="s">
        <v>123</v>
      </c>
      <c r="B517" s="48" t="s">
        <v>577</v>
      </c>
      <c r="D517" s="5" t="s">
        <v>787</v>
      </c>
      <c r="E517" s="85"/>
      <c r="F517" s="85"/>
      <c r="G517" s="85"/>
      <c r="H517" s="86"/>
      <c r="I517" s="85"/>
      <c r="J517" s="85"/>
      <c r="K517" s="87"/>
      <c r="O517" s="88"/>
      <c r="P517" s="89"/>
      <c r="Q517" s="62" t="n">
        <f aca="false">L517*H517*F517</f>
        <v>0</v>
      </c>
      <c r="R517" s="62" t="n">
        <f aca="false">R516+Q517</f>
        <v>118.788</v>
      </c>
      <c r="S517" s="1"/>
      <c r="T517" s="1"/>
      <c r="U517" s="1"/>
      <c r="V517" s="1"/>
      <c r="W517" s="1"/>
      <c r="X517" s="1"/>
      <c r="Y517" s="1"/>
    </row>
    <row r="518" s="1" customFormat="true" ht="12.8" hidden="false" customHeight="false" outlineLevel="0" collapsed="false">
      <c r="A518" s="93" t="s">
        <v>123</v>
      </c>
      <c r="B518" s="93" t="s">
        <v>577</v>
      </c>
      <c r="C518" s="94" t="s">
        <v>788</v>
      </c>
      <c r="D518" s="52" t="s">
        <v>789</v>
      </c>
      <c r="E518" s="53" t="s">
        <v>26</v>
      </c>
      <c r="F518" s="53" t="n">
        <v>24</v>
      </c>
      <c r="G518" s="54" t="n">
        <v>0.75</v>
      </c>
      <c r="H518" s="90" t="n">
        <f aca="false">G518*0.95</f>
        <v>0.7125</v>
      </c>
      <c r="I518" s="56" t="s">
        <v>127</v>
      </c>
      <c r="J518" s="181" t="s">
        <v>28</v>
      </c>
      <c r="K518" s="120" t="n">
        <v>0.1</v>
      </c>
      <c r="L518" s="58"/>
      <c r="M518" s="58"/>
      <c r="N518" s="59" t="n">
        <f aca="false">O518*G518</f>
        <v>0</v>
      </c>
      <c r="O518" s="60" t="n">
        <f aca="false">L518*F518</f>
        <v>0</v>
      </c>
      <c r="P518" s="61" t="n">
        <v>20</v>
      </c>
      <c r="Q518" s="62" t="n">
        <f aca="false">L518*H518*F518</f>
        <v>0</v>
      </c>
      <c r="R518" s="62" t="n">
        <f aca="false">R517+Q518</f>
        <v>118.788</v>
      </c>
    </row>
    <row r="519" s="1" customFormat="true" ht="12.8" hidden="false" customHeight="false" outlineLevel="0" collapsed="false">
      <c r="A519" s="93" t="s">
        <v>123</v>
      </c>
      <c r="B519" s="93" t="s">
        <v>577</v>
      </c>
      <c r="C519" s="135" t="s">
        <v>790</v>
      </c>
      <c r="D519" s="64" t="s">
        <v>791</v>
      </c>
      <c r="E519" s="65" t="s">
        <v>26</v>
      </c>
      <c r="F519" s="65" t="n">
        <v>24</v>
      </c>
      <c r="G519" s="66" t="n">
        <v>0.75</v>
      </c>
      <c r="H519" s="91" t="n">
        <f aca="false">G519*0.95</f>
        <v>0.7125</v>
      </c>
      <c r="I519" s="68" t="s">
        <v>127</v>
      </c>
      <c r="J519" s="183" t="s">
        <v>28</v>
      </c>
      <c r="K519" s="121" t="n">
        <v>0.1</v>
      </c>
      <c r="L519" s="70"/>
      <c r="M519" s="70"/>
      <c r="N519" s="71" t="n">
        <f aca="false">O519*G519</f>
        <v>0</v>
      </c>
      <c r="O519" s="72" t="n">
        <f aca="false">L519*F519</f>
        <v>0</v>
      </c>
      <c r="P519" s="73" t="n">
        <v>20</v>
      </c>
      <c r="Q519" s="62" t="n">
        <f aca="false">L519*H519*F519</f>
        <v>0</v>
      </c>
      <c r="R519" s="62" t="n">
        <f aca="false">R518+Q519</f>
        <v>118.788</v>
      </c>
    </row>
    <row r="520" s="134" customFormat="true" ht="12.8" hidden="false" customHeight="false" outlineLevel="0" collapsed="false">
      <c r="A520" s="93" t="s">
        <v>123</v>
      </c>
      <c r="B520" s="93" t="s">
        <v>577</v>
      </c>
      <c r="C520" s="135" t="s">
        <v>792</v>
      </c>
      <c r="D520" s="64" t="s">
        <v>793</v>
      </c>
      <c r="E520" s="65" t="s">
        <v>26</v>
      </c>
      <c r="F520" s="65" t="n">
        <v>24</v>
      </c>
      <c r="G520" s="66" t="n">
        <v>1</v>
      </c>
      <c r="H520" s="91" t="n">
        <f aca="false">G520*0.95</f>
        <v>0.95</v>
      </c>
      <c r="I520" s="68" t="s">
        <v>127</v>
      </c>
      <c r="J520" s="183" t="s">
        <v>28</v>
      </c>
      <c r="K520" s="121" t="n">
        <v>0.1</v>
      </c>
      <c r="L520" s="70"/>
      <c r="M520" s="70"/>
      <c r="N520" s="71" t="n">
        <f aca="false">O520*G520</f>
        <v>0</v>
      </c>
      <c r="O520" s="72" t="n">
        <f aca="false">L520*F520</f>
        <v>0</v>
      </c>
      <c r="P520" s="73" t="n">
        <v>20</v>
      </c>
      <c r="Q520" s="62" t="n">
        <f aca="false">L520*H520*F520</f>
        <v>0</v>
      </c>
      <c r="R520" s="62" t="n">
        <f aca="false">R519+Q520</f>
        <v>118.788</v>
      </c>
    </row>
    <row r="521" s="134" customFormat="true" ht="12.8" hidden="false" customHeight="false" outlineLevel="0" collapsed="false">
      <c r="A521" s="93" t="s">
        <v>123</v>
      </c>
      <c r="B521" s="93" t="s">
        <v>577</v>
      </c>
      <c r="C521" s="95" t="s">
        <v>794</v>
      </c>
      <c r="D521" s="75" t="s">
        <v>795</v>
      </c>
      <c r="E521" s="76" t="s">
        <v>26</v>
      </c>
      <c r="F521" s="76" t="n">
        <v>24</v>
      </c>
      <c r="G521" s="77" t="n">
        <v>1.15</v>
      </c>
      <c r="H521" s="92" t="n">
        <f aca="false">G521*0.95</f>
        <v>1.0925</v>
      </c>
      <c r="I521" s="79" t="s">
        <v>127</v>
      </c>
      <c r="J521" s="185" t="s">
        <v>28</v>
      </c>
      <c r="K521" s="122" t="n">
        <v>0.1</v>
      </c>
      <c r="L521" s="81"/>
      <c r="M521" s="81"/>
      <c r="N521" s="82" t="n">
        <f aca="false">O521*G521</f>
        <v>0</v>
      </c>
      <c r="O521" s="83" t="n">
        <f aca="false">L521*F521</f>
        <v>0</v>
      </c>
      <c r="P521" s="84" t="n">
        <v>20</v>
      </c>
      <c r="Q521" s="62" t="n">
        <f aca="false">L521*H521*F521</f>
        <v>0</v>
      </c>
      <c r="R521" s="62" t="n">
        <f aca="false">R520+Q521</f>
        <v>118.788</v>
      </c>
    </row>
    <row r="522" customFormat="false" ht="13.8" hidden="false" customHeight="false" outlineLevel="0" collapsed="false">
      <c r="A522" s="48"/>
      <c r="B522" s="48"/>
      <c r="Q522" s="62" t="n">
        <f aca="false">L522*H522*F522</f>
        <v>0</v>
      </c>
      <c r="R522" s="62" t="n">
        <f aca="false">R521+Q522</f>
        <v>118.788</v>
      </c>
      <c r="S522" s="1"/>
      <c r="T522" s="1"/>
      <c r="U522" s="1"/>
      <c r="V522" s="1"/>
      <c r="W522" s="1"/>
      <c r="X522" s="1"/>
      <c r="Y522" s="1"/>
    </row>
    <row r="523" customFormat="false" ht="13.8" hidden="false" customHeight="false" outlineLevel="0" collapsed="false">
      <c r="A523" s="48"/>
      <c r="B523" s="48"/>
      <c r="Q523" s="62" t="n">
        <f aca="false">L523*H523*F523</f>
        <v>0</v>
      </c>
      <c r="R523" s="62" t="n">
        <f aca="false">R522+Q523</f>
        <v>118.788</v>
      </c>
      <c r="S523" s="1"/>
      <c r="T523" s="1"/>
      <c r="U523" s="1"/>
      <c r="V523" s="1"/>
      <c r="W523" s="1"/>
      <c r="X523" s="1"/>
      <c r="Y523" s="1"/>
    </row>
    <row r="524" customFormat="false" ht="13.8" hidden="false" customHeight="false" outlineLevel="0" collapsed="false">
      <c r="A524" s="48"/>
      <c r="B524" s="48"/>
      <c r="Q524" s="62" t="n">
        <f aca="false">L524*H524*F524</f>
        <v>0</v>
      </c>
      <c r="R524" s="62" t="n">
        <f aca="false">R523+Q524</f>
        <v>118.788</v>
      </c>
      <c r="S524" s="1"/>
      <c r="T524" s="1"/>
      <c r="U524" s="1"/>
      <c r="V524" s="1"/>
      <c r="W524" s="1"/>
      <c r="X524" s="1"/>
      <c r="Y524" s="1"/>
    </row>
    <row r="525" customFormat="false" ht="13.8" hidden="false" customHeight="false" outlineLevel="0" collapsed="false">
      <c r="A525" s="48"/>
      <c r="B525" s="48"/>
      <c r="Q525" s="62" t="n">
        <f aca="false">L525*H525*F525</f>
        <v>0</v>
      </c>
      <c r="R525" s="62" t="n">
        <f aca="false">R524+Q525</f>
        <v>118.788</v>
      </c>
      <c r="S525" s="1"/>
      <c r="T525" s="1"/>
      <c r="U525" s="1"/>
      <c r="V525" s="1"/>
      <c r="W525" s="1"/>
      <c r="X525" s="1"/>
      <c r="Y525" s="1"/>
    </row>
    <row r="526" customFormat="false" ht="13.8" hidden="false" customHeight="false" outlineLevel="0" collapsed="false">
      <c r="A526" s="48"/>
      <c r="B526" s="48"/>
      <c r="Q526" s="62" t="n">
        <f aca="false">L526*H526*F526</f>
        <v>0</v>
      </c>
      <c r="R526" s="62" t="n">
        <f aca="false">R525+Q526</f>
        <v>118.788</v>
      </c>
      <c r="S526" s="1"/>
      <c r="T526" s="1"/>
      <c r="U526" s="1"/>
      <c r="V526" s="1"/>
      <c r="W526" s="1"/>
      <c r="X526" s="1"/>
      <c r="Y526" s="1"/>
    </row>
    <row r="527" customFormat="false" ht="13.8" hidden="false" customHeight="true" outlineLevel="0" collapsed="false">
      <c r="A527" s="117"/>
      <c r="B527" s="117"/>
      <c r="C527" s="7"/>
      <c r="D527" s="7"/>
      <c r="E527" s="34" t="s">
        <v>4</v>
      </c>
      <c r="F527" s="35" t="s">
        <v>5</v>
      </c>
      <c r="G527" s="36" t="s">
        <v>6</v>
      </c>
      <c r="H527" s="37" t="s">
        <v>7</v>
      </c>
      <c r="I527" s="38" t="s">
        <v>8</v>
      </c>
      <c r="J527" s="39" t="s">
        <v>9</v>
      </c>
      <c r="K527" s="40" t="s">
        <v>22</v>
      </c>
      <c r="L527" s="41" t="s">
        <v>11</v>
      </c>
      <c r="M527" s="41"/>
      <c r="N527" s="41"/>
      <c r="O527" s="41"/>
      <c r="P527" s="41"/>
      <c r="Q527" s="62"/>
      <c r="R527" s="62" t="n">
        <f aca="false">R526+Q527</f>
        <v>118.788</v>
      </c>
      <c r="S527" s="1"/>
      <c r="T527" s="1"/>
      <c r="U527" s="1"/>
      <c r="V527" s="1"/>
      <c r="W527" s="1"/>
      <c r="X527" s="1"/>
      <c r="Y527" s="1"/>
    </row>
    <row r="528" customFormat="false" ht="14.25" hidden="false" customHeight="true" outlineLevel="0" collapsed="false">
      <c r="A528" s="117"/>
      <c r="B528" s="117"/>
      <c r="C528" s="43" t="s">
        <v>14</v>
      </c>
      <c r="D528" s="43" t="s">
        <v>15</v>
      </c>
      <c r="E528" s="34"/>
      <c r="F528" s="35"/>
      <c r="G528" s="36"/>
      <c r="H528" s="37"/>
      <c r="I528" s="38"/>
      <c r="J528" s="39"/>
      <c r="K528" s="40"/>
      <c r="L528" s="44" t="s">
        <v>16</v>
      </c>
      <c r="M528" s="44"/>
      <c r="N528" s="45" t="s">
        <v>17</v>
      </c>
      <c r="O528" s="46" t="s">
        <v>18</v>
      </c>
      <c r="P528" s="47" t="s">
        <v>19</v>
      </c>
      <c r="Q528" s="62"/>
      <c r="R528" s="62" t="n">
        <f aca="false">R527+Q528</f>
        <v>118.788</v>
      </c>
      <c r="S528" s="1"/>
      <c r="T528" s="1"/>
      <c r="U528" s="1"/>
      <c r="V528" s="1"/>
      <c r="W528" s="1"/>
      <c r="X528" s="1"/>
      <c r="Y528" s="1"/>
    </row>
    <row r="529" customFormat="false" ht="13.8" hidden="false" customHeight="false" outlineLevel="0" collapsed="false">
      <c r="A529" s="117"/>
      <c r="B529" s="117"/>
      <c r="C529" s="43"/>
      <c r="D529" s="43"/>
      <c r="E529" s="34"/>
      <c r="F529" s="35"/>
      <c r="G529" s="36"/>
      <c r="H529" s="37"/>
      <c r="I529" s="38"/>
      <c r="J529" s="39"/>
      <c r="K529" s="40"/>
      <c r="L529" s="44"/>
      <c r="M529" s="44"/>
      <c r="N529" s="45"/>
      <c r="O529" s="46"/>
      <c r="P529" s="47"/>
      <c r="Q529" s="62" t="n">
        <f aca="false">L529*H529*F529</f>
        <v>0</v>
      </c>
      <c r="R529" s="62" t="n">
        <f aca="false">R528+Q529</f>
        <v>118.788</v>
      </c>
      <c r="S529" s="1"/>
      <c r="T529" s="1"/>
      <c r="U529" s="1"/>
      <c r="V529" s="1"/>
      <c r="W529" s="1"/>
      <c r="X529" s="1"/>
      <c r="Y529" s="1"/>
    </row>
    <row r="530" customFormat="false" ht="22.05" hidden="false" customHeight="false" outlineLevel="0" collapsed="false">
      <c r="A530" s="48" t="s">
        <v>123</v>
      </c>
      <c r="B530" s="48" t="s">
        <v>577</v>
      </c>
      <c r="D530" s="5" t="s">
        <v>796</v>
      </c>
      <c r="E530" s="5"/>
      <c r="F530" s="5"/>
      <c r="G530" s="5"/>
      <c r="H530" s="206"/>
      <c r="I530" s="5"/>
      <c r="J530" s="5"/>
      <c r="K530" s="5"/>
      <c r="L530" s="5"/>
      <c r="M530" s="5"/>
      <c r="N530" s="5"/>
      <c r="O530" s="5"/>
      <c r="P530" s="5"/>
      <c r="Q530" s="62" t="n">
        <f aca="false">L530*H530*F530</f>
        <v>0</v>
      </c>
      <c r="R530" s="62" t="n">
        <f aca="false">R529+Q530</f>
        <v>118.788</v>
      </c>
      <c r="S530" s="1"/>
      <c r="T530" s="1"/>
      <c r="U530" s="1"/>
      <c r="V530" s="1"/>
      <c r="W530" s="1"/>
      <c r="X530" s="1"/>
      <c r="Y530" s="1"/>
    </row>
    <row r="531" s="1" customFormat="true" ht="12.8" hidden="false" customHeight="false" outlineLevel="0" collapsed="false">
      <c r="A531" s="93" t="s">
        <v>123</v>
      </c>
      <c r="B531" s="93" t="s">
        <v>577</v>
      </c>
      <c r="C531" s="94" t="s">
        <v>797</v>
      </c>
      <c r="D531" s="52" t="s">
        <v>798</v>
      </c>
      <c r="E531" s="53" t="s">
        <v>26</v>
      </c>
      <c r="F531" s="53" t="n">
        <v>24</v>
      </c>
      <c r="G531" s="54" t="n">
        <v>0.9</v>
      </c>
      <c r="H531" s="90" t="n">
        <f aca="false">G531*0.95</f>
        <v>0.855</v>
      </c>
      <c r="I531" s="56" t="s">
        <v>127</v>
      </c>
      <c r="J531" s="56" t="s">
        <v>28</v>
      </c>
      <c r="K531" s="120" t="n">
        <v>0.1</v>
      </c>
      <c r="L531" s="58"/>
      <c r="M531" s="58"/>
      <c r="N531" s="59" t="n">
        <f aca="false">O531*G531</f>
        <v>0</v>
      </c>
      <c r="O531" s="60" t="n">
        <f aca="false">L531*F531</f>
        <v>0</v>
      </c>
      <c r="P531" s="61" t="n">
        <v>20</v>
      </c>
      <c r="Q531" s="62" t="n">
        <f aca="false">L531*H531*F531</f>
        <v>0</v>
      </c>
      <c r="R531" s="62" t="n">
        <f aca="false">R530+Q531</f>
        <v>118.788</v>
      </c>
    </row>
    <row r="532" s="1" customFormat="true" ht="12.8" hidden="false" customHeight="false" outlineLevel="0" collapsed="false">
      <c r="A532" s="93" t="s">
        <v>123</v>
      </c>
      <c r="B532" s="93" t="s">
        <v>577</v>
      </c>
      <c r="C532" s="135" t="s">
        <v>799</v>
      </c>
      <c r="D532" s="64" t="s">
        <v>800</v>
      </c>
      <c r="E532" s="65" t="s">
        <v>26</v>
      </c>
      <c r="F532" s="65" t="n">
        <v>24</v>
      </c>
      <c r="G532" s="66" t="n">
        <v>0.9</v>
      </c>
      <c r="H532" s="91" t="n">
        <f aca="false">G532*0.95</f>
        <v>0.855</v>
      </c>
      <c r="I532" s="68" t="s">
        <v>127</v>
      </c>
      <c r="J532" s="68" t="s">
        <v>28</v>
      </c>
      <c r="K532" s="121" t="n">
        <v>0.1</v>
      </c>
      <c r="L532" s="70"/>
      <c r="M532" s="70"/>
      <c r="N532" s="71" t="n">
        <f aca="false">O532*G532</f>
        <v>0</v>
      </c>
      <c r="O532" s="72" t="n">
        <f aca="false">L532*F532</f>
        <v>0</v>
      </c>
      <c r="P532" s="73" t="n">
        <v>20</v>
      </c>
      <c r="Q532" s="62" t="n">
        <f aca="false">L532*H532*F532</f>
        <v>0</v>
      </c>
      <c r="R532" s="62" t="n">
        <f aca="false">R531+Q532</f>
        <v>118.788</v>
      </c>
    </row>
    <row r="533" s="1" customFormat="true" ht="12.8" hidden="false" customHeight="false" outlineLevel="0" collapsed="false">
      <c r="A533" s="93" t="s">
        <v>123</v>
      </c>
      <c r="B533" s="93" t="s">
        <v>577</v>
      </c>
      <c r="C533" s="135" t="s">
        <v>801</v>
      </c>
      <c r="D533" s="64" t="s">
        <v>802</v>
      </c>
      <c r="E533" s="65" t="s">
        <v>26</v>
      </c>
      <c r="F533" s="65" t="n">
        <v>24</v>
      </c>
      <c r="G533" s="66" t="n">
        <v>0.9</v>
      </c>
      <c r="H533" s="91" t="n">
        <f aca="false">G533*0.95</f>
        <v>0.855</v>
      </c>
      <c r="I533" s="68" t="s">
        <v>127</v>
      </c>
      <c r="J533" s="68" t="s">
        <v>28</v>
      </c>
      <c r="K533" s="121" t="n">
        <v>0.1</v>
      </c>
      <c r="L533" s="70"/>
      <c r="M533" s="70"/>
      <c r="N533" s="71" t="n">
        <f aca="false">O533*G533</f>
        <v>0</v>
      </c>
      <c r="O533" s="72" t="n">
        <f aca="false">L533*F533</f>
        <v>0</v>
      </c>
      <c r="P533" s="73" t="n">
        <v>20</v>
      </c>
      <c r="Q533" s="62" t="n">
        <f aca="false">L533*H533*F533</f>
        <v>0</v>
      </c>
      <c r="R533" s="62" t="n">
        <f aca="false">R532+Q533</f>
        <v>118.788</v>
      </c>
    </row>
    <row r="534" s="1" customFormat="true" ht="12.8" hidden="false" customHeight="false" outlineLevel="0" collapsed="false">
      <c r="A534" s="93" t="s">
        <v>123</v>
      </c>
      <c r="B534" s="93" t="s">
        <v>577</v>
      </c>
      <c r="C534" s="95" t="s">
        <v>803</v>
      </c>
      <c r="D534" s="75" t="s">
        <v>804</v>
      </c>
      <c r="E534" s="76" t="s">
        <v>26</v>
      </c>
      <c r="F534" s="76" t="n">
        <v>24</v>
      </c>
      <c r="G534" s="77" t="n">
        <v>0.65</v>
      </c>
      <c r="H534" s="92" t="n">
        <f aca="false">G534*0.95</f>
        <v>0.6175</v>
      </c>
      <c r="I534" s="79" t="s">
        <v>127</v>
      </c>
      <c r="J534" s="79" t="s">
        <v>28</v>
      </c>
      <c r="K534" s="122" t="n">
        <v>0.1</v>
      </c>
      <c r="L534" s="81"/>
      <c r="M534" s="81"/>
      <c r="N534" s="82" t="n">
        <f aca="false">O534*G534</f>
        <v>0</v>
      </c>
      <c r="O534" s="83" t="n">
        <f aca="false">L534*F534</f>
        <v>0</v>
      </c>
      <c r="P534" s="84" t="n">
        <v>20</v>
      </c>
      <c r="Q534" s="62" t="n">
        <f aca="false">L534*H534*F534</f>
        <v>0</v>
      </c>
      <c r="R534" s="62" t="n">
        <f aca="false">R533+Q534</f>
        <v>118.788</v>
      </c>
    </row>
    <row r="535" s="1" customFormat="true" ht="12.8" hidden="false" customHeight="false" outlineLevel="0" collapsed="false">
      <c r="A535" s="93" t="s">
        <v>123</v>
      </c>
      <c r="B535" s="93" t="s">
        <v>577</v>
      </c>
      <c r="C535" s="94" t="s">
        <v>805</v>
      </c>
      <c r="D535" s="52" t="s">
        <v>798</v>
      </c>
      <c r="E535" s="53" t="s">
        <v>65</v>
      </c>
      <c r="F535" s="53" t="n">
        <v>12</v>
      </c>
      <c r="G535" s="54" t="n">
        <v>2.59</v>
      </c>
      <c r="H535" s="90" t="n">
        <f aca="false">G535*0.95</f>
        <v>2.4605</v>
      </c>
      <c r="I535" s="56" t="s">
        <v>127</v>
      </c>
      <c r="J535" s="56" t="s">
        <v>28</v>
      </c>
      <c r="K535" s="120" t="n">
        <v>0.2</v>
      </c>
      <c r="L535" s="58"/>
      <c r="M535" s="58"/>
      <c r="N535" s="59" t="n">
        <f aca="false">O535*G535</f>
        <v>0</v>
      </c>
      <c r="O535" s="60" t="n">
        <f aca="false">L535*F535</f>
        <v>0</v>
      </c>
      <c r="P535" s="61" t="n">
        <v>20</v>
      </c>
      <c r="Q535" s="62" t="n">
        <f aca="false">L535*H535*F535</f>
        <v>0</v>
      </c>
      <c r="R535" s="62" t="n">
        <f aca="false">R534+Q535</f>
        <v>118.788</v>
      </c>
    </row>
    <row r="536" s="1" customFormat="true" ht="12.8" hidden="false" customHeight="false" outlineLevel="0" collapsed="false">
      <c r="A536" s="93" t="s">
        <v>123</v>
      </c>
      <c r="B536" s="93" t="s">
        <v>577</v>
      </c>
      <c r="C536" s="135" t="s">
        <v>806</v>
      </c>
      <c r="D536" s="64" t="s">
        <v>800</v>
      </c>
      <c r="E536" s="65" t="s">
        <v>65</v>
      </c>
      <c r="F536" s="65" t="n">
        <v>12</v>
      </c>
      <c r="G536" s="66" t="n">
        <v>2.55</v>
      </c>
      <c r="H536" s="91" t="n">
        <f aca="false">G536*0.95</f>
        <v>2.4225</v>
      </c>
      <c r="I536" s="68" t="s">
        <v>127</v>
      </c>
      <c r="J536" s="68" t="s">
        <v>28</v>
      </c>
      <c r="K536" s="121" t="n">
        <v>0.2</v>
      </c>
      <c r="L536" s="70"/>
      <c r="M536" s="70"/>
      <c r="N536" s="71" t="n">
        <f aca="false">O536*G536</f>
        <v>0</v>
      </c>
      <c r="O536" s="72" t="n">
        <f aca="false">L536*F536</f>
        <v>0</v>
      </c>
      <c r="P536" s="73" t="n">
        <v>20</v>
      </c>
      <c r="Q536" s="62" t="n">
        <f aca="false">L536*H536*F536</f>
        <v>0</v>
      </c>
      <c r="R536" s="62" t="n">
        <f aca="false">R535+Q536</f>
        <v>118.788</v>
      </c>
    </row>
    <row r="537" s="1" customFormat="true" ht="12.8" hidden="false" customHeight="false" outlineLevel="0" collapsed="false">
      <c r="A537" s="93" t="s">
        <v>123</v>
      </c>
      <c r="B537" s="93" t="s">
        <v>577</v>
      </c>
      <c r="C537" s="95" t="s">
        <v>807</v>
      </c>
      <c r="D537" s="75" t="s">
        <v>802</v>
      </c>
      <c r="E537" s="76" t="s">
        <v>65</v>
      </c>
      <c r="F537" s="76" t="n">
        <v>12</v>
      </c>
      <c r="G537" s="77" t="n">
        <v>2.54</v>
      </c>
      <c r="H537" s="92" t="n">
        <f aca="false">G537*0.95</f>
        <v>2.413</v>
      </c>
      <c r="I537" s="79" t="s">
        <v>127</v>
      </c>
      <c r="J537" s="79" t="s">
        <v>28</v>
      </c>
      <c r="K537" s="122" t="n">
        <v>0.2</v>
      </c>
      <c r="L537" s="81"/>
      <c r="M537" s="81"/>
      <c r="N537" s="82" t="n">
        <f aca="false">O537*G537</f>
        <v>0</v>
      </c>
      <c r="O537" s="83" t="n">
        <f aca="false">L537*F537</f>
        <v>0</v>
      </c>
      <c r="P537" s="84" t="n">
        <v>20</v>
      </c>
      <c r="Q537" s="62" t="n">
        <f aca="false">L537*H537*F537</f>
        <v>0</v>
      </c>
      <c r="R537" s="62" t="n">
        <f aca="false">R536+Q537</f>
        <v>118.788</v>
      </c>
    </row>
    <row r="538" customFormat="false" ht="22.05" hidden="false" customHeight="false" outlineLevel="0" collapsed="false">
      <c r="A538" s="48"/>
      <c r="B538" s="48" t="s">
        <v>577</v>
      </c>
      <c r="D538" s="5" t="s">
        <v>808</v>
      </c>
      <c r="E538" s="85"/>
      <c r="F538" s="85"/>
      <c r="G538" s="85"/>
      <c r="H538" s="86"/>
      <c r="I538" s="85"/>
      <c r="J538" s="85"/>
      <c r="K538" s="87"/>
      <c r="O538" s="88"/>
      <c r="P538" s="89"/>
      <c r="Q538" s="62" t="n">
        <f aca="false">L538*H538*F538</f>
        <v>0</v>
      </c>
      <c r="R538" s="62" t="n">
        <f aca="false">R537+Q538</f>
        <v>118.788</v>
      </c>
      <c r="S538" s="1"/>
      <c r="T538" s="1"/>
      <c r="U538" s="1"/>
      <c r="V538" s="1"/>
      <c r="W538" s="1"/>
      <c r="X538" s="1"/>
      <c r="Y538" s="1"/>
    </row>
    <row r="539" s="1" customFormat="true" ht="12.8" hidden="false" customHeight="false" outlineLevel="0" collapsed="false">
      <c r="A539" s="93"/>
      <c r="B539" s="93" t="s">
        <v>577</v>
      </c>
      <c r="C539" s="94" t="s">
        <v>809</v>
      </c>
      <c r="D539" s="52" t="s">
        <v>810</v>
      </c>
      <c r="E539" s="53" t="s">
        <v>212</v>
      </c>
      <c r="F539" s="53" t="n">
        <v>12</v>
      </c>
      <c r="G539" s="54" t="n">
        <v>1.29</v>
      </c>
      <c r="H539" s="90" t="n">
        <f aca="false">G539*0.95</f>
        <v>1.2255</v>
      </c>
      <c r="I539" s="56" t="s">
        <v>536</v>
      </c>
      <c r="J539" s="56" t="s">
        <v>28</v>
      </c>
      <c r="K539" s="120"/>
      <c r="L539" s="58"/>
      <c r="M539" s="58"/>
      <c r="N539" s="59" t="n">
        <f aca="false">O539*G539</f>
        <v>0</v>
      </c>
      <c r="O539" s="60" t="n">
        <f aca="false">L539*F539</f>
        <v>0</v>
      </c>
      <c r="P539" s="61" t="n">
        <v>20</v>
      </c>
      <c r="Q539" s="62" t="n">
        <f aca="false">L539*H539*F539</f>
        <v>0</v>
      </c>
      <c r="R539" s="62" t="n">
        <f aca="false">R538+Q539</f>
        <v>118.788</v>
      </c>
    </row>
    <row r="540" s="1" customFormat="true" ht="12.8" hidden="false" customHeight="false" outlineLevel="0" collapsed="false">
      <c r="A540" s="93"/>
      <c r="B540" s="93" t="s">
        <v>577</v>
      </c>
      <c r="C540" s="135" t="s">
        <v>811</v>
      </c>
      <c r="D540" s="64" t="s">
        <v>812</v>
      </c>
      <c r="E540" s="65" t="s">
        <v>212</v>
      </c>
      <c r="F540" s="65" t="n">
        <v>12</v>
      </c>
      <c r="G540" s="66" t="n">
        <v>1.33</v>
      </c>
      <c r="H540" s="91" t="n">
        <f aca="false">G540*0.95</f>
        <v>1.2635</v>
      </c>
      <c r="I540" s="68" t="s">
        <v>536</v>
      </c>
      <c r="J540" s="68" t="s">
        <v>28</v>
      </c>
      <c r="K540" s="121"/>
      <c r="L540" s="70"/>
      <c r="M540" s="70"/>
      <c r="N540" s="71" t="n">
        <f aca="false">O540*G540</f>
        <v>0</v>
      </c>
      <c r="O540" s="72" t="n">
        <f aca="false">L540*F540</f>
        <v>0</v>
      </c>
      <c r="P540" s="73" t="n">
        <v>20</v>
      </c>
      <c r="Q540" s="62" t="n">
        <f aca="false">L540*H540*F540</f>
        <v>0</v>
      </c>
      <c r="R540" s="62" t="n">
        <f aca="false">R539+Q540</f>
        <v>118.788</v>
      </c>
    </row>
    <row r="541" s="1" customFormat="true" ht="12.8" hidden="false" customHeight="false" outlineLevel="0" collapsed="false">
      <c r="A541" s="93"/>
      <c r="B541" s="93" t="s">
        <v>577</v>
      </c>
      <c r="C541" s="135" t="s">
        <v>813</v>
      </c>
      <c r="D541" s="64" t="s">
        <v>814</v>
      </c>
      <c r="E541" s="65" t="s">
        <v>212</v>
      </c>
      <c r="F541" s="65" t="n">
        <v>12</v>
      </c>
      <c r="G541" s="66" t="n">
        <v>1.39</v>
      </c>
      <c r="H541" s="91" t="n">
        <f aca="false">G541*0.95</f>
        <v>1.3205</v>
      </c>
      <c r="I541" s="68" t="s">
        <v>536</v>
      </c>
      <c r="J541" s="68" t="s">
        <v>28</v>
      </c>
      <c r="K541" s="121"/>
      <c r="L541" s="70"/>
      <c r="M541" s="70"/>
      <c r="N541" s="71" t="n">
        <f aca="false">O541*G541</f>
        <v>0</v>
      </c>
      <c r="O541" s="72" t="n">
        <f aca="false">L541*F541</f>
        <v>0</v>
      </c>
      <c r="P541" s="73" t="n">
        <v>20</v>
      </c>
      <c r="Q541" s="62" t="n">
        <f aca="false">L541*H541*F541</f>
        <v>0</v>
      </c>
      <c r="R541" s="62" t="n">
        <f aca="false">R540+Q541</f>
        <v>118.788</v>
      </c>
    </row>
    <row r="542" s="1" customFormat="true" ht="12.8" hidden="false" customHeight="false" outlineLevel="0" collapsed="false">
      <c r="A542" s="93"/>
      <c r="B542" s="93" t="s">
        <v>577</v>
      </c>
      <c r="C542" s="135" t="s">
        <v>815</v>
      </c>
      <c r="D542" s="64" t="s">
        <v>816</v>
      </c>
      <c r="E542" s="65" t="s">
        <v>212</v>
      </c>
      <c r="F542" s="65" t="n">
        <v>12</v>
      </c>
      <c r="G542" s="66" t="n">
        <v>1.48</v>
      </c>
      <c r="H542" s="91" t="n">
        <f aca="false">G542*0.95</f>
        <v>1.406</v>
      </c>
      <c r="I542" s="68" t="s">
        <v>536</v>
      </c>
      <c r="J542" s="68" t="s">
        <v>28</v>
      </c>
      <c r="K542" s="121"/>
      <c r="L542" s="70"/>
      <c r="M542" s="70"/>
      <c r="N542" s="71" t="n">
        <f aca="false">O542*G542</f>
        <v>0</v>
      </c>
      <c r="O542" s="72" t="n">
        <f aca="false">L542*F542</f>
        <v>0</v>
      </c>
      <c r="P542" s="73" t="n">
        <v>20</v>
      </c>
      <c r="Q542" s="62" t="n">
        <f aca="false">L542*H542*F542</f>
        <v>0</v>
      </c>
      <c r="R542" s="62" t="n">
        <f aca="false">R541+Q542</f>
        <v>118.788</v>
      </c>
    </row>
    <row r="543" s="1" customFormat="true" ht="12" hidden="false" customHeight="true" outlineLevel="0" collapsed="false">
      <c r="A543" s="93"/>
      <c r="B543" s="93" t="s">
        <v>577</v>
      </c>
      <c r="C543" s="135" t="s">
        <v>817</v>
      </c>
      <c r="D543" s="64" t="s">
        <v>818</v>
      </c>
      <c r="E543" s="65" t="s">
        <v>212</v>
      </c>
      <c r="F543" s="65" t="n">
        <v>12</v>
      </c>
      <c r="G543" s="66" t="n">
        <v>1.42</v>
      </c>
      <c r="H543" s="91" t="n">
        <f aca="false">G543*0.95</f>
        <v>1.349</v>
      </c>
      <c r="I543" s="68" t="s">
        <v>536</v>
      </c>
      <c r="J543" s="68" t="s">
        <v>28</v>
      </c>
      <c r="K543" s="121"/>
      <c r="L543" s="70"/>
      <c r="M543" s="70"/>
      <c r="N543" s="71" t="n">
        <f aca="false">O543*G543</f>
        <v>0</v>
      </c>
      <c r="O543" s="72" t="n">
        <f aca="false">L543*F543</f>
        <v>0</v>
      </c>
      <c r="P543" s="73" t="n">
        <v>20</v>
      </c>
      <c r="Q543" s="62" t="n">
        <f aca="false">L543*H543*F543</f>
        <v>0</v>
      </c>
      <c r="R543" s="62" t="n">
        <f aca="false">R542+Q543</f>
        <v>118.788</v>
      </c>
    </row>
    <row r="544" s="1" customFormat="true" ht="12.8" hidden="false" customHeight="false" outlineLevel="0" collapsed="false">
      <c r="A544" s="93"/>
      <c r="B544" s="93" t="s">
        <v>577</v>
      </c>
      <c r="C544" s="95" t="s">
        <v>819</v>
      </c>
      <c r="D544" s="75" t="s">
        <v>820</v>
      </c>
      <c r="E544" s="76" t="s">
        <v>212</v>
      </c>
      <c r="F544" s="76" t="n">
        <v>12</v>
      </c>
      <c r="G544" s="77" t="n">
        <v>1.48</v>
      </c>
      <c r="H544" s="92" t="n">
        <f aca="false">G544*0.95</f>
        <v>1.406</v>
      </c>
      <c r="I544" s="79" t="s">
        <v>536</v>
      </c>
      <c r="J544" s="79" t="s">
        <v>28</v>
      </c>
      <c r="K544" s="122"/>
      <c r="L544" s="81"/>
      <c r="M544" s="81"/>
      <c r="N544" s="82" t="n">
        <f aca="false">O544*G544</f>
        <v>0</v>
      </c>
      <c r="O544" s="83" t="n">
        <f aca="false">L544*F544</f>
        <v>0</v>
      </c>
      <c r="P544" s="84" t="n">
        <v>20</v>
      </c>
      <c r="Q544" s="62" t="n">
        <f aca="false">L544*H544*F544</f>
        <v>0</v>
      </c>
      <c r="R544" s="62" t="n">
        <f aca="false">R543+Q544</f>
        <v>118.788</v>
      </c>
    </row>
    <row r="545" s="1" customFormat="true" ht="12.8" hidden="false" customHeight="false" outlineLevel="0" collapsed="false">
      <c r="A545" s="93"/>
      <c r="B545" s="93" t="s">
        <v>577</v>
      </c>
      <c r="C545" s="94" t="s">
        <v>821</v>
      </c>
      <c r="D545" s="52" t="s">
        <v>810</v>
      </c>
      <c r="E545" s="53" t="s">
        <v>65</v>
      </c>
      <c r="F545" s="53" t="n">
        <v>6</v>
      </c>
      <c r="G545" s="54" t="n">
        <v>2.83</v>
      </c>
      <c r="H545" s="90" t="n">
        <f aca="false">G545*0.95</f>
        <v>2.6885</v>
      </c>
      <c r="I545" s="56" t="s">
        <v>536</v>
      </c>
      <c r="J545" s="56" t="s">
        <v>28</v>
      </c>
      <c r="K545" s="120"/>
      <c r="L545" s="58"/>
      <c r="M545" s="58"/>
      <c r="N545" s="59" t="n">
        <f aca="false">O545*G545</f>
        <v>0</v>
      </c>
      <c r="O545" s="60" t="n">
        <f aca="false">L545*F545</f>
        <v>0</v>
      </c>
      <c r="P545" s="61" t="n">
        <v>20</v>
      </c>
      <c r="Q545" s="62" t="n">
        <f aca="false">L545*H545*F545</f>
        <v>0</v>
      </c>
      <c r="R545" s="62" t="n">
        <f aca="false">R544+Q545</f>
        <v>118.788</v>
      </c>
    </row>
    <row r="546" s="1" customFormat="true" ht="12.8" hidden="false" customHeight="false" outlineLevel="0" collapsed="false">
      <c r="A546" s="93"/>
      <c r="B546" s="93" t="s">
        <v>577</v>
      </c>
      <c r="C546" s="135" t="s">
        <v>822</v>
      </c>
      <c r="D546" s="64" t="s">
        <v>812</v>
      </c>
      <c r="E546" s="65" t="s">
        <v>65</v>
      </c>
      <c r="F546" s="65" t="n">
        <v>6</v>
      </c>
      <c r="G546" s="66" t="n">
        <v>2.98</v>
      </c>
      <c r="H546" s="91" t="n">
        <f aca="false">G546*0.95</f>
        <v>2.831</v>
      </c>
      <c r="I546" s="68" t="s">
        <v>536</v>
      </c>
      <c r="J546" s="68" t="s">
        <v>28</v>
      </c>
      <c r="K546" s="121"/>
      <c r="L546" s="70"/>
      <c r="M546" s="70"/>
      <c r="N546" s="71" t="n">
        <f aca="false">O546*G546</f>
        <v>0</v>
      </c>
      <c r="O546" s="72" t="n">
        <f aca="false">L546*F546</f>
        <v>0</v>
      </c>
      <c r="P546" s="73" t="n">
        <v>20</v>
      </c>
      <c r="Q546" s="62" t="n">
        <f aca="false">L546*H546*F546</f>
        <v>0</v>
      </c>
      <c r="R546" s="62" t="n">
        <f aca="false">R545+Q546</f>
        <v>118.788</v>
      </c>
    </row>
    <row r="547" s="1" customFormat="true" ht="12.8" hidden="false" customHeight="false" outlineLevel="0" collapsed="false">
      <c r="A547" s="93"/>
      <c r="B547" s="93" t="s">
        <v>577</v>
      </c>
      <c r="C547" s="135" t="s">
        <v>823</v>
      </c>
      <c r="D547" s="64" t="s">
        <v>814</v>
      </c>
      <c r="E547" s="65" t="s">
        <v>65</v>
      </c>
      <c r="F547" s="65" t="n">
        <v>6</v>
      </c>
      <c r="G547" s="66" t="n">
        <v>3.12</v>
      </c>
      <c r="H547" s="91" t="n">
        <f aca="false">G547*0.95</f>
        <v>2.964</v>
      </c>
      <c r="I547" s="68" t="s">
        <v>536</v>
      </c>
      <c r="J547" s="68" t="s">
        <v>28</v>
      </c>
      <c r="K547" s="121"/>
      <c r="L547" s="70"/>
      <c r="M547" s="70"/>
      <c r="N547" s="71" t="n">
        <f aca="false">O547*G547</f>
        <v>0</v>
      </c>
      <c r="O547" s="72" t="n">
        <f aca="false">L547*F547</f>
        <v>0</v>
      </c>
      <c r="P547" s="73" t="n">
        <v>20</v>
      </c>
      <c r="Q547" s="62" t="n">
        <f aca="false">L547*H547*F547</f>
        <v>0</v>
      </c>
      <c r="R547" s="62" t="n">
        <f aca="false">R546+Q547</f>
        <v>118.788</v>
      </c>
    </row>
    <row r="548" s="1" customFormat="true" ht="12.8" hidden="false" customHeight="false" outlineLevel="0" collapsed="false">
      <c r="A548" s="93"/>
      <c r="B548" s="93" t="s">
        <v>577</v>
      </c>
      <c r="C548" s="135" t="s">
        <v>824</v>
      </c>
      <c r="D548" s="64" t="s">
        <v>816</v>
      </c>
      <c r="E548" s="65" t="s">
        <v>65</v>
      </c>
      <c r="F548" s="65" t="n">
        <v>6</v>
      </c>
      <c r="G548" s="66" t="n">
        <v>3.4</v>
      </c>
      <c r="H548" s="91" t="n">
        <f aca="false">G548*0.95</f>
        <v>3.23</v>
      </c>
      <c r="I548" s="68" t="s">
        <v>536</v>
      </c>
      <c r="J548" s="68" t="s">
        <v>28</v>
      </c>
      <c r="K548" s="121"/>
      <c r="L548" s="70"/>
      <c r="M548" s="70"/>
      <c r="N548" s="71" t="n">
        <f aca="false">O548*G548</f>
        <v>0</v>
      </c>
      <c r="O548" s="72" t="n">
        <f aca="false">L548*F548</f>
        <v>0</v>
      </c>
      <c r="P548" s="73" t="n">
        <v>20</v>
      </c>
      <c r="Q548" s="62" t="n">
        <f aca="false">L548*H548*F548</f>
        <v>0</v>
      </c>
      <c r="R548" s="62" t="n">
        <f aca="false">R547+Q548</f>
        <v>118.788</v>
      </c>
    </row>
    <row r="549" s="1" customFormat="true" ht="12.8" hidden="false" customHeight="false" outlineLevel="0" collapsed="false">
      <c r="A549" s="93"/>
      <c r="B549" s="93" t="s">
        <v>577</v>
      </c>
      <c r="C549" s="135" t="s">
        <v>825</v>
      </c>
      <c r="D549" s="64" t="s">
        <v>818</v>
      </c>
      <c r="E549" s="65" t="s">
        <v>65</v>
      </c>
      <c r="F549" s="65" t="n">
        <v>6</v>
      </c>
      <c r="G549" s="66" t="n">
        <v>3.12</v>
      </c>
      <c r="H549" s="91" t="n">
        <f aca="false">G549*0.95</f>
        <v>2.964</v>
      </c>
      <c r="I549" s="68" t="s">
        <v>536</v>
      </c>
      <c r="J549" s="68" t="s">
        <v>28</v>
      </c>
      <c r="K549" s="121"/>
      <c r="L549" s="70"/>
      <c r="M549" s="70"/>
      <c r="N549" s="71" t="n">
        <f aca="false">O549*G549</f>
        <v>0</v>
      </c>
      <c r="O549" s="72" t="n">
        <f aca="false">L549*F549</f>
        <v>0</v>
      </c>
      <c r="P549" s="73" t="n">
        <v>20</v>
      </c>
      <c r="Q549" s="62" t="n">
        <f aca="false">L549*H549*F549</f>
        <v>0</v>
      </c>
      <c r="R549" s="62" t="n">
        <f aca="false">R548+Q549</f>
        <v>118.788</v>
      </c>
    </row>
    <row r="550" s="1" customFormat="true" ht="12.8" hidden="false" customHeight="false" outlineLevel="0" collapsed="false">
      <c r="A550" s="93"/>
      <c r="B550" s="93" t="s">
        <v>577</v>
      </c>
      <c r="C550" s="95" t="s">
        <v>826</v>
      </c>
      <c r="D550" s="75" t="s">
        <v>820</v>
      </c>
      <c r="E550" s="76" t="s">
        <v>65</v>
      </c>
      <c r="F550" s="76" t="n">
        <v>6</v>
      </c>
      <c r="G550" s="77" t="n">
        <v>3.4</v>
      </c>
      <c r="H550" s="92" t="n">
        <f aca="false">G550*0.95</f>
        <v>3.23</v>
      </c>
      <c r="I550" s="79" t="s">
        <v>536</v>
      </c>
      <c r="J550" s="79" t="s">
        <v>28</v>
      </c>
      <c r="K550" s="122"/>
      <c r="L550" s="81"/>
      <c r="M550" s="81"/>
      <c r="N550" s="82" t="n">
        <f aca="false">O550*G550</f>
        <v>0</v>
      </c>
      <c r="O550" s="83" t="n">
        <f aca="false">L550*F550</f>
        <v>0</v>
      </c>
      <c r="P550" s="84" t="n">
        <v>20</v>
      </c>
      <c r="Q550" s="62" t="n">
        <f aca="false">L550*H550*F550</f>
        <v>0</v>
      </c>
      <c r="R550" s="62" t="n">
        <f aca="false">R549+Q550</f>
        <v>118.788</v>
      </c>
    </row>
    <row r="551" customFormat="false" ht="22.05" hidden="false" customHeight="false" outlineLevel="0" collapsed="false">
      <c r="A551" s="48" t="s">
        <v>123</v>
      </c>
      <c r="B551" s="48" t="s">
        <v>577</v>
      </c>
      <c r="D551" s="5" t="s">
        <v>827</v>
      </c>
      <c r="E551" s="85"/>
      <c r="F551" s="85"/>
      <c r="G551" s="85"/>
      <c r="H551" s="86"/>
      <c r="I551" s="85"/>
      <c r="J551" s="85"/>
      <c r="K551" s="87"/>
      <c r="O551" s="88"/>
      <c r="P551" s="89"/>
      <c r="Q551" s="62" t="n">
        <f aca="false">L551*H551*F551</f>
        <v>0</v>
      </c>
      <c r="R551" s="62" t="n">
        <f aca="false">R550+Q551</f>
        <v>118.788</v>
      </c>
      <c r="S551" s="1"/>
      <c r="T551" s="1"/>
      <c r="U551" s="1"/>
      <c r="V551" s="1"/>
      <c r="W551" s="1"/>
      <c r="X551" s="1"/>
      <c r="Y551" s="1"/>
    </row>
    <row r="552" s="1" customFormat="true" ht="12.8" hidden="false" customHeight="false" outlineLevel="0" collapsed="false">
      <c r="A552" s="93" t="s">
        <v>123</v>
      </c>
      <c r="B552" s="93" t="s">
        <v>577</v>
      </c>
      <c r="C552" s="94" t="s">
        <v>828</v>
      </c>
      <c r="D552" s="52" t="s">
        <v>829</v>
      </c>
      <c r="E552" s="53" t="s">
        <v>26</v>
      </c>
      <c r="F552" s="53" t="n">
        <v>24</v>
      </c>
      <c r="G552" s="54" t="n">
        <v>0.63</v>
      </c>
      <c r="H552" s="90" t="n">
        <f aca="false">G552*0.95</f>
        <v>0.5985</v>
      </c>
      <c r="I552" s="56" t="s">
        <v>127</v>
      </c>
      <c r="J552" s="56" t="s">
        <v>28</v>
      </c>
      <c r="K552" s="120" t="n">
        <v>0.1</v>
      </c>
      <c r="L552" s="104"/>
      <c r="M552" s="104"/>
      <c r="N552" s="59" t="n">
        <f aca="false">O552*G552</f>
        <v>0</v>
      </c>
      <c r="O552" s="106" t="n">
        <f aca="false">L552*F552</f>
        <v>0</v>
      </c>
      <c r="P552" s="107" t="n">
        <v>20</v>
      </c>
      <c r="Q552" s="62" t="n">
        <f aca="false">L552*H552*F552</f>
        <v>0</v>
      </c>
      <c r="R552" s="62" t="n">
        <f aca="false">R551+Q552</f>
        <v>118.788</v>
      </c>
    </row>
    <row r="553" s="1" customFormat="true" ht="12.8" hidden="false" customHeight="false" outlineLevel="0" collapsed="false">
      <c r="A553" s="93"/>
      <c r="B553" s="93" t="s">
        <v>577</v>
      </c>
      <c r="C553" s="94" t="s">
        <v>830</v>
      </c>
      <c r="D553" s="52" t="s">
        <v>831</v>
      </c>
      <c r="E553" s="53" t="s">
        <v>212</v>
      </c>
      <c r="F553" s="53" t="n">
        <v>24</v>
      </c>
      <c r="G553" s="54" t="n">
        <v>1.2</v>
      </c>
      <c r="H553" s="90" t="n">
        <f aca="false">G553*0.95</f>
        <v>1.14</v>
      </c>
      <c r="I553" s="56" t="s">
        <v>223</v>
      </c>
      <c r="J553" s="56" t="s">
        <v>28</v>
      </c>
      <c r="K553" s="120"/>
      <c r="L553" s="58"/>
      <c r="M553" s="58"/>
      <c r="N553" s="59" t="n">
        <f aca="false">O553*G553</f>
        <v>0</v>
      </c>
      <c r="O553" s="60" t="n">
        <f aca="false">L553*F553</f>
        <v>0</v>
      </c>
      <c r="P553" s="61" t="s">
        <v>29</v>
      </c>
      <c r="Q553" s="62" t="n">
        <f aca="false">L553*H553*F553</f>
        <v>0</v>
      </c>
      <c r="R553" s="62" t="n">
        <f aca="false">R552+Q553</f>
        <v>118.788</v>
      </c>
    </row>
    <row r="554" s="1" customFormat="true" ht="12.8" hidden="false" customHeight="false" outlineLevel="0" collapsed="false">
      <c r="A554" s="93" t="s">
        <v>123</v>
      </c>
      <c r="B554" s="93" t="s">
        <v>577</v>
      </c>
      <c r="C554" s="135" t="s">
        <v>832</v>
      </c>
      <c r="D554" s="64" t="s">
        <v>833</v>
      </c>
      <c r="E554" s="65" t="s">
        <v>212</v>
      </c>
      <c r="F554" s="65" t="n">
        <v>24</v>
      </c>
      <c r="G554" s="66" t="n">
        <v>1.32</v>
      </c>
      <c r="H554" s="91" t="n">
        <f aca="false">G554*0.95</f>
        <v>1.254</v>
      </c>
      <c r="I554" s="68" t="s">
        <v>127</v>
      </c>
      <c r="J554" s="68" t="s">
        <v>28</v>
      </c>
      <c r="K554" s="121" t="n">
        <v>0.1</v>
      </c>
      <c r="L554" s="70"/>
      <c r="M554" s="70"/>
      <c r="N554" s="71" t="n">
        <f aca="false">O554*G554</f>
        <v>0</v>
      </c>
      <c r="O554" s="72" t="n">
        <f aca="false">L554*F554</f>
        <v>0</v>
      </c>
      <c r="P554" s="73" t="n">
        <v>20</v>
      </c>
      <c r="Q554" s="62" t="n">
        <f aca="false">L554*H554*F554</f>
        <v>0</v>
      </c>
      <c r="R554" s="62" t="n">
        <f aca="false">R553+Q554</f>
        <v>118.788</v>
      </c>
    </row>
    <row r="555" s="1" customFormat="true" ht="12.8" hidden="false" customHeight="false" outlineLevel="0" collapsed="false">
      <c r="A555" s="93" t="s">
        <v>123</v>
      </c>
      <c r="B555" s="93" t="s">
        <v>577</v>
      </c>
      <c r="C555" s="135" t="s">
        <v>834</v>
      </c>
      <c r="D555" s="64" t="s">
        <v>835</v>
      </c>
      <c r="E555" s="65" t="s">
        <v>212</v>
      </c>
      <c r="F555" s="65" t="n">
        <v>12</v>
      </c>
      <c r="G555" s="66" t="n">
        <v>1.53</v>
      </c>
      <c r="H555" s="91" t="n">
        <f aca="false">G555*0.95</f>
        <v>1.4535</v>
      </c>
      <c r="I555" s="68" t="s">
        <v>127</v>
      </c>
      <c r="J555" s="68" t="s">
        <v>28</v>
      </c>
      <c r="K555" s="121" t="n">
        <v>0.4</v>
      </c>
      <c r="L555" s="70"/>
      <c r="M555" s="70"/>
      <c r="N555" s="71" t="n">
        <f aca="false">O555*G555</f>
        <v>0</v>
      </c>
      <c r="O555" s="72" t="n">
        <f aca="false">L555*F555</f>
        <v>0</v>
      </c>
      <c r="P555" s="73" t="n">
        <v>20</v>
      </c>
      <c r="Q555" s="62" t="n">
        <f aca="false">L555*H555*F555</f>
        <v>0</v>
      </c>
      <c r="R555" s="62" t="n">
        <f aca="false">R554+Q555</f>
        <v>118.788</v>
      </c>
    </row>
    <row r="556" s="1" customFormat="true" ht="12.8" hidden="false" customHeight="false" outlineLevel="0" collapsed="false">
      <c r="A556" s="93" t="s">
        <v>123</v>
      </c>
      <c r="B556" s="93" t="s">
        <v>577</v>
      </c>
      <c r="C556" s="135" t="s">
        <v>836</v>
      </c>
      <c r="D556" s="64" t="s">
        <v>837</v>
      </c>
      <c r="E556" s="65" t="s">
        <v>212</v>
      </c>
      <c r="F556" s="65" t="n">
        <v>24</v>
      </c>
      <c r="G556" s="66" t="n">
        <v>1.15</v>
      </c>
      <c r="H556" s="91" t="n">
        <f aca="false">G556*0.95</f>
        <v>1.0925</v>
      </c>
      <c r="I556" s="68" t="s">
        <v>838</v>
      </c>
      <c r="J556" s="68" t="s">
        <v>28</v>
      </c>
      <c r="K556" s="121" t="n">
        <v>0.1</v>
      </c>
      <c r="L556" s="70"/>
      <c r="M556" s="70"/>
      <c r="N556" s="71" t="n">
        <f aca="false">O556*G556</f>
        <v>0</v>
      </c>
      <c r="O556" s="72" t="n">
        <f aca="false">L556*F556</f>
        <v>0</v>
      </c>
      <c r="P556" s="73" t="n">
        <v>20</v>
      </c>
      <c r="Q556" s="62" t="n">
        <f aca="false">L556*H556*F556</f>
        <v>0</v>
      </c>
      <c r="R556" s="62" t="n">
        <f aca="false">R555+Q556</f>
        <v>118.788</v>
      </c>
    </row>
    <row r="557" s="1" customFormat="true" ht="12.8" hidden="false" customHeight="false" outlineLevel="0" collapsed="false">
      <c r="A557" s="93" t="s">
        <v>123</v>
      </c>
      <c r="B557" s="93" t="s">
        <v>577</v>
      </c>
      <c r="C557" s="135" t="s">
        <v>839</v>
      </c>
      <c r="D557" s="64" t="s">
        <v>840</v>
      </c>
      <c r="E557" s="65" t="s">
        <v>212</v>
      </c>
      <c r="F557" s="65" t="n">
        <v>24</v>
      </c>
      <c r="G557" s="66" t="n">
        <v>1.38</v>
      </c>
      <c r="H557" s="91" t="n">
        <f aca="false">G557*0.95</f>
        <v>1.311</v>
      </c>
      <c r="I557" s="68" t="s">
        <v>127</v>
      </c>
      <c r="J557" s="68" t="s">
        <v>28</v>
      </c>
      <c r="K557" s="121" t="n">
        <v>0.1</v>
      </c>
      <c r="L557" s="70"/>
      <c r="M557" s="70"/>
      <c r="N557" s="71" t="n">
        <f aca="false">O557*G557</f>
        <v>0</v>
      </c>
      <c r="O557" s="72" t="n">
        <f aca="false">L557*F557</f>
        <v>0</v>
      </c>
      <c r="P557" s="73" t="n">
        <v>20</v>
      </c>
      <c r="Q557" s="62" t="n">
        <f aca="false">L557*H557*F557</f>
        <v>0</v>
      </c>
      <c r="R557" s="62" t="n">
        <f aca="false">R556+Q557</f>
        <v>118.788</v>
      </c>
    </row>
    <row r="558" s="1" customFormat="true" ht="12.8" hidden="false" customHeight="false" outlineLevel="0" collapsed="false">
      <c r="A558" s="93" t="s">
        <v>123</v>
      </c>
      <c r="B558" s="93" t="s">
        <v>577</v>
      </c>
      <c r="C558" s="135" t="s">
        <v>841</v>
      </c>
      <c r="D558" s="64" t="s">
        <v>842</v>
      </c>
      <c r="E558" s="65" t="s">
        <v>212</v>
      </c>
      <c r="F558" s="65" t="n">
        <v>24</v>
      </c>
      <c r="G558" s="66" t="n">
        <v>1.29</v>
      </c>
      <c r="H558" s="91" t="n">
        <f aca="false">G558*0.95</f>
        <v>1.2255</v>
      </c>
      <c r="I558" s="68" t="s">
        <v>127</v>
      </c>
      <c r="J558" s="68" t="s">
        <v>28</v>
      </c>
      <c r="K558" s="121" t="n">
        <v>0.1</v>
      </c>
      <c r="L558" s="70"/>
      <c r="M558" s="70"/>
      <c r="N558" s="71" t="n">
        <f aca="false">O558*G558</f>
        <v>0</v>
      </c>
      <c r="O558" s="72" t="n">
        <f aca="false">L558*F558</f>
        <v>0</v>
      </c>
      <c r="P558" s="73" t="n">
        <v>20</v>
      </c>
      <c r="Q558" s="62" t="n">
        <f aca="false">L558*H558*F558</f>
        <v>0</v>
      </c>
      <c r="R558" s="62" t="n">
        <f aca="false">R557+Q558</f>
        <v>118.788</v>
      </c>
    </row>
    <row r="559" s="1" customFormat="true" ht="12.8" hidden="false" customHeight="false" outlineLevel="0" collapsed="false">
      <c r="A559" s="93"/>
      <c r="B559" s="93" t="s">
        <v>577</v>
      </c>
      <c r="C559" s="135" t="s">
        <v>843</v>
      </c>
      <c r="D559" s="64" t="s">
        <v>844</v>
      </c>
      <c r="E559" s="65" t="s">
        <v>212</v>
      </c>
      <c r="F559" s="65" t="n">
        <v>12</v>
      </c>
      <c r="G559" s="66" t="n">
        <v>1.6</v>
      </c>
      <c r="H559" s="91" t="n">
        <f aca="false">G559*0.95</f>
        <v>1.52</v>
      </c>
      <c r="I559" s="68" t="s">
        <v>335</v>
      </c>
      <c r="J559" s="68" t="s">
        <v>28</v>
      </c>
      <c r="K559" s="121"/>
      <c r="L559" s="70"/>
      <c r="M559" s="70"/>
      <c r="N559" s="71" t="n">
        <f aca="false">O559*G559</f>
        <v>0</v>
      </c>
      <c r="O559" s="72" t="n">
        <f aca="false">L559*F559</f>
        <v>0</v>
      </c>
      <c r="P559" s="73" t="n">
        <v>20</v>
      </c>
      <c r="Q559" s="62" t="n">
        <f aca="false">L559*H559*F559</f>
        <v>0</v>
      </c>
      <c r="R559" s="62" t="n">
        <f aca="false">R558+Q559</f>
        <v>118.788</v>
      </c>
    </row>
    <row r="560" s="1" customFormat="true" ht="12.8" hidden="false" customHeight="false" outlineLevel="0" collapsed="false">
      <c r="A560" s="93"/>
      <c r="B560" s="93" t="s">
        <v>577</v>
      </c>
      <c r="C560" s="135" t="s">
        <v>845</v>
      </c>
      <c r="D560" s="64" t="s">
        <v>846</v>
      </c>
      <c r="E560" s="65" t="s">
        <v>212</v>
      </c>
      <c r="F560" s="65" t="n">
        <v>12</v>
      </c>
      <c r="G560" s="66" t="n">
        <v>1.4</v>
      </c>
      <c r="H560" s="91" t="n">
        <f aca="false">G560*0.95</f>
        <v>1.33</v>
      </c>
      <c r="I560" s="68" t="s">
        <v>335</v>
      </c>
      <c r="J560" s="68" t="s">
        <v>28</v>
      </c>
      <c r="K560" s="121"/>
      <c r="L560" s="70"/>
      <c r="M560" s="70"/>
      <c r="N560" s="71" t="n">
        <f aca="false">O560*G560</f>
        <v>0</v>
      </c>
      <c r="O560" s="72" t="n">
        <f aca="false">L560*F560</f>
        <v>0</v>
      </c>
      <c r="P560" s="73" t="n">
        <v>20</v>
      </c>
      <c r="Q560" s="62" t="n">
        <f aca="false">L560*H560*F560</f>
        <v>0</v>
      </c>
      <c r="R560" s="62" t="n">
        <f aca="false">R559+Q560</f>
        <v>118.788</v>
      </c>
    </row>
    <row r="561" s="1" customFormat="true" ht="12.8" hidden="false" customHeight="false" outlineLevel="0" collapsed="false">
      <c r="A561" s="93"/>
      <c r="B561" s="93" t="s">
        <v>577</v>
      </c>
      <c r="C561" s="142" t="s">
        <v>847</v>
      </c>
      <c r="D561" s="98" t="s">
        <v>848</v>
      </c>
      <c r="E561" s="99" t="s">
        <v>65</v>
      </c>
      <c r="F561" s="99" t="n">
        <v>6</v>
      </c>
      <c r="G561" s="100" t="n">
        <v>3.26</v>
      </c>
      <c r="H561" s="101" t="n">
        <f aca="false">G561*0.95</f>
        <v>3.097</v>
      </c>
      <c r="I561" s="102" t="s">
        <v>626</v>
      </c>
      <c r="J561" s="102" t="s">
        <v>28</v>
      </c>
      <c r="K561" s="244"/>
      <c r="L561" s="104"/>
      <c r="M561" s="104"/>
      <c r="N561" s="105" t="n">
        <f aca="false">O561*G561</f>
        <v>0</v>
      </c>
      <c r="O561" s="83" t="n">
        <f aca="false">L561*F561</f>
        <v>0</v>
      </c>
      <c r="P561" s="84" t="n">
        <v>20</v>
      </c>
      <c r="Q561" s="62" t="n">
        <f aca="false">L561*H561*F561</f>
        <v>0</v>
      </c>
      <c r="R561" s="62" t="n">
        <f aca="false">R560+Q561</f>
        <v>118.788</v>
      </c>
    </row>
    <row r="562" customFormat="false" ht="22.05" hidden="false" customHeight="false" outlineLevel="0" collapsed="false">
      <c r="A562" s="48"/>
      <c r="B562" s="48" t="s">
        <v>577</v>
      </c>
      <c r="D562" s="5" t="s">
        <v>849</v>
      </c>
      <c r="E562" s="85"/>
      <c r="F562" s="85"/>
      <c r="G562" s="85"/>
      <c r="H562" s="86"/>
      <c r="I562" s="85"/>
      <c r="J562" s="85"/>
      <c r="K562" s="87"/>
      <c r="O562" s="88"/>
      <c r="P562" s="89"/>
      <c r="Q562" s="62" t="n">
        <f aca="false">L562*H562*F562</f>
        <v>0</v>
      </c>
      <c r="R562" s="62" t="n">
        <f aca="false">R561+Q562</f>
        <v>118.788</v>
      </c>
      <c r="S562" s="1"/>
      <c r="T562" s="1"/>
      <c r="U562" s="1"/>
      <c r="V562" s="1"/>
      <c r="W562" s="1"/>
      <c r="X562" s="1"/>
      <c r="Y562" s="1"/>
    </row>
    <row r="563" s="1" customFormat="true" ht="12.8" hidden="false" customHeight="false" outlineLevel="0" collapsed="false">
      <c r="A563" s="93"/>
      <c r="B563" s="93" t="s">
        <v>577</v>
      </c>
      <c r="C563" s="94" t="s">
        <v>850</v>
      </c>
      <c r="D563" s="52" t="s">
        <v>851</v>
      </c>
      <c r="E563" s="53" t="s">
        <v>212</v>
      </c>
      <c r="F563" s="53" t="n">
        <v>24</v>
      </c>
      <c r="G563" s="54" t="n">
        <v>1.77</v>
      </c>
      <c r="H563" s="90" t="n">
        <f aca="false">G563*0.95</f>
        <v>1.6815</v>
      </c>
      <c r="I563" s="56" t="s">
        <v>127</v>
      </c>
      <c r="J563" s="56"/>
      <c r="K563" s="120"/>
      <c r="L563" s="58"/>
      <c r="M563" s="58"/>
      <c r="N563" s="59" t="n">
        <f aca="false">O563*G563</f>
        <v>0</v>
      </c>
      <c r="O563" s="60" t="n">
        <f aca="false">L563*F563</f>
        <v>0</v>
      </c>
      <c r="P563" s="61" t="n">
        <v>20</v>
      </c>
      <c r="Q563" s="62" t="n">
        <f aca="false">L563*H563*F563</f>
        <v>0</v>
      </c>
      <c r="R563" s="62" t="n">
        <f aca="false">R562+Q563</f>
        <v>118.788</v>
      </c>
    </row>
    <row r="564" s="1" customFormat="true" ht="12.8" hidden="false" customHeight="false" outlineLevel="0" collapsed="false">
      <c r="A564" s="93"/>
      <c r="B564" s="93" t="s">
        <v>577</v>
      </c>
      <c r="C564" s="135" t="s">
        <v>852</v>
      </c>
      <c r="D564" s="64" t="s">
        <v>853</v>
      </c>
      <c r="E564" s="65" t="s">
        <v>212</v>
      </c>
      <c r="F564" s="65" t="n">
        <v>24</v>
      </c>
      <c r="G564" s="66" t="n">
        <v>1.77</v>
      </c>
      <c r="H564" s="91" t="n">
        <f aca="false">G564*0.95</f>
        <v>1.6815</v>
      </c>
      <c r="I564" s="68" t="s">
        <v>127</v>
      </c>
      <c r="J564" s="68"/>
      <c r="K564" s="121"/>
      <c r="L564" s="70"/>
      <c r="M564" s="70"/>
      <c r="N564" s="71" t="n">
        <f aca="false">O564*G564</f>
        <v>0</v>
      </c>
      <c r="O564" s="72" t="n">
        <f aca="false">L564*F564</f>
        <v>0</v>
      </c>
      <c r="P564" s="73" t="n">
        <v>20</v>
      </c>
      <c r="Q564" s="62" t="n">
        <f aca="false">L564*H564*F564</f>
        <v>0</v>
      </c>
      <c r="R564" s="62" t="n">
        <f aca="false">R563+Q564</f>
        <v>118.788</v>
      </c>
    </row>
    <row r="565" s="1" customFormat="true" ht="12.8" hidden="false" customHeight="false" outlineLevel="0" collapsed="false">
      <c r="A565" s="93"/>
      <c r="B565" s="93" t="s">
        <v>577</v>
      </c>
      <c r="C565" s="135" t="s">
        <v>854</v>
      </c>
      <c r="D565" s="64" t="s">
        <v>855</v>
      </c>
      <c r="E565" s="65" t="s">
        <v>212</v>
      </c>
      <c r="F565" s="65" t="n">
        <v>24</v>
      </c>
      <c r="G565" s="66" t="n">
        <v>1.77</v>
      </c>
      <c r="H565" s="91" t="n">
        <f aca="false">G565*0.95</f>
        <v>1.6815</v>
      </c>
      <c r="I565" s="68" t="s">
        <v>127</v>
      </c>
      <c r="J565" s="68"/>
      <c r="K565" s="121"/>
      <c r="L565" s="70"/>
      <c r="M565" s="70"/>
      <c r="N565" s="71" t="n">
        <f aca="false">O565*G565</f>
        <v>0</v>
      </c>
      <c r="O565" s="72" t="n">
        <f aca="false">L565*F565</f>
        <v>0</v>
      </c>
      <c r="P565" s="73" t="n">
        <v>20</v>
      </c>
      <c r="Q565" s="62" t="n">
        <f aca="false">L565*H565*F565</f>
        <v>0</v>
      </c>
      <c r="R565" s="62" t="n">
        <f aca="false">R564+Q565</f>
        <v>118.788</v>
      </c>
    </row>
    <row r="566" s="1" customFormat="true" ht="12.8" hidden="false" customHeight="false" outlineLevel="0" collapsed="false">
      <c r="A566" s="93"/>
      <c r="B566" s="93" t="s">
        <v>577</v>
      </c>
      <c r="C566" s="135" t="s">
        <v>856</v>
      </c>
      <c r="D566" s="64" t="s">
        <v>857</v>
      </c>
      <c r="E566" s="65" t="s">
        <v>212</v>
      </c>
      <c r="F566" s="65" t="n">
        <v>24</v>
      </c>
      <c r="G566" s="66" t="n">
        <v>1.77</v>
      </c>
      <c r="H566" s="91" t="n">
        <f aca="false">G566*0.95</f>
        <v>1.6815</v>
      </c>
      <c r="I566" s="68" t="s">
        <v>127</v>
      </c>
      <c r="J566" s="68"/>
      <c r="K566" s="121"/>
      <c r="L566" s="70"/>
      <c r="M566" s="70"/>
      <c r="N566" s="71" t="n">
        <f aca="false">O566*G566</f>
        <v>0</v>
      </c>
      <c r="O566" s="72" t="n">
        <f aca="false">L566*F566</f>
        <v>0</v>
      </c>
      <c r="P566" s="73" t="n">
        <v>20</v>
      </c>
      <c r="Q566" s="62" t="n">
        <f aca="false">L566*H566*F566</f>
        <v>0</v>
      </c>
      <c r="R566" s="62" t="n">
        <f aca="false">R565+Q566</f>
        <v>118.788</v>
      </c>
    </row>
    <row r="567" s="1" customFormat="true" ht="12.8" hidden="false" customHeight="false" outlineLevel="0" collapsed="false">
      <c r="A567" s="93"/>
      <c r="B567" s="93" t="s">
        <v>577</v>
      </c>
      <c r="C567" s="135" t="s">
        <v>858</v>
      </c>
      <c r="D567" s="64" t="s">
        <v>859</v>
      </c>
      <c r="E567" s="65" t="s">
        <v>212</v>
      </c>
      <c r="F567" s="65" t="n">
        <v>24</v>
      </c>
      <c r="G567" s="66" t="n">
        <v>1.77</v>
      </c>
      <c r="H567" s="91" t="n">
        <f aca="false">G567*0.95</f>
        <v>1.6815</v>
      </c>
      <c r="I567" s="68" t="s">
        <v>127</v>
      </c>
      <c r="J567" s="68"/>
      <c r="K567" s="121"/>
      <c r="L567" s="70"/>
      <c r="M567" s="70"/>
      <c r="N567" s="71" t="n">
        <f aca="false">O567*G567</f>
        <v>0</v>
      </c>
      <c r="O567" s="72" t="n">
        <f aca="false">L567*F567</f>
        <v>0</v>
      </c>
      <c r="P567" s="73" t="n">
        <v>20</v>
      </c>
      <c r="Q567" s="62" t="n">
        <f aca="false">L567*H567*F567</f>
        <v>0</v>
      </c>
      <c r="R567" s="62" t="n">
        <f aca="false">R566+Q567</f>
        <v>118.788</v>
      </c>
    </row>
    <row r="568" s="1" customFormat="true" ht="12.8" hidden="false" customHeight="false" outlineLevel="0" collapsed="false">
      <c r="A568" s="93"/>
      <c r="B568" s="93" t="s">
        <v>577</v>
      </c>
      <c r="C568" s="95" t="s">
        <v>860</v>
      </c>
      <c r="D568" s="75" t="s">
        <v>861</v>
      </c>
      <c r="E568" s="76" t="s">
        <v>212</v>
      </c>
      <c r="F568" s="76" t="n">
        <v>24</v>
      </c>
      <c r="G568" s="77" t="n">
        <v>1.65</v>
      </c>
      <c r="H568" s="92" t="n">
        <f aca="false">G568*0.95</f>
        <v>1.5675</v>
      </c>
      <c r="I568" s="79" t="s">
        <v>127</v>
      </c>
      <c r="J568" s="79"/>
      <c r="K568" s="122"/>
      <c r="L568" s="81"/>
      <c r="M568" s="81"/>
      <c r="N568" s="82" t="n">
        <f aca="false">O568*G568</f>
        <v>0</v>
      </c>
      <c r="O568" s="83" t="n">
        <f aca="false">L568*F568</f>
        <v>0</v>
      </c>
      <c r="P568" s="84" t="n">
        <v>20</v>
      </c>
      <c r="Q568" s="62" t="n">
        <f aca="false">L568*H568*F568</f>
        <v>0</v>
      </c>
      <c r="R568" s="62" t="n">
        <f aca="false">R567+Q568</f>
        <v>118.788</v>
      </c>
    </row>
    <row r="569" customFormat="false" ht="22.05" hidden="false" customHeight="false" outlineLevel="0" collapsed="false">
      <c r="A569" s="48"/>
      <c r="B569" s="48" t="s">
        <v>577</v>
      </c>
      <c r="D569" s="5" t="s">
        <v>862</v>
      </c>
      <c r="E569" s="85"/>
      <c r="F569" s="85"/>
      <c r="G569" s="85"/>
      <c r="H569" s="86"/>
      <c r="I569" s="85"/>
      <c r="J569" s="85"/>
      <c r="K569" s="87"/>
      <c r="O569" s="88"/>
      <c r="P569" s="89"/>
      <c r="Q569" s="62" t="n">
        <f aca="false">L569*H569*F569</f>
        <v>0</v>
      </c>
      <c r="R569" s="62" t="n">
        <f aca="false">R568+Q569</f>
        <v>118.788</v>
      </c>
      <c r="S569" s="1"/>
      <c r="T569" s="1"/>
      <c r="U569" s="1"/>
      <c r="V569" s="1"/>
      <c r="W569" s="1"/>
      <c r="X569" s="1"/>
      <c r="Y569" s="1"/>
    </row>
    <row r="570" s="1" customFormat="true" ht="12.8" hidden="false" customHeight="false" outlineLevel="0" collapsed="false">
      <c r="A570" s="93"/>
      <c r="B570" s="93" t="s">
        <v>577</v>
      </c>
      <c r="C570" s="94" t="s">
        <v>863</v>
      </c>
      <c r="D570" s="52" t="s">
        <v>864</v>
      </c>
      <c r="E570" s="53" t="s">
        <v>212</v>
      </c>
      <c r="F570" s="53" t="n">
        <v>24</v>
      </c>
      <c r="G570" s="54" t="n">
        <v>1.74</v>
      </c>
      <c r="H570" s="90" t="n">
        <f aca="false">G570*0.95</f>
        <v>1.653</v>
      </c>
      <c r="I570" s="56" t="s">
        <v>865</v>
      </c>
      <c r="J570" s="56"/>
      <c r="K570" s="120"/>
      <c r="L570" s="58"/>
      <c r="M570" s="58"/>
      <c r="N570" s="59" t="n">
        <f aca="false">O570*G570</f>
        <v>0</v>
      </c>
      <c r="O570" s="60" t="n">
        <f aca="false">L570*F570</f>
        <v>0</v>
      </c>
      <c r="P570" s="61" t="n">
        <v>20</v>
      </c>
      <c r="Q570" s="62" t="n">
        <f aca="false">L570*H570*F570</f>
        <v>0</v>
      </c>
      <c r="R570" s="62" t="n">
        <f aca="false">R569+Q570</f>
        <v>118.788</v>
      </c>
    </row>
    <row r="571" s="1" customFormat="true" ht="12.8" hidden="false" customHeight="false" outlineLevel="0" collapsed="false">
      <c r="A571" s="93"/>
      <c r="B571" s="93" t="s">
        <v>577</v>
      </c>
      <c r="C571" s="135" t="s">
        <v>866</v>
      </c>
      <c r="D571" s="64" t="s">
        <v>867</v>
      </c>
      <c r="E571" s="65" t="s">
        <v>212</v>
      </c>
      <c r="F571" s="65" t="n">
        <v>24</v>
      </c>
      <c r="G571" s="66" t="n">
        <v>1.79</v>
      </c>
      <c r="H571" s="91" t="n">
        <f aca="false">G571*0.95</f>
        <v>1.7005</v>
      </c>
      <c r="I571" s="68" t="s">
        <v>865</v>
      </c>
      <c r="J571" s="68"/>
      <c r="K571" s="121"/>
      <c r="L571" s="70"/>
      <c r="M571" s="70"/>
      <c r="N571" s="71" t="n">
        <f aca="false">O571*G571</f>
        <v>0</v>
      </c>
      <c r="O571" s="72" t="n">
        <f aca="false">L571*F571</f>
        <v>0</v>
      </c>
      <c r="P571" s="73" t="n">
        <v>20</v>
      </c>
      <c r="Q571" s="62" t="n">
        <f aca="false">L571*H571*F571</f>
        <v>0</v>
      </c>
      <c r="R571" s="62" t="n">
        <f aca="false">R570+Q571</f>
        <v>118.788</v>
      </c>
    </row>
    <row r="572" s="1" customFormat="true" ht="12.8" hidden="false" customHeight="false" outlineLevel="0" collapsed="false">
      <c r="A572" s="93"/>
      <c r="B572" s="93" t="s">
        <v>577</v>
      </c>
      <c r="C572" s="135" t="s">
        <v>868</v>
      </c>
      <c r="D572" s="64" t="s">
        <v>869</v>
      </c>
      <c r="E572" s="65" t="s">
        <v>212</v>
      </c>
      <c r="F572" s="65" t="n">
        <v>24</v>
      </c>
      <c r="G572" s="66" t="n">
        <v>1.84</v>
      </c>
      <c r="H572" s="91" t="n">
        <f aca="false">G572*0.95</f>
        <v>1.748</v>
      </c>
      <c r="I572" s="68" t="s">
        <v>865</v>
      </c>
      <c r="J572" s="68"/>
      <c r="K572" s="121"/>
      <c r="L572" s="70"/>
      <c r="M572" s="70"/>
      <c r="N572" s="71" t="n">
        <f aca="false">O572*G572</f>
        <v>0</v>
      </c>
      <c r="O572" s="72" t="n">
        <f aca="false">L572*F572</f>
        <v>0</v>
      </c>
      <c r="P572" s="73" t="n">
        <v>20</v>
      </c>
      <c r="Q572" s="62" t="n">
        <f aca="false">L572*H572*F572</f>
        <v>0</v>
      </c>
      <c r="R572" s="62" t="n">
        <f aca="false">R571+Q572</f>
        <v>118.788</v>
      </c>
    </row>
    <row r="573" s="1" customFormat="true" ht="12.8" hidden="false" customHeight="false" outlineLevel="0" collapsed="false">
      <c r="A573" s="93"/>
      <c r="B573" s="93" t="s">
        <v>577</v>
      </c>
      <c r="C573" s="135" t="s">
        <v>870</v>
      </c>
      <c r="D573" s="64" t="s">
        <v>871</v>
      </c>
      <c r="E573" s="65" t="s">
        <v>212</v>
      </c>
      <c r="F573" s="65" t="n">
        <v>24</v>
      </c>
      <c r="G573" s="66" t="n">
        <v>1.84</v>
      </c>
      <c r="H573" s="91" t="n">
        <f aca="false">G573*0.95</f>
        <v>1.748</v>
      </c>
      <c r="I573" s="68" t="s">
        <v>865</v>
      </c>
      <c r="J573" s="68"/>
      <c r="K573" s="121"/>
      <c r="L573" s="70"/>
      <c r="M573" s="70"/>
      <c r="N573" s="71" t="n">
        <f aca="false">O573*G573</f>
        <v>0</v>
      </c>
      <c r="O573" s="72" t="n">
        <f aca="false">L573*F573</f>
        <v>0</v>
      </c>
      <c r="P573" s="73" t="n">
        <v>20</v>
      </c>
      <c r="Q573" s="62" t="n">
        <f aca="false">L573*H573*F573</f>
        <v>0</v>
      </c>
      <c r="R573" s="62" t="n">
        <f aca="false">R572+Q573</f>
        <v>118.788</v>
      </c>
    </row>
    <row r="574" s="1" customFormat="true" ht="12.8" hidden="false" customHeight="false" outlineLevel="0" collapsed="false">
      <c r="A574" s="93"/>
      <c r="B574" s="93" t="s">
        <v>577</v>
      </c>
      <c r="C574" s="95" t="s">
        <v>872</v>
      </c>
      <c r="D574" s="75" t="s">
        <v>873</v>
      </c>
      <c r="E574" s="247" t="s">
        <v>739</v>
      </c>
      <c r="F574" s="76" t="n">
        <v>12</v>
      </c>
      <c r="G574" s="77" t="n">
        <v>2.63</v>
      </c>
      <c r="H574" s="92" t="n">
        <f aca="false">G574*0.95</f>
        <v>2.4985</v>
      </c>
      <c r="I574" s="79" t="s">
        <v>865</v>
      </c>
      <c r="J574" s="79"/>
      <c r="K574" s="122"/>
      <c r="L574" s="81"/>
      <c r="M574" s="81"/>
      <c r="N574" s="82" t="n">
        <f aca="false">O574*G574</f>
        <v>0</v>
      </c>
      <c r="O574" s="83" t="n">
        <f aca="false">L574*F574</f>
        <v>0</v>
      </c>
      <c r="P574" s="84" t="n">
        <v>20</v>
      </c>
      <c r="Q574" s="62" t="n">
        <f aca="false">L574*H574*F574</f>
        <v>0</v>
      </c>
      <c r="R574" s="62" t="n">
        <f aca="false">R573+Q574</f>
        <v>118.788</v>
      </c>
    </row>
    <row r="575" customFormat="false" ht="13.8" hidden="false" customHeight="false" outlineLevel="0" collapsed="false">
      <c r="A575" s="48"/>
      <c r="B575" s="48"/>
      <c r="Q575" s="62" t="n">
        <f aca="false">L575*H575*F575</f>
        <v>0</v>
      </c>
      <c r="R575" s="62" t="n">
        <f aca="false">R574+Q575</f>
        <v>118.788</v>
      </c>
      <c r="S575" s="1"/>
      <c r="T575" s="1"/>
      <c r="U575" s="1"/>
      <c r="V575" s="1"/>
      <c r="W575" s="1"/>
      <c r="X575" s="1"/>
      <c r="Y575" s="1"/>
    </row>
    <row r="576" customFormat="false" ht="13.8" hidden="false" customHeight="false" outlineLevel="0" collapsed="false">
      <c r="A576" s="48"/>
      <c r="B576" s="48"/>
      <c r="Q576" s="62" t="n">
        <f aca="false">L576*H576*F576</f>
        <v>0</v>
      </c>
      <c r="R576" s="62" t="n">
        <f aca="false">R575+Q576</f>
        <v>118.788</v>
      </c>
      <c r="S576" s="1"/>
      <c r="T576" s="1"/>
      <c r="U576" s="1"/>
      <c r="V576" s="1"/>
      <c r="W576" s="1"/>
      <c r="X576" s="1"/>
      <c r="Y576" s="1"/>
    </row>
    <row r="577" customFormat="false" ht="13.8" hidden="false" customHeight="false" outlineLevel="0" collapsed="false">
      <c r="A577" s="48"/>
      <c r="B577" s="48"/>
      <c r="Q577" s="62" t="n">
        <f aca="false">L577*H577*F577</f>
        <v>0</v>
      </c>
      <c r="R577" s="62" t="n">
        <f aca="false">R576+Q577</f>
        <v>118.788</v>
      </c>
      <c r="S577" s="1"/>
      <c r="T577" s="1"/>
      <c r="U577" s="1"/>
      <c r="V577" s="1"/>
      <c r="W577" s="1"/>
      <c r="X577" s="1"/>
      <c r="Y577" s="1"/>
    </row>
    <row r="578" customFormat="false" ht="13.8" hidden="false" customHeight="false" outlineLevel="0" collapsed="false">
      <c r="A578" s="48"/>
      <c r="B578" s="48"/>
      <c r="Q578" s="62" t="n">
        <f aca="false">L578*H578*F578</f>
        <v>0</v>
      </c>
      <c r="R578" s="62" t="n">
        <f aca="false">R577+Q578</f>
        <v>118.788</v>
      </c>
      <c r="S578" s="1"/>
      <c r="T578" s="1"/>
      <c r="U578" s="1"/>
      <c r="V578" s="1"/>
      <c r="W578" s="1"/>
      <c r="X578" s="1"/>
      <c r="Y578" s="1"/>
    </row>
    <row r="579" customFormat="false" ht="13.8" hidden="false" customHeight="false" outlineLevel="0" collapsed="false">
      <c r="A579" s="48"/>
      <c r="B579" s="48"/>
      <c r="Q579" s="62" t="n">
        <f aca="false">L579*H579*F579</f>
        <v>0</v>
      </c>
      <c r="R579" s="62" t="n">
        <f aca="false">R578+Q579</f>
        <v>118.788</v>
      </c>
      <c r="S579" s="1"/>
      <c r="T579" s="1"/>
      <c r="U579" s="1"/>
      <c r="V579" s="1"/>
      <c r="W579" s="1"/>
      <c r="X579" s="1"/>
      <c r="Y579" s="1"/>
    </row>
    <row r="580" customFormat="false" ht="13.8" hidden="false" customHeight="false" outlineLevel="0" collapsed="false">
      <c r="A580" s="48"/>
      <c r="B580" s="48"/>
      <c r="Q580" s="62" t="n">
        <f aca="false">L580*H580*F580</f>
        <v>0</v>
      </c>
      <c r="R580" s="62" t="n">
        <f aca="false">R579+Q580</f>
        <v>118.788</v>
      </c>
      <c r="S580" s="1"/>
      <c r="T580" s="1"/>
      <c r="U580" s="1"/>
      <c r="V580" s="1"/>
      <c r="W580" s="1"/>
      <c r="X580" s="1"/>
      <c r="Y580" s="1"/>
    </row>
    <row r="581" customFormat="false" ht="13.8" hidden="false" customHeight="false" outlineLevel="0" collapsed="false">
      <c r="A581" s="48"/>
      <c r="B581" s="48"/>
      <c r="Q581" s="62" t="n">
        <f aca="false">L581*H581*F581</f>
        <v>0</v>
      </c>
      <c r="R581" s="62" t="n">
        <f aca="false">R580+Q581</f>
        <v>118.788</v>
      </c>
      <c r="S581" s="1"/>
      <c r="T581" s="1"/>
      <c r="U581" s="1"/>
      <c r="V581" s="1"/>
      <c r="W581" s="1"/>
      <c r="X581" s="1"/>
      <c r="Y581" s="1"/>
    </row>
    <row r="582" customFormat="false" ht="13.8" hidden="false" customHeight="false" outlineLevel="0" collapsed="false">
      <c r="A582" s="48"/>
      <c r="B582" s="48"/>
      <c r="Q582" s="62" t="n">
        <f aca="false">L582*H582*F582</f>
        <v>0</v>
      </c>
      <c r="R582" s="62" t="n">
        <f aca="false">R581+Q582</f>
        <v>118.788</v>
      </c>
      <c r="S582" s="1"/>
      <c r="T582" s="1"/>
      <c r="U582" s="1"/>
      <c r="V582" s="1"/>
      <c r="W582" s="1"/>
      <c r="X582" s="1"/>
      <c r="Y582" s="1"/>
    </row>
    <row r="583" customFormat="false" ht="13.8" hidden="false" customHeight="false" outlineLevel="0" collapsed="false">
      <c r="A583" s="48"/>
      <c r="B583" s="48"/>
      <c r="Q583" s="62" t="n">
        <f aca="false">L583*H583*F583</f>
        <v>0</v>
      </c>
      <c r="R583" s="62" t="n">
        <f aca="false">R582+Q583</f>
        <v>118.788</v>
      </c>
      <c r="S583" s="1"/>
      <c r="T583" s="1"/>
      <c r="U583" s="1"/>
      <c r="V583" s="1"/>
      <c r="W583" s="1"/>
      <c r="X583" s="1"/>
      <c r="Y583" s="1"/>
    </row>
    <row r="584" s="1" customFormat="true" ht="33.85" hidden="false" customHeight="false" outlineLevel="0" collapsed="false">
      <c r="A584" s="48"/>
      <c r="B584" s="48" t="s">
        <v>874</v>
      </c>
      <c r="D584" s="33" t="s">
        <v>874</v>
      </c>
      <c r="E584" s="33"/>
      <c r="F584" s="33"/>
      <c r="G584" s="33"/>
      <c r="H584" s="33"/>
      <c r="I584" s="33"/>
      <c r="J584" s="33"/>
      <c r="K584" s="33"/>
      <c r="Q584" s="62" t="n">
        <f aca="false">L584*H584*F584</f>
        <v>0</v>
      </c>
      <c r="R584" s="62" t="n">
        <f aca="false">R583+Q584</f>
        <v>118.788</v>
      </c>
    </row>
    <row r="585" customFormat="false" ht="13.8" hidden="false" customHeight="true" outlineLevel="0" collapsed="false">
      <c r="A585" s="117"/>
      <c r="B585" s="117"/>
      <c r="C585" s="7"/>
      <c r="D585" s="7"/>
      <c r="E585" s="34" t="s">
        <v>4</v>
      </c>
      <c r="F585" s="35" t="s">
        <v>5</v>
      </c>
      <c r="G585" s="36" t="s">
        <v>6</v>
      </c>
      <c r="H585" s="37" t="s">
        <v>7</v>
      </c>
      <c r="I585" s="38" t="s">
        <v>8</v>
      </c>
      <c r="J585" s="39" t="s">
        <v>9</v>
      </c>
      <c r="K585" s="40" t="s">
        <v>22</v>
      </c>
      <c r="L585" s="41" t="s">
        <v>11</v>
      </c>
      <c r="M585" s="41"/>
      <c r="N585" s="41"/>
      <c r="O585" s="41"/>
      <c r="P585" s="41"/>
      <c r="Q585" s="62"/>
      <c r="R585" s="62" t="n">
        <f aca="false">R584+Q585</f>
        <v>118.788</v>
      </c>
      <c r="S585" s="1"/>
      <c r="T585" s="1"/>
      <c r="U585" s="1"/>
      <c r="V585" s="1"/>
      <c r="W585" s="1"/>
      <c r="X585" s="1"/>
      <c r="Y585" s="1"/>
    </row>
    <row r="586" customFormat="false" ht="14.25" hidden="false" customHeight="true" outlineLevel="0" collapsed="false">
      <c r="A586" s="117"/>
      <c r="B586" s="117"/>
      <c r="C586" s="43" t="s">
        <v>14</v>
      </c>
      <c r="D586" s="43" t="s">
        <v>15</v>
      </c>
      <c r="E586" s="34"/>
      <c r="F586" s="35"/>
      <c r="G586" s="36"/>
      <c r="H586" s="37"/>
      <c r="I586" s="38"/>
      <c r="J586" s="39"/>
      <c r="K586" s="40"/>
      <c r="L586" s="44" t="s">
        <v>16</v>
      </c>
      <c r="M586" s="44"/>
      <c r="N586" s="45" t="s">
        <v>17</v>
      </c>
      <c r="O586" s="46" t="s">
        <v>18</v>
      </c>
      <c r="P586" s="47" t="s">
        <v>19</v>
      </c>
      <c r="Q586" s="62"/>
      <c r="R586" s="62" t="n">
        <f aca="false">R585+Q586</f>
        <v>118.788</v>
      </c>
      <c r="S586" s="1"/>
      <c r="T586" s="1"/>
      <c r="U586" s="1"/>
      <c r="V586" s="1"/>
      <c r="W586" s="1"/>
      <c r="X586" s="1"/>
      <c r="Y586" s="1"/>
    </row>
    <row r="587" customFormat="false" ht="13.8" hidden="false" customHeight="false" outlineLevel="0" collapsed="false">
      <c r="A587" s="117"/>
      <c r="B587" s="117"/>
      <c r="C587" s="43"/>
      <c r="D587" s="43"/>
      <c r="E587" s="34"/>
      <c r="F587" s="35"/>
      <c r="G587" s="36"/>
      <c r="H587" s="37"/>
      <c r="I587" s="38"/>
      <c r="J587" s="39"/>
      <c r="K587" s="40"/>
      <c r="L587" s="44"/>
      <c r="M587" s="44"/>
      <c r="N587" s="45"/>
      <c r="O587" s="46"/>
      <c r="P587" s="47"/>
      <c r="Q587" s="62" t="n">
        <f aca="false">L587*H587*F587</f>
        <v>0</v>
      </c>
      <c r="R587" s="62" t="n">
        <f aca="false">R586+Q587</f>
        <v>118.788</v>
      </c>
      <c r="S587" s="1"/>
      <c r="T587" s="1"/>
      <c r="U587" s="1"/>
      <c r="V587" s="1"/>
      <c r="W587" s="1"/>
      <c r="X587" s="1"/>
      <c r="Y587" s="1"/>
    </row>
    <row r="588" customFormat="false" ht="22.05" hidden="false" customHeight="false" outlineLevel="0" collapsed="false">
      <c r="A588" s="48"/>
      <c r="B588" s="48" t="s">
        <v>874</v>
      </c>
      <c r="D588" s="5" t="s">
        <v>875</v>
      </c>
      <c r="E588" s="5"/>
      <c r="F588" s="5"/>
      <c r="G588" s="5"/>
      <c r="H588" s="206"/>
      <c r="I588" s="5"/>
      <c r="J588" s="5"/>
      <c r="K588" s="5"/>
      <c r="L588" s="5"/>
      <c r="M588" s="5"/>
      <c r="N588" s="5"/>
      <c r="O588" s="5"/>
      <c r="P588" s="5"/>
      <c r="Q588" s="62" t="n">
        <f aca="false">L588*H588*F588</f>
        <v>0</v>
      </c>
      <c r="R588" s="62" t="n">
        <f aca="false">R587+Q588</f>
        <v>118.788</v>
      </c>
      <c r="S588" s="1"/>
      <c r="T588" s="1"/>
      <c r="U588" s="1"/>
      <c r="V588" s="1"/>
      <c r="W588" s="1"/>
      <c r="X588" s="1"/>
      <c r="Y588" s="1"/>
    </row>
    <row r="589" s="1" customFormat="true" ht="12.8" hidden="false" customHeight="false" outlineLevel="0" collapsed="false">
      <c r="A589" s="93"/>
      <c r="B589" s="93" t="s">
        <v>874</v>
      </c>
      <c r="C589" s="94" t="s">
        <v>876</v>
      </c>
      <c r="D589" s="52" t="s">
        <v>877</v>
      </c>
      <c r="E589" s="53" t="s">
        <v>212</v>
      </c>
      <c r="F589" s="53" t="n">
        <v>14</v>
      </c>
      <c r="G589" s="54" t="n">
        <v>1.66</v>
      </c>
      <c r="H589" s="90" t="n">
        <f aca="false">G589*0.95</f>
        <v>1.577</v>
      </c>
      <c r="I589" s="56" t="s">
        <v>200</v>
      </c>
      <c r="J589" s="56" t="s">
        <v>28</v>
      </c>
      <c r="K589" s="120"/>
      <c r="L589" s="58"/>
      <c r="M589" s="58"/>
      <c r="N589" s="59" t="n">
        <f aca="false">O589*G589</f>
        <v>0</v>
      </c>
      <c r="O589" s="60" t="n">
        <f aca="false">L589*F589</f>
        <v>0</v>
      </c>
      <c r="P589" s="61" t="n">
        <v>20</v>
      </c>
      <c r="Q589" s="62" t="n">
        <f aca="false">L589*H589*F589</f>
        <v>0</v>
      </c>
      <c r="R589" s="62" t="n">
        <f aca="false">R588+Q589</f>
        <v>118.788</v>
      </c>
    </row>
    <row r="590" s="1" customFormat="true" ht="12.8" hidden="false" customHeight="false" outlineLevel="0" collapsed="false">
      <c r="A590" s="93"/>
      <c r="B590" s="93" t="s">
        <v>874</v>
      </c>
      <c r="C590" s="135" t="s">
        <v>878</v>
      </c>
      <c r="D590" s="75" t="s">
        <v>879</v>
      </c>
      <c r="E590" s="65" t="s">
        <v>212</v>
      </c>
      <c r="F590" s="65" t="n">
        <v>14</v>
      </c>
      <c r="G590" s="66" t="n">
        <v>2.08</v>
      </c>
      <c r="H590" s="92" t="n">
        <f aca="false">G590*0.95</f>
        <v>1.976</v>
      </c>
      <c r="I590" s="68" t="s">
        <v>200</v>
      </c>
      <c r="J590" s="68" t="s">
        <v>28</v>
      </c>
      <c r="K590" s="122"/>
      <c r="L590" s="81"/>
      <c r="M590" s="81"/>
      <c r="N590" s="71" t="n">
        <f aca="false">O590*G590</f>
        <v>0</v>
      </c>
      <c r="O590" s="83" t="n">
        <f aca="false">L590*F590</f>
        <v>0</v>
      </c>
      <c r="P590" s="84" t="n">
        <v>20</v>
      </c>
      <c r="Q590" s="62" t="n">
        <f aca="false">L590*H590*F590</f>
        <v>0</v>
      </c>
      <c r="R590" s="62" t="n">
        <f aca="false">R589+Q590</f>
        <v>118.788</v>
      </c>
    </row>
    <row r="591" s="1" customFormat="true" ht="12.8" hidden="false" customHeight="false" outlineLevel="0" collapsed="false">
      <c r="A591" s="93"/>
      <c r="B591" s="93" t="s">
        <v>874</v>
      </c>
      <c r="C591" s="94" t="s">
        <v>880</v>
      </c>
      <c r="D591" s="52" t="s">
        <v>881</v>
      </c>
      <c r="E591" s="53" t="s">
        <v>65</v>
      </c>
      <c r="F591" s="53" t="n">
        <v>6</v>
      </c>
      <c r="G591" s="54" t="n">
        <v>3.02</v>
      </c>
      <c r="H591" s="90" t="n">
        <f aca="false">G591*0.95</f>
        <v>2.869</v>
      </c>
      <c r="I591" s="56" t="s">
        <v>200</v>
      </c>
      <c r="J591" s="56" t="s">
        <v>28</v>
      </c>
      <c r="K591" s="120"/>
      <c r="L591" s="58"/>
      <c r="M591" s="58"/>
      <c r="N591" s="59" t="n">
        <f aca="false">O591*G591</f>
        <v>0</v>
      </c>
      <c r="O591" s="60" t="n">
        <f aca="false">L591*F591</f>
        <v>0</v>
      </c>
      <c r="P591" s="61" t="n">
        <v>20</v>
      </c>
      <c r="Q591" s="62" t="n">
        <f aca="false">L591*H591*F591</f>
        <v>0</v>
      </c>
      <c r="R591" s="62" t="n">
        <f aca="false">R590+Q591</f>
        <v>118.788</v>
      </c>
    </row>
    <row r="592" s="1" customFormat="true" ht="12.8" hidden="false" customHeight="false" outlineLevel="0" collapsed="false">
      <c r="A592" s="93"/>
      <c r="B592" s="93" t="s">
        <v>874</v>
      </c>
      <c r="C592" s="135" t="s">
        <v>882</v>
      </c>
      <c r="D592" s="64" t="s">
        <v>883</v>
      </c>
      <c r="E592" s="65" t="s">
        <v>65</v>
      </c>
      <c r="F592" s="65" t="n">
        <v>6</v>
      </c>
      <c r="G592" s="66" t="n">
        <v>3.02</v>
      </c>
      <c r="H592" s="91" t="n">
        <f aca="false">G592*0.95</f>
        <v>2.869</v>
      </c>
      <c r="I592" s="68" t="s">
        <v>200</v>
      </c>
      <c r="J592" s="68" t="s">
        <v>28</v>
      </c>
      <c r="K592" s="121"/>
      <c r="L592" s="70"/>
      <c r="M592" s="70"/>
      <c r="N592" s="71" t="n">
        <f aca="false">O592*G592</f>
        <v>0</v>
      </c>
      <c r="O592" s="72" t="n">
        <f aca="false">L592*F592</f>
        <v>0</v>
      </c>
      <c r="P592" s="73" t="n">
        <v>20</v>
      </c>
      <c r="Q592" s="62" t="n">
        <f aca="false">L592*H592*F592</f>
        <v>0</v>
      </c>
      <c r="R592" s="62" t="n">
        <f aca="false">R591+Q592</f>
        <v>118.788</v>
      </c>
    </row>
    <row r="593" s="1" customFormat="true" ht="12.8" hidden="false" customHeight="false" outlineLevel="0" collapsed="false">
      <c r="A593" s="93"/>
      <c r="B593" s="93" t="s">
        <v>874</v>
      </c>
      <c r="C593" s="135" t="s">
        <v>884</v>
      </c>
      <c r="D593" s="64" t="s">
        <v>877</v>
      </c>
      <c r="E593" s="65" t="s">
        <v>65</v>
      </c>
      <c r="F593" s="65" t="n">
        <v>6</v>
      </c>
      <c r="G593" s="66" t="n">
        <v>3.02</v>
      </c>
      <c r="H593" s="91" t="n">
        <f aca="false">G593*0.95</f>
        <v>2.869</v>
      </c>
      <c r="I593" s="68" t="s">
        <v>200</v>
      </c>
      <c r="J593" s="68" t="s">
        <v>28</v>
      </c>
      <c r="K593" s="121"/>
      <c r="L593" s="70"/>
      <c r="M593" s="70"/>
      <c r="N593" s="71" t="n">
        <f aca="false">O593*G593</f>
        <v>0</v>
      </c>
      <c r="O593" s="72" t="n">
        <f aca="false">L593*F593</f>
        <v>0</v>
      </c>
      <c r="P593" s="73" t="n">
        <v>20</v>
      </c>
      <c r="Q593" s="62" t="n">
        <f aca="false">L593*H593*F593</f>
        <v>0</v>
      </c>
      <c r="R593" s="62" t="n">
        <f aca="false">R592+Q593</f>
        <v>118.788</v>
      </c>
    </row>
    <row r="594" s="1" customFormat="true" ht="12.8" hidden="false" customHeight="false" outlineLevel="0" collapsed="false">
      <c r="A594" s="93"/>
      <c r="B594" s="93" t="s">
        <v>874</v>
      </c>
      <c r="C594" s="95" t="s">
        <v>885</v>
      </c>
      <c r="D594" s="75" t="s">
        <v>886</v>
      </c>
      <c r="E594" s="76" t="s">
        <v>65</v>
      </c>
      <c r="F594" s="76" t="n">
        <v>6</v>
      </c>
      <c r="G594" s="77" t="n">
        <v>3.68</v>
      </c>
      <c r="H594" s="92" t="n">
        <f aca="false">G594*0.95</f>
        <v>3.496</v>
      </c>
      <c r="I594" s="79" t="s">
        <v>200</v>
      </c>
      <c r="J594" s="79" t="s">
        <v>28</v>
      </c>
      <c r="K594" s="122"/>
      <c r="L594" s="81"/>
      <c r="M594" s="81"/>
      <c r="N594" s="82" t="n">
        <f aca="false">O594*G594</f>
        <v>0</v>
      </c>
      <c r="O594" s="83" t="n">
        <f aca="false">L594*F594</f>
        <v>0</v>
      </c>
      <c r="P594" s="84" t="n">
        <v>20</v>
      </c>
      <c r="Q594" s="62" t="n">
        <f aca="false">L594*H594*F594</f>
        <v>0</v>
      </c>
      <c r="R594" s="62" t="n">
        <f aca="false">R593+Q594</f>
        <v>118.788</v>
      </c>
    </row>
    <row r="595" customFormat="false" ht="22.05" hidden="false" customHeight="false" outlineLevel="0" collapsed="false">
      <c r="A595" s="48"/>
      <c r="B595" s="48" t="s">
        <v>874</v>
      </c>
      <c r="D595" s="5" t="s">
        <v>887</v>
      </c>
      <c r="E595" s="85"/>
      <c r="F595" s="85"/>
      <c r="G595" s="85"/>
      <c r="H595" s="86"/>
      <c r="I595" s="85"/>
      <c r="J595" s="85"/>
      <c r="K595" s="248"/>
      <c r="O595" s="88"/>
      <c r="P595" s="89"/>
      <c r="Q595" s="62" t="n">
        <f aca="false">L595*H595*F595</f>
        <v>0</v>
      </c>
      <c r="R595" s="62" t="n">
        <f aca="false">R594+Q595</f>
        <v>118.788</v>
      </c>
      <c r="S595" s="1"/>
      <c r="T595" s="1"/>
      <c r="U595" s="1"/>
      <c r="V595" s="1"/>
      <c r="W595" s="1"/>
      <c r="X595" s="1"/>
      <c r="Y595" s="1"/>
    </row>
    <row r="596" s="1" customFormat="true" ht="12.8" hidden="false" customHeight="false" outlineLevel="0" collapsed="false">
      <c r="A596" s="93"/>
      <c r="B596" s="93" t="s">
        <v>874</v>
      </c>
      <c r="C596" s="94" t="s">
        <v>888</v>
      </c>
      <c r="D596" s="52" t="s">
        <v>889</v>
      </c>
      <c r="E596" s="53" t="s">
        <v>212</v>
      </c>
      <c r="F596" s="53" t="n">
        <v>12</v>
      </c>
      <c r="G596" s="54" t="n">
        <v>1.68</v>
      </c>
      <c r="H596" s="90" t="n">
        <f aca="false">G596*0.95</f>
        <v>1.596</v>
      </c>
      <c r="I596" s="56" t="s">
        <v>890</v>
      </c>
      <c r="J596" s="56" t="s">
        <v>28</v>
      </c>
      <c r="K596" s="120"/>
      <c r="L596" s="58"/>
      <c r="M596" s="58"/>
      <c r="N596" s="59" t="n">
        <f aca="false">O596*G596</f>
        <v>0</v>
      </c>
      <c r="O596" s="60" t="n">
        <f aca="false">L596*F596</f>
        <v>0</v>
      </c>
      <c r="P596" s="61" t="n">
        <v>20</v>
      </c>
      <c r="Q596" s="62" t="n">
        <f aca="false">L596*H596*F596</f>
        <v>0</v>
      </c>
      <c r="R596" s="62" t="n">
        <f aca="false">R595+Q596</f>
        <v>118.788</v>
      </c>
    </row>
    <row r="597" s="1" customFormat="true" ht="12.8" hidden="false" customHeight="false" outlineLevel="0" collapsed="false">
      <c r="A597" s="93"/>
      <c r="B597" s="93" t="s">
        <v>874</v>
      </c>
      <c r="C597" s="135" t="s">
        <v>891</v>
      </c>
      <c r="D597" s="64" t="s">
        <v>892</v>
      </c>
      <c r="E597" s="65" t="s">
        <v>212</v>
      </c>
      <c r="F597" s="65" t="n">
        <v>12</v>
      </c>
      <c r="G597" s="66" t="n">
        <v>1.79</v>
      </c>
      <c r="H597" s="91" t="n">
        <f aca="false">G597*0.95</f>
        <v>1.7005</v>
      </c>
      <c r="I597" s="68" t="s">
        <v>890</v>
      </c>
      <c r="J597" s="68" t="s">
        <v>28</v>
      </c>
      <c r="K597" s="121"/>
      <c r="L597" s="70"/>
      <c r="M597" s="70"/>
      <c r="N597" s="71" t="n">
        <f aca="false">O597*G597</f>
        <v>0</v>
      </c>
      <c r="O597" s="72" t="n">
        <f aca="false">L597*F597</f>
        <v>0</v>
      </c>
      <c r="P597" s="73" t="n">
        <v>20</v>
      </c>
      <c r="Q597" s="62" t="n">
        <f aca="false">L597*H597*F597</f>
        <v>0</v>
      </c>
      <c r="R597" s="62" t="n">
        <f aca="false">R596+Q597</f>
        <v>118.788</v>
      </c>
    </row>
    <row r="598" s="1" customFormat="true" ht="12.8" hidden="false" customHeight="false" outlineLevel="0" collapsed="false">
      <c r="A598" s="93"/>
      <c r="B598" s="93" t="s">
        <v>874</v>
      </c>
      <c r="C598" s="95" t="s">
        <v>893</v>
      </c>
      <c r="D598" s="75" t="s">
        <v>894</v>
      </c>
      <c r="E598" s="76" t="s">
        <v>212</v>
      </c>
      <c r="F598" s="76" t="n">
        <v>12</v>
      </c>
      <c r="G598" s="77" t="n">
        <v>1.47</v>
      </c>
      <c r="H598" s="92" t="n">
        <f aca="false">G598*0.95</f>
        <v>1.3965</v>
      </c>
      <c r="I598" s="79" t="s">
        <v>890</v>
      </c>
      <c r="J598" s="79" t="s">
        <v>28</v>
      </c>
      <c r="K598" s="122"/>
      <c r="L598" s="81"/>
      <c r="M598" s="81"/>
      <c r="N598" s="82" t="n">
        <f aca="false">O598*G598</f>
        <v>0</v>
      </c>
      <c r="O598" s="83" t="n">
        <f aca="false">L598*F598</f>
        <v>0</v>
      </c>
      <c r="P598" s="84" t="s">
        <v>29</v>
      </c>
      <c r="Q598" s="62" t="n">
        <f aca="false">L598*H598*F598</f>
        <v>0</v>
      </c>
      <c r="R598" s="62" t="n">
        <f aca="false">R597+Q598</f>
        <v>118.788</v>
      </c>
    </row>
    <row r="599" s="1" customFormat="true" ht="12.8" hidden="false" customHeight="false" outlineLevel="0" collapsed="false">
      <c r="A599" s="93"/>
      <c r="B599" s="93" t="s">
        <v>874</v>
      </c>
      <c r="C599" s="94" t="s">
        <v>895</v>
      </c>
      <c r="D599" s="52" t="s">
        <v>889</v>
      </c>
      <c r="E599" s="53" t="s">
        <v>65</v>
      </c>
      <c r="F599" s="53" t="n">
        <v>6</v>
      </c>
      <c r="G599" s="54" t="n">
        <v>3.47</v>
      </c>
      <c r="H599" s="90" t="n">
        <f aca="false">G599*0.95</f>
        <v>3.2965</v>
      </c>
      <c r="I599" s="56" t="s">
        <v>890</v>
      </c>
      <c r="J599" s="56" t="s">
        <v>28</v>
      </c>
      <c r="K599" s="120"/>
      <c r="L599" s="58"/>
      <c r="M599" s="58"/>
      <c r="N599" s="59" t="n">
        <f aca="false">O599*G599</f>
        <v>0</v>
      </c>
      <c r="O599" s="60" t="n">
        <f aca="false">L599*F599</f>
        <v>0</v>
      </c>
      <c r="P599" s="61" t="n">
        <v>20</v>
      </c>
      <c r="Q599" s="62" t="n">
        <f aca="false">L599*H599*F599</f>
        <v>0</v>
      </c>
      <c r="R599" s="62" t="n">
        <f aca="false">R598+Q599</f>
        <v>118.788</v>
      </c>
    </row>
    <row r="600" s="1" customFormat="true" ht="12.8" hidden="false" customHeight="false" outlineLevel="0" collapsed="false">
      <c r="A600" s="93"/>
      <c r="B600" s="93" t="s">
        <v>874</v>
      </c>
      <c r="C600" s="135" t="s">
        <v>896</v>
      </c>
      <c r="D600" s="64" t="s">
        <v>892</v>
      </c>
      <c r="E600" s="65" t="s">
        <v>65</v>
      </c>
      <c r="F600" s="65" t="n">
        <v>6</v>
      </c>
      <c r="G600" s="66" t="n">
        <v>3.68</v>
      </c>
      <c r="H600" s="91" t="n">
        <f aca="false">G600*0.95</f>
        <v>3.496</v>
      </c>
      <c r="I600" s="68" t="s">
        <v>890</v>
      </c>
      <c r="J600" s="68" t="s">
        <v>28</v>
      </c>
      <c r="K600" s="121"/>
      <c r="L600" s="70"/>
      <c r="M600" s="70"/>
      <c r="N600" s="71" t="n">
        <f aca="false">O600*G600</f>
        <v>0</v>
      </c>
      <c r="O600" s="72" t="n">
        <f aca="false">L600*F600</f>
        <v>0</v>
      </c>
      <c r="P600" s="73" t="n">
        <v>20</v>
      </c>
      <c r="Q600" s="62" t="n">
        <f aca="false">L600*H600*F600</f>
        <v>0</v>
      </c>
      <c r="R600" s="62" t="n">
        <f aca="false">R599+Q600</f>
        <v>118.788</v>
      </c>
    </row>
    <row r="601" s="1" customFormat="true" ht="12.8" hidden="false" customHeight="false" outlineLevel="0" collapsed="false">
      <c r="A601" s="93"/>
      <c r="B601" s="93" t="s">
        <v>874</v>
      </c>
      <c r="C601" s="95" t="s">
        <v>897</v>
      </c>
      <c r="D601" s="75" t="s">
        <v>894</v>
      </c>
      <c r="E601" s="76" t="s">
        <v>65</v>
      </c>
      <c r="F601" s="76" t="n">
        <v>6</v>
      </c>
      <c r="G601" s="77" t="n">
        <v>3.05</v>
      </c>
      <c r="H601" s="92" t="n">
        <f aca="false">G601*0.95</f>
        <v>2.8975</v>
      </c>
      <c r="I601" s="79" t="s">
        <v>890</v>
      </c>
      <c r="J601" s="79" t="s">
        <v>28</v>
      </c>
      <c r="K601" s="122"/>
      <c r="L601" s="81"/>
      <c r="M601" s="81"/>
      <c r="N601" s="82" t="n">
        <f aca="false">O601*G601</f>
        <v>0</v>
      </c>
      <c r="O601" s="83" t="n">
        <f aca="false">L601*F601</f>
        <v>0</v>
      </c>
      <c r="P601" s="84" t="s">
        <v>29</v>
      </c>
      <c r="Q601" s="62" t="n">
        <f aca="false">L601*H601*F601</f>
        <v>0</v>
      </c>
      <c r="R601" s="62" t="n">
        <f aca="false">R600+Q601</f>
        <v>118.788</v>
      </c>
    </row>
    <row r="602" customFormat="false" ht="22.05" hidden="false" customHeight="false" outlineLevel="0" collapsed="false">
      <c r="A602" s="48"/>
      <c r="B602" s="48" t="s">
        <v>874</v>
      </c>
      <c r="D602" s="5" t="s">
        <v>898</v>
      </c>
      <c r="E602" s="85"/>
      <c r="F602" s="85"/>
      <c r="G602" s="85"/>
      <c r="H602" s="86"/>
      <c r="I602" s="85"/>
      <c r="J602" s="85"/>
      <c r="K602" s="248"/>
      <c r="O602" s="88"/>
      <c r="P602" s="89"/>
      <c r="Q602" s="62" t="n">
        <f aca="false">L602*H602*F602</f>
        <v>0</v>
      </c>
      <c r="R602" s="62" t="n">
        <f aca="false">R601+Q602</f>
        <v>118.788</v>
      </c>
      <c r="S602" s="1"/>
      <c r="T602" s="1"/>
      <c r="U602" s="1"/>
      <c r="V602" s="1"/>
      <c r="W602" s="1"/>
      <c r="X602" s="1"/>
      <c r="Y602" s="1"/>
    </row>
    <row r="603" s="1" customFormat="true" ht="12.8" hidden="false" customHeight="false" outlineLevel="0" collapsed="false">
      <c r="A603" s="93"/>
      <c r="B603" s="93" t="s">
        <v>874</v>
      </c>
      <c r="C603" s="142" t="s">
        <v>899</v>
      </c>
      <c r="D603" s="98" t="s">
        <v>877</v>
      </c>
      <c r="E603" s="99" t="s">
        <v>212</v>
      </c>
      <c r="F603" s="99" t="n">
        <v>12</v>
      </c>
      <c r="G603" s="100" t="n">
        <v>1.47</v>
      </c>
      <c r="H603" s="101" t="n">
        <f aca="false">G603*0.95</f>
        <v>1.3965</v>
      </c>
      <c r="I603" s="102" t="s">
        <v>900</v>
      </c>
      <c r="J603" s="102" t="s">
        <v>28</v>
      </c>
      <c r="K603" s="244"/>
      <c r="L603" s="104"/>
      <c r="M603" s="104"/>
      <c r="N603" s="105" t="n">
        <f aca="false">O603*G603</f>
        <v>0</v>
      </c>
      <c r="O603" s="106" t="n">
        <f aca="false">L603*F603</f>
        <v>0</v>
      </c>
      <c r="P603" s="107" t="n">
        <v>20</v>
      </c>
      <c r="Q603" s="62" t="n">
        <f aca="false">L603*H603*F603</f>
        <v>0</v>
      </c>
      <c r="R603" s="62" t="n">
        <f aca="false">R602+Q603</f>
        <v>118.788</v>
      </c>
    </row>
    <row r="604" customFormat="false" ht="22.05" hidden="false" customHeight="false" outlineLevel="0" collapsed="false">
      <c r="A604" s="48"/>
      <c r="B604" s="48" t="s">
        <v>874</v>
      </c>
      <c r="D604" s="5" t="s">
        <v>901</v>
      </c>
      <c r="E604" s="85"/>
      <c r="F604" s="85"/>
      <c r="G604" s="85"/>
      <c r="H604" s="86"/>
      <c r="I604" s="85"/>
      <c r="J604" s="85"/>
      <c r="K604" s="248"/>
      <c r="O604" s="88"/>
      <c r="P604" s="89"/>
      <c r="Q604" s="62" t="n">
        <f aca="false">L604*H604*F604</f>
        <v>0</v>
      </c>
      <c r="R604" s="62" t="n">
        <f aca="false">R603+Q604</f>
        <v>118.788</v>
      </c>
      <c r="S604" s="1"/>
      <c r="T604" s="1"/>
      <c r="U604" s="1"/>
      <c r="V604" s="1"/>
      <c r="W604" s="1"/>
      <c r="X604" s="1"/>
      <c r="Y604" s="1"/>
    </row>
    <row r="605" s="1" customFormat="true" ht="12.8" hidden="false" customHeight="false" outlineLevel="0" collapsed="false">
      <c r="A605" s="93"/>
      <c r="B605" s="93" t="s">
        <v>874</v>
      </c>
      <c r="C605" s="142" t="s">
        <v>902</v>
      </c>
      <c r="D605" s="98" t="s">
        <v>883</v>
      </c>
      <c r="E605" s="99" t="s">
        <v>65</v>
      </c>
      <c r="F605" s="99" t="n">
        <v>6</v>
      </c>
      <c r="G605" s="100" t="n">
        <v>2.65</v>
      </c>
      <c r="H605" s="101" t="n">
        <f aca="false">G605*0.95</f>
        <v>2.5175</v>
      </c>
      <c r="I605" s="102" t="s">
        <v>54</v>
      </c>
      <c r="J605" s="102" t="s">
        <v>28</v>
      </c>
      <c r="K605" s="244"/>
      <c r="L605" s="104"/>
      <c r="M605" s="104"/>
      <c r="N605" s="105" t="n">
        <f aca="false">O605*G605</f>
        <v>0</v>
      </c>
      <c r="O605" s="106" t="n">
        <f aca="false">L605*F605</f>
        <v>0</v>
      </c>
      <c r="P605" s="107" t="n">
        <v>20</v>
      </c>
      <c r="Q605" s="62" t="n">
        <f aca="false">L605*H605*F605</f>
        <v>0</v>
      </c>
      <c r="R605" s="62" t="n">
        <f aca="false">R604+Q605</f>
        <v>118.788</v>
      </c>
    </row>
    <row r="606" customFormat="false" ht="22.05" hidden="false" customHeight="false" outlineLevel="0" collapsed="false">
      <c r="A606" s="48"/>
      <c r="B606" s="48" t="s">
        <v>874</v>
      </c>
      <c r="D606" s="5" t="s">
        <v>903</v>
      </c>
      <c r="E606" s="85"/>
      <c r="F606" s="85"/>
      <c r="G606" s="85"/>
      <c r="H606" s="86"/>
      <c r="I606" s="85"/>
      <c r="J606" s="85"/>
      <c r="K606" s="248"/>
      <c r="O606" s="88"/>
      <c r="P606" s="89"/>
      <c r="Q606" s="62" t="n">
        <f aca="false">L606*H606*F606</f>
        <v>0</v>
      </c>
      <c r="R606" s="62" t="n">
        <f aca="false">R605+Q606</f>
        <v>118.788</v>
      </c>
      <c r="S606" s="1"/>
      <c r="T606" s="1"/>
      <c r="U606" s="1"/>
      <c r="V606" s="1"/>
      <c r="W606" s="1"/>
      <c r="X606" s="1"/>
      <c r="Y606" s="1"/>
    </row>
    <row r="607" s="1" customFormat="true" ht="12.8" hidden="false" customHeight="false" outlineLevel="0" collapsed="false">
      <c r="A607" s="93"/>
      <c r="B607" s="93" t="s">
        <v>874</v>
      </c>
      <c r="C607" s="94" t="s">
        <v>904</v>
      </c>
      <c r="D607" s="52" t="s">
        <v>877</v>
      </c>
      <c r="E607" s="53" t="s">
        <v>212</v>
      </c>
      <c r="F607" s="53" t="n">
        <v>12</v>
      </c>
      <c r="G607" s="54" t="n">
        <v>1.6</v>
      </c>
      <c r="H607" s="90" t="n">
        <f aca="false">G607*0.95</f>
        <v>1.52</v>
      </c>
      <c r="I607" s="56" t="s">
        <v>905</v>
      </c>
      <c r="J607" s="56"/>
      <c r="K607" s="120"/>
      <c r="L607" s="58"/>
      <c r="M607" s="58"/>
      <c r="N607" s="59" t="n">
        <f aca="false">O607*G607</f>
        <v>0</v>
      </c>
      <c r="O607" s="60" t="n">
        <f aca="false">L607*F607</f>
        <v>0</v>
      </c>
      <c r="P607" s="61" t="n">
        <v>20</v>
      </c>
      <c r="Q607" s="62" t="n">
        <f aca="false">L607*H607*F607</f>
        <v>0</v>
      </c>
      <c r="R607" s="62" t="n">
        <f aca="false">R606+Q607</f>
        <v>118.788</v>
      </c>
    </row>
    <row r="608" s="1" customFormat="true" ht="12.8" hidden="false" customHeight="false" outlineLevel="0" collapsed="false">
      <c r="A608" s="93"/>
      <c r="B608" s="93" t="s">
        <v>874</v>
      </c>
      <c r="C608" s="135" t="s">
        <v>906</v>
      </c>
      <c r="D608" s="64" t="s">
        <v>907</v>
      </c>
      <c r="E608" s="65" t="s">
        <v>212</v>
      </c>
      <c r="F608" s="65" t="n">
        <v>12</v>
      </c>
      <c r="G608" s="66" t="n">
        <v>1.7</v>
      </c>
      <c r="H608" s="91" t="n">
        <f aca="false">G608*0.95</f>
        <v>1.615</v>
      </c>
      <c r="I608" s="68" t="s">
        <v>905</v>
      </c>
      <c r="J608" s="68" t="s">
        <v>28</v>
      </c>
      <c r="K608" s="121"/>
      <c r="L608" s="70"/>
      <c r="M608" s="70"/>
      <c r="N608" s="71" t="n">
        <f aca="false">O608*G608</f>
        <v>0</v>
      </c>
      <c r="O608" s="72" t="n">
        <f aca="false">L608*F608</f>
        <v>0</v>
      </c>
      <c r="P608" s="73" t="n">
        <v>20</v>
      </c>
      <c r="Q608" s="62" t="n">
        <f aca="false">L608*H608*F608</f>
        <v>0</v>
      </c>
      <c r="R608" s="62" t="n">
        <f aca="false">R607+Q608</f>
        <v>118.788</v>
      </c>
    </row>
    <row r="609" s="1" customFormat="true" ht="12.8" hidden="false" customHeight="false" outlineLevel="0" collapsed="false">
      <c r="A609" s="93"/>
      <c r="B609" s="93" t="s">
        <v>874</v>
      </c>
      <c r="C609" s="135" t="s">
        <v>908</v>
      </c>
      <c r="D609" s="64" t="s">
        <v>909</v>
      </c>
      <c r="E609" s="65" t="s">
        <v>212</v>
      </c>
      <c r="F609" s="65" t="n">
        <v>12</v>
      </c>
      <c r="G609" s="66" t="n">
        <v>1.7</v>
      </c>
      <c r="H609" s="91" t="n">
        <f aca="false">G609*0.95</f>
        <v>1.615</v>
      </c>
      <c r="I609" s="68" t="s">
        <v>905</v>
      </c>
      <c r="J609" s="68"/>
      <c r="K609" s="121"/>
      <c r="L609" s="70"/>
      <c r="M609" s="70"/>
      <c r="N609" s="71" t="n">
        <f aca="false">O609*G609</f>
        <v>0</v>
      </c>
      <c r="O609" s="72" t="n">
        <f aca="false">L609*F609</f>
        <v>0</v>
      </c>
      <c r="P609" s="73" t="n">
        <v>20</v>
      </c>
      <c r="Q609" s="62" t="n">
        <f aca="false">L609*H609*F609</f>
        <v>0</v>
      </c>
      <c r="R609" s="62" t="n">
        <f aca="false">R608+Q609</f>
        <v>118.788</v>
      </c>
    </row>
    <row r="610" s="1" customFormat="true" ht="12.8" hidden="false" customHeight="false" outlineLevel="0" collapsed="false">
      <c r="A610" s="93"/>
      <c r="B610" s="93" t="s">
        <v>874</v>
      </c>
      <c r="C610" s="135" t="s">
        <v>910</v>
      </c>
      <c r="D610" s="64" t="s">
        <v>911</v>
      </c>
      <c r="E610" s="65" t="s">
        <v>212</v>
      </c>
      <c r="F610" s="65" t="n">
        <v>12</v>
      </c>
      <c r="G610" s="66" t="n">
        <v>1.7</v>
      </c>
      <c r="H610" s="91" t="n">
        <f aca="false">G610*0.95</f>
        <v>1.615</v>
      </c>
      <c r="I610" s="68" t="s">
        <v>905</v>
      </c>
      <c r="J610" s="68"/>
      <c r="K610" s="121"/>
      <c r="L610" s="70"/>
      <c r="M610" s="70"/>
      <c r="N610" s="71" t="n">
        <f aca="false">O610*G610</f>
        <v>0</v>
      </c>
      <c r="O610" s="72" t="n">
        <f aca="false">L610*F610</f>
        <v>0</v>
      </c>
      <c r="P610" s="73" t="n">
        <v>20</v>
      </c>
      <c r="Q610" s="62" t="n">
        <f aca="false">L610*H610*F610</f>
        <v>0</v>
      </c>
      <c r="R610" s="62" t="n">
        <f aca="false">R609+Q610</f>
        <v>118.788</v>
      </c>
    </row>
    <row r="611" s="1" customFormat="true" ht="12.8" hidden="false" customHeight="false" outlineLevel="0" collapsed="false">
      <c r="A611" s="93"/>
      <c r="B611" s="93" t="s">
        <v>874</v>
      </c>
      <c r="C611" s="135" t="s">
        <v>912</v>
      </c>
      <c r="D611" s="64" t="s">
        <v>886</v>
      </c>
      <c r="E611" s="65" t="s">
        <v>212</v>
      </c>
      <c r="F611" s="65" t="n">
        <v>12</v>
      </c>
      <c r="G611" s="66" t="n">
        <v>1.7</v>
      </c>
      <c r="H611" s="91" t="n">
        <f aca="false">G611*0.95</f>
        <v>1.615</v>
      </c>
      <c r="I611" s="68" t="s">
        <v>905</v>
      </c>
      <c r="J611" s="68"/>
      <c r="K611" s="121"/>
      <c r="L611" s="70"/>
      <c r="M611" s="70"/>
      <c r="N611" s="71" t="n">
        <f aca="false">O611*G611</f>
        <v>0</v>
      </c>
      <c r="O611" s="72" t="n">
        <f aca="false">L611*F611</f>
        <v>0</v>
      </c>
      <c r="P611" s="73" t="n">
        <v>20</v>
      </c>
      <c r="Q611" s="62" t="n">
        <f aca="false">L611*H611*F611</f>
        <v>0</v>
      </c>
      <c r="R611" s="62" t="n">
        <f aca="false">R610+Q611</f>
        <v>118.788</v>
      </c>
    </row>
    <row r="612" s="1" customFormat="true" ht="12.8" hidden="false" customHeight="false" outlineLevel="0" collapsed="false">
      <c r="A612" s="93"/>
      <c r="B612" s="93" t="s">
        <v>874</v>
      </c>
      <c r="C612" s="95" t="s">
        <v>913</v>
      </c>
      <c r="D612" s="75" t="s">
        <v>914</v>
      </c>
      <c r="E612" s="76" t="s">
        <v>212</v>
      </c>
      <c r="F612" s="76" t="n">
        <v>12</v>
      </c>
      <c r="G612" s="77" t="n">
        <v>1.7</v>
      </c>
      <c r="H612" s="92" t="n">
        <f aca="false">G612*0.95</f>
        <v>1.615</v>
      </c>
      <c r="I612" s="79" t="s">
        <v>905</v>
      </c>
      <c r="J612" s="79" t="s">
        <v>28</v>
      </c>
      <c r="K612" s="122"/>
      <c r="L612" s="81"/>
      <c r="M612" s="81"/>
      <c r="N612" s="82" t="n">
        <f aca="false">O612*G612</f>
        <v>0</v>
      </c>
      <c r="O612" s="83" t="n">
        <f aca="false">L612*F612</f>
        <v>0</v>
      </c>
      <c r="P612" s="84" t="n">
        <v>20</v>
      </c>
      <c r="Q612" s="62" t="n">
        <f aca="false">L612*H612*F612</f>
        <v>0</v>
      </c>
      <c r="R612" s="62" t="n">
        <f aca="false">R611+Q612</f>
        <v>118.788</v>
      </c>
    </row>
    <row r="613" customFormat="false" ht="22.05" hidden="false" customHeight="false" outlineLevel="0" collapsed="false">
      <c r="A613" s="48" t="s">
        <v>123</v>
      </c>
      <c r="B613" s="48" t="s">
        <v>874</v>
      </c>
      <c r="D613" s="5" t="s">
        <v>915</v>
      </c>
      <c r="E613" s="85"/>
      <c r="F613" s="85"/>
      <c r="G613" s="85"/>
      <c r="H613" s="86"/>
      <c r="I613" s="85"/>
      <c r="J613" s="85"/>
      <c r="K613" s="248"/>
      <c r="L613" s="5"/>
      <c r="M613" s="5"/>
      <c r="N613" s="5"/>
      <c r="O613" s="5"/>
      <c r="P613" s="5"/>
      <c r="Q613" s="62" t="n">
        <f aca="false">L613*H613*F613</f>
        <v>0</v>
      </c>
      <c r="R613" s="62" t="n">
        <f aca="false">R612+Q613</f>
        <v>118.788</v>
      </c>
      <c r="S613" s="1"/>
      <c r="T613" s="1"/>
      <c r="U613" s="1"/>
      <c r="V613" s="1"/>
      <c r="W613" s="1"/>
      <c r="X613" s="1"/>
      <c r="Y613" s="1"/>
    </row>
    <row r="614" s="1" customFormat="true" ht="12.8" hidden="false" customHeight="false" outlineLevel="0" collapsed="false">
      <c r="A614" s="93" t="s">
        <v>123</v>
      </c>
      <c r="B614" s="93" t="s">
        <v>874</v>
      </c>
      <c r="C614" s="94" t="s">
        <v>916</v>
      </c>
      <c r="D614" s="52" t="s">
        <v>917</v>
      </c>
      <c r="E614" s="53" t="s">
        <v>533</v>
      </c>
      <c r="F614" s="53" t="n">
        <v>1</v>
      </c>
      <c r="G614" s="54" t="n">
        <v>74</v>
      </c>
      <c r="H614" s="90" t="n">
        <f aca="false">G614*0.95</f>
        <v>70.3</v>
      </c>
      <c r="I614" s="56" t="s">
        <v>905</v>
      </c>
      <c r="J614" s="56"/>
      <c r="K614" s="120" t="n">
        <v>30</v>
      </c>
      <c r="L614" s="58"/>
      <c r="M614" s="58"/>
      <c r="N614" s="59" t="n">
        <f aca="false">O614*G614</f>
        <v>0</v>
      </c>
      <c r="O614" s="60" t="n">
        <f aca="false">L614*F614</f>
        <v>0</v>
      </c>
      <c r="P614" s="61" t="n">
        <v>20</v>
      </c>
      <c r="Q614" s="62" t="n">
        <f aca="false">L614*H614*F614</f>
        <v>0</v>
      </c>
      <c r="R614" s="62" t="n">
        <f aca="false">R613+Q614</f>
        <v>118.788</v>
      </c>
    </row>
    <row r="615" s="1" customFormat="true" ht="12.8" hidden="false" customHeight="false" outlineLevel="0" collapsed="false">
      <c r="A615" s="93" t="s">
        <v>123</v>
      </c>
      <c r="B615" s="93" t="s">
        <v>874</v>
      </c>
      <c r="C615" s="95" t="s">
        <v>918</v>
      </c>
      <c r="D615" s="75" t="s">
        <v>919</v>
      </c>
      <c r="E615" s="76" t="s">
        <v>920</v>
      </c>
      <c r="F615" s="76" t="n">
        <v>1</v>
      </c>
      <c r="G615" s="77" t="n">
        <v>123</v>
      </c>
      <c r="H615" s="92" t="n">
        <f aca="false">G615*0.95</f>
        <v>116.85</v>
      </c>
      <c r="I615" s="79" t="s">
        <v>905</v>
      </c>
      <c r="J615" s="79" t="s">
        <v>28</v>
      </c>
      <c r="K615" s="122" t="n">
        <v>30</v>
      </c>
      <c r="L615" s="81"/>
      <c r="M615" s="81"/>
      <c r="N615" s="82" t="n">
        <f aca="false">O615*G615</f>
        <v>0</v>
      </c>
      <c r="O615" s="83" t="n">
        <f aca="false">L615*F615</f>
        <v>0</v>
      </c>
      <c r="P615" s="84" t="n">
        <v>20</v>
      </c>
      <c r="Q615" s="62" t="n">
        <f aca="false">L615*H615*F615</f>
        <v>0</v>
      </c>
      <c r="R615" s="62" t="n">
        <f aca="false">R614+Q615</f>
        <v>118.788</v>
      </c>
    </row>
    <row r="616" customFormat="false" ht="13.8" hidden="false" customHeight="false" outlineLevel="0" collapsed="false">
      <c r="A616" s="48"/>
      <c r="B616" s="48"/>
      <c r="Q616" s="62" t="n">
        <f aca="false">L616*H616*F616</f>
        <v>0</v>
      </c>
      <c r="R616" s="62" t="n">
        <f aca="false">R615+Q616</f>
        <v>118.788</v>
      </c>
      <c r="S616" s="1"/>
      <c r="T616" s="1"/>
      <c r="U616" s="1"/>
      <c r="V616" s="1"/>
      <c r="W616" s="1"/>
      <c r="X616" s="1"/>
      <c r="Y616" s="1"/>
    </row>
    <row r="617" customFormat="false" ht="13.8" hidden="false" customHeight="false" outlineLevel="0" collapsed="false">
      <c r="A617" s="48"/>
      <c r="B617" s="48"/>
      <c r="Q617" s="62" t="n">
        <f aca="false">L617*H617*F617</f>
        <v>0</v>
      </c>
      <c r="R617" s="62" t="n">
        <f aca="false">R616+Q617</f>
        <v>118.788</v>
      </c>
      <c r="S617" s="1"/>
      <c r="T617" s="1"/>
      <c r="U617" s="1"/>
      <c r="V617" s="1"/>
      <c r="W617" s="1"/>
      <c r="X617" s="1"/>
      <c r="Y617" s="1"/>
    </row>
    <row r="618" customFormat="false" ht="13.8" hidden="false" customHeight="false" outlineLevel="0" collapsed="false">
      <c r="A618" s="48"/>
      <c r="B618" s="48"/>
      <c r="Q618" s="62" t="n">
        <f aca="false">L618*H618*F618</f>
        <v>0</v>
      </c>
      <c r="R618" s="62" t="n">
        <f aca="false">R617+Q618</f>
        <v>118.788</v>
      </c>
      <c r="S618" s="1"/>
      <c r="T618" s="1"/>
      <c r="U618" s="1"/>
      <c r="V618" s="1"/>
      <c r="W618" s="1"/>
      <c r="X618" s="1"/>
      <c r="Y618" s="1"/>
    </row>
    <row r="619" customFormat="false" ht="13.8" hidden="false" customHeight="false" outlineLevel="0" collapsed="false">
      <c r="A619" s="48"/>
      <c r="B619" s="48"/>
      <c r="Q619" s="62" t="n">
        <f aca="false">L619*H619*F619</f>
        <v>0</v>
      </c>
      <c r="R619" s="62" t="n">
        <f aca="false">R618+Q619</f>
        <v>118.788</v>
      </c>
      <c r="S619" s="1"/>
      <c r="T619" s="1"/>
      <c r="U619" s="1"/>
      <c r="V619" s="1"/>
      <c r="W619" s="1"/>
      <c r="X619" s="1"/>
      <c r="Y619" s="1"/>
    </row>
    <row r="620" customFormat="false" ht="13.8" hidden="false" customHeight="false" outlineLevel="0" collapsed="false">
      <c r="A620" s="48"/>
      <c r="B620" s="48"/>
      <c r="Q620" s="62" t="n">
        <f aca="false">L620*H620*F620</f>
        <v>0</v>
      </c>
      <c r="R620" s="62" t="n">
        <f aca="false">R619+Q620</f>
        <v>118.788</v>
      </c>
      <c r="S620" s="1"/>
      <c r="T620" s="1"/>
      <c r="U620" s="1"/>
      <c r="V620" s="1"/>
      <c r="W620" s="1"/>
      <c r="X620" s="1"/>
      <c r="Y620" s="1"/>
    </row>
    <row r="621" customFormat="false" ht="13.8" hidden="false" customHeight="false" outlineLevel="0" collapsed="false">
      <c r="A621" s="48"/>
      <c r="B621" s="48"/>
      <c r="Q621" s="62" t="n">
        <f aca="false">L621*H621*F621</f>
        <v>0</v>
      </c>
      <c r="R621" s="62" t="n">
        <f aca="false">R620+Q621</f>
        <v>118.788</v>
      </c>
      <c r="S621" s="1"/>
      <c r="T621" s="1"/>
      <c r="U621" s="1"/>
      <c r="V621" s="1"/>
      <c r="W621" s="1"/>
      <c r="X621" s="1"/>
      <c r="Y621" s="1"/>
    </row>
    <row r="622" customFormat="false" ht="13.8" hidden="false" customHeight="false" outlineLevel="0" collapsed="false">
      <c r="A622" s="48"/>
      <c r="B622" s="48"/>
      <c r="Q622" s="62" t="n">
        <f aca="false">L622*H622*F622</f>
        <v>0</v>
      </c>
      <c r="R622" s="62" t="n">
        <f aca="false">R621+Q622</f>
        <v>118.788</v>
      </c>
      <c r="S622" s="1"/>
      <c r="T622" s="1"/>
      <c r="U622" s="1"/>
      <c r="V622" s="1"/>
      <c r="W622" s="1"/>
      <c r="X622" s="1"/>
      <c r="Y622" s="1"/>
    </row>
    <row r="623" customFormat="false" ht="13.8" hidden="false" customHeight="false" outlineLevel="0" collapsed="false">
      <c r="A623" s="48"/>
      <c r="B623" s="48"/>
      <c r="Q623" s="62" t="n">
        <f aca="false">L623*H623*F623</f>
        <v>0</v>
      </c>
      <c r="R623" s="62" t="n">
        <f aca="false">R622+Q623</f>
        <v>118.788</v>
      </c>
      <c r="S623" s="1"/>
      <c r="T623" s="1"/>
      <c r="U623" s="1"/>
      <c r="V623" s="1"/>
      <c r="W623" s="1"/>
      <c r="X623" s="1"/>
      <c r="Y623" s="1"/>
    </row>
    <row r="624" customFormat="false" ht="13.8" hidden="false" customHeight="false" outlineLevel="0" collapsed="false">
      <c r="A624" s="48"/>
      <c r="B624" s="48"/>
      <c r="Q624" s="62" t="n">
        <f aca="false">L624*H624*F624</f>
        <v>0</v>
      </c>
      <c r="R624" s="62" t="n">
        <f aca="false">R623+Q624</f>
        <v>118.788</v>
      </c>
      <c r="S624" s="1"/>
      <c r="T624" s="1"/>
      <c r="U624" s="1"/>
      <c r="V624" s="1"/>
      <c r="W624" s="1"/>
      <c r="X624" s="1"/>
      <c r="Y624" s="1"/>
    </row>
    <row r="625" customFormat="false" ht="13.8" hidden="false" customHeight="false" outlineLevel="0" collapsed="false">
      <c r="A625" s="48"/>
      <c r="B625" s="48"/>
      <c r="Q625" s="62" t="n">
        <f aca="false">L625*H625*F625</f>
        <v>0</v>
      </c>
      <c r="R625" s="62" t="n">
        <f aca="false">R624+Q625</f>
        <v>118.788</v>
      </c>
      <c r="S625" s="1"/>
      <c r="T625" s="1"/>
      <c r="U625" s="1"/>
      <c r="V625" s="1"/>
      <c r="W625" s="1"/>
      <c r="X625" s="1"/>
      <c r="Y625" s="1"/>
    </row>
    <row r="626" customFormat="false" ht="13.8" hidden="false" customHeight="false" outlineLevel="0" collapsed="false">
      <c r="A626" s="48"/>
      <c r="B626" s="48"/>
      <c r="Q626" s="62" t="n">
        <f aca="false">L626*H626*F626</f>
        <v>0</v>
      </c>
      <c r="R626" s="62" t="n">
        <f aca="false">R625+Q626</f>
        <v>118.788</v>
      </c>
      <c r="S626" s="1"/>
      <c r="T626" s="1"/>
      <c r="U626" s="1"/>
      <c r="V626" s="1"/>
      <c r="W626" s="1"/>
      <c r="X626" s="1"/>
      <c r="Y626" s="1"/>
    </row>
    <row r="627" customFormat="false" ht="13.8" hidden="false" customHeight="false" outlineLevel="0" collapsed="false">
      <c r="A627" s="48"/>
      <c r="B627" s="48"/>
      <c r="Q627" s="62" t="n">
        <f aca="false">L627*H627*F627</f>
        <v>0</v>
      </c>
      <c r="R627" s="62" t="n">
        <f aca="false">R626+Q627</f>
        <v>118.788</v>
      </c>
      <c r="S627" s="1"/>
      <c r="T627" s="1"/>
      <c r="U627" s="1"/>
      <c r="V627" s="1"/>
      <c r="W627" s="1"/>
      <c r="X627" s="1"/>
      <c r="Y627" s="1"/>
    </row>
    <row r="628" customFormat="false" ht="13.8" hidden="false" customHeight="false" outlineLevel="0" collapsed="false">
      <c r="A628" s="48"/>
      <c r="B628" s="48"/>
      <c r="Q628" s="62" t="n">
        <f aca="false">L628*H628*F628</f>
        <v>0</v>
      </c>
      <c r="R628" s="62" t="n">
        <f aca="false">R627+Q628</f>
        <v>118.788</v>
      </c>
      <c r="S628" s="1"/>
      <c r="T628" s="1"/>
      <c r="U628" s="1"/>
      <c r="V628" s="1"/>
      <c r="W628" s="1"/>
      <c r="X628" s="1"/>
      <c r="Y628" s="1"/>
    </row>
    <row r="629" customFormat="false" ht="13.8" hidden="false" customHeight="false" outlineLevel="0" collapsed="false">
      <c r="A629" s="48"/>
      <c r="B629" s="48"/>
      <c r="Q629" s="62" t="n">
        <f aca="false">L629*H629*F629</f>
        <v>0</v>
      </c>
      <c r="R629" s="62" t="n">
        <f aca="false">R628+Q629</f>
        <v>118.788</v>
      </c>
      <c r="S629" s="1"/>
      <c r="T629" s="1"/>
      <c r="U629" s="1"/>
      <c r="V629" s="1"/>
      <c r="W629" s="1"/>
      <c r="X629" s="1"/>
      <c r="Y629" s="1"/>
    </row>
    <row r="630" customFormat="false" ht="13.8" hidden="false" customHeight="false" outlineLevel="0" collapsed="false">
      <c r="A630" s="48"/>
      <c r="B630" s="48"/>
      <c r="Q630" s="62" t="n">
        <f aca="false">L630*H630*F630</f>
        <v>0</v>
      </c>
      <c r="R630" s="62" t="n">
        <f aca="false">R629+Q630</f>
        <v>118.788</v>
      </c>
      <c r="S630" s="1"/>
      <c r="T630" s="1"/>
      <c r="U630" s="1"/>
      <c r="V630" s="1"/>
      <c r="W630" s="1"/>
      <c r="X630" s="1"/>
      <c r="Y630" s="1"/>
    </row>
    <row r="631" customFormat="false" ht="13.8" hidden="false" customHeight="false" outlineLevel="0" collapsed="false">
      <c r="A631" s="48"/>
      <c r="B631" s="48"/>
      <c r="Q631" s="62" t="n">
        <f aca="false">L631*H631*F631</f>
        <v>0</v>
      </c>
      <c r="R631" s="62" t="n">
        <f aca="false">R630+Q631</f>
        <v>118.788</v>
      </c>
      <c r="S631" s="1"/>
      <c r="T631" s="1"/>
      <c r="U631" s="1"/>
      <c r="V631" s="1"/>
      <c r="W631" s="1"/>
      <c r="X631" s="1"/>
      <c r="Y631" s="1"/>
    </row>
    <row r="632" customFormat="false" ht="13.8" hidden="false" customHeight="false" outlineLevel="0" collapsed="false">
      <c r="A632" s="48"/>
      <c r="B632" s="48"/>
      <c r="Q632" s="62" t="n">
        <f aca="false">L632*H632*F632</f>
        <v>0</v>
      </c>
      <c r="R632" s="62" t="n">
        <f aca="false">R631+Q632</f>
        <v>118.788</v>
      </c>
      <c r="S632" s="1"/>
      <c r="T632" s="1"/>
      <c r="U632" s="1"/>
      <c r="V632" s="1"/>
      <c r="W632" s="1"/>
      <c r="X632" s="1"/>
      <c r="Y632" s="1"/>
    </row>
    <row r="633" customFormat="false" ht="13.8" hidden="false" customHeight="false" outlineLevel="0" collapsed="false">
      <c r="A633" s="48"/>
      <c r="B633" s="48"/>
      <c r="Q633" s="62" t="n">
        <f aca="false">L633*H633*F633</f>
        <v>0</v>
      </c>
      <c r="R633" s="62" t="n">
        <f aca="false">R632+Q633</f>
        <v>118.788</v>
      </c>
      <c r="S633" s="1"/>
      <c r="T633" s="1"/>
      <c r="U633" s="1"/>
      <c r="V633" s="1"/>
      <c r="W633" s="1"/>
      <c r="X633" s="1"/>
      <c r="Y633" s="1"/>
    </row>
    <row r="634" customFormat="false" ht="13.8" hidden="false" customHeight="false" outlineLevel="0" collapsed="false">
      <c r="A634" s="48"/>
      <c r="B634" s="48"/>
      <c r="Q634" s="62" t="n">
        <f aca="false">L634*H634*F634</f>
        <v>0</v>
      </c>
      <c r="R634" s="62" t="n">
        <f aca="false">R633+Q634</f>
        <v>118.788</v>
      </c>
      <c r="S634" s="1"/>
      <c r="T634" s="1"/>
      <c r="U634" s="1"/>
      <c r="V634" s="1"/>
      <c r="W634" s="1"/>
      <c r="X634" s="1"/>
      <c r="Y634" s="1"/>
    </row>
    <row r="635" customFormat="false" ht="13.8" hidden="false" customHeight="false" outlineLevel="0" collapsed="false">
      <c r="A635" s="48"/>
      <c r="B635" s="48"/>
      <c r="Q635" s="62" t="n">
        <f aca="false">L635*H635*F635</f>
        <v>0</v>
      </c>
      <c r="R635" s="62" t="n">
        <f aca="false">R634+Q635</f>
        <v>118.788</v>
      </c>
      <c r="S635" s="1"/>
      <c r="T635" s="1"/>
      <c r="U635" s="1"/>
      <c r="V635" s="1"/>
      <c r="W635" s="1"/>
      <c r="X635" s="1"/>
      <c r="Y635" s="1"/>
    </row>
    <row r="636" customFormat="false" ht="13.8" hidden="false" customHeight="false" outlineLevel="0" collapsed="false">
      <c r="A636" s="48"/>
      <c r="B636" s="48"/>
      <c r="Q636" s="62" t="n">
        <f aca="false">L636*H636*F636</f>
        <v>0</v>
      </c>
      <c r="R636" s="62" t="n">
        <f aca="false">R635+Q636</f>
        <v>118.788</v>
      </c>
      <c r="S636" s="1"/>
      <c r="T636" s="1"/>
      <c r="U636" s="1"/>
      <c r="V636" s="1"/>
      <c r="W636" s="1"/>
      <c r="X636" s="1"/>
      <c r="Y636" s="1"/>
    </row>
    <row r="637" customFormat="false" ht="13.8" hidden="false" customHeight="false" outlineLevel="0" collapsed="false">
      <c r="A637" s="48"/>
      <c r="B637" s="48"/>
      <c r="Q637" s="62" t="n">
        <f aca="false">L637*H637*F637</f>
        <v>0</v>
      </c>
      <c r="R637" s="62" t="n">
        <f aca="false">R636+Q637</f>
        <v>118.788</v>
      </c>
      <c r="S637" s="1"/>
      <c r="T637" s="1"/>
      <c r="U637" s="1"/>
      <c r="V637" s="1"/>
      <c r="W637" s="1"/>
      <c r="X637" s="1"/>
      <c r="Y637" s="1"/>
    </row>
    <row r="638" s="1" customFormat="true" ht="33.85" hidden="false" customHeight="false" outlineLevel="0" collapsed="false">
      <c r="A638" s="48"/>
      <c r="B638" s="48" t="s">
        <v>921</v>
      </c>
      <c r="D638" s="33" t="s">
        <v>922</v>
      </c>
      <c r="E638" s="33"/>
      <c r="F638" s="33"/>
      <c r="G638" s="33"/>
      <c r="H638" s="33"/>
      <c r="I638" s="33"/>
      <c r="J638" s="33"/>
      <c r="K638" s="33"/>
      <c r="Q638" s="62" t="n">
        <f aca="false">L638*H638*F638</f>
        <v>0</v>
      </c>
      <c r="R638" s="62" t="n">
        <f aca="false">R637+Q638</f>
        <v>118.788</v>
      </c>
    </row>
    <row r="639" customFormat="false" ht="14.25" hidden="false" customHeight="true" outlineLevel="0" collapsed="false">
      <c r="A639" s="117"/>
      <c r="B639" s="117"/>
      <c r="C639" s="7"/>
      <c r="D639" s="7"/>
      <c r="E639" s="34" t="s">
        <v>4</v>
      </c>
      <c r="F639" s="35" t="s">
        <v>5</v>
      </c>
      <c r="G639" s="36" t="s">
        <v>6</v>
      </c>
      <c r="H639" s="37" t="s">
        <v>7</v>
      </c>
      <c r="I639" s="38" t="s">
        <v>8</v>
      </c>
      <c r="J639" s="39" t="s">
        <v>9</v>
      </c>
      <c r="K639" s="226" t="s">
        <v>529</v>
      </c>
      <c r="L639" s="41" t="s">
        <v>11</v>
      </c>
      <c r="M639" s="41"/>
      <c r="N639" s="41"/>
      <c r="O639" s="41"/>
      <c r="P639" s="41"/>
      <c r="Q639" s="62"/>
      <c r="R639" s="62" t="n">
        <f aca="false">R638+Q639</f>
        <v>118.788</v>
      </c>
      <c r="S639" s="1"/>
      <c r="T639" s="1"/>
      <c r="U639" s="1"/>
      <c r="V639" s="1"/>
      <c r="W639" s="1"/>
      <c r="X639" s="1"/>
      <c r="Y639" s="1"/>
    </row>
    <row r="640" customFormat="false" ht="14.25" hidden="false" customHeight="true" outlineLevel="0" collapsed="false">
      <c r="A640" s="117"/>
      <c r="B640" s="117"/>
      <c r="C640" s="43" t="s">
        <v>14</v>
      </c>
      <c r="D640" s="43" t="s">
        <v>15</v>
      </c>
      <c r="E640" s="34"/>
      <c r="F640" s="35"/>
      <c r="G640" s="36"/>
      <c r="H640" s="37"/>
      <c r="I640" s="38"/>
      <c r="J640" s="39"/>
      <c r="K640" s="226"/>
      <c r="L640" s="44" t="s">
        <v>16</v>
      </c>
      <c r="M640" s="44"/>
      <c r="N640" s="45" t="s">
        <v>17</v>
      </c>
      <c r="O640" s="46" t="s">
        <v>18</v>
      </c>
      <c r="P640" s="47" t="s">
        <v>19</v>
      </c>
      <c r="Q640" s="62"/>
      <c r="R640" s="62" t="n">
        <f aca="false">R639+Q640</f>
        <v>118.788</v>
      </c>
      <c r="S640" s="1"/>
      <c r="T640" s="1"/>
      <c r="U640" s="1"/>
      <c r="V640" s="1"/>
      <c r="W640" s="1"/>
      <c r="X640" s="1"/>
      <c r="Y640" s="1"/>
    </row>
    <row r="641" customFormat="false" ht="13.8" hidden="false" customHeight="false" outlineLevel="0" collapsed="false">
      <c r="A641" s="117"/>
      <c r="B641" s="117"/>
      <c r="C641" s="43"/>
      <c r="D641" s="43"/>
      <c r="E641" s="34"/>
      <c r="F641" s="35"/>
      <c r="G641" s="36"/>
      <c r="H641" s="37"/>
      <c r="I641" s="38"/>
      <c r="J641" s="39"/>
      <c r="K641" s="226"/>
      <c r="L641" s="44"/>
      <c r="M641" s="44"/>
      <c r="N641" s="45"/>
      <c r="O641" s="46"/>
      <c r="P641" s="47"/>
      <c r="Q641" s="62" t="n">
        <f aca="false">L641*H641*F641</f>
        <v>0</v>
      </c>
      <c r="R641" s="62" t="n">
        <f aca="false">R640+Q641</f>
        <v>118.788</v>
      </c>
      <c r="S641" s="1"/>
      <c r="T641" s="1"/>
      <c r="U641" s="1"/>
      <c r="V641" s="1"/>
      <c r="W641" s="1"/>
      <c r="X641" s="1"/>
      <c r="Y641" s="1"/>
    </row>
    <row r="642" customFormat="false" ht="22.05" hidden="false" customHeight="false" outlineLevel="0" collapsed="false">
      <c r="A642" s="48" t="s">
        <v>50</v>
      </c>
      <c r="B642" s="48" t="s">
        <v>921</v>
      </c>
      <c r="D642" s="5" t="s">
        <v>923</v>
      </c>
      <c r="E642" s="5"/>
      <c r="F642" s="5"/>
      <c r="G642" s="5"/>
      <c r="H642" s="206"/>
      <c r="I642" s="5"/>
      <c r="J642" s="5"/>
      <c r="K642" s="88"/>
      <c r="L642" s="88"/>
      <c r="N642" s="88"/>
      <c r="O642" s="89"/>
      <c r="Q642" s="62" t="n">
        <f aca="false">L642*H642*F642</f>
        <v>0</v>
      </c>
      <c r="R642" s="62" t="n">
        <f aca="false">R641+Q642</f>
        <v>118.788</v>
      </c>
      <c r="S642" s="1"/>
      <c r="T642" s="1"/>
      <c r="U642" s="1"/>
      <c r="V642" s="1"/>
      <c r="W642" s="1"/>
      <c r="X642" s="1"/>
      <c r="Y642" s="1"/>
    </row>
    <row r="643" s="1" customFormat="true" ht="12.8" hidden="false" customHeight="false" outlineLevel="0" collapsed="false">
      <c r="A643" s="93" t="s">
        <v>50</v>
      </c>
      <c r="B643" s="93" t="s">
        <v>921</v>
      </c>
      <c r="C643" s="94" t="s">
        <v>924</v>
      </c>
      <c r="D643" s="52" t="s">
        <v>925</v>
      </c>
      <c r="E643" s="53" t="s">
        <v>73</v>
      </c>
      <c r="F643" s="53" t="n">
        <v>1</v>
      </c>
      <c r="G643" s="54" t="n">
        <v>19.11</v>
      </c>
      <c r="H643" s="90" t="n">
        <f aca="false">G643*0.95</f>
        <v>18.1545</v>
      </c>
      <c r="I643" s="56" t="s">
        <v>923</v>
      </c>
      <c r="J643" s="56" t="s">
        <v>28</v>
      </c>
      <c r="K643" s="249" t="n">
        <f aca="false">IF(E643="5l",H643/5,H643/3)</f>
        <v>3.6309</v>
      </c>
      <c r="L643" s="58"/>
      <c r="M643" s="58"/>
      <c r="N643" s="59" t="n">
        <f aca="false">O643*G643</f>
        <v>0</v>
      </c>
      <c r="O643" s="60" t="n">
        <f aca="false">L643*F643</f>
        <v>0</v>
      </c>
      <c r="P643" s="61" t="n">
        <v>20</v>
      </c>
      <c r="Q643" s="62" t="n">
        <f aca="false">L643*H643*F643</f>
        <v>0</v>
      </c>
      <c r="R643" s="62" t="n">
        <f aca="false">R642+Q643</f>
        <v>118.788</v>
      </c>
    </row>
    <row r="644" s="1" customFormat="true" ht="12.8" hidden="false" customHeight="false" outlineLevel="0" collapsed="false">
      <c r="A644" s="93" t="s">
        <v>50</v>
      </c>
      <c r="B644" s="93" t="s">
        <v>921</v>
      </c>
      <c r="C644" s="135" t="s">
        <v>926</v>
      </c>
      <c r="D644" s="64" t="s">
        <v>927</v>
      </c>
      <c r="E644" s="65" t="s">
        <v>110</v>
      </c>
      <c r="F644" s="65" t="n">
        <v>1</v>
      </c>
      <c r="G644" s="66" t="n">
        <v>13.3</v>
      </c>
      <c r="H644" s="91" t="n">
        <f aca="false">G644*0.95</f>
        <v>12.635</v>
      </c>
      <c r="I644" s="68" t="s">
        <v>923</v>
      </c>
      <c r="J644" s="68" t="s">
        <v>28</v>
      </c>
      <c r="K644" s="250" t="n">
        <f aca="false">IF(E644="5l",H644/5,H644/3)</f>
        <v>4.21166666666667</v>
      </c>
      <c r="L644" s="70"/>
      <c r="M644" s="70"/>
      <c r="N644" s="71" t="n">
        <f aca="false">O644*G644</f>
        <v>0</v>
      </c>
      <c r="O644" s="72" t="n">
        <f aca="false">L644*F644</f>
        <v>0</v>
      </c>
      <c r="P644" s="73" t="n">
        <v>20</v>
      </c>
      <c r="Q644" s="62" t="n">
        <f aca="false">L644*H644*F644</f>
        <v>0</v>
      </c>
      <c r="R644" s="62" t="n">
        <f aca="false">R643+Q644</f>
        <v>118.788</v>
      </c>
    </row>
    <row r="645" s="1" customFormat="true" ht="12.8" hidden="false" customHeight="false" outlineLevel="0" collapsed="false">
      <c r="A645" s="93" t="s">
        <v>50</v>
      </c>
      <c r="B645" s="93" t="s">
        <v>921</v>
      </c>
      <c r="C645" s="135" t="s">
        <v>928</v>
      </c>
      <c r="D645" s="64" t="s">
        <v>929</v>
      </c>
      <c r="E645" s="65" t="s">
        <v>73</v>
      </c>
      <c r="F645" s="65" t="n">
        <v>1</v>
      </c>
      <c r="G645" s="66" t="n">
        <v>19.16</v>
      </c>
      <c r="H645" s="91" t="n">
        <f aca="false">G645*0.95</f>
        <v>18.202</v>
      </c>
      <c r="I645" s="68" t="s">
        <v>923</v>
      </c>
      <c r="J645" s="68" t="s">
        <v>28</v>
      </c>
      <c r="K645" s="250" t="n">
        <f aca="false">IF(E645="5l",H645/5,H645/3)</f>
        <v>3.6404</v>
      </c>
      <c r="L645" s="70"/>
      <c r="M645" s="70"/>
      <c r="N645" s="71" t="n">
        <f aca="false">O645*G645</f>
        <v>0</v>
      </c>
      <c r="O645" s="72" t="n">
        <f aca="false">L645*F645</f>
        <v>0</v>
      </c>
      <c r="P645" s="73" t="n">
        <v>20</v>
      </c>
      <c r="Q645" s="62" t="n">
        <f aca="false">L645*H645*F645</f>
        <v>0</v>
      </c>
      <c r="R645" s="62" t="n">
        <f aca="false">R644+Q645</f>
        <v>118.788</v>
      </c>
    </row>
    <row r="646" s="1" customFormat="true" ht="12.8" hidden="false" customHeight="false" outlineLevel="0" collapsed="false">
      <c r="A646" s="93" t="s">
        <v>50</v>
      </c>
      <c r="B646" s="93" t="s">
        <v>921</v>
      </c>
      <c r="C646" s="135" t="s">
        <v>930</v>
      </c>
      <c r="D646" s="64" t="s">
        <v>931</v>
      </c>
      <c r="E646" s="65" t="s">
        <v>73</v>
      </c>
      <c r="F646" s="65" t="n">
        <v>1</v>
      </c>
      <c r="G646" s="66" t="n">
        <v>19.68</v>
      </c>
      <c r="H646" s="91" t="n">
        <f aca="false">G646*0.95</f>
        <v>18.696</v>
      </c>
      <c r="I646" s="68" t="s">
        <v>923</v>
      </c>
      <c r="J646" s="68" t="s">
        <v>28</v>
      </c>
      <c r="K646" s="250" t="n">
        <f aca="false">IF(E646="5l",H646/5,H646/3)</f>
        <v>3.7392</v>
      </c>
      <c r="L646" s="70"/>
      <c r="M646" s="70"/>
      <c r="N646" s="71" t="n">
        <f aca="false">O646*G646</f>
        <v>0</v>
      </c>
      <c r="O646" s="72" t="n">
        <f aca="false">L646*F646</f>
        <v>0</v>
      </c>
      <c r="P646" s="73" t="n">
        <v>20</v>
      </c>
      <c r="Q646" s="62" t="n">
        <f aca="false">L646*H646*F646</f>
        <v>0</v>
      </c>
      <c r="R646" s="62" t="n">
        <f aca="false">R645+Q646</f>
        <v>118.788</v>
      </c>
    </row>
    <row r="647" s="1" customFormat="true" ht="12.8" hidden="false" customHeight="false" outlineLevel="0" collapsed="false">
      <c r="A647" s="93" t="s">
        <v>50</v>
      </c>
      <c r="B647" s="93" t="s">
        <v>921</v>
      </c>
      <c r="C647" s="135" t="s">
        <v>932</v>
      </c>
      <c r="D647" s="64" t="s">
        <v>933</v>
      </c>
      <c r="E647" s="65" t="s">
        <v>73</v>
      </c>
      <c r="F647" s="65" t="n">
        <v>1</v>
      </c>
      <c r="G647" s="66" t="n">
        <v>16.47</v>
      </c>
      <c r="H647" s="91" t="n">
        <f aca="false">G647*0.95</f>
        <v>15.6465</v>
      </c>
      <c r="I647" s="68" t="s">
        <v>923</v>
      </c>
      <c r="J647" s="68" t="s">
        <v>28</v>
      </c>
      <c r="K647" s="250" t="n">
        <f aca="false">IF(E647="5l",H647/5,H647/3)</f>
        <v>3.1293</v>
      </c>
      <c r="L647" s="70"/>
      <c r="M647" s="70"/>
      <c r="N647" s="71" t="n">
        <f aca="false">O647*G647</f>
        <v>0</v>
      </c>
      <c r="O647" s="72" t="n">
        <f aca="false">L647*F647</f>
        <v>0</v>
      </c>
      <c r="P647" s="73" t="n">
        <v>20</v>
      </c>
      <c r="Q647" s="62" t="n">
        <f aca="false">L647*H647*F647</f>
        <v>0</v>
      </c>
      <c r="R647" s="62" t="n">
        <f aca="false">R646+Q647</f>
        <v>118.788</v>
      </c>
    </row>
    <row r="648" s="1" customFormat="true" ht="12.8" hidden="false" customHeight="false" outlineLevel="0" collapsed="false">
      <c r="A648" s="93" t="s">
        <v>50</v>
      </c>
      <c r="B648" s="93" t="s">
        <v>921</v>
      </c>
      <c r="C648" s="135" t="s">
        <v>934</v>
      </c>
      <c r="D648" s="64" t="s">
        <v>935</v>
      </c>
      <c r="E648" s="65" t="s">
        <v>73</v>
      </c>
      <c r="F648" s="65" t="n">
        <v>1</v>
      </c>
      <c r="G648" s="66" t="n">
        <v>18.6</v>
      </c>
      <c r="H648" s="91" t="n">
        <f aca="false">G648*0.95</f>
        <v>17.67</v>
      </c>
      <c r="I648" s="68" t="s">
        <v>923</v>
      </c>
      <c r="J648" s="68" t="s">
        <v>28</v>
      </c>
      <c r="K648" s="250" t="n">
        <f aca="false">IF(E648="5l",H648/5,H648/3)</f>
        <v>3.534</v>
      </c>
      <c r="L648" s="70"/>
      <c r="M648" s="70"/>
      <c r="N648" s="71" t="n">
        <f aca="false">O648*G648</f>
        <v>0</v>
      </c>
      <c r="O648" s="72" t="n">
        <f aca="false">L648*F648</f>
        <v>0</v>
      </c>
      <c r="P648" s="73" t="n">
        <v>20</v>
      </c>
      <c r="Q648" s="62" t="n">
        <f aca="false">L648*H648*F648</f>
        <v>0</v>
      </c>
      <c r="R648" s="62" t="n">
        <f aca="false">R647+Q648</f>
        <v>118.788</v>
      </c>
    </row>
    <row r="649" s="1" customFormat="true" ht="12.8" hidden="false" customHeight="false" outlineLevel="0" collapsed="false">
      <c r="A649" s="93" t="s">
        <v>50</v>
      </c>
      <c r="B649" s="93" t="s">
        <v>921</v>
      </c>
      <c r="C649" s="135" t="s">
        <v>936</v>
      </c>
      <c r="D649" s="64" t="s">
        <v>937</v>
      </c>
      <c r="E649" s="65" t="s">
        <v>73</v>
      </c>
      <c r="F649" s="65" t="n">
        <v>1</v>
      </c>
      <c r="G649" s="66" t="n">
        <v>24.2</v>
      </c>
      <c r="H649" s="91" t="n">
        <f aca="false">G649*0.95</f>
        <v>22.99</v>
      </c>
      <c r="I649" s="68" t="s">
        <v>923</v>
      </c>
      <c r="J649" s="68" t="s">
        <v>28</v>
      </c>
      <c r="K649" s="250" t="n">
        <f aca="false">IF(E649="5l",H649/5,H649/3)</f>
        <v>4.598</v>
      </c>
      <c r="L649" s="70"/>
      <c r="M649" s="70"/>
      <c r="N649" s="71" t="n">
        <f aca="false">O649*G649</f>
        <v>0</v>
      </c>
      <c r="O649" s="72" t="n">
        <f aca="false">L649*F649</f>
        <v>0</v>
      </c>
      <c r="P649" s="73" t="n">
        <v>20</v>
      </c>
      <c r="Q649" s="62" t="n">
        <f aca="false">L649*H649*F649</f>
        <v>0</v>
      </c>
      <c r="R649" s="62" t="n">
        <f aca="false">R648+Q649</f>
        <v>118.788</v>
      </c>
    </row>
    <row r="650" s="1" customFormat="true" ht="12.8" hidden="false" customHeight="false" outlineLevel="0" collapsed="false">
      <c r="A650" s="93" t="s">
        <v>50</v>
      </c>
      <c r="B650" s="93" t="s">
        <v>921</v>
      </c>
      <c r="C650" s="135" t="s">
        <v>938</v>
      </c>
      <c r="D650" s="64" t="s">
        <v>939</v>
      </c>
      <c r="E650" s="65" t="s">
        <v>73</v>
      </c>
      <c r="F650" s="65" t="n">
        <v>1</v>
      </c>
      <c r="G650" s="66" t="n">
        <v>19.8</v>
      </c>
      <c r="H650" s="91" t="n">
        <f aca="false">G650*0.95</f>
        <v>18.81</v>
      </c>
      <c r="I650" s="68" t="s">
        <v>923</v>
      </c>
      <c r="J650" s="68" t="s">
        <v>28</v>
      </c>
      <c r="K650" s="250" t="n">
        <f aca="false">IF(E650="5l",H650/5,H650/3)</f>
        <v>3.762</v>
      </c>
      <c r="L650" s="70"/>
      <c r="M650" s="70"/>
      <c r="N650" s="71" t="n">
        <f aca="false">O650*G650</f>
        <v>0</v>
      </c>
      <c r="O650" s="72" t="n">
        <f aca="false">L650*F650</f>
        <v>0</v>
      </c>
      <c r="P650" s="73" t="n">
        <v>20</v>
      </c>
      <c r="Q650" s="62" t="n">
        <f aca="false">L650*H650*F650</f>
        <v>0</v>
      </c>
      <c r="R650" s="62" t="n">
        <f aca="false">R649+Q650</f>
        <v>118.788</v>
      </c>
    </row>
    <row r="651" s="1" customFormat="true" ht="12.8" hidden="false" customHeight="false" outlineLevel="0" collapsed="false">
      <c r="A651" s="93" t="s">
        <v>50</v>
      </c>
      <c r="B651" s="93" t="s">
        <v>921</v>
      </c>
      <c r="C651" s="135" t="s">
        <v>940</v>
      </c>
      <c r="D651" s="64" t="s">
        <v>941</v>
      </c>
      <c r="E651" s="65" t="s">
        <v>73</v>
      </c>
      <c r="F651" s="65" t="n">
        <v>1</v>
      </c>
      <c r="G651" s="66" t="n">
        <v>18.63</v>
      </c>
      <c r="H651" s="91" t="n">
        <f aca="false">G651*0.95</f>
        <v>17.6985</v>
      </c>
      <c r="I651" s="68" t="s">
        <v>923</v>
      </c>
      <c r="J651" s="68" t="s">
        <v>28</v>
      </c>
      <c r="K651" s="250" t="n">
        <f aca="false">IF(E651="5l",H651/5,H651/3)</f>
        <v>3.5397</v>
      </c>
      <c r="L651" s="81"/>
      <c r="M651" s="81"/>
      <c r="N651" s="71" t="n">
        <f aca="false">O651*G651</f>
        <v>0</v>
      </c>
      <c r="O651" s="72" t="n">
        <f aca="false">L651*F651</f>
        <v>0</v>
      </c>
      <c r="P651" s="73" t="n">
        <v>20</v>
      </c>
      <c r="Q651" s="62" t="n">
        <f aca="false">L651*H651*F651</f>
        <v>0</v>
      </c>
      <c r="R651" s="62" t="n">
        <f aca="false">R650+Q651</f>
        <v>118.788</v>
      </c>
    </row>
    <row r="652" s="1" customFormat="true" ht="12.8" hidden="false" customHeight="false" outlineLevel="0" collapsed="false">
      <c r="A652" s="93" t="s">
        <v>50</v>
      </c>
      <c r="B652" s="93" t="s">
        <v>921</v>
      </c>
      <c r="C652" s="94" t="s">
        <v>942</v>
      </c>
      <c r="D652" s="52" t="s">
        <v>943</v>
      </c>
      <c r="E652" s="53" t="s">
        <v>110</v>
      </c>
      <c r="F652" s="53" t="n">
        <v>1</v>
      </c>
      <c r="G652" s="54" t="n">
        <v>11.84</v>
      </c>
      <c r="H652" s="90" t="n">
        <f aca="false">G652*0.95</f>
        <v>11.248</v>
      </c>
      <c r="I652" s="56" t="s">
        <v>923</v>
      </c>
      <c r="J652" s="56" t="s">
        <v>28</v>
      </c>
      <c r="K652" s="251" t="n">
        <f aca="false">IF(E652="5l",H652/5,H652/3)</f>
        <v>3.74933333333333</v>
      </c>
      <c r="L652" s="58"/>
      <c r="M652" s="58"/>
      <c r="N652" s="59" t="n">
        <f aca="false">O652*G652</f>
        <v>0</v>
      </c>
      <c r="O652" s="60" t="n">
        <f aca="false">L652*F652</f>
        <v>0</v>
      </c>
      <c r="P652" s="61" t="n">
        <v>20</v>
      </c>
      <c r="Q652" s="62" t="n">
        <f aca="false">L652*H652*F652</f>
        <v>0</v>
      </c>
      <c r="R652" s="62" t="n">
        <f aca="false">R651+Q652</f>
        <v>118.788</v>
      </c>
    </row>
    <row r="653" s="1" customFormat="true" ht="12.8" hidden="false" customHeight="false" outlineLevel="0" collapsed="false">
      <c r="A653" s="93" t="s">
        <v>50</v>
      </c>
      <c r="B653" s="93" t="s">
        <v>921</v>
      </c>
      <c r="C653" s="95" t="s">
        <v>944</v>
      </c>
      <c r="D653" s="75" t="s">
        <v>945</v>
      </c>
      <c r="E653" s="76" t="s">
        <v>73</v>
      </c>
      <c r="F653" s="76" t="n">
        <v>1</v>
      </c>
      <c r="G653" s="77" t="n">
        <v>16</v>
      </c>
      <c r="H653" s="92" t="n">
        <f aca="false">G653*0.95</f>
        <v>15.2</v>
      </c>
      <c r="I653" s="79" t="s">
        <v>923</v>
      </c>
      <c r="J653" s="79" t="s">
        <v>28</v>
      </c>
      <c r="K653" s="252" t="n">
        <f aca="false">IF(E653="5l",H653/5,H653/3)</f>
        <v>3.04</v>
      </c>
      <c r="L653" s="81"/>
      <c r="M653" s="81"/>
      <c r="N653" s="82" t="n">
        <f aca="false">O653*G653</f>
        <v>0</v>
      </c>
      <c r="O653" s="83" t="n">
        <f aca="false">L653*F653</f>
        <v>0</v>
      </c>
      <c r="P653" s="84" t="n">
        <v>20</v>
      </c>
      <c r="Q653" s="62" t="n">
        <f aca="false">L653*H653*F653</f>
        <v>0</v>
      </c>
      <c r="R653" s="62" t="n">
        <f aca="false">R652+Q653</f>
        <v>118.788</v>
      </c>
    </row>
    <row r="654" s="1" customFormat="true" ht="12.8" hidden="false" customHeight="false" outlineLevel="0" collapsed="false">
      <c r="A654" s="93" t="s">
        <v>50</v>
      </c>
      <c r="B654" s="93" t="s">
        <v>921</v>
      </c>
      <c r="C654" s="95" t="s">
        <v>946</v>
      </c>
      <c r="D654" s="75" t="s">
        <v>947</v>
      </c>
      <c r="E654" s="76" t="s">
        <v>110</v>
      </c>
      <c r="F654" s="76" t="n">
        <v>1</v>
      </c>
      <c r="G654" s="77" t="n">
        <v>11.84</v>
      </c>
      <c r="H654" s="92" t="n">
        <f aca="false">G654*0.95</f>
        <v>11.248</v>
      </c>
      <c r="I654" s="79" t="s">
        <v>923</v>
      </c>
      <c r="J654" s="79" t="s">
        <v>28</v>
      </c>
      <c r="K654" s="252" t="n">
        <f aca="false">IF(E654="5l",H654/5,H654/3)</f>
        <v>3.74933333333333</v>
      </c>
      <c r="L654" s="104"/>
      <c r="M654" s="104"/>
      <c r="N654" s="82" t="n">
        <f aca="false">O654*G654</f>
        <v>0</v>
      </c>
      <c r="O654" s="83" t="n">
        <f aca="false">L654*F654</f>
        <v>0</v>
      </c>
      <c r="P654" s="84" t="n">
        <v>20</v>
      </c>
      <c r="Q654" s="62" t="n">
        <f aca="false">L654*H654*F654</f>
        <v>0</v>
      </c>
      <c r="R654" s="62" t="n">
        <f aca="false">R653+Q654</f>
        <v>118.788</v>
      </c>
    </row>
    <row r="655" customFormat="false" ht="22.05" hidden="false" customHeight="false" outlineLevel="0" collapsed="false">
      <c r="A655" s="48" t="s">
        <v>50</v>
      </c>
      <c r="B655" s="48" t="s">
        <v>921</v>
      </c>
      <c r="D655" s="5" t="s">
        <v>948</v>
      </c>
      <c r="E655" s="85"/>
      <c r="F655" s="85"/>
      <c r="G655" s="85"/>
      <c r="H655" s="86"/>
      <c r="I655" s="85"/>
      <c r="J655" s="85"/>
      <c r="K655" s="253"/>
      <c r="L655" s="88"/>
      <c r="M655" s="88"/>
      <c r="O655" s="88"/>
      <c r="P655" s="89"/>
      <c r="Q655" s="62" t="n">
        <f aca="false">L655*H655*F655</f>
        <v>0</v>
      </c>
      <c r="R655" s="62" t="n">
        <f aca="false">R654+Q655</f>
        <v>118.788</v>
      </c>
      <c r="S655" s="1"/>
      <c r="T655" s="1"/>
      <c r="U655" s="1"/>
      <c r="V655" s="1"/>
      <c r="W655" s="1"/>
      <c r="X655" s="1"/>
      <c r="Y655" s="1"/>
    </row>
    <row r="656" s="1" customFormat="true" ht="12.8" hidden="false" customHeight="false" outlineLevel="0" collapsed="false">
      <c r="A656" s="93" t="s">
        <v>50</v>
      </c>
      <c r="B656" s="93" t="s">
        <v>921</v>
      </c>
      <c r="C656" s="94" t="s">
        <v>949</v>
      </c>
      <c r="D656" s="52" t="s">
        <v>950</v>
      </c>
      <c r="E656" s="53" t="s">
        <v>110</v>
      </c>
      <c r="F656" s="53" t="n">
        <v>1</v>
      </c>
      <c r="G656" s="54" t="n">
        <v>11.8</v>
      </c>
      <c r="H656" s="90" t="n">
        <f aca="false">G656*0.95</f>
        <v>11.21</v>
      </c>
      <c r="I656" s="56" t="s">
        <v>951</v>
      </c>
      <c r="J656" s="56" t="s">
        <v>28</v>
      </c>
      <c r="K656" s="251" t="n">
        <f aca="false">IF(E656="5l",H656/5,H656/3)</f>
        <v>3.73666666666667</v>
      </c>
      <c r="L656" s="58"/>
      <c r="M656" s="58"/>
      <c r="N656" s="59" t="n">
        <f aca="false">O656*G656</f>
        <v>0</v>
      </c>
      <c r="O656" s="60" t="n">
        <f aca="false">L656*F656</f>
        <v>0</v>
      </c>
      <c r="P656" s="61" t="n">
        <v>20</v>
      </c>
      <c r="Q656" s="62" t="n">
        <f aca="false">L656*H656*F656</f>
        <v>0</v>
      </c>
      <c r="R656" s="62" t="n">
        <f aca="false">R655+Q656</f>
        <v>118.788</v>
      </c>
    </row>
    <row r="657" s="1" customFormat="true" ht="12.8" hidden="false" customHeight="false" outlineLevel="0" collapsed="false">
      <c r="A657" s="93" t="s">
        <v>50</v>
      </c>
      <c r="B657" s="93" t="s">
        <v>921</v>
      </c>
      <c r="C657" s="135" t="s">
        <v>952</v>
      </c>
      <c r="D657" s="64" t="s">
        <v>953</v>
      </c>
      <c r="E657" s="65" t="s">
        <v>73</v>
      </c>
      <c r="F657" s="65" t="n">
        <v>1</v>
      </c>
      <c r="G657" s="66" t="n">
        <v>17.37</v>
      </c>
      <c r="H657" s="91" t="n">
        <f aca="false">G657*0.95</f>
        <v>16.5015</v>
      </c>
      <c r="I657" s="68" t="s">
        <v>951</v>
      </c>
      <c r="J657" s="68" t="s">
        <v>28</v>
      </c>
      <c r="K657" s="250" t="n">
        <f aca="false">IF(E657="5l",H657/5,H657/3)</f>
        <v>3.3003</v>
      </c>
      <c r="L657" s="70"/>
      <c r="M657" s="70"/>
      <c r="N657" s="71" t="n">
        <f aca="false">O657*G657</f>
        <v>0</v>
      </c>
      <c r="O657" s="72" t="n">
        <f aca="false">L657*F657</f>
        <v>0</v>
      </c>
      <c r="P657" s="73" t="n">
        <v>20</v>
      </c>
      <c r="Q657" s="62" t="n">
        <f aca="false">L657*H657*F657</f>
        <v>0</v>
      </c>
      <c r="R657" s="62" t="n">
        <f aca="false">R656+Q657</f>
        <v>118.788</v>
      </c>
    </row>
    <row r="658" s="1" customFormat="true" ht="12.8" hidden="false" customHeight="false" outlineLevel="0" collapsed="false">
      <c r="A658" s="93" t="s">
        <v>50</v>
      </c>
      <c r="B658" s="93" t="s">
        <v>921</v>
      </c>
      <c r="C658" s="135" t="s">
        <v>954</v>
      </c>
      <c r="D658" s="64" t="s">
        <v>955</v>
      </c>
      <c r="E658" s="65" t="s">
        <v>73</v>
      </c>
      <c r="F658" s="65" t="n">
        <v>1</v>
      </c>
      <c r="G658" s="66" t="n">
        <v>18.14</v>
      </c>
      <c r="H658" s="91" t="n">
        <f aca="false">G658*0.95</f>
        <v>17.233</v>
      </c>
      <c r="I658" s="68" t="s">
        <v>951</v>
      </c>
      <c r="J658" s="68" t="s">
        <v>28</v>
      </c>
      <c r="K658" s="250" t="n">
        <f aca="false">IF(E658="5l",H658/5,H658/3)</f>
        <v>3.4466</v>
      </c>
      <c r="L658" s="70"/>
      <c r="M658" s="70"/>
      <c r="N658" s="71" t="n">
        <f aca="false">O658*G658</f>
        <v>0</v>
      </c>
      <c r="O658" s="72" t="n">
        <f aca="false">L658*F658</f>
        <v>0</v>
      </c>
      <c r="P658" s="73" t="n">
        <v>20</v>
      </c>
      <c r="Q658" s="62" t="n">
        <f aca="false">L658*H658*F658</f>
        <v>0</v>
      </c>
      <c r="R658" s="62" t="n">
        <f aca="false">R657+Q658</f>
        <v>118.788</v>
      </c>
    </row>
    <row r="659" s="1" customFormat="true" ht="12.8" hidden="false" customHeight="false" outlineLevel="0" collapsed="false">
      <c r="A659" s="93" t="s">
        <v>50</v>
      </c>
      <c r="B659" s="93" t="s">
        <v>921</v>
      </c>
      <c r="C659" s="135" t="s">
        <v>956</v>
      </c>
      <c r="D659" s="64" t="s">
        <v>957</v>
      </c>
      <c r="E659" s="65" t="s">
        <v>110</v>
      </c>
      <c r="F659" s="65" t="n">
        <v>1</v>
      </c>
      <c r="G659" s="66" t="n">
        <v>13.15</v>
      </c>
      <c r="H659" s="91" t="n">
        <f aca="false">G659*0.95</f>
        <v>12.4925</v>
      </c>
      <c r="I659" s="68" t="s">
        <v>951</v>
      </c>
      <c r="J659" s="68" t="s">
        <v>28</v>
      </c>
      <c r="K659" s="250" t="n">
        <f aca="false">IF(E659="5l",H659/5,H659/3)</f>
        <v>4.16416666666667</v>
      </c>
      <c r="L659" s="70"/>
      <c r="M659" s="70"/>
      <c r="N659" s="71" t="n">
        <f aca="false">O659*G659</f>
        <v>0</v>
      </c>
      <c r="O659" s="72" t="n">
        <f aca="false">L659*F659</f>
        <v>0</v>
      </c>
      <c r="P659" s="73" t="n">
        <v>20</v>
      </c>
      <c r="Q659" s="62" t="n">
        <f aca="false">L659*H659*F659</f>
        <v>0</v>
      </c>
      <c r="R659" s="62" t="n">
        <f aca="false">R658+Q659</f>
        <v>118.788</v>
      </c>
    </row>
    <row r="660" s="1" customFormat="true" ht="12.8" hidden="false" customHeight="false" outlineLevel="0" collapsed="false">
      <c r="A660" s="93" t="s">
        <v>50</v>
      </c>
      <c r="B660" s="93" t="s">
        <v>921</v>
      </c>
      <c r="C660" s="135" t="s">
        <v>958</v>
      </c>
      <c r="D660" s="64" t="s">
        <v>959</v>
      </c>
      <c r="E660" s="65" t="s">
        <v>110</v>
      </c>
      <c r="F660" s="65" t="n">
        <v>1</v>
      </c>
      <c r="G660" s="66" t="n">
        <v>12.43</v>
      </c>
      <c r="H660" s="91" t="n">
        <f aca="false">G660*0.95</f>
        <v>11.8085</v>
      </c>
      <c r="I660" s="68" t="s">
        <v>951</v>
      </c>
      <c r="J660" s="68" t="s">
        <v>28</v>
      </c>
      <c r="K660" s="250" t="n">
        <f aca="false">IF(E660="5l",H660/5,H660/3)</f>
        <v>3.93616666666667</v>
      </c>
      <c r="L660" s="70"/>
      <c r="M660" s="70"/>
      <c r="N660" s="71" t="n">
        <f aca="false">O660*G660</f>
        <v>0</v>
      </c>
      <c r="O660" s="72" t="n">
        <f aca="false">L660*F660</f>
        <v>0</v>
      </c>
      <c r="P660" s="73" t="n">
        <v>20</v>
      </c>
      <c r="Q660" s="62" t="n">
        <f aca="false">L660*H660*F660</f>
        <v>0</v>
      </c>
      <c r="R660" s="62" t="n">
        <f aca="false">R659+Q660</f>
        <v>118.788</v>
      </c>
    </row>
    <row r="661" s="1" customFormat="true" ht="12.8" hidden="false" customHeight="false" outlineLevel="0" collapsed="false">
      <c r="A661" s="93" t="s">
        <v>50</v>
      </c>
      <c r="B661" s="93" t="s">
        <v>921</v>
      </c>
      <c r="C661" s="135" t="s">
        <v>960</v>
      </c>
      <c r="D661" s="64" t="s">
        <v>959</v>
      </c>
      <c r="E661" s="65" t="s">
        <v>73</v>
      </c>
      <c r="F661" s="65" t="n">
        <v>1</v>
      </c>
      <c r="G661" s="66" t="n">
        <v>19.83</v>
      </c>
      <c r="H661" s="91" t="n">
        <f aca="false">G661*0.95</f>
        <v>18.8385</v>
      </c>
      <c r="I661" s="68" t="s">
        <v>951</v>
      </c>
      <c r="J661" s="68" t="s">
        <v>28</v>
      </c>
      <c r="K661" s="250" t="n">
        <f aca="false">IF(E661="5l",H661/5,H661/3)</f>
        <v>3.7677</v>
      </c>
      <c r="L661" s="70"/>
      <c r="M661" s="70"/>
      <c r="N661" s="71" t="n">
        <f aca="false">O661*G661</f>
        <v>0</v>
      </c>
      <c r="O661" s="72" t="n">
        <f aca="false">L661*F661</f>
        <v>0</v>
      </c>
      <c r="P661" s="73" t="n">
        <v>20</v>
      </c>
      <c r="Q661" s="62" t="n">
        <f aca="false">L661*H661*F661</f>
        <v>0</v>
      </c>
      <c r="R661" s="62" t="n">
        <f aca="false">R660+Q661</f>
        <v>118.788</v>
      </c>
    </row>
    <row r="662" s="1" customFormat="true" ht="12.8" hidden="false" customHeight="false" outlineLevel="0" collapsed="false">
      <c r="A662" s="93" t="s">
        <v>50</v>
      </c>
      <c r="B662" s="93" t="s">
        <v>921</v>
      </c>
      <c r="C662" s="135" t="s">
        <v>961</v>
      </c>
      <c r="D662" s="64" t="s">
        <v>962</v>
      </c>
      <c r="E662" s="65" t="s">
        <v>73</v>
      </c>
      <c r="F662" s="65" t="n">
        <v>1</v>
      </c>
      <c r="G662" s="66" t="n">
        <v>15.26</v>
      </c>
      <c r="H662" s="91" t="n">
        <f aca="false">G662*0.95</f>
        <v>14.497</v>
      </c>
      <c r="I662" s="68" t="s">
        <v>951</v>
      </c>
      <c r="J662" s="68" t="s">
        <v>28</v>
      </c>
      <c r="K662" s="250" t="n">
        <f aca="false">IF(E662="5l",H662/5,H662/3)</f>
        <v>2.8994</v>
      </c>
      <c r="L662" s="70"/>
      <c r="M662" s="70"/>
      <c r="N662" s="71" t="n">
        <f aca="false">O662*G662</f>
        <v>0</v>
      </c>
      <c r="O662" s="72" t="n">
        <f aca="false">L662*F662</f>
        <v>0</v>
      </c>
      <c r="P662" s="73" t="n">
        <v>20</v>
      </c>
      <c r="Q662" s="62" t="n">
        <f aca="false">L662*H662*F662</f>
        <v>0</v>
      </c>
      <c r="R662" s="62" t="n">
        <f aca="false">R661+Q662</f>
        <v>118.788</v>
      </c>
    </row>
    <row r="663" s="1" customFormat="true" ht="12.8" hidden="false" customHeight="false" outlineLevel="0" collapsed="false">
      <c r="A663" s="93" t="s">
        <v>50</v>
      </c>
      <c r="B663" s="93" t="s">
        <v>921</v>
      </c>
      <c r="C663" s="135" t="s">
        <v>963</v>
      </c>
      <c r="D663" s="64" t="s">
        <v>964</v>
      </c>
      <c r="E663" s="65" t="s">
        <v>110</v>
      </c>
      <c r="F663" s="65" t="n">
        <v>1</v>
      </c>
      <c r="G663" s="66" t="n">
        <v>11.17</v>
      </c>
      <c r="H663" s="91" t="n">
        <f aca="false">G663*0.95</f>
        <v>10.6115</v>
      </c>
      <c r="I663" s="68" t="s">
        <v>951</v>
      </c>
      <c r="J663" s="68" t="s">
        <v>28</v>
      </c>
      <c r="K663" s="250" t="n">
        <f aca="false">IF(E663="5l",H663/5,H663/3)</f>
        <v>3.53716666666667</v>
      </c>
      <c r="L663" s="81"/>
      <c r="M663" s="81"/>
      <c r="N663" s="71" t="n">
        <f aca="false">O663*G663</f>
        <v>0</v>
      </c>
      <c r="O663" s="72" t="n">
        <f aca="false">L663*F663</f>
        <v>0</v>
      </c>
      <c r="P663" s="73" t="n">
        <v>20</v>
      </c>
      <c r="Q663" s="62" t="n">
        <f aca="false">L663*H663*F663</f>
        <v>0</v>
      </c>
      <c r="R663" s="62" t="n">
        <f aca="false">R662+Q663</f>
        <v>118.788</v>
      </c>
    </row>
    <row r="664" s="1" customFormat="true" ht="12.8" hidden="false" customHeight="false" outlineLevel="0" collapsed="false">
      <c r="A664" s="93" t="s">
        <v>50</v>
      </c>
      <c r="B664" s="93" t="s">
        <v>921</v>
      </c>
      <c r="C664" s="94" t="s">
        <v>965</v>
      </c>
      <c r="D664" s="52" t="s">
        <v>966</v>
      </c>
      <c r="E664" s="53" t="s">
        <v>110</v>
      </c>
      <c r="F664" s="53" t="n">
        <v>1</v>
      </c>
      <c r="G664" s="54" t="n">
        <v>14.68</v>
      </c>
      <c r="H664" s="90" t="n">
        <f aca="false">G664*0.95</f>
        <v>13.946</v>
      </c>
      <c r="I664" s="56" t="s">
        <v>951</v>
      </c>
      <c r="J664" s="56" t="s">
        <v>28</v>
      </c>
      <c r="K664" s="251" t="n">
        <f aca="false">IF(E664="5l",H664/5,H664/3)</f>
        <v>4.64866666666667</v>
      </c>
      <c r="L664" s="58"/>
      <c r="M664" s="58"/>
      <c r="N664" s="59" t="n">
        <f aca="false">O664*G664</f>
        <v>0</v>
      </c>
      <c r="O664" s="60" t="n">
        <f aca="false">L664*F664</f>
        <v>0</v>
      </c>
      <c r="P664" s="61" t="n">
        <v>20</v>
      </c>
      <c r="Q664" s="62" t="n">
        <f aca="false">L664*H664*F664</f>
        <v>0</v>
      </c>
      <c r="R664" s="62" t="n">
        <f aca="false">R663+Q664</f>
        <v>118.788</v>
      </c>
    </row>
    <row r="665" s="1" customFormat="true" ht="12.8" hidden="false" customHeight="false" outlineLevel="0" collapsed="false">
      <c r="A665" s="93" t="s">
        <v>50</v>
      </c>
      <c r="B665" s="93" t="s">
        <v>921</v>
      </c>
      <c r="C665" s="95" t="s">
        <v>967</v>
      </c>
      <c r="D665" s="75" t="s">
        <v>968</v>
      </c>
      <c r="E665" s="76" t="s">
        <v>110</v>
      </c>
      <c r="F665" s="76" t="n">
        <v>1</v>
      </c>
      <c r="G665" s="77" t="n">
        <v>9.68</v>
      </c>
      <c r="H665" s="92" t="n">
        <f aca="false">G665*0.95</f>
        <v>9.196</v>
      </c>
      <c r="I665" s="79" t="s">
        <v>951</v>
      </c>
      <c r="J665" s="79" t="s">
        <v>28</v>
      </c>
      <c r="K665" s="252" t="n">
        <f aca="false">IF(E665="5l",H665/5,H665/3)</f>
        <v>3.06533333333333</v>
      </c>
      <c r="L665" s="81"/>
      <c r="M665" s="81"/>
      <c r="N665" s="82" t="n">
        <f aca="false">O665*G665</f>
        <v>0</v>
      </c>
      <c r="O665" s="83" t="n">
        <f aca="false">L665*F665</f>
        <v>0</v>
      </c>
      <c r="P665" s="84" t="n">
        <v>20</v>
      </c>
      <c r="Q665" s="62" t="n">
        <f aca="false">L665*H665*F665</f>
        <v>0</v>
      </c>
      <c r="R665" s="62" t="n">
        <f aca="false">R664+Q665</f>
        <v>118.788</v>
      </c>
    </row>
    <row r="666" s="1" customFormat="true" ht="12.8" hidden="false" customHeight="false" outlineLevel="0" collapsed="false">
      <c r="A666" s="93" t="s">
        <v>50</v>
      </c>
      <c r="B666" s="93" t="s">
        <v>921</v>
      </c>
      <c r="C666" s="94" t="s">
        <v>969</v>
      </c>
      <c r="D666" s="52" t="s">
        <v>970</v>
      </c>
      <c r="E666" s="53" t="s">
        <v>110</v>
      </c>
      <c r="F666" s="53" t="n">
        <v>1</v>
      </c>
      <c r="G666" s="54" t="n">
        <v>12.68</v>
      </c>
      <c r="H666" s="90" t="n">
        <f aca="false">G666*0.95</f>
        <v>12.046</v>
      </c>
      <c r="I666" s="56" t="s">
        <v>951</v>
      </c>
      <c r="J666" s="56" t="s">
        <v>28</v>
      </c>
      <c r="K666" s="251" t="n">
        <f aca="false">IF(E666="5l",H666/5,H666/3)</f>
        <v>4.01533333333333</v>
      </c>
      <c r="L666" s="58"/>
      <c r="M666" s="58"/>
      <c r="N666" s="59" t="n">
        <f aca="false">O666*G666</f>
        <v>0</v>
      </c>
      <c r="O666" s="60" t="n">
        <f aca="false">L666*F666</f>
        <v>0</v>
      </c>
      <c r="P666" s="61" t="n">
        <v>20</v>
      </c>
      <c r="Q666" s="62" t="n">
        <f aca="false">L666*H666*F666</f>
        <v>0</v>
      </c>
      <c r="R666" s="62" t="n">
        <f aca="false">R665+Q666</f>
        <v>118.788</v>
      </c>
    </row>
    <row r="667" s="1" customFormat="true" ht="12.8" hidden="false" customHeight="false" outlineLevel="0" collapsed="false">
      <c r="A667" s="93" t="s">
        <v>50</v>
      </c>
      <c r="B667" s="93" t="s">
        <v>921</v>
      </c>
      <c r="C667" s="135" t="s">
        <v>971</v>
      </c>
      <c r="D667" s="64" t="s">
        <v>972</v>
      </c>
      <c r="E667" s="65" t="s">
        <v>73</v>
      </c>
      <c r="F667" s="65" t="n">
        <v>1</v>
      </c>
      <c r="G667" s="66" t="n">
        <v>15.65</v>
      </c>
      <c r="H667" s="91" t="n">
        <f aca="false">G667*0.95</f>
        <v>14.8675</v>
      </c>
      <c r="I667" s="68" t="s">
        <v>951</v>
      </c>
      <c r="J667" s="68" t="s">
        <v>28</v>
      </c>
      <c r="K667" s="250" t="n">
        <f aca="false">IF(E667="5l",H667/5,H667/3)</f>
        <v>2.9735</v>
      </c>
      <c r="L667" s="70"/>
      <c r="M667" s="70"/>
      <c r="N667" s="71" t="n">
        <f aca="false">O667*G667</f>
        <v>0</v>
      </c>
      <c r="O667" s="72" t="n">
        <f aca="false">L667*F667</f>
        <v>0</v>
      </c>
      <c r="P667" s="73" t="n">
        <v>20</v>
      </c>
      <c r="Q667" s="62" t="n">
        <f aca="false">L667*H667*F667</f>
        <v>0</v>
      </c>
      <c r="R667" s="62" t="n">
        <f aca="false">R666+Q667</f>
        <v>118.788</v>
      </c>
    </row>
    <row r="668" s="1" customFormat="true" ht="12.8" hidden="false" customHeight="false" outlineLevel="0" collapsed="false">
      <c r="A668" s="93" t="s">
        <v>50</v>
      </c>
      <c r="B668" s="93" t="s">
        <v>921</v>
      </c>
      <c r="C668" s="95" t="s">
        <v>973</v>
      </c>
      <c r="D668" s="75" t="s">
        <v>974</v>
      </c>
      <c r="E668" s="76" t="s">
        <v>110</v>
      </c>
      <c r="F668" s="76" t="n">
        <v>1</v>
      </c>
      <c r="G668" s="77" t="n">
        <v>11.68</v>
      </c>
      <c r="H668" s="92" t="n">
        <f aca="false">G668*0.95</f>
        <v>11.096</v>
      </c>
      <c r="I668" s="79" t="s">
        <v>951</v>
      </c>
      <c r="J668" s="79" t="s">
        <v>28</v>
      </c>
      <c r="K668" s="252" t="n">
        <f aca="false">IF(E668="5l",H668/5,H668/3)</f>
        <v>3.69866666666667</v>
      </c>
      <c r="L668" s="81"/>
      <c r="M668" s="81"/>
      <c r="N668" s="82" t="n">
        <f aca="false">O668*G668</f>
        <v>0</v>
      </c>
      <c r="O668" s="83" t="n">
        <f aca="false">L668*F668</f>
        <v>0</v>
      </c>
      <c r="P668" s="84" t="n">
        <v>20</v>
      </c>
      <c r="Q668" s="62" t="n">
        <f aca="false">L668*H668*F668</f>
        <v>0</v>
      </c>
      <c r="R668" s="62" t="n">
        <f aca="false">R667+Q668</f>
        <v>118.788</v>
      </c>
    </row>
    <row r="669" customFormat="false" ht="22.05" hidden="false" customHeight="false" outlineLevel="0" collapsed="false">
      <c r="A669" s="48" t="s">
        <v>50</v>
      </c>
      <c r="B669" s="48" t="s">
        <v>921</v>
      </c>
      <c r="D669" s="5" t="s">
        <v>975</v>
      </c>
      <c r="E669" s="85"/>
      <c r="F669" s="85"/>
      <c r="G669" s="85"/>
      <c r="H669" s="86"/>
      <c r="I669" s="85"/>
      <c r="J669" s="85"/>
      <c r="K669" s="253"/>
      <c r="L669" s="88"/>
      <c r="M669" s="88"/>
      <c r="O669" s="88"/>
      <c r="P669" s="89"/>
      <c r="Q669" s="62" t="n">
        <f aca="false">L669*H669*F669</f>
        <v>0</v>
      </c>
      <c r="R669" s="62" t="n">
        <f aca="false">R668+Q669</f>
        <v>118.788</v>
      </c>
      <c r="S669" s="1"/>
      <c r="T669" s="1"/>
      <c r="U669" s="1"/>
      <c r="V669" s="1"/>
      <c r="W669" s="1"/>
      <c r="X669" s="1"/>
      <c r="Y669" s="1"/>
    </row>
    <row r="670" s="1" customFormat="true" ht="12.8" hidden="false" customHeight="false" outlineLevel="0" collapsed="false">
      <c r="A670" s="93" t="s">
        <v>50</v>
      </c>
      <c r="B670" s="93" t="s">
        <v>921</v>
      </c>
      <c r="C670" s="94" t="s">
        <v>976</v>
      </c>
      <c r="D670" s="52" t="s">
        <v>977</v>
      </c>
      <c r="E670" s="53" t="s">
        <v>73</v>
      </c>
      <c r="F670" s="53" t="n">
        <v>1</v>
      </c>
      <c r="G670" s="54" t="n">
        <v>13.42</v>
      </c>
      <c r="H670" s="90" t="n">
        <f aca="false">G670*0.95</f>
        <v>12.749</v>
      </c>
      <c r="I670" s="56" t="s">
        <v>978</v>
      </c>
      <c r="J670" s="56" t="s">
        <v>28</v>
      </c>
      <c r="K670" s="251" t="n">
        <f aca="false">IF(E670="5l",H670/5,H670/3)</f>
        <v>2.5498</v>
      </c>
      <c r="L670" s="58"/>
      <c r="M670" s="58"/>
      <c r="N670" s="59" t="n">
        <f aca="false">O670*G670</f>
        <v>0</v>
      </c>
      <c r="O670" s="60" t="n">
        <f aca="false">L670*F670</f>
        <v>0</v>
      </c>
      <c r="P670" s="61" t="n">
        <v>20</v>
      </c>
      <c r="Q670" s="62" t="n">
        <f aca="false">L670*H670*F670</f>
        <v>0</v>
      </c>
      <c r="R670" s="62" t="n">
        <f aca="false">R669+Q670</f>
        <v>118.788</v>
      </c>
    </row>
    <row r="671" s="1" customFormat="true" ht="12.8" hidden="false" customHeight="false" outlineLevel="0" collapsed="false">
      <c r="A671" s="93" t="s">
        <v>50</v>
      </c>
      <c r="B671" s="93" t="s">
        <v>921</v>
      </c>
      <c r="C671" s="135" t="s">
        <v>979</v>
      </c>
      <c r="D671" s="64" t="s">
        <v>980</v>
      </c>
      <c r="E671" s="65" t="s">
        <v>73</v>
      </c>
      <c r="F671" s="65" t="n">
        <v>1</v>
      </c>
      <c r="G671" s="66" t="n">
        <v>10.8</v>
      </c>
      <c r="H671" s="91" t="n">
        <f aca="false">G671*0.95</f>
        <v>10.26</v>
      </c>
      <c r="I671" s="68" t="s">
        <v>978</v>
      </c>
      <c r="J671" s="68" t="s">
        <v>28</v>
      </c>
      <c r="K671" s="250" t="n">
        <f aca="false">IF(E671="5l",H671/5,H671/3)</f>
        <v>2.052</v>
      </c>
      <c r="L671" s="70"/>
      <c r="M671" s="70"/>
      <c r="N671" s="71" t="n">
        <f aca="false">O671*G671</f>
        <v>0</v>
      </c>
      <c r="O671" s="72" t="n">
        <f aca="false">L671*F671</f>
        <v>0</v>
      </c>
      <c r="P671" s="73" t="n">
        <v>20</v>
      </c>
      <c r="Q671" s="62" t="n">
        <f aca="false">L671*H671*F671</f>
        <v>0</v>
      </c>
      <c r="R671" s="62" t="n">
        <f aca="false">R670+Q671</f>
        <v>118.788</v>
      </c>
    </row>
    <row r="672" s="1" customFormat="true" ht="12.8" hidden="false" customHeight="false" outlineLevel="0" collapsed="false">
      <c r="A672" s="93" t="s">
        <v>50</v>
      </c>
      <c r="B672" s="93" t="s">
        <v>921</v>
      </c>
      <c r="C672" s="135" t="s">
        <v>981</v>
      </c>
      <c r="D672" s="64" t="s">
        <v>982</v>
      </c>
      <c r="E672" s="65" t="s">
        <v>110</v>
      </c>
      <c r="F672" s="65" t="n">
        <v>1</v>
      </c>
      <c r="G672" s="66" t="n">
        <v>12</v>
      </c>
      <c r="H672" s="91" t="n">
        <f aca="false">G672*0.95</f>
        <v>11.4</v>
      </c>
      <c r="I672" s="68" t="s">
        <v>978</v>
      </c>
      <c r="J672" s="68" t="s">
        <v>28</v>
      </c>
      <c r="K672" s="250" t="n">
        <f aca="false">IF(E672="5l",H672/5,H672/3)</f>
        <v>3.8</v>
      </c>
      <c r="L672" s="70"/>
      <c r="M672" s="70"/>
      <c r="N672" s="71" t="n">
        <f aca="false">O672*G672</f>
        <v>0</v>
      </c>
      <c r="O672" s="72" t="n">
        <f aca="false">L672*F672</f>
        <v>0</v>
      </c>
      <c r="P672" s="73" t="n">
        <v>20</v>
      </c>
      <c r="Q672" s="62" t="n">
        <f aca="false">L672*H672*F672</f>
        <v>0</v>
      </c>
      <c r="R672" s="62" t="n">
        <f aca="false">R671+Q672</f>
        <v>118.788</v>
      </c>
    </row>
    <row r="673" s="1" customFormat="true" ht="12.8" hidden="false" customHeight="false" outlineLevel="0" collapsed="false">
      <c r="A673" s="93" t="s">
        <v>50</v>
      </c>
      <c r="B673" s="93" t="s">
        <v>921</v>
      </c>
      <c r="C673" s="135" t="s">
        <v>983</v>
      </c>
      <c r="D673" s="64" t="s">
        <v>982</v>
      </c>
      <c r="E673" s="65" t="s">
        <v>73</v>
      </c>
      <c r="F673" s="65" t="n">
        <v>1</v>
      </c>
      <c r="G673" s="66" t="n">
        <v>15.79</v>
      </c>
      <c r="H673" s="91" t="n">
        <f aca="false">G673*0.95</f>
        <v>15.0005</v>
      </c>
      <c r="I673" s="68" t="s">
        <v>978</v>
      </c>
      <c r="J673" s="68" t="s">
        <v>28</v>
      </c>
      <c r="K673" s="250" t="n">
        <f aca="false">IF(E673="5l",H673/5,H673/3)</f>
        <v>3.0001</v>
      </c>
      <c r="L673" s="70"/>
      <c r="M673" s="70"/>
      <c r="N673" s="71" t="n">
        <f aca="false">O673*G673</f>
        <v>0</v>
      </c>
      <c r="O673" s="72" t="n">
        <f aca="false">L673*F673</f>
        <v>0</v>
      </c>
      <c r="P673" s="73" t="n">
        <v>20</v>
      </c>
      <c r="Q673" s="62" t="n">
        <f aca="false">L673*H673*F673</f>
        <v>0</v>
      </c>
      <c r="R673" s="62" t="n">
        <f aca="false">R672+Q673</f>
        <v>118.788</v>
      </c>
    </row>
    <row r="674" s="1" customFormat="true" ht="12.8" hidden="false" customHeight="false" outlineLevel="0" collapsed="false">
      <c r="A674" s="93" t="s">
        <v>50</v>
      </c>
      <c r="B674" s="93" t="s">
        <v>921</v>
      </c>
      <c r="C674" s="95" t="s">
        <v>984</v>
      </c>
      <c r="D674" s="75" t="s">
        <v>985</v>
      </c>
      <c r="E674" s="76" t="s">
        <v>73</v>
      </c>
      <c r="F674" s="76" t="n">
        <v>1</v>
      </c>
      <c r="G674" s="77" t="n">
        <v>16.74</v>
      </c>
      <c r="H674" s="92" t="n">
        <f aca="false">G674*0.95</f>
        <v>15.903</v>
      </c>
      <c r="I674" s="79" t="s">
        <v>978</v>
      </c>
      <c r="J674" s="79" t="s">
        <v>28</v>
      </c>
      <c r="K674" s="252" t="n">
        <f aca="false">IF(E674="5l",H674/5,H674/3)</f>
        <v>3.1806</v>
      </c>
      <c r="L674" s="81"/>
      <c r="M674" s="81"/>
      <c r="N674" s="82" t="n">
        <f aca="false">O674*G674</f>
        <v>0</v>
      </c>
      <c r="O674" s="83" t="n">
        <f aca="false">L674*F674</f>
        <v>0</v>
      </c>
      <c r="P674" s="84" t="n">
        <v>20</v>
      </c>
      <c r="Q674" s="62" t="n">
        <f aca="false">L674*H674*F674</f>
        <v>0</v>
      </c>
      <c r="R674" s="62" t="n">
        <f aca="false">R673+Q674</f>
        <v>118.788</v>
      </c>
    </row>
    <row r="675" s="1" customFormat="true" ht="12.8" hidden="false" customHeight="false" outlineLevel="0" collapsed="false">
      <c r="A675" s="93" t="s">
        <v>50</v>
      </c>
      <c r="B675" s="93" t="s">
        <v>921</v>
      </c>
      <c r="C675" s="94" t="s">
        <v>986</v>
      </c>
      <c r="D675" s="52" t="s">
        <v>987</v>
      </c>
      <c r="E675" s="53" t="s">
        <v>73</v>
      </c>
      <c r="F675" s="53" t="n">
        <v>1</v>
      </c>
      <c r="G675" s="54" t="n">
        <v>12.74</v>
      </c>
      <c r="H675" s="90" t="n">
        <f aca="false">G675*0.95</f>
        <v>12.103</v>
      </c>
      <c r="I675" s="56" t="s">
        <v>978</v>
      </c>
      <c r="J675" s="56" t="s">
        <v>28</v>
      </c>
      <c r="K675" s="251" t="n">
        <f aca="false">IF(E675="5l",H675/5,H675/3)</f>
        <v>2.4206</v>
      </c>
      <c r="L675" s="58"/>
      <c r="M675" s="58"/>
      <c r="N675" s="59" t="n">
        <f aca="false">O675*G675</f>
        <v>0</v>
      </c>
      <c r="O675" s="60" t="n">
        <f aca="false">L675*F675</f>
        <v>0</v>
      </c>
      <c r="P675" s="61" t="n">
        <v>20</v>
      </c>
      <c r="Q675" s="62" t="n">
        <f aca="false">L675*H675*F675</f>
        <v>0</v>
      </c>
      <c r="R675" s="62" t="n">
        <f aca="false">R674+Q675</f>
        <v>118.788</v>
      </c>
    </row>
    <row r="676" s="1" customFormat="true" ht="12.8" hidden="false" customHeight="false" outlineLevel="0" collapsed="false">
      <c r="A676" s="93" t="s">
        <v>50</v>
      </c>
      <c r="B676" s="93" t="s">
        <v>921</v>
      </c>
      <c r="C676" s="135" t="s">
        <v>988</v>
      </c>
      <c r="D676" s="64" t="s">
        <v>989</v>
      </c>
      <c r="E676" s="65" t="s">
        <v>73</v>
      </c>
      <c r="F676" s="65" t="n">
        <v>1</v>
      </c>
      <c r="G676" s="66" t="n">
        <v>16.74</v>
      </c>
      <c r="H676" s="91" t="n">
        <f aca="false">G676*0.95</f>
        <v>15.903</v>
      </c>
      <c r="I676" s="68" t="s">
        <v>978</v>
      </c>
      <c r="J676" s="68" t="s">
        <v>28</v>
      </c>
      <c r="K676" s="250" t="n">
        <f aca="false">IF(E676="5l",H676/5,H676/3)</f>
        <v>3.1806</v>
      </c>
      <c r="L676" s="70"/>
      <c r="M676" s="70"/>
      <c r="N676" s="71" t="n">
        <f aca="false">O676*G676</f>
        <v>0</v>
      </c>
      <c r="O676" s="72" t="n">
        <f aca="false">L676*F676</f>
        <v>0</v>
      </c>
      <c r="P676" s="73" t="n">
        <v>20</v>
      </c>
      <c r="Q676" s="62" t="n">
        <f aca="false">L676*H676*F676</f>
        <v>0</v>
      </c>
      <c r="R676" s="62" t="n">
        <f aca="false">R675+Q676</f>
        <v>118.788</v>
      </c>
    </row>
    <row r="677" s="1" customFormat="true" ht="12.8" hidden="false" customHeight="false" outlineLevel="0" collapsed="false">
      <c r="A677" s="93" t="s">
        <v>50</v>
      </c>
      <c r="B677" s="93" t="s">
        <v>921</v>
      </c>
      <c r="C677" s="95" t="s">
        <v>990</v>
      </c>
      <c r="D677" s="75" t="s">
        <v>991</v>
      </c>
      <c r="E677" s="76" t="s">
        <v>110</v>
      </c>
      <c r="F677" s="76" t="n">
        <v>1</v>
      </c>
      <c r="G677" s="77" t="n">
        <v>10.51</v>
      </c>
      <c r="H677" s="92" t="n">
        <f aca="false">G677*0.95</f>
        <v>9.9845</v>
      </c>
      <c r="I677" s="79" t="s">
        <v>978</v>
      </c>
      <c r="J677" s="79" t="s">
        <v>28</v>
      </c>
      <c r="K677" s="252" t="n">
        <f aca="false">IF(E677="5l",H677/5,H677/3)</f>
        <v>3.32816666666667</v>
      </c>
      <c r="L677" s="81"/>
      <c r="M677" s="81"/>
      <c r="N677" s="82" t="n">
        <f aca="false">O677*G677</f>
        <v>0</v>
      </c>
      <c r="O677" s="83" t="n">
        <f aca="false">L677*F677</f>
        <v>0</v>
      </c>
      <c r="P677" s="84" t="n">
        <v>20</v>
      </c>
      <c r="Q677" s="62" t="n">
        <f aca="false">L677*H677*F677</f>
        <v>0</v>
      </c>
      <c r="R677" s="62" t="n">
        <f aca="false">R676+Q677</f>
        <v>118.788</v>
      </c>
    </row>
    <row r="678" s="1" customFormat="true" ht="12.8" hidden="false" customHeight="false" outlineLevel="0" collapsed="false">
      <c r="A678" s="93" t="s">
        <v>50</v>
      </c>
      <c r="B678" s="93" t="s">
        <v>921</v>
      </c>
      <c r="C678" s="135" t="s">
        <v>992</v>
      </c>
      <c r="D678" s="64" t="s">
        <v>993</v>
      </c>
      <c r="E678" s="65" t="s">
        <v>73</v>
      </c>
      <c r="F678" s="65" t="n">
        <v>1</v>
      </c>
      <c r="G678" s="66" t="n">
        <v>11.26</v>
      </c>
      <c r="H678" s="91" t="n">
        <f aca="false">G678*0.95</f>
        <v>10.697</v>
      </c>
      <c r="I678" s="68" t="s">
        <v>978</v>
      </c>
      <c r="J678" s="68" t="s">
        <v>28</v>
      </c>
      <c r="K678" s="250" t="n">
        <f aca="false">IF(E678="5l",H678/5,H678/3)</f>
        <v>2.1394</v>
      </c>
      <c r="L678" s="58"/>
      <c r="M678" s="58"/>
      <c r="N678" s="71" t="n">
        <f aca="false">O678*G678</f>
        <v>0</v>
      </c>
      <c r="O678" s="72" t="n">
        <f aca="false">L678*F678</f>
        <v>0</v>
      </c>
      <c r="P678" s="73" t="n">
        <v>20</v>
      </c>
      <c r="Q678" s="62" t="n">
        <f aca="false">L678*H678*F678</f>
        <v>0</v>
      </c>
      <c r="R678" s="62" t="n">
        <f aca="false">R677+Q678</f>
        <v>118.788</v>
      </c>
    </row>
    <row r="679" s="1" customFormat="true" ht="12.8" hidden="false" customHeight="false" outlineLevel="0" collapsed="false">
      <c r="A679" s="93" t="s">
        <v>50</v>
      </c>
      <c r="B679" s="93" t="s">
        <v>921</v>
      </c>
      <c r="C679" s="95" t="s">
        <v>994</v>
      </c>
      <c r="D679" s="75" t="s">
        <v>995</v>
      </c>
      <c r="E679" s="76" t="s">
        <v>73</v>
      </c>
      <c r="F679" s="76" t="n">
        <v>1</v>
      </c>
      <c r="G679" s="77" t="n">
        <v>16.74</v>
      </c>
      <c r="H679" s="92" t="n">
        <f aca="false">G679*0.95</f>
        <v>15.903</v>
      </c>
      <c r="I679" s="79" t="s">
        <v>978</v>
      </c>
      <c r="J679" s="79" t="s">
        <v>28</v>
      </c>
      <c r="K679" s="252" t="n">
        <f aca="false">IF(E679="5l",H679/5,H679/3)</f>
        <v>3.1806</v>
      </c>
      <c r="L679" s="81"/>
      <c r="M679" s="81"/>
      <c r="N679" s="82" t="n">
        <f aca="false">O679*G679</f>
        <v>0</v>
      </c>
      <c r="O679" s="83" t="n">
        <f aca="false">L679*F679</f>
        <v>0</v>
      </c>
      <c r="P679" s="84" t="n">
        <v>20</v>
      </c>
      <c r="Q679" s="62" t="n">
        <f aca="false">L679*H679*F679</f>
        <v>0</v>
      </c>
      <c r="R679" s="62" t="n">
        <f aca="false">R678+Q679</f>
        <v>118.788</v>
      </c>
    </row>
    <row r="680" customFormat="false" ht="22.05" hidden="false" customHeight="false" outlineLevel="0" collapsed="false">
      <c r="A680" s="48" t="s">
        <v>50</v>
      </c>
      <c r="B680" s="48" t="s">
        <v>921</v>
      </c>
      <c r="D680" s="254" t="s">
        <v>996</v>
      </c>
      <c r="E680" s="255"/>
      <c r="F680" s="255"/>
      <c r="G680" s="255"/>
      <c r="H680" s="256"/>
      <c r="I680" s="255"/>
      <c r="J680" s="255"/>
      <c r="K680" s="257"/>
      <c r="L680" s="88"/>
      <c r="M680" s="88"/>
      <c r="O680" s="88"/>
      <c r="P680" s="89"/>
      <c r="Q680" s="62" t="n">
        <f aca="false">L680*H680*F680</f>
        <v>0</v>
      </c>
      <c r="R680" s="62" t="n">
        <f aca="false">R679+Q680</f>
        <v>118.788</v>
      </c>
      <c r="S680" s="1"/>
      <c r="T680" s="1"/>
      <c r="U680" s="1"/>
      <c r="V680" s="1"/>
      <c r="W680" s="1"/>
      <c r="X680" s="1"/>
      <c r="Y680" s="1"/>
    </row>
    <row r="681" s="1" customFormat="true" ht="12.8" hidden="false" customHeight="false" outlineLevel="0" collapsed="false">
      <c r="A681" s="93" t="s">
        <v>50</v>
      </c>
      <c r="B681" s="93" t="s">
        <v>921</v>
      </c>
      <c r="C681" s="94" t="s">
        <v>997</v>
      </c>
      <c r="D681" s="52" t="s">
        <v>998</v>
      </c>
      <c r="E681" s="53" t="s">
        <v>73</v>
      </c>
      <c r="F681" s="53" t="n">
        <v>1</v>
      </c>
      <c r="G681" s="54" t="n">
        <v>20.79</v>
      </c>
      <c r="H681" s="90" t="n">
        <f aca="false">G681*0.95</f>
        <v>19.7505</v>
      </c>
      <c r="I681" s="56" t="s">
        <v>300</v>
      </c>
      <c r="J681" s="56" t="s">
        <v>28</v>
      </c>
      <c r="K681" s="251" t="n">
        <f aca="false">IF(E681="5l",H681/5,H681/3)</f>
        <v>3.9501</v>
      </c>
      <c r="L681" s="58"/>
      <c r="M681" s="58"/>
      <c r="N681" s="59" t="n">
        <f aca="false">O681*G681</f>
        <v>0</v>
      </c>
      <c r="O681" s="60" t="n">
        <f aca="false">L681*F681</f>
        <v>0</v>
      </c>
      <c r="P681" s="61" t="n">
        <v>20</v>
      </c>
      <c r="Q681" s="62" t="n">
        <f aca="false">L681*H681*F681</f>
        <v>0</v>
      </c>
      <c r="R681" s="62" t="n">
        <f aca="false">R680+Q681</f>
        <v>118.788</v>
      </c>
    </row>
    <row r="682" s="1" customFormat="true" ht="12.8" hidden="false" customHeight="false" outlineLevel="0" collapsed="false">
      <c r="A682" s="93" t="s">
        <v>50</v>
      </c>
      <c r="B682" s="93" t="s">
        <v>921</v>
      </c>
      <c r="C682" s="135" t="s">
        <v>999</v>
      </c>
      <c r="D682" s="64" t="s">
        <v>1000</v>
      </c>
      <c r="E682" s="65" t="s">
        <v>73</v>
      </c>
      <c r="F682" s="65" t="n">
        <v>1</v>
      </c>
      <c r="G682" s="66" t="n">
        <v>24.47</v>
      </c>
      <c r="H682" s="91" t="n">
        <f aca="false">G682*0.95</f>
        <v>23.2465</v>
      </c>
      <c r="I682" s="68" t="s">
        <v>300</v>
      </c>
      <c r="J682" s="68" t="s">
        <v>28</v>
      </c>
      <c r="K682" s="250" t="n">
        <f aca="false">IF(E682="5l",H682/5,H682/3)</f>
        <v>4.6493</v>
      </c>
      <c r="L682" s="70"/>
      <c r="M682" s="70"/>
      <c r="N682" s="71" t="n">
        <f aca="false">O682*G682</f>
        <v>0</v>
      </c>
      <c r="O682" s="72" t="n">
        <f aca="false">L682*F682</f>
        <v>0</v>
      </c>
      <c r="P682" s="73" t="n">
        <v>20</v>
      </c>
      <c r="Q682" s="62" t="n">
        <f aca="false">L682*H682*F682</f>
        <v>0</v>
      </c>
      <c r="R682" s="62" t="n">
        <f aca="false">R681+Q682</f>
        <v>118.788</v>
      </c>
    </row>
    <row r="683" s="1" customFormat="true" ht="12.8" hidden="false" customHeight="false" outlineLevel="0" collapsed="false">
      <c r="A683" s="93" t="s">
        <v>50</v>
      </c>
      <c r="B683" s="93" t="s">
        <v>921</v>
      </c>
      <c r="C683" s="135" t="s">
        <v>1001</v>
      </c>
      <c r="D683" s="64" t="s">
        <v>1002</v>
      </c>
      <c r="E683" s="65" t="s">
        <v>73</v>
      </c>
      <c r="F683" s="65" t="n">
        <v>1</v>
      </c>
      <c r="G683" s="66" t="n">
        <v>18.2</v>
      </c>
      <c r="H683" s="91" t="n">
        <f aca="false">G683*0.95</f>
        <v>17.29</v>
      </c>
      <c r="I683" s="68" t="s">
        <v>300</v>
      </c>
      <c r="J683" s="68" t="s">
        <v>28</v>
      </c>
      <c r="K683" s="250" t="n">
        <f aca="false">IF(E683="5l",H683/5,H683/3)</f>
        <v>3.458</v>
      </c>
      <c r="L683" s="70"/>
      <c r="M683" s="70"/>
      <c r="N683" s="71" t="n">
        <f aca="false">O683*G683</f>
        <v>0</v>
      </c>
      <c r="O683" s="72" t="n">
        <f aca="false">L683*F683</f>
        <v>0</v>
      </c>
      <c r="P683" s="73" t="n">
        <v>20</v>
      </c>
      <c r="Q683" s="62" t="n">
        <f aca="false">L683*H683*F683</f>
        <v>0</v>
      </c>
      <c r="R683" s="62" t="n">
        <f aca="false">R682+Q683</f>
        <v>118.788</v>
      </c>
    </row>
    <row r="684" s="1" customFormat="true" ht="12.8" hidden="false" customHeight="false" outlineLevel="0" collapsed="false">
      <c r="A684" s="93" t="s">
        <v>50</v>
      </c>
      <c r="B684" s="93" t="s">
        <v>921</v>
      </c>
      <c r="C684" s="95" t="s">
        <v>1003</v>
      </c>
      <c r="D684" s="75" t="s">
        <v>1004</v>
      </c>
      <c r="E684" s="76" t="s">
        <v>110</v>
      </c>
      <c r="F684" s="76" t="n">
        <v>1</v>
      </c>
      <c r="G684" s="77" t="n">
        <v>14.47</v>
      </c>
      <c r="H684" s="92" t="n">
        <f aca="false">G684*0.95</f>
        <v>13.7465</v>
      </c>
      <c r="I684" s="79" t="s">
        <v>300</v>
      </c>
      <c r="J684" s="79" t="s">
        <v>28</v>
      </c>
      <c r="K684" s="252" t="n">
        <f aca="false">IF(E684="5l",H684/5,H684/3)</f>
        <v>4.58216666666667</v>
      </c>
      <c r="L684" s="81"/>
      <c r="M684" s="81"/>
      <c r="N684" s="82" t="n">
        <f aca="false">O684*G684</f>
        <v>0</v>
      </c>
      <c r="O684" s="83" t="n">
        <f aca="false">L684*F684</f>
        <v>0</v>
      </c>
      <c r="P684" s="84" t="n">
        <v>20</v>
      </c>
      <c r="Q684" s="62" t="n">
        <f aca="false">L684*H684*F684</f>
        <v>0</v>
      </c>
      <c r="R684" s="62" t="n">
        <f aca="false">R683+Q684</f>
        <v>118.788</v>
      </c>
    </row>
    <row r="685" s="1" customFormat="true" ht="12.8" hidden="false" customHeight="false" outlineLevel="0" collapsed="false">
      <c r="A685" s="93" t="s">
        <v>50</v>
      </c>
      <c r="B685" s="93" t="s">
        <v>921</v>
      </c>
      <c r="C685" s="135" t="s">
        <v>1005</v>
      </c>
      <c r="D685" s="64" t="s">
        <v>1006</v>
      </c>
      <c r="E685" s="65" t="s">
        <v>110</v>
      </c>
      <c r="F685" s="65" t="n">
        <v>1</v>
      </c>
      <c r="G685" s="66" t="n">
        <v>14.68</v>
      </c>
      <c r="H685" s="91" t="n">
        <f aca="false">G685*0.95</f>
        <v>13.946</v>
      </c>
      <c r="I685" s="68" t="s">
        <v>300</v>
      </c>
      <c r="J685" s="68" t="s">
        <v>28</v>
      </c>
      <c r="K685" s="250" t="n">
        <f aca="false">IF(E685="5l",H685/5,H685/3)</f>
        <v>4.64866666666667</v>
      </c>
      <c r="L685" s="58"/>
      <c r="M685" s="58"/>
      <c r="N685" s="71" t="n">
        <f aca="false">O685*G685</f>
        <v>0</v>
      </c>
      <c r="O685" s="72" t="n">
        <f aca="false">L685*F685</f>
        <v>0</v>
      </c>
      <c r="P685" s="73" t="n">
        <v>20</v>
      </c>
      <c r="Q685" s="62" t="n">
        <f aca="false">L685*H685*F685</f>
        <v>0</v>
      </c>
      <c r="R685" s="62" t="n">
        <f aca="false">R684+Q685</f>
        <v>118.788</v>
      </c>
    </row>
    <row r="686" s="1" customFormat="true" ht="12.8" hidden="false" customHeight="false" outlineLevel="0" collapsed="false">
      <c r="A686" s="93" t="s">
        <v>50</v>
      </c>
      <c r="B686" s="93" t="s">
        <v>921</v>
      </c>
      <c r="C686" s="95" t="s">
        <v>1007</v>
      </c>
      <c r="D686" s="75" t="s">
        <v>1008</v>
      </c>
      <c r="E686" s="76" t="s">
        <v>73</v>
      </c>
      <c r="F686" s="76" t="n">
        <v>1</v>
      </c>
      <c r="G686" s="77" t="n">
        <v>17.09</v>
      </c>
      <c r="H686" s="92" t="n">
        <f aca="false">G686*0.95</f>
        <v>16.2355</v>
      </c>
      <c r="I686" s="79" t="s">
        <v>300</v>
      </c>
      <c r="J686" s="79" t="s">
        <v>28</v>
      </c>
      <c r="K686" s="252" t="n">
        <f aca="false">IF(E686="5l",H686/5,H686/3)</f>
        <v>3.2471</v>
      </c>
      <c r="L686" s="81"/>
      <c r="M686" s="81"/>
      <c r="N686" s="82" t="n">
        <f aca="false">O686*G686</f>
        <v>0</v>
      </c>
      <c r="O686" s="83" t="n">
        <f aca="false">L686*F686</f>
        <v>0</v>
      </c>
      <c r="P686" s="84" t="n">
        <v>20</v>
      </c>
      <c r="Q686" s="62" t="n">
        <f aca="false">L686*H686*F686</f>
        <v>0</v>
      </c>
      <c r="R686" s="62" t="n">
        <f aca="false">R685+Q686</f>
        <v>118.788</v>
      </c>
    </row>
    <row r="687" s="1" customFormat="true" ht="12.8" hidden="false" customHeight="false" outlineLevel="0" collapsed="false">
      <c r="A687" s="93" t="s">
        <v>50</v>
      </c>
      <c r="B687" s="93" t="s">
        <v>921</v>
      </c>
      <c r="C687" s="142" t="s">
        <v>1009</v>
      </c>
      <c r="D687" s="98" t="s">
        <v>1010</v>
      </c>
      <c r="E687" s="99" t="s">
        <v>73</v>
      </c>
      <c r="F687" s="99" t="n">
        <v>1</v>
      </c>
      <c r="G687" s="100" t="n">
        <v>20.21</v>
      </c>
      <c r="H687" s="101" t="n">
        <f aca="false">G687*0.95</f>
        <v>19.1995</v>
      </c>
      <c r="I687" s="102" t="s">
        <v>300</v>
      </c>
      <c r="J687" s="102" t="s">
        <v>28</v>
      </c>
      <c r="K687" s="258" t="n">
        <f aca="false">IF(E687="5l",H687/5,H687/3)</f>
        <v>3.8399</v>
      </c>
      <c r="L687" s="104"/>
      <c r="M687" s="104"/>
      <c r="N687" s="105" t="n">
        <f aca="false">O687*G687</f>
        <v>0</v>
      </c>
      <c r="O687" s="106" t="n">
        <f aca="false">L687*F687</f>
        <v>0</v>
      </c>
      <c r="P687" s="107" t="n">
        <v>20</v>
      </c>
      <c r="Q687" s="62" t="n">
        <f aca="false">L687*H687*F687</f>
        <v>0</v>
      </c>
      <c r="R687" s="62" t="n">
        <f aca="false">R686+Q687</f>
        <v>118.788</v>
      </c>
    </row>
    <row r="688" customFormat="false" ht="22.05" hidden="false" customHeight="false" outlineLevel="0" collapsed="false">
      <c r="A688" s="48" t="s">
        <v>50</v>
      </c>
      <c r="B688" s="48" t="s">
        <v>921</v>
      </c>
      <c r="D688" s="259" t="s">
        <v>1011</v>
      </c>
      <c r="E688" s="260"/>
      <c r="F688" s="260"/>
      <c r="G688" s="260"/>
      <c r="H688" s="261"/>
      <c r="I688" s="260"/>
      <c r="J688" s="260"/>
      <c r="K688" s="262"/>
      <c r="L688" s="88"/>
      <c r="M688" s="88"/>
      <c r="O688" s="88"/>
      <c r="P688" s="89"/>
      <c r="Q688" s="62" t="n">
        <f aca="false">L688*H688*F688</f>
        <v>0</v>
      </c>
      <c r="R688" s="62" t="n">
        <f aca="false">R687+Q688</f>
        <v>118.788</v>
      </c>
      <c r="S688" s="1"/>
      <c r="T688" s="1"/>
      <c r="U688" s="1"/>
      <c r="V688" s="1"/>
      <c r="W688" s="1"/>
      <c r="X688" s="1"/>
      <c r="Y688" s="1"/>
    </row>
    <row r="689" s="1" customFormat="true" ht="12.8" hidden="false" customHeight="false" outlineLevel="0" collapsed="false">
      <c r="A689" s="93" t="s">
        <v>50</v>
      </c>
      <c r="B689" s="93" t="s">
        <v>921</v>
      </c>
      <c r="C689" s="142" t="s">
        <v>1012</v>
      </c>
      <c r="D689" s="98" t="s">
        <v>1013</v>
      </c>
      <c r="E689" s="99" t="s">
        <v>73</v>
      </c>
      <c r="F689" s="99" t="n">
        <v>1</v>
      </c>
      <c r="G689" s="100" t="n">
        <v>14.5</v>
      </c>
      <c r="H689" s="101" t="n">
        <f aca="false">G689*0.95</f>
        <v>13.775</v>
      </c>
      <c r="I689" s="102" t="s">
        <v>1014</v>
      </c>
      <c r="J689" s="102" t="s">
        <v>28</v>
      </c>
      <c r="K689" s="258" t="n">
        <f aca="false">IF(E689="5l",H689/5,H689/3)</f>
        <v>2.755</v>
      </c>
      <c r="L689" s="104"/>
      <c r="M689" s="104"/>
      <c r="N689" s="105" t="n">
        <f aca="false">O689*G689</f>
        <v>0</v>
      </c>
      <c r="O689" s="106" t="n">
        <f aca="false">L689*F689</f>
        <v>0</v>
      </c>
      <c r="P689" s="107" t="n">
        <v>20</v>
      </c>
      <c r="Q689" s="62" t="n">
        <f aca="false">L689*H689*F689</f>
        <v>0</v>
      </c>
      <c r="R689" s="62" t="n">
        <f aca="false">R688+Q689</f>
        <v>118.788</v>
      </c>
    </row>
    <row r="690" s="1" customFormat="true" ht="12.8" hidden="false" customHeight="false" outlineLevel="0" collapsed="false">
      <c r="A690" s="93" t="s">
        <v>50</v>
      </c>
      <c r="B690" s="93" t="s">
        <v>921</v>
      </c>
      <c r="C690" s="142" t="s">
        <v>1015</v>
      </c>
      <c r="D690" s="98" t="s">
        <v>1016</v>
      </c>
      <c r="E690" s="99" t="s">
        <v>73</v>
      </c>
      <c r="F690" s="99" t="n">
        <v>1</v>
      </c>
      <c r="G690" s="100" t="n">
        <v>14.5</v>
      </c>
      <c r="H690" s="101" t="n">
        <f aca="false">G690*0.95</f>
        <v>13.775</v>
      </c>
      <c r="I690" s="102" t="s">
        <v>1014</v>
      </c>
      <c r="J690" s="102" t="s">
        <v>28</v>
      </c>
      <c r="K690" s="258" t="n">
        <f aca="false">IF(E690="5l",H690/5,H690/3)</f>
        <v>2.755</v>
      </c>
      <c r="L690" s="104"/>
      <c r="M690" s="104"/>
      <c r="N690" s="105" t="n">
        <f aca="false">O690*G690</f>
        <v>0</v>
      </c>
      <c r="O690" s="106" t="n">
        <f aca="false">L690*F690</f>
        <v>0</v>
      </c>
      <c r="P690" s="107" t="n">
        <v>20</v>
      </c>
      <c r="Q690" s="62" t="n">
        <f aca="false">L690*H690*F690</f>
        <v>0</v>
      </c>
      <c r="R690" s="62" t="n">
        <f aca="false">R689+Q690</f>
        <v>118.788</v>
      </c>
    </row>
    <row r="691" s="1" customFormat="true" ht="12.8" hidden="false" customHeight="false" outlineLevel="0" collapsed="false">
      <c r="A691" s="93" t="s">
        <v>50</v>
      </c>
      <c r="B691" s="93" t="s">
        <v>921</v>
      </c>
      <c r="C691" s="142" t="s">
        <v>1017</v>
      </c>
      <c r="D691" s="98" t="s">
        <v>1018</v>
      </c>
      <c r="E691" s="99" t="s">
        <v>73</v>
      </c>
      <c r="F691" s="99" t="n">
        <v>1</v>
      </c>
      <c r="G691" s="100" t="n">
        <v>14.5</v>
      </c>
      <c r="H691" s="101" t="n">
        <f aca="false">G691*0.95</f>
        <v>13.775</v>
      </c>
      <c r="I691" s="102" t="s">
        <v>1014</v>
      </c>
      <c r="J691" s="102" t="s">
        <v>28</v>
      </c>
      <c r="K691" s="258" t="n">
        <f aca="false">IF(E691="5l",H691/5,H691/3)</f>
        <v>2.755</v>
      </c>
      <c r="L691" s="104"/>
      <c r="M691" s="104"/>
      <c r="N691" s="105" t="n">
        <f aca="false">O691*G691</f>
        <v>0</v>
      </c>
      <c r="O691" s="106" t="n">
        <f aca="false">L691*F691</f>
        <v>0</v>
      </c>
      <c r="P691" s="107" t="n">
        <v>20</v>
      </c>
      <c r="Q691" s="62" t="n">
        <f aca="false">L691*H691*F691</f>
        <v>0</v>
      </c>
      <c r="R691" s="62" t="n">
        <f aca="false">R690+Q691</f>
        <v>118.788</v>
      </c>
    </row>
    <row r="692" customFormat="false" ht="13.8" hidden="false" customHeight="false" outlineLevel="0" collapsed="false">
      <c r="A692" s="48"/>
      <c r="B692" s="48"/>
      <c r="Q692" s="62" t="n">
        <f aca="false">L692*H692*F692</f>
        <v>0</v>
      </c>
      <c r="R692" s="62" t="n">
        <f aca="false">R691+Q692</f>
        <v>118.788</v>
      </c>
      <c r="S692" s="1"/>
      <c r="T692" s="1"/>
      <c r="U692" s="1"/>
      <c r="V692" s="1"/>
      <c r="W692" s="1"/>
      <c r="X692" s="1"/>
      <c r="Y692" s="1"/>
    </row>
    <row r="693" customFormat="false" ht="13.8" hidden="false" customHeight="false" outlineLevel="0" collapsed="false">
      <c r="A693" s="48"/>
      <c r="B693" s="48"/>
      <c r="Q693" s="62" t="n">
        <f aca="false">L693*H693*F693</f>
        <v>0</v>
      </c>
      <c r="R693" s="62" t="n">
        <f aca="false">R692+Q693</f>
        <v>118.788</v>
      </c>
      <c r="S693" s="1"/>
      <c r="T693" s="1"/>
      <c r="U693" s="1"/>
      <c r="V693" s="1"/>
      <c r="W693" s="1"/>
      <c r="X693" s="1"/>
      <c r="Y693" s="1"/>
    </row>
    <row r="694" customFormat="false" ht="13.8" hidden="false" customHeight="false" outlineLevel="0" collapsed="false">
      <c r="A694" s="48"/>
      <c r="B694" s="48"/>
      <c r="Q694" s="62" t="n">
        <f aca="false">L694*H694*F694</f>
        <v>0</v>
      </c>
      <c r="R694" s="62" t="n">
        <f aca="false">R693+Q694</f>
        <v>118.788</v>
      </c>
      <c r="S694" s="1"/>
      <c r="T694" s="1"/>
      <c r="U694" s="1"/>
      <c r="V694" s="1"/>
      <c r="W694" s="1"/>
      <c r="X694" s="1"/>
      <c r="Y694" s="1"/>
    </row>
    <row r="695" customFormat="false" ht="33.85" hidden="false" customHeight="false" outlineLevel="0" collapsed="false">
      <c r="A695" s="48"/>
      <c r="B695" s="48" t="s">
        <v>1019</v>
      </c>
      <c r="D695" s="33" t="s">
        <v>1019</v>
      </c>
      <c r="E695" s="33"/>
      <c r="F695" s="33"/>
      <c r="G695" s="33"/>
      <c r="H695" s="33"/>
      <c r="I695" s="33"/>
      <c r="J695" s="33"/>
      <c r="K695" s="33"/>
      <c r="Q695" s="62" t="n">
        <f aca="false">L695*H695*F695</f>
        <v>0</v>
      </c>
      <c r="R695" s="62" t="n">
        <f aca="false">R694+Q695</f>
        <v>118.788</v>
      </c>
      <c r="S695" s="1"/>
      <c r="T695" s="1"/>
      <c r="U695" s="1"/>
      <c r="V695" s="1"/>
      <c r="W695" s="1"/>
      <c r="X695" s="1"/>
      <c r="Y695" s="1"/>
    </row>
    <row r="696" customFormat="false" ht="28.5" hidden="false" customHeight="true" outlineLevel="0" collapsed="false">
      <c r="A696" s="48"/>
      <c r="B696" s="48" t="s">
        <v>1019</v>
      </c>
      <c r="D696" s="263" t="s">
        <v>1020</v>
      </c>
      <c r="E696" s="263"/>
      <c r="F696" s="263"/>
      <c r="G696" s="263"/>
      <c r="H696" s="263"/>
      <c r="I696" s="263"/>
      <c r="J696" s="263"/>
      <c r="K696" s="263"/>
      <c r="Q696" s="62" t="n">
        <f aca="false">L696*H696*F696</f>
        <v>0</v>
      </c>
      <c r="R696" s="62" t="n">
        <f aca="false">R695+Q696</f>
        <v>118.788</v>
      </c>
      <c r="S696" s="1"/>
      <c r="T696" s="1"/>
      <c r="U696" s="1"/>
      <c r="V696" s="1"/>
      <c r="W696" s="1"/>
      <c r="X696" s="1"/>
      <c r="Y696" s="1"/>
    </row>
    <row r="697" customFormat="false" ht="14.25" hidden="false" customHeight="true" outlineLevel="0" collapsed="false">
      <c r="A697" s="117"/>
      <c r="B697" s="117"/>
      <c r="C697" s="7"/>
      <c r="D697" s="7"/>
      <c r="E697" s="34" t="s">
        <v>4</v>
      </c>
      <c r="F697" s="35" t="s">
        <v>5</v>
      </c>
      <c r="G697" s="36" t="s">
        <v>6</v>
      </c>
      <c r="H697" s="37" t="s">
        <v>7</v>
      </c>
      <c r="I697" s="38" t="s">
        <v>8</v>
      </c>
      <c r="J697" s="39" t="s">
        <v>9</v>
      </c>
      <c r="K697" s="264" t="s">
        <v>10</v>
      </c>
      <c r="L697" s="41" t="s">
        <v>11</v>
      </c>
      <c r="M697" s="41"/>
      <c r="N697" s="41"/>
      <c r="O697" s="41"/>
      <c r="P697" s="41"/>
      <c r="Q697" s="62"/>
      <c r="R697" s="62" t="n">
        <f aca="false">R696+Q697</f>
        <v>118.788</v>
      </c>
      <c r="S697" s="1"/>
      <c r="T697" s="1"/>
      <c r="U697" s="1"/>
      <c r="V697" s="1"/>
      <c r="W697" s="1"/>
      <c r="X697" s="1"/>
      <c r="Y697" s="1"/>
    </row>
    <row r="698" customFormat="false" ht="14.25" hidden="false" customHeight="true" outlineLevel="0" collapsed="false">
      <c r="A698" s="117"/>
      <c r="B698" s="117"/>
      <c r="C698" s="43" t="s">
        <v>14</v>
      </c>
      <c r="D698" s="43" t="s">
        <v>15</v>
      </c>
      <c r="E698" s="34"/>
      <c r="F698" s="35"/>
      <c r="G698" s="36"/>
      <c r="H698" s="37"/>
      <c r="I698" s="38"/>
      <c r="J698" s="39"/>
      <c r="K698" s="264"/>
      <c r="L698" s="44" t="s">
        <v>16</v>
      </c>
      <c r="M698" s="44"/>
      <c r="N698" s="45" t="s">
        <v>17</v>
      </c>
      <c r="O698" s="46" t="s">
        <v>18</v>
      </c>
      <c r="P698" s="47" t="s">
        <v>19</v>
      </c>
      <c r="Q698" s="62"/>
      <c r="R698" s="62" t="n">
        <f aca="false">R697+Q698</f>
        <v>118.788</v>
      </c>
      <c r="S698" s="1"/>
      <c r="T698" s="1"/>
      <c r="U698" s="1"/>
      <c r="V698" s="1"/>
      <c r="W698" s="1"/>
      <c r="X698" s="1"/>
      <c r="Y698" s="1"/>
    </row>
    <row r="699" customFormat="false" ht="13.8" hidden="false" customHeight="false" outlineLevel="0" collapsed="false">
      <c r="A699" s="117"/>
      <c r="B699" s="117"/>
      <c r="C699" s="43"/>
      <c r="D699" s="43"/>
      <c r="E699" s="34"/>
      <c r="F699" s="35"/>
      <c r="G699" s="36"/>
      <c r="H699" s="37"/>
      <c r="I699" s="38"/>
      <c r="J699" s="39"/>
      <c r="K699" s="264"/>
      <c r="L699" s="44"/>
      <c r="M699" s="44"/>
      <c r="N699" s="45"/>
      <c r="O699" s="46"/>
      <c r="P699" s="47"/>
      <c r="Q699" s="62" t="n">
        <f aca="false">L699*H699*F699</f>
        <v>0</v>
      </c>
      <c r="R699" s="62" t="n">
        <f aca="false">R698+Q699</f>
        <v>118.788</v>
      </c>
      <c r="S699" s="1"/>
      <c r="T699" s="1"/>
      <c r="U699" s="1"/>
      <c r="V699" s="1"/>
      <c r="W699" s="1"/>
      <c r="X699" s="1"/>
      <c r="Y699" s="1"/>
    </row>
    <row r="700" s="1" customFormat="true" ht="22.05" hidden="false" customHeight="false" outlineLevel="0" collapsed="false">
      <c r="A700" s="48"/>
      <c r="B700" s="48" t="s">
        <v>1019</v>
      </c>
      <c r="D700" s="5" t="s">
        <v>1021</v>
      </c>
      <c r="E700" s="212"/>
      <c r="F700" s="212"/>
      <c r="G700" s="212"/>
      <c r="H700" s="265"/>
      <c r="I700" s="212"/>
      <c r="J700" s="212"/>
      <c r="K700" s="212"/>
      <c r="L700" s="212"/>
      <c r="M700" s="212"/>
      <c r="N700" s="212"/>
      <c r="O700" s="212"/>
      <c r="Q700" s="62" t="n">
        <f aca="false">L700*H700*F700</f>
        <v>0</v>
      </c>
      <c r="R700" s="62" t="n">
        <f aca="false">R699+Q700</f>
        <v>118.788</v>
      </c>
    </row>
    <row r="701" s="1" customFormat="true" ht="12.8" hidden="false" customHeight="false" outlineLevel="0" collapsed="false">
      <c r="A701" s="93"/>
      <c r="B701" s="93" t="s">
        <v>1019</v>
      </c>
      <c r="C701" s="94" t="s">
        <v>1022</v>
      </c>
      <c r="D701" s="52" t="s">
        <v>1023</v>
      </c>
      <c r="E701" s="53" t="s">
        <v>65</v>
      </c>
      <c r="F701" s="53" t="n">
        <v>12</v>
      </c>
      <c r="G701" s="54" t="n">
        <v>3.68</v>
      </c>
      <c r="H701" s="90" t="n">
        <f aca="false">G701*0.95</f>
        <v>3.496</v>
      </c>
      <c r="I701" s="54" t="s">
        <v>923</v>
      </c>
      <c r="J701" s="56" t="s">
        <v>28</v>
      </c>
      <c r="K701" s="266"/>
      <c r="L701" s="58"/>
      <c r="M701" s="58"/>
      <c r="N701" s="59" t="n">
        <f aca="false">O701*G701</f>
        <v>0</v>
      </c>
      <c r="O701" s="60" t="n">
        <f aca="false">L701*F701</f>
        <v>0</v>
      </c>
      <c r="P701" s="61" t="n">
        <v>20</v>
      </c>
      <c r="Q701" s="62" t="n">
        <f aca="false">L701*H701*F701</f>
        <v>0</v>
      </c>
      <c r="R701" s="62" t="n">
        <f aca="false">R700+Q701</f>
        <v>118.788</v>
      </c>
    </row>
    <row r="702" s="1" customFormat="true" ht="12.8" hidden="false" customHeight="false" outlineLevel="0" collapsed="false">
      <c r="A702" s="93"/>
      <c r="B702" s="93" t="s">
        <v>1019</v>
      </c>
      <c r="C702" s="135" t="s">
        <v>1024</v>
      </c>
      <c r="D702" s="64" t="s">
        <v>1023</v>
      </c>
      <c r="E702" s="267" t="s">
        <v>739</v>
      </c>
      <c r="F702" s="65" t="n">
        <v>12</v>
      </c>
      <c r="G702" s="66" t="n">
        <v>2.47</v>
      </c>
      <c r="H702" s="91" t="n">
        <f aca="false">G702*0.95</f>
        <v>2.3465</v>
      </c>
      <c r="I702" s="66" t="s">
        <v>923</v>
      </c>
      <c r="J702" s="68" t="s">
        <v>28</v>
      </c>
      <c r="K702" s="268"/>
      <c r="L702" s="70"/>
      <c r="M702" s="70"/>
      <c r="N702" s="71" t="n">
        <f aca="false">O702*G702</f>
        <v>0</v>
      </c>
      <c r="O702" s="72" t="n">
        <f aca="false">L702*F702</f>
        <v>0</v>
      </c>
      <c r="P702" s="73" t="n">
        <v>20</v>
      </c>
      <c r="Q702" s="62" t="n">
        <f aca="false">L702*H702*F702</f>
        <v>0</v>
      </c>
      <c r="R702" s="62" t="n">
        <f aca="false">R701+Q702</f>
        <v>118.788</v>
      </c>
    </row>
    <row r="703" s="1" customFormat="true" ht="12.8" hidden="false" customHeight="false" outlineLevel="0" collapsed="false">
      <c r="A703" s="93"/>
      <c r="B703" s="93" t="s">
        <v>1019</v>
      </c>
      <c r="C703" s="135" t="s">
        <v>1025</v>
      </c>
      <c r="D703" s="64" t="s">
        <v>1026</v>
      </c>
      <c r="E703" s="65" t="s">
        <v>65</v>
      </c>
      <c r="F703" s="65" t="n">
        <v>6</v>
      </c>
      <c r="G703" s="66" t="n">
        <v>5.88</v>
      </c>
      <c r="H703" s="91" t="n">
        <f aca="false">G703*0.95</f>
        <v>5.586</v>
      </c>
      <c r="I703" s="66" t="s">
        <v>923</v>
      </c>
      <c r="J703" s="68" t="s">
        <v>28</v>
      </c>
      <c r="K703" s="269" t="s">
        <v>1027</v>
      </c>
      <c r="L703" s="70"/>
      <c r="M703" s="70"/>
      <c r="N703" s="71" t="n">
        <f aca="false">O703*G703</f>
        <v>0</v>
      </c>
      <c r="O703" s="72" t="n">
        <f aca="false">L703*F703</f>
        <v>0</v>
      </c>
      <c r="P703" s="73" t="n">
        <v>20</v>
      </c>
      <c r="Q703" s="62" t="n">
        <f aca="false">L703*H703*F703</f>
        <v>0</v>
      </c>
      <c r="R703" s="62" t="n">
        <f aca="false">R702+Q703</f>
        <v>118.788</v>
      </c>
    </row>
    <row r="704" s="1" customFormat="true" ht="12.8" hidden="false" customHeight="false" outlineLevel="0" collapsed="false">
      <c r="A704" s="93"/>
      <c r="B704" s="93" t="s">
        <v>1019</v>
      </c>
      <c r="C704" s="135" t="s">
        <v>1028</v>
      </c>
      <c r="D704" s="64" t="s">
        <v>925</v>
      </c>
      <c r="E704" s="65" t="s">
        <v>65</v>
      </c>
      <c r="F704" s="65" t="n">
        <v>6</v>
      </c>
      <c r="G704" s="66" t="n">
        <v>4.94</v>
      </c>
      <c r="H704" s="91" t="n">
        <f aca="false">G704*0.95</f>
        <v>4.693</v>
      </c>
      <c r="I704" s="66" t="s">
        <v>923</v>
      </c>
      <c r="J704" s="68" t="s">
        <v>28</v>
      </c>
      <c r="K704" s="268"/>
      <c r="L704" s="70"/>
      <c r="M704" s="70"/>
      <c r="N704" s="71" t="n">
        <f aca="false">O704*G704</f>
        <v>0</v>
      </c>
      <c r="O704" s="72" t="n">
        <f aca="false">L704*F704</f>
        <v>0</v>
      </c>
      <c r="P704" s="73" t="n">
        <v>20</v>
      </c>
      <c r="Q704" s="62" t="n">
        <f aca="false">L704*H704*F704</f>
        <v>0</v>
      </c>
      <c r="R704" s="62" t="n">
        <f aca="false">R703+Q704</f>
        <v>118.788</v>
      </c>
    </row>
    <row r="705" s="1" customFormat="true" ht="12.8" hidden="false" customHeight="false" outlineLevel="0" collapsed="false">
      <c r="A705" s="93"/>
      <c r="B705" s="93" t="s">
        <v>1019</v>
      </c>
      <c r="C705" s="135" t="s">
        <v>1029</v>
      </c>
      <c r="D705" s="64" t="s">
        <v>1030</v>
      </c>
      <c r="E705" s="65" t="s">
        <v>65</v>
      </c>
      <c r="F705" s="65" t="n">
        <v>6</v>
      </c>
      <c r="G705" s="66" t="n">
        <v>4</v>
      </c>
      <c r="H705" s="91" t="n">
        <f aca="false">G705*0.95</f>
        <v>3.8</v>
      </c>
      <c r="I705" s="66" t="s">
        <v>923</v>
      </c>
      <c r="J705" s="68" t="s">
        <v>28</v>
      </c>
      <c r="K705" s="268"/>
      <c r="L705" s="70"/>
      <c r="M705" s="70"/>
      <c r="N705" s="71" t="n">
        <f aca="false">O705*G705</f>
        <v>0</v>
      </c>
      <c r="O705" s="72" t="n">
        <f aca="false">L705*F705</f>
        <v>0</v>
      </c>
      <c r="P705" s="73" t="n">
        <v>20</v>
      </c>
      <c r="Q705" s="62" t="n">
        <f aca="false">L705*H705*F705</f>
        <v>0</v>
      </c>
      <c r="R705" s="62" t="n">
        <f aca="false">R704+Q705</f>
        <v>118.788</v>
      </c>
    </row>
    <row r="706" s="1" customFormat="true" ht="12.8" hidden="false" customHeight="false" outlineLevel="0" collapsed="false">
      <c r="A706" s="93"/>
      <c r="B706" s="93" t="s">
        <v>1019</v>
      </c>
      <c r="C706" s="135" t="s">
        <v>1031</v>
      </c>
      <c r="D706" s="64" t="s">
        <v>1030</v>
      </c>
      <c r="E706" s="267" t="s">
        <v>739</v>
      </c>
      <c r="F706" s="65" t="n">
        <v>12</v>
      </c>
      <c r="G706" s="66" t="n">
        <v>2.29</v>
      </c>
      <c r="H706" s="91" t="n">
        <f aca="false">G706*0.95</f>
        <v>2.1755</v>
      </c>
      <c r="I706" s="66" t="s">
        <v>923</v>
      </c>
      <c r="J706" s="68" t="s">
        <v>28</v>
      </c>
      <c r="K706" s="268"/>
      <c r="L706" s="70"/>
      <c r="M706" s="70"/>
      <c r="N706" s="71" t="n">
        <f aca="false">O706*G706</f>
        <v>0</v>
      </c>
      <c r="O706" s="72" t="n">
        <f aca="false">L706*F706</f>
        <v>0</v>
      </c>
      <c r="P706" s="73" t="n">
        <v>20</v>
      </c>
      <c r="Q706" s="62" t="n">
        <f aca="false">L706*H706*F706</f>
        <v>0</v>
      </c>
      <c r="R706" s="62" t="n">
        <f aca="false">R705+Q706</f>
        <v>118.788</v>
      </c>
    </row>
    <row r="707" s="1" customFormat="true" ht="12.8" hidden="false" customHeight="false" outlineLevel="0" collapsed="false">
      <c r="A707" s="93"/>
      <c r="B707" s="93" t="s">
        <v>1019</v>
      </c>
      <c r="C707" s="135" t="s">
        <v>1032</v>
      </c>
      <c r="D707" s="64" t="s">
        <v>1033</v>
      </c>
      <c r="E707" s="65" t="s">
        <v>65</v>
      </c>
      <c r="F707" s="65" t="n">
        <v>6</v>
      </c>
      <c r="G707" s="66" t="n">
        <v>4.47</v>
      </c>
      <c r="H707" s="91" t="n">
        <f aca="false">G707*0.95</f>
        <v>4.2465</v>
      </c>
      <c r="I707" s="66" t="s">
        <v>923</v>
      </c>
      <c r="J707" s="68" t="s">
        <v>28</v>
      </c>
      <c r="K707" s="268"/>
      <c r="L707" s="70"/>
      <c r="M707" s="70"/>
      <c r="N707" s="71" t="n">
        <f aca="false">O707*G707</f>
        <v>0</v>
      </c>
      <c r="O707" s="72" t="n">
        <f aca="false">L707*F707</f>
        <v>0</v>
      </c>
      <c r="P707" s="73" t="n">
        <v>20</v>
      </c>
      <c r="Q707" s="62" t="n">
        <f aca="false">L707*H707*F707</f>
        <v>0</v>
      </c>
      <c r="R707" s="62" t="n">
        <f aca="false">R706+Q707</f>
        <v>118.788</v>
      </c>
    </row>
    <row r="708" s="1" customFormat="true" ht="12.8" hidden="false" customHeight="false" outlineLevel="0" collapsed="false">
      <c r="A708" s="93"/>
      <c r="B708" s="93" t="s">
        <v>1019</v>
      </c>
      <c r="C708" s="135" t="s">
        <v>1034</v>
      </c>
      <c r="D708" s="64" t="s">
        <v>929</v>
      </c>
      <c r="E708" s="65" t="s">
        <v>65</v>
      </c>
      <c r="F708" s="65" t="n">
        <v>6</v>
      </c>
      <c r="G708" s="66" t="n">
        <v>4.75</v>
      </c>
      <c r="H708" s="91" t="n">
        <f aca="false">G708*0.95</f>
        <v>4.5125</v>
      </c>
      <c r="I708" s="66" t="s">
        <v>923</v>
      </c>
      <c r="J708" s="68" t="s">
        <v>28</v>
      </c>
      <c r="K708" s="270"/>
      <c r="L708" s="70"/>
      <c r="M708" s="70"/>
      <c r="N708" s="71" t="n">
        <f aca="false">O708*G708</f>
        <v>0</v>
      </c>
      <c r="O708" s="72" t="n">
        <f aca="false">L708*F708</f>
        <v>0</v>
      </c>
      <c r="P708" s="73" t="n">
        <v>20</v>
      </c>
      <c r="Q708" s="62" t="n">
        <f aca="false">L708*H708*F708</f>
        <v>0</v>
      </c>
      <c r="R708" s="62" t="n">
        <f aca="false">R707+Q708</f>
        <v>118.788</v>
      </c>
    </row>
    <row r="709" s="1" customFormat="true" ht="12.8" hidden="false" customHeight="false" outlineLevel="0" collapsed="false">
      <c r="A709" s="93"/>
      <c r="B709" s="93" t="s">
        <v>1019</v>
      </c>
      <c r="C709" s="135" t="s">
        <v>1035</v>
      </c>
      <c r="D709" s="64" t="s">
        <v>1036</v>
      </c>
      <c r="E709" s="65" t="s">
        <v>65</v>
      </c>
      <c r="F709" s="65" t="n">
        <v>6</v>
      </c>
      <c r="G709" s="66" t="n">
        <v>4.89</v>
      </c>
      <c r="H709" s="91" t="n">
        <f aca="false">G709*0.95</f>
        <v>4.6455</v>
      </c>
      <c r="I709" s="66" t="s">
        <v>923</v>
      </c>
      <c r="J709" s="271" t="s">
        <v>1037</v>
      </c>
      <c r="K709" s="268" t="s">
        <v>1038</v>
      </c>
      <c r="L709" s="70"/>
      <c r="M709" s="70"/>
      <c r="N709" s="71" t="n">
        <f aca="false">O709*G709</f>
        <v>0</v>
      </c>
      <c r="O709" s="72" t="n">
        <f aca="false">L709*F709</f>
        <v>0</v>
      </c>
      <c r="P709" s="73" t="n">
        <v>20</v>
      </c>
      <c r="Q709" s="62" t="n">
        <f aca="false">L709*H709*F709</f>
        <v>0</v>
      </c>
      <c r="R709" s="62" t="n">
        <f aca="false">R708+Q709</f>
        <v>118.788</v>
      </c>
    </row>
    <row r="710" s="1" customFormat="true" ht="12.8" hidden="false" customHeight="false" outlineLevel="0" collapsed="false">
      <c r="A710" s="93"/>
      <c r="B710" s="93" t="s">
        <v>1019</v>
      </c>
      <c r="C710" s="135" t="s">
        <v>1039</v>
      </c>
      <c r="D710" s="64" t="s">
        <v>1040</v>
      </c>
      <c r="E710" s="65" t="s">
        <v>65</v>
      </c>
      <c r="F710" s="65" t="n">
        <v>6</v>
      </c>
      <c r="G710" s="66" t="n">
        <v>4.58</v>
      </c>
      <c r="H710" s="91" t="n">
        <f aca="false">G710*0.95</f>
        <v>4.351</v>
      </c>
      <c r="I710" s="66" t="s">
        <v>923</v>
      </c>
      <c r="J710" s="271" t="s">
        <v>1037</v>
      </c>
      <c r="K710" s="268" t="s">
        <v>1038</v>
      </c>
      <c r="L710" s="70"/>
      <c r="M710" s="70"/>
      <c r="N710" s="71" t="n">
        <f aca="false">O710*G710</f>
        <v>0</v>
      </c>
      <c r="O710" s="72" t="n">
        <f aca="false">L710*F710</f>
        <v>0</v>
      </c>
      <c r="P710" s="73" t="n">
        <v>20</v>
      </c>
      <c r="Q710" s="62" t="n">
        <f aca="false">L710*H710*F710</f>
        <v>0</v>
      </c>
      <c r="R710" s="62" t="n">
        <f aca="false">R709+Q710</f>
        <v>118.788</v>
      </c>
    </row>
    <row r="711" s="1" customFormat="true" ht="12.8" hidden="false" customHeight="false" outlineLevel="0" collapsed="false">
      <c r="A711" s="93"/>
      <c r="B711" s="93" t="s">
        <v>1019</v>
      </c>
      <c r="C711" s="135" t="s">
        <v>1041</v>
      </c>
      <c r="D711" s="64" t="s">
        <v>1042</v>
      </c>
      <c r="E711" s="65" t="s">
        <v>65</v>
      </c>
      <c r="F711" s="65" t="n">
        <v>6</v>
      </c>
      <c r="G711" s="66" t="n">
        <v>4.37</v>
      </c>
      <c r="H711" s="91" t="n">
        <f aca="false">G711*0.95</f>
        <v>4.1515</v>
      </c>
      <c r="I711" s="66" t="s">
        <v>923</v>
      </c>
      <c r="J711" s="68" t="s">
        <v>28</v>
      </c>
      <c r="K711" s="268"/>
      <c r="L711" s="70"/>
      <c r="M711" s="70"/>
      <c r="N711" s="71" t="n">
        <f aca="false">O711*G711</f>
        <v>0</v>
      </c>
      <c r="O711" s="72" t="n">
        <f aca="false">L711*F711</f>
        <v>0</v>
      </c>
      <c r="P711" s="73" t="n">
        <v>20</v>
      </c>
      <c r="Q711" s="62" t="n">
        <f aca="false">L711*H711*F711</f>
        <v>0</v>
      </c>
      <c r="R711" s="62" t="n">
        <f aca="false">R710+Q711</f>
        <v>118.788</v>
      </c>
    </row>
    <row r="712" s="1" customFormat="true" ht="12.8" hidden="false" customHeight="false" outlineLevel="0" collapsed="false">
      <c r="A712" s="93"/>
      <c r="B712" s="93" t="s">
        <v>1019</v>
      </c>
      <c r="C712" s="135" t="s">
        <v>1043</v>
      </c>
      <c r="D712" s="64" t="s">
        <v>931</v>
      </c>
      <c r="E712" s="65" t="s">
        <v>65</v>
      </c>
      <c r="F712" s="65" t="n">
        <v>6</v>
      </c>
      <c r="G712" s="66" t="n">
        <v>4.74</v>
      </c>
      <c r="H712" s="91" t="n">
        <f aca="false">G712*0.95</f>
        <v>4.503</v>
      </c>
      <c r="I712" s="66" t="s">
        <v>923</v>
      </c>
      <c r="J712" s="68" t="s">
        <v>28</v>
      </c>
      <c r="K712" s="268"/>
      <c r="L712" s="70"/>
      <c r="M712" s="70"/>
      <c r="N712" s="71" t="n">
        <f aca="false">O712*G712</f>
        <v>0</v>
      </c>
      <c r="O712" s="72" t="n">
        <f aca="false">L712*F712</f>
        <v>0</v>
      </c>
      <c r="P712" s="73" t="n">
        <v>20</v>
      </c>
      <c r="Q712" s="62" t="n">
        <f aca="false">L712*H712*F712</f>
        <v>0</v>
      </c>
      <c r="R712" s="62" t="n">
        <f aca="false">R711+Q712</f>
        <v>118.788</v>
      </c>
    </row>
    <row r="713" s="1" customFormat="true" ht="12.8" hidden="false" customHeight="false" outlineLevel="0" collapsed="false">
      <c r="A713" s="93"/>
      <c r="B713" s="93" t="s">
        <v>1019</v>
      </c>
      <c r="C713" s="135" t="s">
        <v>1044</v>
      </c>
      <c r="D713" s="64" t="s">
        <v>931</v>
      </c>
      <c r="E713" s="267" t="s">
        <v>739</v>
      </c>
      <c r="F713" s="65" t="n">
        <v>6</v>
      </c>
      <c r="G713" s="66" t="n">
        <v>3.84</v>
      </c>
      <c r="H713" s="91" t="n">
        <f aca="false">G713*0.95</f>
        <v>3.648</v>
      </c>
      <c r="I713" s="66" t="s">
        <v>923</v>
      </c>
      <c r="J713" s="68" t="s">
        <v>28</v>
      </c>
      <c r="K713" s="268"/>
      <c r="L713" s="70"/>
      <c r="M713" s="70"/>
      <c r="N713" s="71" t="n">
        <f aca="false">O713*G713</f>
        <v>0</v>
      </c>
      <c r="O713" s="72" t="n">
        <f aca="false">L713*F713</f>
        <v>0</v>
      </c>
      <c r="P713" s="73" t="n">
        <v>20</v>
      </c>
      <c r="Q713" s="62" t="n">
        <f aca="false">L713*H713*F713</f>
        <v>0</v>
      </c>
      <c r="R713" s="62" t="n">
        <f aca="false">R712+Q713</f>
        <v>118.788</v>
      </c>
    </row>
    <row r="714" s="1" customFormat="true" ht="12.8" hidden="false" customHeight="false" outlineLevel="0" collapsed="false">
      <c r="A714" s="93"/>
      <c r="B714" s="93" t="s">
        <v>1019</v>
      </c>
      <c r="C714" s="135" t="s">
        <v>1045</v>
      </c>
      <c r="D714" s="64" t="s">
        <v>1046</v>
      </c>
      <c r="E714" s="65" t="s">
        <v>65</v>
      </c>
      <c r="F714" s="65" t="n">
        <v>6</v>
      </c>
      <c r="G714" s="66" t="n">
        <v>5.42</v>
      </c>
      <c r="H714" s="91" t="n">
        <f aca="false">G714*0.95</f>
        <v>5.149</v>
      </c>
      <c r="I714" s="66" t="s">
        <v>923</v>
      </c>
      <c r="J714" s="68" t="s">
        <v>28</v>
      </c>
      <c r="K714" s="268"/>
      <c r="L714" s="70"/>
      <c r="M714" s="70"/>
      <c r="N714" s="71" t="n">
        <f aca="false">O714*G714</f>
        <v>0</v>
      </c>
      <c r="O714" s="72" t="n">
        <f aca="false">L714*F714</f>
        <v>0</v>
      </c>
      <c r="P714" s="73" t="n">
        <v>20</v>
      </c>
      <c r="Q714" s="62" t="n">
        <f aca="false">L714*H714*F714</f>
        <v>0</v>
      </c>
      <c r="R714" s="62" t="n">
        <f aca="false">R713+Q714</f>
        <v>118.788</v>
      </c>
    </row>
    <row r="715" s="1" customFormat="true" ht="12.8" hidden="false" customHeight="false" outlineLevel="0" collapsed="false">
      <c r="A715" s="93"/>
      <c r="B715" s="93" t="s">
        <v>1019</v>
      </c>
      <c r="C715" s="135" t="s">
        <v>1047</v>
      </c>
      <c r="D715" s="64" t="s">
        <v>1048</v>
      </c>
      <c r="E715" s="65" t="s">
        <v>65</v>
      </c>
      <c r="F715" s="65" t="n">
        <v>6</v>
      </c>
      <c r="G715" s="66" t="n">
        <v>6.1</v>
      </c>
      <c r="H715" s="91" t="n">
        <f aca="false">G715*0.95</f>
        <v>5.795</v>
      </c>
      <c r="I715" s="66" t="s">
        <v>923</v>
      </c>
      <c r="J715" s="68" t="s">
        <v>28</v>
      </c>
      <c r="K715" s="272"/>
      <c r="L715" s="70"/>
      <c r="M715" s="70"/>
      <c r="N715" s="71" t="n">
        <f aca="false">O715*G715</f>
        <v>0</v>
      </c>
      <c r="O715" s="72" t="n">
        <f aca="false">L715*F715</f>
        <v>0</v>
      </c>
      <c r="P715" s="73" t="n">
        <v>20</v>
      </c>
      <c r="Q715" s="62" t="n">
        <f aca="false">L715*H715*F715</f>
        <v>0</v>
      </c>
      <c r="R715" s="62" t="n">
        <f aca="false">R714+Q715</f>
        <v>118.788</v>
      </c>
    </row>
    <row r="716" s="1" customFormat="true" ht="12.8" hidden="false" customHeight="false" outlineLevel="0" collapsed="false">
      <c r="A716" s="93"/>
      <c r="B716" s="93" t="s">
        <v>1019</v>
      </c>
      <c r="C716" s="135" t="s">
        <v>1049</v>
      </c>
      <c r="D716" s="64" t="s">
        <v>1050</v>
      </c>
      <c r="E716" s="65" t="s">
        <v>65</v>
      </c>
      <c r="F716" s="65" t="n">
        <v>6</v>
      </c>
      <c r="G716" s="66" t="n">
        <v>4.65</v>
      </c>
      <c r="H716" s="91" t="n">
        <f aca="false">G716*0.95</f>
        <v>4.4175</v>
      </c>
      <c r="I716" s="66" t="s">
        <v>923</v>
      </c>
      <c r="J716" s="68" t="s">
        <v>28</v>
      </c>
      <c r="K716" s="268"/>
      <c r="L716" s="70"/>
      <c r="M716" s="70"/>
      <c r="N716" s="71" t="n">
        <f aca="false">O716*G716</f>
        <v>0</v>
      </c>
      <c r="O716" s="72" t="n">
        <f aca="false">L716*F716</f>
        <v>0</v>
      </c>
      <c r="P716" s="73" t="n">
        <v>20</v>
      </c>
      <c r="Q716" s="62" t="n">
        <f aca="false">L716*H716*F716</f>
        <v>0</v>
      </c>
      <c r="R716" s="62" t="n">
        <f aca="false">R715+Q716</f>
        <v>118.788</v>
      </c>
    </row>
    <row r="717" s="1" customFormat="true" ht="12.8" hidden="false" customHeight="false" outlineLevel="0" collapsed="false">
      <c r="A717" s="93"/>
      <c r="B717" s="93" t="s">
        <v>1019</v>
      </c>
      <c r="C717" s="135" t="s">
        <v>1051</v>
      </c>
      <c r="D717" s="64" t="s">
        <v>1052</v>
      </c>
      <c r="E717" s="65" t="s">
        <v>65</v>
      </c>
      <c r="F717" s="65" t="n">
        <v>6</v>
      </c>
      <c r="G717" s="66" t="n">
        <v>4.74</v>
      </c>
      <c r="H717" s="91" t="n">
        <f aca="false">G717*0.95</f>
        <v>4.503</v>
      </c>
      <c r="I717" s="66" t="s">
        <v>923</v>
      </c>
      <c r="J717" s="68" t="s">
        <v>28</v>
      </c>
      <c r="K717" s="270"/>
      <c r="L717" s="70"/>
      <c r="M717" s="70"/>
      <c r="N717" s="71" t="n">
        <f aca="false">O717*G717</f>
        <v>0</v>
      </c>
      <c r="O717" s="72" t="n">
        <f aca="false">L717*F717</f>
        <v>0</v>
      </c>
      <c r="P717" s="73" t="n">
        <v>20</v>
      </c>
      <c r="Q717" s="62" t="n">
        <f aca="false">L717*H717*F717</f>
        <v>0</v>
      </c>
      <c r="R717" s="62" t="n">
        <f aca="false">R716+Q717</f>
        <v>118.788</v>
      </c>
    </row>
    <row r="718" s="1" customFormat="true" ht="12.8" hidden="false" customHeight="false" outlineLevel="0" collapsed="false">
      <c r="A718" s="93"/>
      <c r="B718" s="93" t="s">
        <v>1019</v>
      </c>
      <c r="C718" s="135" t="s">
        <v>1053</v>
      </c>
      <c r="D718" s="64" t="s">
        <v>1054</v>
      </c>
      <c r="E718" s="65" t="s">
        <v>65</v>
      </c>
      <c r="F718" s="65" t="n">
        <v>6</v>
      </c>
      <c r="G718" s="66" t="n">
        <v>5.5</v>
      </c>
      <c r="H718" s="91" t="n">
        <f aca="false">G718*0.95</f>
        <v>5.225</v>
      </c>
      <c r="I718" s="66" t="s">
        <v>923</v>
      </c>
      <c r="J718" s="68" t="s">
        <v>28</v>
      </c>
      <c r="K718" s="268" t="s">
        <v>1055</v>
      </c>
      <c r="L718" s="70"/>
      <c r="M718" s="70"/>
      <c r="N718" s="71" t="n">
        <f aca="false">O718*G718</f>
        <v>0</v>
      </c>
      <c r="O718" s="72" t="n">
        <f aca="false">L718*F718</f>
        <v>0</v>
      </c>
      <c r="P718" s="73" t="n">
        <v>20</v>
      </c>
      <c r="Q718" s="62" t="n">
        <f aca="false">L718*H718*F718</f>
        <v>0</v>
      </c>
      <c r="R718" s="62" t="n">
        <f aca="false">R717+Q718</f>
        <v>118.788</v>
      </c>
    </row>
    <row r="719" s="1" customFormat="true" ht="12.8" hidden="false" customHeight="false" outlineLevel="0" collapsed="false">
      <c r="A719" s="93"/>
      <c r="B719" s="93" t="s">
        <v>1019</v>
      </c>
      <c r="C719" s="135" t="s">
        <v>1056</v>
      </c>
      <c r="D719" s="64" t="s">
        <v>1057</v>
      </c>
      <c r="E719" s="65" t="s">
        <v>65</v>
      </c>
      <c r="F719" s="65" t="n">
        <v>6</v>
      </c>
      <c r="G719" s="66" t="n">
        <v>5.63</v>
      </c>
      <c r="H719" s="91" t="n">
        <f aca="false">G719*0.95</f>
        <v>5.3485</v>
      </c>
      <c r="I719" s="66" t="s">
        <v>923</v>
      </c>
      <c r="J719" s="271" t="s">
        <v>1037</v>
      </c>
      <c r="K719" s="270"/>
      <c r="L719" s="70"/>
      <c r="M719" s="70"/>
      <c r="N719" s="71" t="n">
        <f aca="false">O719*G719</f>
        <v>0</v>
      </c>
      <c r="O719" s="72" t="n">
        <f aca="false">L719*F719</f>
        <v>0</v>
      </c>
      <c r="P719" s="73" t="n">
        <v>20</v>
      </c>
      <c r="Q719" s="62" t="n">
        <f aca="false">L719*H719*F719</f>
        <v>0</v>
      </c>
      <c r="R719" s="62" t="n">
        <f aca="false">R718+Q719</f>
        <v>118.788</v>
      </c>
    </row>
    <row r="720" s="1" customFormat="true" ht="12.8" hidden="false" customHeight="false" outlineLevel="0" collapsed="false">
      <c r="A720" s="93"/>
      <c r="B720" s="93" t="s">
        <v>1019</v>
      </c>
      <c r="C720" s="135" t="s">
        <v>1058</v>
      </c>
      <c r="D720" s="64" t="s">
        <v>1059</v>
      </c>
      <c r="E720" s="65" t="s">
        <v>65</v>
      </c>
      <c r="F720" s="65" t="n">
        <v>6</v>
      </c>
      <c r="G720" s="66" t="n">
        <v>4.16</v>
      </c>
      <c r="H720" s="91" t="n">
        <f aca="false">G720*0.95</f>
        <v>3.952</v>
      </c>
      <c r="I720" s="66" t="s">
        <v>923</v>
      </c>
      <c r="J720" s="68" t="s">
        <v>28</v>
      </c>
      <c r="K720" s="270"/>
      <c r="L720" s="70"/>
      <c r="M720" s="70"/>
      <c r="N720" s="71" t="n">
        <f aca="false">O720*G720</f>
        <v>0</v>
      </c>
      <c r="O720" s="72" t="n">
        <f aca="false">L720*F720</f>
        <v>0</v>
      </c>
      <c r="P720" s="73" t="n">
        <v>20</v>
      </c>
      <c r="Q720" s="62" t="n">
        <f aca="false">L720*H720*F720</f>
        <v>0</v>
      </c>
      <c r="R720" s="62" t="n">
        <f aca="false">R719+Q720</f>
        <v>118.788</v>
      </c>
    </row>
    <row r="721" s="1" customFormat="true" ht="12.8" hidden="false" customHeight="false" outlineLevel="0" collapsed="false">
      <c r="A721" s="93"/>
      <c r="B721" s="93" t="s">
        <v>1019</v>
      </c>
      <c r="C721" s="135" t="s">
        <v>1060</v>
      </c>
      <c r="D721" s="64" t="s">
        <v>1061</v>
      </c>
      <c r="E721" s="65" t="s">
        <v>65</v>
      </c>
      <c r="F721" s="65" t="n">
        <v>6</v>
      </c>
      <c r="G721" s="66" t="n">
        <v>6.74</v>
      </c>
      <c r="H721" s="91" t="n">
        <f aca="false">G721*0.95</f>
        <v>6.403</v>
      </c>
      <c r="I721" s="66" t="s">
        <v>923</v>
      </c>
      <c r="J721" s="271" t="s">
        <v>1037</v>
      </c>
      <c r="K721" s="268" t="s">
        <v>1038</v>
      </c>
      <c r="L721" s="70"/>
      <c r="M721" s="70"/>
      <c r="N721" s="71" t="n">
        <f aca="false">O721*G721</f>
        <v>0</v>
      </c>
      <c r="O721" s="72" t="n">
        <f aca="false">L721*F721</f>
        <v>0</v>
      </c>
      <c r="P721" s="73" t="n">
        <v>20</v>
      </c>
      <c r="Q721" s="62" t="n">
        <f aca="false">L721*H721*F721</f>
        <v>0</v>
      </c>
      <c r="R721" s="62" t="n">
        <f aca="false">R720+Q721</f>
        <v>118.788</v>
      </c>
    </row>
    <row r="722" s="1" customFormat="true" ht="12.8" hidden="false" customHeight="false" outlineLevel="0" collapsed="false">
      <c r="A722" s="93"/>
      <c r="B722" s="93" t="s">
        <v>1019</v>
      </c>
      <c r="C722" s="135" t="s">
        <v>1062</v>
      </c>
      <c r="D722" s="64" t="s">
        <v>1063</v>
      </c>
      <c r="E722" s="65" t="s">
        <v>65</v>
      </c>
      <c r="F722" s="65" t="n">
        <v>6</v>
      </c>
      <c r="G722" s="66" t="n">
        <v>6.3</v>
      </c>
      <c r="H722" s="91" t="n">
        <f aca="false">G722*0.95</f>
        <v>5.985</v>
      </c>
      <c r="I722" s="66" t="s">
        <v>923</v>
      </c>
      <c r="J722" s="271" t="s">
        <v>1037</v>
      </c>
      <c r="K722" s="268" t="s">
        <v>1038</v>
      </c>
      <c r="L722" s="70"/>
      <c r="M722" s="70"/>
      <c r="N722" s="71" t="n">
        <f aca="false">O722*G722</f>
        <v>0</v>
      </c>
      <c r="O722" s="72" t="n">
        <f aca="false">L722*F722</f>
        <v>0</v>
      </c>
      <c r="P722" s="73" t="n">
        <v>20</v>
      </c>
      <c r="Q722" s="62" t="n">
        <f aca="false">L722*H722*F722</f>
        <v>0</v>
      </c>
      <c r="R722" s="62" t="n">
        <f aca="false">R721+Q722</f>
        <v>118.788</v>
      </c>
    </row>
    <row r="723" s="1" customFormat="true" ht="12.8" hidden="false" customHeight="false" outlineLevel="0" collapsed="false">
      <c r="A723" s="93"/>
      <c r="B723" s="93" t="s">
        <v>1019</v>
      </c>
      <c r="C723" s="95" t="s">
        <v>1064</v>
      </c>
      <c r="D723" s="75" t="s">
        <v>1065</v>
      </c>
      <c r="E723" s="247" t="s">
        <v>739</v>
      </c>
      <c r="F723" s="76" t="n">
        <v>6</v>
      </c>
      <c r="G723" s="77" t="n">
        <v>3.15</v>
      </c>
      <c r="H723" s="92" t="n">
        <f aca="false">G723*0.95</f>
        <v>2.9925</v>
      </c>
      <c r="I723" s="77" t="s">
        <v>923</v>
      </c>
      <c r="J723" s="79" t="s">
        <v>28</v>
      </c>
      <c r="K723" s="273"/>
      <c r="L723" s="81"/>
      <c r="M723" s="81"/>
      <c r="N723" s="82" t="n">
        <f aca="false">O723*G723</f>
        <v>0</v>
      </c>
      <c r="O723" s="83" t="n">
        <f aca="false">L723*F723</f>
        <v>0</v>
      </c>
      <c r="P723" s="84" t="n">
        <v>20</v>
      </c>
      <c r="Q723" s="62" t="n">
        <f aca="false">L723*H723*F723</f>
        <v>0</v>
      </c>
      <c r="R723" s="62" t="n">
        <f aca="false">R722+Q723</f>
        <v>118.788</v>
      </c>
    </row>
    <row r="724" s="1" customFormat="true" ht="12.8" hidden="false" customHeight="false" outlineLevel="0" collapsed="false">
      <c r="A724" s="93"/>
      <c r="B724" s="93" t="s">
        <v>1019</v>
      </c>
      <c r="C724" s="135" t="s">
        <v>1066</v>
      </c>
      <c r="D724" s="64" t="s">
        <v>1067</v>
      </c>
      <c r="E724" s="65" t="s">
        <v>65</v>
      </c>
      <c r="F724" s="65" t="n">
        <v>6</v>
      </c>
      <c r="G724" s="66" t="n">
        <v>4.86</v>
      </c>
      <c r="H724" s="91" t="n">
        <f aca="false">G724*0.95</f>
        <v>4.617</v>
      </c>
      <c r="I724" s="66" t="s">
        <v>923</v>
      </c>
      <c r="J724" s="68" t="s">
        <v>28</v>
      </c>
      <c r="K724" s="268"/>
      <c r="L724" s="58"/>
      <c r="M724" s="58"/>
      <c r="N724" s="71" t="n">
        <f aca="false">O724*G724</f>
        <v>0</v>
      </c>
      <c r="O724" s="60" t="n">
        <f aca="false">L724*F724</f>
        <v>0</v>
      </c>
      <c r="P724" s="61" t="n">
        <v>20</v>
      </c>
      <c r="Q724" s="62" t="n">
        <f aca="false">L724*H724*F724</f>
        <v>0</v>
      </c>
      <c r="R724" s="62" t="n">
        <f aca="false">R723+Q724</f>
        <v>118.788</v>
      </c>
    </row>
    <row r="725" s="1" customFormat="true" ht="12.8" hidden="false" customHeight="false" outlineLevel="0" collapsed="false">
      <c r="A725" s="93"/>
      <c r="B725" s="93" t="s">
        <v>1019</v>
      </c>
      <c r="C725" s="95" t="s">
        <v>1068</v>
      </c>
      <c r="D725" s="75" t="s">
        <v>1069</v>
      </c>
      <c r="E725" s="76" t="s">
        <v>65</v>
      </c>
      <c r="F725" s="76" t="n">
        <v>6</v>
      </c>
      <c r="G725" s="77" t="n">
        <v>5.67</v>
      </c>
      <c r="H725" s="92" t="n">
        <f aca="false">G725*0.95</f>
        <v>5.3865</v>
      </c>
      <c r="I725" s="77" t="s">
        <v>923</v>
      </c>
      <c r="J725" s="79" t="s">
        <v>28</v>
      </c>
      <c r="K725" s="273"/>
      <c r="L725" s="81"/>
      <c r="M725" s="81"/>
      <c r="N725" s="82" t="n">
        <f aca="false">O725*G725</f>
        <v>0</v>
      </c>
      <c r="O725" s="83" t="n">
        <f aca="false">L725*F725</f>
        <v>0</v>
      </c>
      <c r="P725" s="84" t="n">
        <v>20</v>
      </c>
      <c r="Q725" s="62" t="n">
        <f aca="false">L725*H725*F725</f>
        <v>0</v>
      </c>
      <c r="R725" s="62" t="n">
        <f aca="false">R724+Q725</f>
        <v>118.788</v>
      </c>
    </row>
    <row r="726" s="1" customFormat="true" ht="12.8" hidden="false" customHeight="false" outlineLevel="0" collapsed="false">
      <c r="A726" s="93"/>
      <c r="B726" s="93" t="s">
        <v>1019</v>
      </c>
      <c r="C726" s="135" t="s">
        <v>1070</v>
      </c>
      <c r="D726" s="64" t="s">
        <v>1071</v>
      </c>
      <c r="E726" s="65" t="s">
        <v>65</v>
      </c>
      <c r="F726" s="65" t="n">
        <v>6</v>
      </c>
      <c r="G726" s="66" t="n">
        <v>7.63</v>
      </c>
      <c r="H726" s="91" t="n">
        <f aca="false">G726*0.95</f>
        <v>7.2485</v>
      </c>
      <c r="I726" s="66" t="s">
        <v>923</v>
      </c>
      <c r="J726" s="68" t="s">
        <v>28</v>
      </c>
      <c r="K726" s="268"/>
      <c r="L726" s="58"/>
      <c r="M726" s="58"/>
      <c r="N726" s="71" t="n">
        <f aca="false">O726*G726</f>
        <v>0</v>
      </c>
      <c r="O726" s="72" t="n">
        <f aca="false">L726*F726</f>
        <v>0</v>
      </c>
      <c r="P726" s="73" t="n">
        <v>20</v>
      </c>
      <c r="Q726" s="62" t="n">
        <f aca="false">L726*H726*F726</f>
        <v>0</v>
      </c>
      <c r="R726" s="62" t="n">
        <f aca="false">R725+Q726</f>
        <v>118.788</v>
      </c>
    </row>
    <row r="727" s="1" customFormat="true" ht="12.8" hidden="false" customHeight="false" outlineLevel="0" collapsed="false">
      <c r="A727" s="93"/>
      <c r="B727" s="93" t="s">
        <v>1019</v>
      </c>
      <c r="C727" s="135" t="s">
        <v>1072</v>
      </c>
      <c r="D727" s="64" t="s">
        <v>1073</v>
      </c>
      <c r="E727" s="65" t="s">
        <v>65</v>
      </c>
      <c r="F727" s="65" t="n">
        <v>6</v>
      </c>
      <c r="G727" s="66" t="n">
        <v>6.42</v>
      </c>
      <c r="H727" s="91" t="n">
        <f aca="false">G727*0.95</f>
        <v>6.099</v>
      </c>
      <c r="I727" s="66" t="s">
        <v>923</v>
      </c>
      <c r="J727" s="68" t="s">
        <v>28</v>
      </c>
      <c r="K727" s="268"/>
      <c r="L727" s="70"/>
      <c r="M727" s="70"/>
      <c r="N727" s="71" t="n">
        <f aca="false">O727*G727</f>
        <v>0</v>
      </c>
      <c r="O727" s="72" t="n">
        <f aca="false">L727*F727</f>
        <v>0</v>
      </c>
      <c r="P727" s="73" t="n">
        <v>20</v>
      </c>
      <c r="Q727" s="62" t="n">
        <f aca="false">L727*H727*F727</f>
        <v>0</v>
      </c>
      <c r="R727" s="62" t="n">
        <f aca="false">R726+Q727</f>
        <v>118.788</v>
      </c>
    </row>
    <row r="728" s="1" customFormat="true" ht="12.8" hidden="false" customHeight="false" outlineLevel="0" collapsed="false">
      <c r="A728" s="93"/>
      <c r="B728" s="93" t="s">
        <v>1019</v>
      </c>
      <c r="C728" s="135" t="s">
        <v>1074</v>
      </c>
      <c r="D728" s="64" t="s">
        <v>1075</v>
      </c>
      <c r="E728" s="65" t="s">
        <v>65</v>
      </c>
      <c r="F728" s="65" t="n">
        <v>6</v>
      </c>
      <c r="G728" s="66" t="n">
        <v>6.32</v>
      </c>
      <c r="H728" s="91" t="n">
        <f aca="false">G728*0.95</f>
        <v>6.004</v>
      </c>
      <c r="I728" s="66" t="s">
        <v>923</v>
      </c>
      <c r="J728" s="271" t="s">
        <v>1076</v>
      </c>
      <c r="K728" s="268" t="s">
        <v>1077</v>
      </c>
      <c r="L728" s="70"/>
      <c r="M728" s="70"/>
      <c r="N728" s="71" t="n">
        <f aca="false">O728*G728</f>
        <v>0</v>
      </c>
      <c r="O728" s="72" t="n">
        <f aca="false">L728*F728</f>
        <v>0</v>
      </c>
      <c r="P728" s="73" t="n">
        <v>20</v>
      </c>
      <c r="Q728" s="62" t="n">
        <f aca="false">L728*H728*F728</f>
        <v>0</v>
      </c>
      <c r="R728" s="62" t="n">
        <f aca="false">R727+Q728</f>
        <v>118.788</v>
      </c>
    </row>
    <row r="729" s="1" customFormat="true" ht="12.8" hidden="false" customHeight="false" outlineLevel="0" collapsed="false">
      <c r="A729" s="93"/>
      <c r="B729" s="93" t="s">
        <v>1019</v>
      </c>
      <c r="C729" s="95" t="s">
        <v>1078</v>
      </c>
      <c r="D729" s="75" t="s">
        <v>1079</v>
      </c>
      <c r="E729" s="76" t="s">
        <v>65</v>
      </c>
      <c r="F729" s="76" t="n">
        <v>6</v>
      </c>
      <c r="G729" s="77" t="n">
        <v>5.74</v>
      </c>
      <c r="H729" s="92" t="n">
        <f aca="false">G729*0.95</f>
        <v>5.453</v>
      </c>
      <c r="I729" s="77" t="s">
        <v>923</v>
      </c>
      <c r="J729" s="79" t="s">
        <v>28</v>
      </c>
      <c r="K729" s="274"/>
      <c r="L729" s="81"/>
      <c r="M729" s="81"/>
      <c r="N729" s="82" t="n">
        <f aca="false">O729*G729</f>
        <v>0</v>
      </c>
      <c r="O729" s="83" t="n">
        <f aca="false">L729*F729</f>
        <v>0</v>
      </c>
      <c r="P729" s="84" t="n">
        <v>20</v>
      </c>
      <c r="Q729" s="62" t="n">
        <f aca="false">L729*H729*F729</f>
        <v>0</v>
      </c>
      <c r="R729" s="62" t="n">
        <f aca="false">R728+Q729</f>
        <v>118.788</v>
      </c>
    </row>
    <row r="730" s="1" customFormat="true" ht="12.8" hidden="false" customHeight="false" outlineLevel="0" collapsed="false">
      <c r="A730" s="93"/>
      <c r="B730" s="93" t="s">
        <v>1019</v>
      </c>
      <c r="C730" s="95" t="s">
        <v>1080</v>
      </c>
      <c r="D730" s="75" t="s">
        <v>1081</v>
      </c>
      <c r="E730" s="76" t="s">
        <v>65</v>
      </c>
      <c r="F730" s="76" t="n">
        <v>6</v>
      </c>
      <c r="G730" s="77" t="n">
        <v>5.25</v>
      </c>
      <c r="H730" s="92" t="n">
        <f aca="false">G730*0.95</f>
        <v>4.9875</v>
      </c>
      <c r="I730" s="77" t="s">
        <v>923</v>
      </c>
      <c r="J730" s="79" t="s">
        <v>28</v>
      </c>
      <c r="K730" s="274"/>
      <c r="L730" s="104"/>
      <c r="M730" s="104"/>
      <c r="N730" s="82" t="n">
        <f aca="false">O730*G730</f>
        <v>0</v>
      </c>
      <c r="O730" s="83" t="n">
        <f aca="false">L730*F730</f>
        <v>0</v>
      </c>
      <c r="P730" s="84" t="n">
        <v>20</v>
      </c>
      <c r="Q730" s="62" t="n">
        <f aca="false">L730*H730*F730</f>
        <v>0</v>
      </c>
      <c r="R730" s="62" t="n">
        <f aca="false">R729+Q730</f>
        <v>118.788</v>
      </c>
    </row>
    <row r="731" s="1" customFormat="true" ht="12.8" hidden="false" customHeight="false" outlineLevel="0" collapsed="false">
      <c r="A731" s="93"/>
      <c r="B731" s="93" t="s">
        <v>1019</v>
      </c>
      <c r="C731" s="135" t="s">
        <v>1082</v>
      </c>
      <c r="D731" s="64" t="s">
        <v>1083</v>
      </c>
      <c r="E731" s="65" t="s">
        <v>65</v>
      </c>
      <c r="F731" s="65" t="n">
        <v>12</v>
      </c>
      <c r="G731" s="66" t="n">
        <v>6.6</v>
      </c>
      <c r="H731" s="91" t="n">
        <f aca="false">G731*0.95</f>
        <v>6.27</v>
      </c>
      <c r="I731" s="66" t="s">
        <v>923</v>
      </c>
      <c r="J731" s="68" t="s">
        <v>28</v>
      </c>
      <c r="K731" s="268"/>
      <c r="L731" s="58"/>
      <c r="M731" s="58"/>
      <c r="N731" s="71" t="n">
        <f aca="false">O731*G731</f>
        <v>0</v>
      </c>
      <c r="O731" s="60" t="n">
        <f aca="false">L731*F731</f>
        <v>0</v>
      </c>
      <c r="P731" s="61" t="n">
        <v>20</v>
      </c>
      <c r="Q731" s="62" t="n">
        <f aca="false">L731*H731*F731</f>
        <v>0</v>
      </c>
      <c r="R731" s="62" t="n">
        <f aca="false">R730+Q731</f>
        <v>118.788</v>
      </c>
    </row>
    <row r="732" s="1" customFormat="true" ht="12.8" hidden="false" customHeight="false" outlineLevel="0" collapsed="false">
      <c r="A732" s="93"/>
      <c r="B732" s="93" t="s">
        <v>1019</v>
      </c>
      <c r="C732" s="95" t="s">
        <v>1084</v>
      </c>
      <c r="D732" s="75" t="s">
        <v>1083</v>
      </c>
      <c r="E732" s="247" t="s">
        <v>739</v>
      </c>
      <c r="F732" s="76" t="n">
        <v>12</v>
      </c>
      <c r="G732" s="77" t="n">
        <v>4</v>
      </c>
      <c r="H732" s="92" t="n">
        <f aca="false">G732*0.95</f>
        <v>3.8</v>
      </c>
      <c r="I732" s="77" t="s">
        <v>923</v>
      </c>
      <c r="J732" s="79" t="s">
        <v>28</v>
      </c>
      <c r="K732" s="274"/>
      <c r="L732" s="81"/>
      <c r="M732" s="81"/>
      <c r="N732" s="82" t="n">
        <f aca="false">O732*G732</f>
        <v>0</v>
      </c>
      <c r="O732" s="83" t="n">
        <f aca="false">L732*F732</f>
        <v>0</v>
      </c>
      <c r="P732" s="84" t="n">
        <v>20</v>
      </c>
      <c r="Q732" s="62" t="n">
        <f aca="false">L732*H732*F732</f>
        <v>0</v>
      </c>
      <c r="R732" s="62" t="n">
        <f aca="false">R731+Q732</f>
        <v>118.788</v>
      </c>
    </row>
    <row r="733" s="1" customFormat="true" ht="12.8" hidden="false" customHeight="false" outlineLevel="0" collapsed="false">
      <c r="A733" s="93"/>
      <c r="B733" s="93" t="s">
        <v>1019</v>
      </c>
      <c r="C733" s="94" t="s">
        <v>1085</v>
      </c>
      <c r="D733" s="52" t="s">
        <v>1086</v>
      </c>
      <c r="E733" s="53" t="s">
        <v>65</v>
      </c>
      <c r="F733" s="53" t="n">
        <v>6</v>
      </c>
      <c r="G733" s="54" t="n">
        <v>4.21</v>
      </c>
      <c r="H733" s="90" t="n">
        <f aca="false">G733*0.95</f>
        <v>3.9995</v>
      </c>
      <c r="I733" s="54" t="s">
        <v>923</v>
      </c>
      <c r="J733" s="56" t="s">
        <v>28</v>
      </c>
      <c r="K733" s="275"/>
      <c r="L733" s="58"/>
      <c r="M733" s="58"/>
      <c r="N733" s="59" t="n">
        <f aca="false">O733*G733</f>
        <v>0</v>
      </c>
      <c r="O733" s="60" t="n">
        <f aca="false">L733*F733</f>
        <v>0</v>
      </c>
      <c r="P733" s="61" t="n">
        <v>20</v>
      </c>
      <c r="Q733" s="62" t="n">
        <f aca="false">L733*H733*F733</f>
        <v>0</v>
      </c>
      <c r="R733" s="62" t="n">
        <f aca="false">R732+Q733</f>
        <v>118.788</v>
      </c>
    </row>
    <row r="734" s="1" customFormat="true" ht="12.8" hidden="false" customHeight="false" outlineLevel="0" collapsed="false">
      <c r="A734" s="93"/>
      <c r="B734" s="93" t="s">
        <v>1019</v>
      </c>
      <c r="C734" s="135" t="s">
        <v>1087</v>
      </c>
      <c r="D734" s="64" t="s">
        <v>1088</v>
      </c>
      <c r="E734" s="65" t="s">
        <v>65</v>
      </c>
      <c r="F734" s="65" t="n">
        <v>6</v>
      </c>
      <c r="G734" s="66" t="n">
        <v>5.26</v>
      </c>
      <c r="H734" s="91" t="n">
        <f aca="false">G734*0.95</f>
        <v>4.997</v>
      </c>
      <c r="I734" s="66" t="s">
        <v>923</v>
      </c>
      <c r="J734" s="68" t="s">
        <v>28</v>
      </c>
      <c r="K734" s="268"/>
      <c r="L734" s="70"/>
      <c r="M734" s="70"/>
      <c r="N734" s="71" t="n">
        <f aca="false">O734*G734</f>
        <v>0</v>
      </c>
      <c r="O734" s="72" t="n">
        <f aca="false">L734*F734</f>
        <v>0</v>
      </c>
      <c r="P734" s="73" t="n">
        <v>20</v>
      </c>
      <c r="Q734" s="62" t="n">
        <f aca="false">L734*H734*F734</f>
        <v>0</v>
      </c>
      <c r="R734" s="62" t="n">
        <f aca="false">R733+Q734</f>
        <v>118.788</v>
      </c>
    </row>
    <row r="735" s="1" customFormat="true" ht="12.8" hidden="false" customHeight="false" outlineLevel="0" collapsed="false">
      <c r="A735" s="93"/>
      <c r="B735" s="93" t="s">
        <v>1019</v>
      </c>
      <c r="C735" s="135" t="s">
        <v>1089</v>
      </c>
      <c r="D735" s="64" t="s">
        <v>1090</v>
      </c>
      <c r="E735" s="65" t="s">
        <v>65</v>
      </c>
      <c r="F735" s="65" t="n">
        <v>6</v>
      </c>
      <c r="G735" s="66" t="n">
        <v>6.5</v>
      </c>
      <c r="H735" s="91" t="n">
        <f aca="false">G735*0.95</f>
        <v>6.175</v>
      </c>
      <c r="I735" s="66" t="s">
        <v>923</v>
      </c>
      <c r="J735" s="271" t="s">
        <v>1076</v>
      </c>
      <c r="K735" s="268" t="s">
        <v>1077</v>
      </c>
      <c r="L735" s="81"/>
      <c r="M735" s="81"/>
      <c r="N735" s="71" t="n">
        <f aca="false">O735*G735</f>
        <v>0</v>
      </c>
      <c r="O735" s="72" t="n">
        <f aca="false">L735*F735</f>
        <v>0</v>
      </c>
      <c r="P735" s="73" t="n">
        <v>20</v>
      </c>
      <c r="Q735" s="62" t="n">
        <f aca="false">L735*H735*F735</f>
        <v>0</v>
      </c>
      <c r="R735" s="62" t="n">
        <f aca="false">R734+Q735</f>
        <v>118.788</v>
      </c>
    </row>
    <row r="736" s="1" customFormat="true" ht="12.8" hidden="false" customHeight="false" outlineLevel="0" collapsed="false">
      <c r="A736" s="93"/>
      <c r="B736" s="93" t="s">
        <v>1019</v>
      </c>
      <c r="C736" s="94" t="s">
        <v>1091</v>
      </c>
      <c r="D736" s="52" t="s">
        <v>1092</v>
      </c>
      <c r="E736" s="53" t="s">
        <v>65</v>
      </c>
      <c r="F736" s="53" t="n">
        <v>6</v>
      </c>
      <c r="G736" s="54" t="n">
        <v>10.37</v>
      </c>
      <c r="H736" s="90" t="n">
        <f aca="false">G736*0.95</f>
        <v>9.8515</v>
      </c>
      <c r="I736" s="54" t="s">
        <v>923</v>
      </c>
      <c r="J736" s="56" t="s">
        <v>28</v>
      </c>
      <c r="K736" s="275"/>
      <c r="L736" s="58"/>
      <c r="M736" s="58"/>
      <c r="N736" s="59" t="n">
        <f aca="false">O736*G736</f>
        <v>0</v>
      </c>
      <c r="O736" s="60" t="n">
        <f aca="false">L736*F736</f>
        <v>0</v>
      </c>
      <c r="P736" s="61" t="n">
        <v>20</v>
      </c>
      <c r="Q736" s="62" t="n">
        <f aca="false">L736*H736*F736</f>
        <v>0</v>
      </c>
      <c r="R736" s="62" t="n">
        <f aca="false">R735+Q736</f>
        <v>118.788</v>
      </c>
    </row>
    <row r="737" s="1" customFormat="true" ht="12.8" hidden="false" customHeight="false" outlineLevel="0" collapsed="false">
      <c r="A737" s="93"/>
      <c r="B737" s="93" t="s">
        <v>1019</v>
      </c>
      <c r="C737" s="135" t="s">
        <v>1093</v>
      </c>
      <c r="D737" s="64" t="s">
        <v>1094</v>
      </c>
      <c r="E737" s="65" t="s">
        <v>65</v>
      </c>
      <c r="F737" s="65" t="n">
        <v>6</v>
      </c>
      <c r="G737" s="66" t="n">
        <v>6.63</v>
      </c>
      <c r="H737" s="91" t="n">
        <f aca="false">G737*0.95</f>
        <v>6.2985</v>
      </c>
      <c r="I737" s="66" t="s">
        <v>923</v>
      </c>
      <c r="J737" s="68" t="s">
        <v>28</v>
      </c>
      <c r="K737" s="268"/>
      <c r="L737" s="81"/>
      <c r="M737" s="81"/>
      <c r="N737" s="71" t="n">
        <f aca="false">O737*G737</f>
        <v>0</v>
      </c>
      <c r="O737" s="72" t="n">
        <f aca="false">L737*F737</f>
        <v>0</v>
      </c>
      <c r="P737" s="73" t="n">
        <v>20</v>
      </c>
      <c r="Q737" s="62" t="n">
        <f aca="false">L737*H737*F737</f>
        <v>0</v>
      </c>
      <c r="R737" s="62" t="n">
        <f aca="false">R736+Q737</f>
        <v>118.788</v>
      </c>
    </row>
    <row r="738" s="1" customFormat="true" ht="12.8" hidden="false" customHeight="false" outlineLevel="0" collapsed="false">
      <c r="A738" s="93"/>
      <c r="B738" s="93" t="s">
        <v>1019</v>
      </c>
      <c r="C738" s="94" t="s">
        <v>1095</v>
      </c>
      <c r="D738" s="52" t="s">
        <v>1096</v>
      </c>
      <c r="E738" s="53" t="s">
        <v>65</v>
      </c>
      <c r="F738" s="53" t="n">
        <v>6</v>
      </c>
      <c r="G738" s="54" t="n">
        <v>12.2</v>
      </c>
      <c r="H738" s="90" t="n">
        <f aca="false">G738*0.95</f>
        <v>11.59</v>
      </c>
      <c r="I738" s="54" t="s">
        <v>923</v>
      </c>
      <c r="J738" s="56" t="s">
        <v>28</v>
      </c>
      <c r="K738" s="275"/>
      <c r="L738" s="58"/>
      <c r="M738" s="58"/>
      <c r="N738" s="59" t="n">
        <f aca="false">O738*G738</f>
        <v>0</v>
      </c>
      <c r="O738" s="60" t="n">
        <f aca="false">L738*F738</f>
        <v>0</v>
      </c>
      <c r="P738" s="61" t="n">
        <v>20</v>
      </c>
      <c r="Q738" s="62" t="n">
        <f aca="false">L738*H738*F738</f>
        <v>0</v>
      </c>
      <c r="R738" s="62" t="n">
        <f aca="false">R737+Q738</f>
        <v>118.788</v>
      </c>
    </row>
    <row r="739" s="1" customFormat="true" ht="12.8" hidden="false" customHeight="false" outlineLevel="0" collapsed="false">
      <c r="A739" s="93"/>
      <c r="B739" s="93" t="s">
        <v>1019</v>
      </c>
      <c r="C739" s="95" t="s">
        <v>1097</v>
      </c>
      <c r="D739" s="75" t="s">
        <v>1098</v>
      </c>
      <c r="E739" s="76" t="s">
        <v>65</v>
      </c>
      <c r="F739" s="76" t="n">
        <v>6</v>
      </c>
      <c r="G739" s="77" t="n">
        <v>19.42</v>
      </c>
      <c r="H739" s="92" t="n">
        <f aca="false">G739*0.95</f>
        <v>18.449</v>
      </c>
      <c r="I739" s="77" t="s">
        <v>923</v>
      </c>
      <c r="J739" s="79" t="s">
        <v>28</v>
      </c>
      <c r="K739" s="274"/>
      <c r="L739" s="81"/>
      <c r="M739" s="81"/>
      <c r="N739" s="82" t="n">
        <f aca="false">O739*G739</f>
        <v>0</v>
      </c>
      <c r="O739" s="83" t="n">
        <f aca="false">L739*F739</f>
        <v>0</v>
      </c>
      <c r="P739" s="84" t="n">
        <v>20</v>
      </c>
      <c r="Q739" s="62" t="n">
        <f aca="false">L739*H739*F739</f>
        <v>0</v>
      </c>
      <c r="R739" s="62" t="n">
        <f aca="false">R738+Q739</f>
        <v>118.788</v>
      </c>
    </row>
    <row r="740" s="1" customFormat="true" ht="12.8" hidden="false" customHeight="false" outlineLevel="0" collapsed="false">
      <c r="A740" s="93"/>
      <c r="B740" s="93" t="s">
        <v>1019</v>
      </c>
      <c r="C740" s="94" t="s">
        <v>1099</v>
      </c>
      <c r="D740" s="52" t="s">
        <v>1100</v>
      </c>
      <c r="E740" s="53" t="s">
        <v>65</v>
      </c>
      <c r="F740" s="53" t="n">
        <v>6</v>
      </c>
      <c r="G740" s="54" t="n">
        <v>8.89</v>
      </c>
      <c r="H740" s="90" t="n">
        <f aca="false">G740*0.95</f>
        <v>8.4455</v>
      </c>
      <c r="I740" s="54" t="s">
        <v>923</v>
      </c>
      <c r="J740" s="56" t="s">
        <v>28</v>
      </c>
      <c r="K740" s="276"/>
      <c r="L740" s="58"/>
      <c r="M740" s="58"/>
      <c r="N740" s="59" t="n">
        <f aca="false">O740*G740</f>
        <v>0</v>
      </c>
      <c r="O740" s="60" t="n">
        <f aca="false">L740*F740</f>
        <v>0</v>
      </c>
      <c r="P740" s="61" t="n">
        <v>20</v>
      </c>
      <c r="Q740" s="62" t="n">
        <f aca="false">L740*H740*F740</f>
        <v>0</v>
      </c>
      <c r="R740" s="62" t="n">
        <f aca="false">R739+Q740</f>
        <v>118.788</v>
      </c>
    </row>
    <row r="741" s="1" customFormat="true" ht="12.8" hidden="false" customHeight="false" outlineLevel="0" collapsed="false">
      <c r="A741" s="93"/>
      <c r="B741" s="93" t="s">
        <v>1019</v>
      </c>
      <c r="C741" s="135" t="s">
        <v>1101</v>
      </c>
      <c r="D741" s="64" t="s">
        <v>1102</v>
      </c>
      <c r="E741" s="65" t="s">
        <v>65</v>
      </c>
      <c r="F741" s="65" t="n">
        <v>6</v>
      </c>
      <c r="G741" s="66" t="n">
        <v>10.5263157894737</v>
      </c>
      <c r="H741" s="91" t="n">
        <f aca="false">G741*0.95</f>
        <v>10</v>
      </c>
      <c r="I741" s="66" t="s">
        <v>923</v>
      </c>
      <c r="J741" s="68" t="s">
        <v>28</v>
      </c>
      <c r="K741" s="270"/>
      <c r="L741" s="70"/>
      <c r="M741" s="70"/>
      <c r="N741" s="71" t="n">
        <f aca="false">O741*G741</f>
        <v>0</v>
      </c>
      <c r="O741" s="72" t="n">
        <f aca="false">L741*F741</f>
        <v>0</v>
      </c>
      <c r="P741" s="73" t="n">
        <v>20</v>
      </c>
      <c r="Q741" s="62" t="n">
        <f aca="false">L741*H741*F741</f>
        <v>0</v>
      </c>
      <c r="R741" s="62" t="n">
        <f aca="false">R740+Q741</f>
        <v>118.788</v>
      </c>
    </row>
    <row r="742" s="1" customFormat="true" ht="12.8" hidden="false" customHeight="false" outlineLevel="0" collapsed="false">
      <c r="A742" s="93"/>
      <c r="B742" s="93" t="s">
        <v>1019</v>
      </c>
      <c r="C742" s="135" t="s">
        <v>1103</v>
      </c>
      <c r="D742" s="64" t="s">
        <v>1104</v>
      </c>
      <c r="E742" s="65" t="s">
        <v>65</v>
      </c>
      <c r="F742" s="65" t="n">
        <v>6</v>
      </c>
      <c r="G742" s="66" t="n">
        <v>13.4210526315789</v>
      </c>
      <c r="H742" s="91" t="n">
        <f aca="false">G742*0.95</f>
        <v>12.75</v>
      </c>
      <c r="I742" s="66" t="s">
        <v>923</v>
      </c>
      <c r="J742" s="68" t="s">
        <v>28</v>
      </c>
      <c r="K742" s="270"/>
      <c r="L742" s="70"/>
      <c r="M742" s="70"/>
      <c r="N742" s="71" t="n">
        <f aca="false">O742*G742</f>
        <v>0</v>
      </c>
      <c r="O742" s="72" t="n">
        <f aca="false">L742*F742</f>
        <v>0</v>
      </c>
      <c r="P742" s="73" t="n">
        <v>20</v>
      </c>
      <c r="Q742" s="62" t="n">
        <f aca="false">L742*H742*F742</f>
        <v>0</v>
      </c>
      <c r="R742" s="62" t="n">
        <f aca="false">R741+Q742</f>
        <v>118.788</v>
      </c>
    </row>
    <row r="743" s="1" customFormat="true" ht="12.8" hidden="false" customHeight="false" outlineLevel="0" collapsed="false">
      <c r="A743" s="93"/>
      <c r="B743" s="93" t="s">
        <v>1019</v>
      </c>
      <c r="C743" s="135" t="s">
        <v>1105</v>
      </c>
      <c r="D743" s="64" t="s">
        <v>1106</v>
      </c>
      <c r="E743" s="65" t="s">
        <v>65</v>
      </c>
      <c r="F743" s="65" t="n">
        <v>6</v>
      </c>
      <c r="G743" s="66" t="n">
        <v>15.1</v>
      </c>
      <c r="H743" s="91" t="n">
        <f aca="false">G743*0.95</f>
        <v>14.345</v>
      </c>
      <c r="I743" s="66" t="s">
        <v>923</v>
      </c>
      <c r="J743" s="68" t="s">
        <v>28</v>
      </c>
      <c r="K743" s="268"/>
      <c r="L743" s="70"/>
      <c r="M743" s="70"/>
      <c r="N743" s="71" t="n">
        <f aca="false">O743*G743</f>
        <v>0</v>
      </c>
      <c r="O743" s="72" t="n">
        <f aca="false">L743*F743</f>
        <v>0</v>
      </c>
      <c r="P743" s="73" t="n">
        <v>20</v>
      </c>
      <c r="Q743" s="62" t="n">
        <f aca="false">L743*H743*F743</f>
        <v>0</v>
      </c>
      <c r="R743" s="62" t="n">
        <f aca="false">R742+Q743</f>
        <v>118.788</v>
      </c>
    </row>
    <row r="744" s="1" customFormat="true" ht="12.8" hidden="false" customHeight="false" outlineLevel="0" collapsed="false">
      <c r="A744" s="93"/>
      <c r="B744" s="93" t="s">
        <v>1019</v>
      </c>
      <c r="C744" s="135" t="s">
        <v>1107</v>
      </c>
      <c r="D744" s="64" t="s">
        <v>1108</v>
      </c>
      <c r="E744" s="65" t="s">
        <v>65</v>
      </c>
      <c r="F744" s="65" t="n">
        <v>6</v>
      </c>
      <c r="G744" s="66" t="n">
        <v>14.68</v>
      </c>
      <c r="H744" s="91" t="n">
        <f aca="false">G744*0.95</f>
        <v>13.946</v>
      </c>
      <c r="I744" s="66" t="s">
        <v>923</v>
      </c>
      <c r="J744" s="68" t="s">
        <v>28</v>
      </c>
      <c r="K744" s="270"/>
      <c r="L744" s="70"/>
      <c r="M744" s="70"/>
      <c r="N744" s="71" t="n">
        <f aca="false">O744*G744</f>
        <v>0</v>
      </c>
      <c r="O744" s="72" t="n">
        <f aca="false">L744*F744</f>
        <v>0</v>
      </c>
      <c r="P744" s="73" t="n">
        <v>20</v>
      </c>
      <c r="Q744" s="62" t="n">
        <f aca="false">L744*H744*F744</f>
        <v>0</v>
      </c>
      <c r="R744" s="62" t="n">
        <f aca="false">R743+Q744</f>
        <v>118.788</v>
      </c>
    </row>
    <row r="745" s="1" customFormat="true" ht="12.8" hidden="false" customHeight="false" outlineLevel="0" collapsed="false">
      <c r="A745" s="93"/>
      <c r="B745" s="93" t="s">
        <v>1019</v>
      </c>
      <c r="C745" s="135" t="s">
        <v>1109</v>
      </c>
      <c r="D745" s="64" t="s">
        <v>1110</v>
      </c>
      <c r="E745" s="65" t="s">
        <v>65</v>
      </c>
      <c r="F745" s="65" t="n">
        <v>6</v>
      </c>
      <c r="G745" s="66" t="n">
        <v>6.21</v>
      </c>
      <c r="H745" s="91" t="n">
        <f aca="false">G745*0.95</f>
        <v>5.8995</v>
      </c>
      <c r="I745" s="66" t="s">
        <v>923</v>
      </c>
      <c r="J745" s="68" t="s">
        <v>28</v>
      </c>
      <c r="K745" s="268"/>
      <c r="L745" s="70"/>
      <c r="M745" s="70"/>
      <c r="N745" s="71" t="n">
        <f aca="false">O745*G745</f>
        <v>0</v>
      </c>
      <c r="O745" s="72" t="n">
        <f aca="false">L745*F745</f>
        <v>0</v>
      </c>
      <c r="P745" s="73" t="n">
        <v>20</v>
      </c>
      <c r="Q745" s="62" t="n">
        <f aca="false">L745*H745*F745</f>
        <v>0</v>
      </c>
      <c r="R745" s="62" t="n">
        <f aca="false">R744+Q745</f>
        <v>118.788</v>
      </c>
    </row>
    <row r="746" s="1" customFormat="true" ht="12.8" hidden="false" customHeight="false" outlineLevel="0" collapsed="false">
      <c r="A746" s="93"/>
      <c r="B746" s="93" t="s">
        <v>1019</v>
      </c>
      <c r="C746" s="135" t="s">
        <v>1111</v>
      </c>
      <c r="D746" s="64" t="s">
        <v>1112</v>
      </c>
      <c r="E746" s="65" t="s">
        <v>65</v>
      </c>
      <c r="F746" s="65" t="n">
        <v>6</v>
      </c>
      <c r="G746" s="66" t="n">
        <v>9.42</v>
      </c>
      <c r="H746" s="91" t="n">
        <f aca="false">G746*0.95</f>
        <v>8.949</v>
      </c>
      <c r="I746" s="66" t="s">
        <v>923</v>
      </c>
      <c r="J746" s="68" t="s">
        <v>28</v>
      </c>
      <c r="K746" s="268"/>
      <c r="L746" s="70"/>
      <c r="M746" s="70"/>
      <c r="N746" s="71" t="n">
        <f aca="false">O746*G746</f>
        <v>0</v>
      </c>
      <c r="O746" s="72" t="n">
        <f aca="false">L746*F746</f>
        <v>0</v>
      </c>
      <c r="P746" s="73" t="n">
        <v>20</v>
      </c>
      <c r="Q746" s="62" t="n">
        <f aca="false">L746*H746*F746</f>
        <v>0</v>
      </c>
      <c r="R746" s="62" t="n">
        <f aca="false">R745+Q746</f>
        <v>118.788</v>
      </c>
    </row>
    <row r="747" s="1" customFormat="true" ht="12.8" hidden="false" customHeight="false" outlineLevel="0" collapsed="false">
      <c r="A747" s="93"/>
      <c r="B747" s="93" t="s">
        <v>1019</v>
      </c>
      <c r="C747" s="135" t="s">
        <v>1113</v>
      </c>
      <c r="D747" s="64" t="s">
        <v>1114</v>
      </c>
      <c r="E747" s="65" t="s">
        <v>65</v>
      </c>
      <c r="F747" s="65" t="n">
        <v>6</v>
      </c>
      <c r="G747" s="66" t="n">
        <v>8.29</v>
      </c>
      <c r="H747" s="91" t="n">
        <f aca="false">G747*0.95</f>
        <v>7.8755</v>
      </c>
      <c r="I747" s="66" t="s">
        <v>923</v>
      </c>
      <c r="J747" s="68" t="s">
        <v>28</v>
      </c>
      <c r="K747" s="268"/>
      <c r="L747" s="70"/>
      <c r="M747" s="70"/>
      <c r="N747" s="71" t="n">
        <f aca="false">O747*G747</f>
        <v>0</v>
      </c>
      <c r="O747" s="72" t="n">
        <f aca="false">L747*F747</f>
        <v>0</v>
      </c>
      <c r="P747" s="73" t="n">
        <v>20</v>
      </c>
      <c r="Q747" s="62" t="n">
        <f aca="false">L747*H747*F747</f>
        <v>0</v>
      </c>
      <c r="R747" s="62" t="n">
        <f aca="false">R746+Q747</f>
        <v>118.788</v>
      </c>
    </row>
    <row r="748" s="1" customFormat="true" ht="12.8" hidden="false" customHeight="false" outlineLevel="0" collapsed="false">
      <c r="A748" s="93"/>
      <c r="B748" s="93" t="s">
        <v>1019</v>
      </c>
      <c r="C748" s="95" t="s">
        <v>1115</v>
      </c>
      <c r="D748" s="75" t="s">
        <v>1116</v>
      </c>
      <c r="E748" s="76" t="s">
        <v>65</v>
      </c>
      <c r="F748" s="76" t="n">
        <v>6</v>
      </c>
      <c r="G748" s="77" t="n">
        <v>8.63</v>
      </c>
      <c r="H748" s="92" t="n">
        <f aca="false">G748*0.95</f>
        <v>8.1985</v>
      </c>
      <c r="I748" s="77" t="s">
        <v>923</v>
      </c>
      <c r="J748" s="79" t="s">
        <v>28</v>
      </c>
      <c r="K748" s="274"/>
      <c r="L748" s="81"/>
      <c r="M748" s="81"/>
      <c r="N748" s="82" t="n">
        <f aca="false">O748*G748</f>
        <v>0</v>
      </c>
      <c r="O748" s="83" t="n">
        <f aca="false">L748*F748</f>
        <v>0</v>
      </c>
      <c r="P748" s="84" t="n">
        <v>20</v>
      </c>
      <c r="Q748" s="62" t="n">
        <f aca="false">L748*H748*F748</f>
        <v>0</v>
      </c>
      <c r="R748" s="62" t="n">
        <f aca="false">R747+Q748</f>
        <v>118.788</v>
      </c>
    </row>
    <row r="749" customFormat="false" ht="13.8" hidden="false" customHeight="false" outlineLevel="0" collapsed="false">
      <c r="A749" s="48"/>
      <c r="B749" s="48"/>
      <c r="Q749" s="62" t="n">
        <f aca="false">L749*H749*F749</f>
        <v>0</v>
      </c>
      <c r="R749" s="62" t="n">
        <f aca="false">R748+Q749</f>
        <v>118.788</v>
      </c>
      <c r="S749" s="1"/>
      <c r="T749" s="1"/>
      <c r="U749" s="1"/>
      <c r="V749" s="1"/>
      <c r="W749" s="1"/>
      <c r="X749" s="1"/>
      <c r="Y749" s="1"/>
    </row>
    <row r="750" customFormat="false" ht="13.8" hidden="false" customHeight="false" outlineLevel="0" collapsed="false">
      <c r="A750" s="48"/>
      <c r="B750" s="48"/>
      <c r="Q750" s="62" t="n">
        <f aca="false">L750*H750*F750</f>
        <v>0</v>
      </c>
      <c r="R750" s="62" t="n">
        <f aca="false">R749+Q750</f>
        <v>118.788</v>
      </c>
      <c r="S750" s="1"/>
      <c r="T750" s="1"/>
      <c r="U750" s="1"/>
      <c r="V750" s="1"/>
      <c r="W750" s="1"/>
      <c r="X750" s="1"/>
      <c r="Y750" s="1"/>
    </row>
    <row r="751" customFormat="false" ht="13.8" hidden="false" customHeight="false" outlineLevel="0" collapsed="false">
      <c r="A751" s="48"/>
      <c r="B751" s="48"/>
      <c r="Q751" s="62" t="n">
        <f aca="false">L751*H751*F751</f>
        <v>0</v>
      </c>
      <c r="R751" s="62" t="n">
        <f aca="false">R750+Q751</f>
        <v>118.788</v>
      </c>
      <c r="S751" s="1"/>
      <c r="T751" s="1"/>
      <c r="U751" s="1"/>
      <c r="V751" s="1"/>
      <c r="W751" s="1"/>
      <c r="X751" s="1"/>
      <c r="Y751" s="1"/>
    </row>
    <row r="752" customFormat="false" ht="13.8" hidden="false" customHeight="false" outlineLevel="0" collapsed="false">
      <c r="A752" s="48"/>
      <c r="B752" s="48"/>
      <c r="Q752" s="62" t="n">
        <f aca="false">L752*H752*F752</f>
        <v>0</v>
      </c>
      <c r="R752" s="62" t="n">
        <f aca="false">R751+Q752</f>
        <v>118.788</v>
      </c>
      <c r="S752" s="1"/>
      <c r="T752" s="1"/>
      <c r="U752" s="1"/>
      <c r="V752" s="1"/>
      <c r="W752" s="1"/>
      <c r="X752" s="1"/>
      <c r="Y752" s="1"/>
    </row>
    <row r="753" customFormat="false" ht="13.8" hidden="false" customHeight="false" outlineLevel="0" collapsed="false">
      <c r="A753" s="48"/>
      <c r="B753" s="48"/>
      <c r="Q753" s="62" t="n">
        <f aca="false">L753*H753*F753</f>
        <v>0</v>
      </c>
      <c r="R753" s="62" t="n">
        <f aca="false">R752+Q753</f>
        <v>118.788</v>
      </c>
      <c r="S753" s="1"/>
      <c r="T753" s="1"/>
      <c r="U753" s="1"/>
      <c r="V753" s="1"/>
      <c r="W753" s="1"/>
      <c r="X753" s="1"/>
      <c r="Y753" s="1"/>
    </row>
    <row r="754" customFormat="false" ht="14.25" hidden="false" customHeight="true" outlineLevel="0" collapsed="false">
      <c r="A754" s="117"/>
      <c r="B754" s="117"/>
      <c r="C754" s="7"/>
      <c r="D754" s="7"/>
      <c r="E754" s="34" t="s">
        <v>4</v>
      </c>
      <c r="F754" s="35" t="s">
        <v>5</v>
      </c>
      <c r="G754" s="36" t="s">
        <v>6</v>
      </c>
      <c r="H754" s="37" t="s">
        <v>7</v>
      </c>
      <c r="I754" s="38" t="s">
        <v>8</v>
      </c>
      <c r="J754" s="39" t="s">
        <v>9</v>
      </c>
      <c r="K754" s="264" t="s">
        <v>10</v>
      </c>
      <c r="L754" s="41" t="s">
        <v>11</v>
      </c>
      <c r="M754" s="41"/>
      <c r="N754" s="41"/>
      <c r="O754" s="41"/>
      <c r="P754" s="41"/>
      <c r="Q754" s="62"/>
      <c r="R754" s="62" t="n">
        <f aca="false">R753+Q754</f>
        <v>118.788</v>
      </c>
      <c r="S754" s="1"/>
      <c r="T754" s="1"/>
      <c r="U754" s="1"/>
      <c r="V754" s="1"/>
      <c r="W754" s="1"/>
      <c r="X754" s="1"/>
      <c r="Y754" s="1"/>
    </row>
    <row r="755" customFormat="false" ht="14.25" hidden="false" customHeight="true" outlineLevel="0" collapsed="false">
      <c r="A755" s="117"/>
      <c r="B755" s="117"/>
      <c r="C755" s="43" t="s">
        <v>14</v>
      </c>
      <c r="D755" s="43" t="s">
        <v>15</v>
      </c>
      <c r="E755" s="34"/>
      <c r="F755" s="35"/>
      <c r="G755" s="36"/>
      <c r="H755" s="37"/>
      <c r="I755" s="38"/>
      <c r="J755" s="39"/>
      <c r="K755" s="264"/>
      <c r="L755" s="44" t="s">
        <v>16</v>
      </c>
      <c r="M755" s="44"/>
      <c r="N755" s="45" t="s">
        <v>17</v>
      </c>
      <c r="O755" s="46" t="s">
        <v>18</v>
      </c>
      <c r="P755" s="47" t="s">
        <v>19</v>
      </c>
      <c r="Q755" s="62"/>
      <c r="R755" s="62" t="n">
        <f aca="false">R754+Q755</f>
        <v>118.788</v>
      </c>
      <c r="S755" s="1"/>
      <c r="T755" s="1"/>
      <c r="U755" s="1"/>
      <c r="V755" s="1"/>
      <c r="W755" s="1"/>
      <c r="X755" s="1"/>
      <c r="Y755" s="1"/>
    </row>
    <row r="756" customFormat="false" ht="13.8" hidden="false" customHeight="false" outlineLevel="0" collapsed="false">
      <c r="A756" s="117"/>
      <c r="B756" s="117"/>
      <c r="C756" s="43"/>
      <c r="D756" s="43"/>
      <c r="E756" s="34"/>
      <c r="F756" s="35"/>
      <c r="G756" s="36"/>
      <c r="H756" s="37"/>
      <c r="I756" s="38"/>
      <c r="J756" s="39"/>
      <c r="K756" s="264"/>
      <c r="L756" s="44"/>
      <c r="M756" s="44"/>
      <c r="N756" s="45"/>
      <c r="O756" s="46"/>
      <c r="P756" s="47"/>
      <c r="Q756" s="62" t="n">
        <f aca="false">L756*H756*F756</f>
        <v>0</v>
      </c>
      <c r="R756" s="62" t="n">
        <f aca="false">R755+Q756</f>
        <v>118.788</v>
      </c>
      <c r="S756" s="1"/>
      <c r="T756" s="1"/>
      <c r="U756" s="1"/>
      <c r="V756" s="1"/>
      <c r="W756" s="1"/>
      <c r="X756" s="1"/>
      <c r="Y756" s="1"/>
    </row>
    <row r="757" customFormat="false" ht="22.05" hidden="false" customHeight="false" outlineLevel="0" collapsed="false">
      <c r="A757" s="48"/>
      <c r="B757" s="48" t="s">
        <v>1019</v>
      </c>
      <c r="D757" s="5" t="s">
        <v>1117</v>
      </c>
      <c r="E757" s="5"/>
      <c r="F757" s="5"/>
      <c r="G757" s="5"/>
      <c r="H757" s="206"/>
      <c r="I757" s="5"/>
      <c r="J757" s="5"/>
      <c r="K757" s="5"/>
      <c r="L757" s="5"/>
      <c r="M757" s="5"/>
      <c r="N757" s="5"/>
      <c r="O757" s="5"/>
      <c r="P757" s="5"/>
      <c r="Q757" s="62" t="n">
        <f aca="false">L757*H757*F757</f>
        <v>0</v>
      </c>
      <c r="R757" s="62" t="n">
        <f aca="false">R756+Q757</f>
        <v>118.788</v>
      </c>
      <c r="S757" s="1"/>
      <c r="T757" s="1"/>
      <c r="U757" s="1"/>
      <c r="V757" s="1"/>
      <c r="W757" s="1"/>
      <c r="X757" s="1"/>
      <c r="Y757" s="1"/>
    </row>
    <row r="758" s="1" customFormat="true" ht="12.8" hidden="false" customHeight="false" outlineLevel="0" collapsed="false">
      <c r="A758" s="93"/>
      <c r="B758" s="93" t="s">
        <v>1019</v>
      </c>
      <c r="C758" s="94" t="s">
        <v>1118</v>
      </c>
      <c r="D758" s="52" t="s">
        <v>1119</v>
      </c>
      <c r="E758" s="53" t="s">
        <v>65</v>
      </c>
      <c r="F758" s="53" t="n">
        <v>12</v>
      </c>
      <c r="G758" s="54" t="n">
        <v>3.04</v>
      </c>
      <c r="H758" s="90" t="n">
        <f aca="false">G758*0.95</f>
        <v>2.888</v>
      </c>
      <c r="I758" s="54" t="s">
        <v>923</v>
      </c>
      <c r="J758" s="56" t="s">
        <v>28</v>
      </c>
      <c r="K758" s="266"/>
      <c r="L758" s="58"/>
      <c r="M758" s="58"/>
      <c r="N758" s="59" t="n">
        <f aca="false">O758*G758</f>
        <v>0</v>
      </c>
      <c r="O758" s="60" t="n">
        <f aca="false">L758*F758</f>
        <v>0</v>
      </c>
      <c r="P758" s="61" t="n">
        <v>20</v>
      </c>
      <c r="Q758" s="62" t="n">
        <f aca="false">L758*H758*F758</f>
        <v>0</v>
      </c>
      <c r="R758" s="62" t="n">
        <f aca="false">R757+Q758</f>
        <v>118.788</v>
      </c>
    </row>
    <row r="759" s="1" customFormat="true" ht="12.8" hidden="false" customHeight="false" outlineLevel="0" collapsed="false">
      <c r="A759" s="93"/>
      <c r="B759" s="93" t="s">
        <v>1019</v>
      </c>
      <c r="C759" s="135" t="s">
        <v>1120</v>
      </c>
      <c r="D759" s="64" t="s">
        <v>1121</v>
      </c>
      <c r="E759" s="65" t="s">
        <v>65</v>
      </c>
      <c r="F759" s="65" t="n">
        <v>6</v>
      </c>
      <c r="G759" s="66" t="n">
        <v>4.16</v>
      </c>
      <c r="H759" s="91" t="n">
        <f aca="false">G759*0.95</f>
        <v>3.952</v>
      </c>
      <c r="I759" s="66" t="s">
        <v>923</v>
      </c>
      <c r="J759" s="68" t="s">
        <v>28</v>
      </c>
      <c r="K759" s="270"/>
      <c r="L759" s="70"/>
      <c r="M759" s="70"/>
      <c r="N759" s="71" t="n">
        <f aca="false">O759*G759</f>
        <v>0</v>
      </c>
      <c r="O759" s="72" t="n">
        <f aca="false">L759*F759</f>
        <v>0</v>
      </c>
      <c r="P759" s="73" t="n">
        <v>20</v>
      </c>
      <c r="Q759" s="62" t="n">
        <f aca="false">L759*H759*F759</f>
        <v>0</v>
      </c>
      <c r="R759" s="62" t="n">
        <f aca="false">R758+Q759</f>
        <v>118.788</v>
      </c>
    </row>
    <row r="760" s="1" customFormat="true" ht="12.8" hidden="false" customHeight="false" outlineLevel="0" collapsed="false">
      <c r="A760" s="93"/>
      <c r="B760" s="93" t="s">
        <v>1019</v>
      </c>
      <c r="C760" s="135" t="s">
        <v>1122</v>
      </c>
      <c r="D760" s="64" t="s">
        <v>1123</v>
      </c>
      <c r="E760" s="65" t="s">
        <v>65</v>
      </c>
      <c r="F760" s="65" t="n">
        <v>6</v>
      </c>
      <c r="G760" s="66" t="n">
        <v>4.76</v>
      </c>
      <c r="H760" s="91" t="n">
        <f aca="false">G760*0.95</f>
        <v>4.522</v>
      </c>
      <c r="I760" s="66" t="s">
        <v>923</v>
      </c>
      <c r="J760" s="68" t="s">
        <v>28</v>
      </c>
      <c r="K760" s="268"/>
      <c r="L760" s="70"/>
      <c r="M760" s="70"/>
      <c r="N760" s="71" t="n">
        <f aca="false">O760*G760</f>
        <v>0</v>
      </c>
      <c r="O760" s="72" t="n">
        <f aca="false">L760*F760</f>
        <v>0</v>
      </c>
      <c r="P760" s="73" t="n">
        <v>20</v>
      </c>
      <c r="Q760" s="62" t="n">
        <f aca="false">L760*H760*F760</f>
        <v>0</v>
      </c>
      <c r="R760" s="62" t="n">
        <f aca="false">R759+Q760</f>
        <v>118.788</v>
      </c>
    </row>
    <row r="761" s="1" customFormat="true" ht="12.8" hidden="false" customHeight="false" outlineLevel="0" collapsed="false">
      <c r="A761" s="93"/>
      <c r="B761" s="93" t="s">
        <v>1019</v>
      </c>
      <c r="C761" s="135" t="s">
        <v>1124</v>
      </c>
      <c r="D761" s="64" t="s">
        <v>1125</v>
      </c>
      <c r="E761" s="65" t="s">
        <v>65</v>
      </c>
      <c r="F761" s="65" t="n">
        <v>6</v>
      </c>
      <c r="G761" s="66" t="n">
        <v>4.16</v>
      </c>
      <c r="H761" s="91" t="n">
        <f aca="false">G761*0.95</f>
        <v>3.952</v>
      </c>
      <c r="I761" s="66" t="s">
        <v>923</v>
      </c>
      <c r="J761" s="68" t="s">
        <v>28</v>
      </c>
      <c r="K761" s="268"/>
      <c r="L761" s="70"/>
      <c r="M761" s="70"/>
      <c r="N761" s="71" t="n">
        <f aca="false">O761*G761</f>
        <v>0</v>
      </c>
      <c r="O761" s="72" t="n">
        <f aca="false">L761*F761</f>
        <v>0</v>
      </c>
      <c r="P761" s="73" t="n">
        <v>20</v>
      </c>
      <c r="Q761" s="62" t="n">
        <f aca="false">L761*H761*F761</f>
        <v>0</v>
      </c>
      <c r="R761" s="62" t="n">
        <f aca="false">R760+Q761</f>
        <v>118.788</v>
      </c>
    </row>
    <row r="762" s="1" customFormat="true" ht="12.8" hidden="false" customHeight="false" outlineLevel="0" collapsed="false">
      <c r="A762" s="93"/>
      <c r="B762" s="93" t="s">
        <v>1019</v>
      </c>
      <c r="C762" s="135" t="s">
        <v>1126</v>
      </c>
      <c r="D762" s="64" t="s">
        <v>1127</v>
      </c>
      <c r="E762" s="65" t="s">
        <v>65</v>
      </c>
      <c r="F762" s="65" t="n">
        <v>6</v>
      </c>
      <c r="G762" s="66" t="n">
        <v>5.42</v>
      </c>
      <c r="H762" s="91" t="n">
        <f aca="false">G762*0.95</f>
        <v>5.149</v>
      </c>
      <c r="I762" s="66" t="s">
        <v>923</v>
      </c>
      <c r="J762" s="68" t="s">
        <v>28</v>
      </c>
      <c r="K762" s="268"/>
      <c r="L762" s="70"/>
      <c r="M762" s="70"/>
      <c r="N762" s="71" t="n">
        <f aca="false">O762*G762</f>
        <v>0</v>
      </c>
      <c r="O762" s="72" t="n">
        <f aca="false">L762*F762</f>
        <v>0</v>
      </c>
      <c r="P762" s="73" t="n">
        <v>20</v>
      </c>
      <c r="Q762" s="62" t="n">
        <f aca="false">L762*H762*F762</f>
        <v>0</v>
      </c>
      <c r="R762" s="62" t="n">
        <f aca="false">R761+Q762</f>
        <v>118.788</v>
      </c>
    </row>
    <row r="763" s="1" customFormat="true" ht="12.8" hidden="false" customHeight="false" outlineLevel="0" collapsed="false">
      <c r="A763" s="93"/>
      <c r="B763" s="93" t="s">
        <v>1019</v>
      </c>
      <c r="C763" s="135" t="s">
        <v>1128</v>
      </c>
      <c r="D763" s="64" t="s">
        <v>1129</v>
      </c>
      <c r="E763" s="65" t="s">
        <v>373</v>
      </c>
      <c r="F763" s="65" t="n">
        <v>12</v>
      </c>
      <c r="G763" s="66" t="n">
        <v>5.89</v>
      </c>
      <c r="H763" s="91" t="n">
        <f aca="false">G763*0.95</f>
        <v>5.5955</v>
      </c>
      <c r="I763" s="66" t="s">
        <v>923</v>
      </c>
      <c r="J763" s="68" t="s">
        <v>28</v>
      </c>
      <c r="K763" s="270"/>
      <c r="L763" s="70"/>
      <c r="M763" s="70"/>
      <c r="N763" s="71" t="n">
        <f aca="false">O763*G763</f>
        <v>0</v>
      </c>
      <c r="O763" s="72" t="n">
        <f aca="false">L763*F763</f>
        <v>0</v>
      </c>
      <c r="P763" s="73" t="n">
        <v>20</v>
      </c>
      <c r="Q763" s="62" t="n">
        <f aca="false">L763*H763*F763</f>
        <v>0</v>
      </c>
      <c r="R763" s="62" t="n">
        <f aca="false">R762+Q763</f>
        <v>118.788</v>
      </c>
    </row>
    <row r="764" s="1" customFormat="true" ht="12.8" hidden="false" customHeight="false" outlineLevel="0" collapsed="false">
      <c r="A764" s="93"/>
      <c r="B764" s="93" t="s">
        <v>1019</v>
      </c>
      <c r="C764" s="135" t="s">
        <v>1130</v>
      </c>
      <c r="D764" s="64" t="s">
        <v>1131</v>
      </c>
      <c r="E764" s="65" t="s">
        <v>65</v>
      </c>
      <c r="F764" s="65" t="n">
        <v>6</v>
      </c>
      <c r="G764" s="66" t="n">
        <v>4.65</v>
      </c>
      <c r="H764" s="91" t="n">
        <f aca="false">G764*0.95</f>
        <v>4.4175</v>
      </c>
      <c r="I764" s="66" t="s">
        <v>923</v>
      </c>
      <c r="J764" s="68" t="s">
        <v>28</v>
      </c>
      <c r="K764" s="270"/>
      <c r="L764" s="70"/>
      <c r="M764" s="70"/>
      <c r="N764" s="71" t="n">
        <f aca="false">O764*G764</f>
        <v>0</v>
      </c>
      <c r="O764" s="72" t="n">
        <f aca="false">L764*F764</f>
        <v>0</v>
      </c>
      <c r="P764" s="73" t="n">
        <v>20</v>
      </c>
      <c r="Q764" s="62" t="n">
        <f aca="false">L764*H764*F764</f>
        <v>0</v>
      </c>
      <c r="R764" s="62" t="n">
        <f aca="false">R763+Q764</f>
        <v>118.788</v>
      </c>
    </row>
    <row r="765" s="1" customFormat="true" ht="12.8" hidden="false" customHeight="false" outlineLevel="0" collapsed="false">
      <c r="A765" s="93"/>
      <c r="B765" s="93" t="s">
        <v>1019</v>
      </c>
      <c r="C765" s="135" t="s">
        <v>1132</v>
      </c>
      <c r="D765" s="64" t="s">
        <v>1131</v>
      </c>
      <c r="E765" s="267" t="s">
        <v>739</v>
      </c>
      <c r="F765" s="65" t="n">
        <v>12</v>
      </c>
      <c r="G765" s="66" t="n">
        <v>3.15</v>
      </c>
      <c r="H765" s="91" t="n">
        <f aca="false">G765*0.95</f>
        <v>2.9925</v>
      </c>
      <c r="I765" s="66" t="s">
        <v>923</v>
      </c>
      <c r="J765" s="68" t="s">
        <v>28</v>
      </c>
      <c r="K765" s="270"/>
      <c r="L765" s="70"/>
      <c r="M765" s="70"/>
      <c r="N765" s="71" t="n">
        <f aca="false">O765*G765</f>
        <v>0</v>
      </c>
      <c r="O765" s="72" t="n">
        <f aca="false">L765*F765</f>
        <v>0</v>
      </c>
      <c r="P765" s="73" t="n">
        <v>20</v>
      </c>
      <c r="Q765" s="62" t="n">
        <f aca="false">L765*H765*F765</f>
        <v>0</v>
      </c>
      <c r="R765" s="62" t="n">
        <f aca="false">R764+Q765</f>
        <v>118.788</v>
      </c>
    </row>
    <row r="766" s="1" customFormat="true" ht="12.8" hidden="false" customHeight="false" outlineLevel="0" collapsed="false">
      <c r="A766" s="93"/>
      <c r="B766" s="93" t="s">
        <v>1019</v>
      </c>
      <c r="C766" s="135" t="s">
        <v>1133</v>
      </c>
      <c r="D766" s="64" t="s">
        <v>1134</v>
      </c>
      <c r="E766" s="65" t="s">
        <v>65</v>
      </c>
      <c r="F766" s="65" t="n">
        <v>6</v>
      </c>
      <c r="G766" s="66" t="n">
        <v>10.68</v>
      </c>
      <c r="H766" s="91" t="n">
        <f aca="false">G766*0.95</f>
        <v>10.146</v>
      </c>
      <c r="I766" s="66" t="s">
        <v>923</v>
      </c>
      <c r="J766" s="68" t="s">
        <v>28</v>
      </c>
      <c r="K766" s="268"/>
      <c r="L766" s="81"/>
      <c r="M766" s="81"/>
      <c r="N766" s="71" t="n">
        <f aca="false">O766*G766</f>
        <v>0</v>
      </c>
      <c r="O766" s="72" t="n">
        <f aca="false">L766*F766</f>
        <v>0</v>
      </c>
      <c r="P766" s="73" t="n">
        <v>20</v>
      </c>
      <c r="Q766" s="62" t="n">
        <f aca="false">L766*H766*F766</f>
        <v>0</v>
      </c>
      <c r="R766" s="62" t="n">
        <f aca="false">R765+Q766</f>
        <v>118.788</v>
      </c>
    </row>
    <row r="767" s="1" customFormat="true" ht="12.8" hidden="false" customHeight="false" outlineLevel="0" collapsed="false">
      <c r="A767" s="93"/>
      <c r="B767" s="93" t="s">
        <v>1019</v>
      </c>
      <c r="C767" s="94" t="s">
        <v>1135</v>
      </c>
      <c r="D767" s="52" t="s">
        <v>1136</v>
      </c>
      <c r="E767" s="53" t="s">
        <v>65</v>
      </c>
      <c r="F767" s="53" t="n">
        <v>6</v>
      </c>
      <c r="G767" s="54" t="n">
        <v>4.36</v>
      </c>
      <c r="H767" s="90" t="n">
        <f aca="false">G767*0.95</f>
        <v>4.142</v>
      </c>
      <c r="I767" s="54" t="s">
        <v>923</v>
      </c>
      <c r="J767" s="56" t="s">
        <v>28</v>
      </c>
      <c r="K767" s="275"/>
      <c r="L767" s="58"/>
      <c r="M767" s="58"/>
      <c r="N767" s="59" t="n">
        <f aca="false">O767*G767</f>
        <v>0</v>
      </c>
      <c r="O767" s="60" t="n">
        <f aca="false">L767*F767</f>
        <v>0</v>
      </c>
      <c r="P767" s="61" t="n">
        <v>20</v>
      </c>
      <c r="Q767" s="62" t="n">
        <f aca="false">L767*H767*F767</f>
        <v>0</v>
      </c>
      <c r="R767" s="62" t="n">
        <f aca="false">R766+Q767</f>
        <v>118.788</v>
      </c>
    </row>
    <row r="768" s="1" customFormat="true" ht="12.8" hidden="false" customHeight="false" outlineLevel="0" collapsed="false">
      <c r="A768" s="93"/>
      <c r="B768" s="93" t="s">
        <v>1019</v>
      </c>
      <c r="C768" s="135" t="s">
        <v>1137</v>
      </c>
      <c r="D768" s="64" t="s">
        <v>1138</v>
      </c>
      <c r="E768" s="65" t="s">
        <v>65</v>
      </c>
      <c r="F768" s="65" t="n">
        <v>6</v>
      </c>
      <c r="G768" s="66" t="n">
        <v>4.16</v>
      </c>
      <c r="H768" s="91" t="n">
        <f aca="false">G768*0.95</f>
        <v>3.952</v>
      </c>
      <c r="I768" s="66" t="s">
        <v>923</v>
      </c>
      <c r="J768" s="68" t="s">
        <v>28</v>
      </c>
      <c r="K768" s="270"/>
      <c r="L768" s="70"/>
      <c r="M768" s="70"/>
      <c r="N768" s="71" t="n">
        <f aca="false">O768*G768</f>
        <v>0</v>
      </c>
      <c r="O768" s="72" t="n">
        <f aca="false">L768*F768</f>
        <v>0</v>
      </c>
      <c r="P768" s="73" t="n">
        <v>20</v>
      </c>
      <c r="Q768" s="62" t="n">
        <f aca="false">L768*H768*F768</f>
        <v>0</v>
      </c>
      <c r="R768" s="62" t="n">
        <f aca="false">R767+Q768</f>
        <v>118.788</v>
      </c>
    </row>
    <row r="769" s="1" customFormat="true" ht="12.8" hidden="false" customHeight="false" outlineLevel="0" collapsed="false">
      <c r="A769" s="93"/>
      <c r="B769" s="93" t="s">
        <v>1019</v>
      </c>
      <c r="C769" s="135" t="s">
        <v>1139</v>
      </c>
      <c r="D769" s="64" t="s">
        <v>1140</v>
      </c>
      <c r="E769" s="65" t="s">
        <v>65</v>
      </c>
      <c r="F769" s="65" t="n">
        <v>6</v>
      </c>
      <c r="G769" s="66" t="n">
        <v>4.76</v>
      </c>
      <c r="H769" s="91" t="n">
        <f aca="false">G769*0.95</f>
        <v>4.522</v>
      </c>
      <c r="I769" s="66" t="s">
        <v>923</v>
      </c>
      <c r="J769" s="68" t="s">
        <v>28</v>
      </c>
      <c r="K769" s="270"/>
      <c r="L769" s="70"/>
      <c r="M769" s="70"/>
      <c r="N769" s="71" t="n">
        <f aca="false">O769*G769</f>
        <v>0</v>
      </c>
      <c r="O769" s="72" t="n">
        <f aca="false">L769*F769</f>
        <v>0</v>
      </c>
      <c r="P769" s="73" t="n">
        <v>20</v>
      </c>
      <c r="Q769" s="62" t="n">
        <f aca="false">L769*H769*F769</f>
        <v>0</v>
      </c>
      <c r="R769" s="62" t="n">
        <f aca="false">R768+Q769</f>
        <v>118.788</v>
      </c>
    </row>
    <row r="770" s="1" customFormat="true" ht="12.8" hidden="false" customHeight="false" outlineLevel="0" collapsed="false">
      <c r="A770" s="93"/>
      <c r="B770" s="93" t="s">
        <v>1019</v>
      </c>
      <c r="C770" s="95" t="s">
        <v>1141</v>
      </c>
      <c r="D770" s="75" t="s">
        <v>1142</v>
      </c>
      <c r="E770" s="76" t="s">
        <v>65</v>
      </c>
      <c r="F770" s="76" t="n">
        <v>6</v>
      </c>
      <c r="G770" s="77" t="n">
        <v>4.32</v>
      </c>
      <c r="H770" s="92" t="n">
        <f aca="false">G770*0.95</f>
        <v>4.104</v>
      </c>
      <c r="I770" s="77" t="s">
        <v>923</v>
      </c>
      <c r="J770" s="79" t="s">
        <v>28</v>
      </c>
      <c r="K770" s="274"/>
      <c r="L770" s="81"/>
      <c r="M770" s="81"/>
      <c r="N770" s="82" t="n">
        <f aca="false">O770*G770</f>
        <v>0</v>
      </c>
      <c r="O770" s="83" t="n">
        <f aca="false">L770*F770</f>
        <v>0</v>
      </c>
      <c r="P770" s="84" t="n">
        <v>20</v>
      </c>
      <c r="Q770" s="62" t="n">
        <f aca="false">L770*H770*F770</f>
        <v>0</v>
      </c>
      <c r="R770" s="62" t="n">
        <f aca="false">R769+Q770</f>
        <v>118.788</v>
      </c>
    </row>
    <row r="771" customFormat="false" ht="22.05" hidden="false" customHeight="false" outlineLevel="0" collapsed="false">
      <c r="A771" s="48"/>
      <c r="B771" s="48" t="s">
        <v>1019</v>
      </c>
      <c r="D771" s="5" t="s">
        <v>1143</v>
      </c>
      <c r="E771" s="85"/>
      <c r="F771" s="85"/>
      <c r="G771" s="85"/>
      <c r="H771" s="86"/>
      <c r="I771" s="85"/>
      <c r="J771" s="85"/>
      <c r="K771" s="85"/>
      <c r="L771" s="88"/>
      <c r="M771" s="88"/>
      <c r="O771" s="88"/>
      <c r="P771" s="89"/>
      <c r="Q771" s="62" t="n">
        <f aca="false">L771*H771*F771</f>
        <v>0</v>
      </c>
      <c r="R771" s="62" t="n">
        <f aca="false">R770+Q771</f>
        <v>118.788</v>
      </c>
      <c r="S771" s="1"/>
      <c r="T771" s="1"/>
      <c r="U771" s="1"/>
      <c r="V771" s="1"/>
      <c r="W771" s="1"/>
      <c r="X771" s="1"/>
      <c r="Y771" s="1"/>
    </row>
    <row r="772" s="1" customFormat="true" ht="12.8" hidden="false" customHeight="false" outlineLevel="0" collapsed="false">
      <c r="A772" s="93"/>
      <c r="B772" s="93" t="s">
        <v>1019</v>
      </c>
      <c r="C772" s="94" t="s">
        <v>1144</v>
      </c>
      <c r="D772" s="52" t="s">
        <v>1145</v>
      </c>
      <c r="E772" s="53" t="s">
        <v>65</v>
      </c>
      <c r="F772" s="53" t="n">
        <v>6</v>
      </c>
      <c r="G772" s="54" t="n">
        <v>3.84</v>
      </c>
      <c r="H772" s="90" t="n">
        <f aca="false">G772*0.95</f>
        <v>3.648</v>
      </c>
      <c r="I772" s="54" t="s">
        <v>1146</v>
      </c>
      <c r="J772" s="56" t="s">
        <v>28</v>
      </c>
      <c r="K772" s="277"/>
      <c r="L772" s="58"/>
      <c r="M772" s="58"/>
      <c r="N772" s="59" t="n">
        <f aca="false">O772*G772</f>
        <v>0</v>
      </c>
      <c r="O772" s="60" t="n">
        <f aca="false">L772*F772</f>
        <v>0</v>
      </c>
      <c r="P772" s="61" t="n">
        <v>20</v>
      </c>
      <c r="Q772" s="62" t="n">
        <f aca="false">L772*H772*F772</f>
        <v>0</v>
      </c>
      <c r="R772" s="62" t="n">
        <f aca="false">R771+Q772</f>
        <v>118.788</v>
      </c>
    </row>
    <row r="773" s="1" customFormat="true" ht="12.8" hidden="false" customHeight="false" outlineLevel="0" collapsed="false">
      <c r="A773" s="93"/>
      <c r="B773" s="93" t="s">
        <v>1019</v>
      </c>
      <c r="C773" s="135" t="s">
        <v>1147</v>
      </c>
      <c r="D773" s="64" t="s">
        <v>1148</v>
      </c>
      <c r="E773" s="65" t="s">
        <v>65</v>
      </c>
      <c r="F773" s="65" t="n">
        <v>6</v>
      </c>
      <c r="G773" s="66" t="n">
        <v>3.63</v>
      </c>
      <c r="H773" s="91" t="n">
        <f aca="false">G773*0.95</f>
        <v>3.4485</v>
      </c>
      <c r="I773" s="66" t="s">
        <v>1146</v>
      </c>
      <c r="J773" s="68" t="s">
        <v>28</v>
      </c>
      <c r="K773" s="268"/>
      <c r="L773" s="81"/>
      <c r="M773" s="81"/>
      <c r="N773" s="71" t="n">
        <f aca="false">O773*G773</f>
        <v>0</v>
      </c>
      <c r="O773" s="72" t="n">
        <f aca="false">L773*F773</f>
        <v>0</v>
      </c>
      <c r="P773" s="73" t="n">
        <v>20</v>
      </c>
      <c r="Q773" s="62" t="n">
        <f aca="false">L773*H773*F773</f>
        <v>0</v>
      </c>
      <c r="R773" s="62" t="n">
        <f aca="false">R772+Q773</f>
        <v>118.788</v>
      </c>
    </row>
    <row r="774" s="1" customFormat="true" ht="12.8" hidden="false" customHeight="false" outlineLevel="0" collapsed="false">
      <c r="A774" s="93"/>
      <c r="B774" s="93" t="s">
        <v>1019</v>
      </c>
      <c r="C774" s="142" t="s">
        <v>1149</v>
      </c>
      <c r="D774" s="98" t="s">
        <v>1150</v>
      </c>
      <c r="E774" s="99" t="s">
        <v>65</v>
      </c>
      <c r="F774" s="99" t="n">
        <v>6</v>
      </c>
      <c r="G774" s="100" t="n">
        <v>5.21</v>
      </c>
      <c r="H774" s="101" t="n">
        <f aca="false">G774*0.95</f>
        <v>4.9495</v>
      </c>
      <c r="I774" s="100" t="s">
        <v>1146</v>
      </c>
      <c r="J774" s="102" t="s">
        <v>28</v>
      </c>
      <c r="K774" s="278"/>
      <c r="L774" s="104"/>
      <c r="M774" s="104"/>
      <c r="N774" s="105" t="n">
        <f aca="false">O774*G774</f>
        <v>0</v>
      </c>
      <c r="O774" s="106" t="n">
        <f aca="false">L774*F774</f>
        <v>0</v>
      </c>
      <c r="P774" s="107" t="n">
        <v>20</v>
      </c>
      <c r="Q774" s="62" t="n">
        <f aca="false">L774*H774*F774</f>
        <v>0</v>
      </c>
      <c r="R774" s="62" t="n">
        <f aca="false">R773+Q774</f>
        <v>118.788</v>
      </c>
    </row>
    <row r="775" s="1" customFormat="true" ht="12.8" hidden="false" customHeight="false" outlineLevel="0" collapsed="false">
      <c r="A775" s="93"/>
      <c r="B775" s="93" t="s">
        <v>1019</v>
      </c>
      <c r="C775" s="142" t="s">
        <v>1151</v>
      </c>
      <c r="D775" s="98" t="s">
        <v>1152</v>
      </c>
      <c r="E775" s="99" t="s">
        <v>65</v>
      </c>
      <c r="F775" s="99" t="n">
        <v>6</v>
      </c>
      <c r="G775" s="100" t="n">
        <v>4.5</v>
      </c>
      <c r="H775" s="101" t="n">
        <f aca="false">G775*0.95</f>
        <v>4.275</v>
      </c>
      <c r="I775" s="100" t="s">
        <v>1146</v>
      </c>
      <c r="J775" s="102" t="s">
        <v>28</v>
      </c>
      <c r="K775" s="278"/>
      <c r="L775" s="104"/>
      <c r="M775" s="104"/>
      <c r="N775" s="105" t="n">
        <f aca="false">O775*G775</f>
        <v>0</v>
      </c>
      <c r="O775" s="106" t="n">
        <f aca="false">L775*F775</f>
        <v>0</v>
      </c>
      <c r="P775" s="107" t="n">
        <v>20</v>
      </c>
      <c r="Q775" s="62" t="n">
        <f aca="false">L775*H775*F775</f>
        <v>0</v>
      </c>
      <c r="R775" s="62" t="n">
        <f aca="false">R774+Q775</f>
        <v>118.788</v>
      </c>
    </row>
    <row r="776" s="1" customFormat="true" ht="12.8" hidden="false" customHeight="false" outlineLevel="0" collapsed="false">
      <c r="A776" s="93"/>
      <c r="B776" s="93" t="s">
        <v>1019</v>
      </c>
      <c r="C776" s="135" t="s">
        <v>1153</v>
      </c>
      <c r="D776" s="64" t="s">
        <v>1154</v>
      </c>
      <c r="E776" s="65" t="s">
        <v>65</v>
      </c>
      <c r="F776" s="65" t="n">
        <v>6</v>
      </c>
      <c r="G776" s="66" t="n">
        <v>5.74</v>
      </c>
      <c r="H776" s="91" t="n">
        <f aca="false">G776*0.95</f>
        <v>5.453</v>
      </c>
      <c r="I776" s="66" t="s">
        <v>1146</v>
      </c>
      <c r="J776" s="68" t="s">
        <v>28</v>
      </c>
      <c r="K776" s="279"/>
      <c r="L776" s="58"/>
      <c r="M776" s="58"/>
      <c r="N776" s="71" t="n">
        <f aca="false">O776*G776</f>
        <v>0</v>
      </c>
      <c r="O776" s="60" t="n">
        <f aca="false">L776*F776</f>
        <v>0</v>
      </c>
      <c r="P776" s="61" t="n">
        <v>20</v>
      </c>
      <c r="Q776" s="62" t="n">
        <f aca="false">L776*H776*F776</f>
        <v>0</v>
      </c>
      <c r="R776" s="62" t="n">
        <f aca="false">R775+Q776</f>
        <v>118.788</v>
      </c>
    </row>
    <row r="777" s="1" customFormat="true" ht="12.8" hidden="false" customHeight="false" outlineLevel="0" collapsed="false">
      <c r="A777" s="93"/>
      <c r="B777" s="93" t="s">
        <v>1019</v>
      </c>
      <c r="C777" s="135" t="s">
        <v>1155</v>
      </c>
      <c r="D777" s="64" t="s">
        <v>1156</v>
      </c>
      <c r="E777" s="65" t="s">
        <v>65</v>
      </c>
      <c r="F777" s="65" t="n">
        <v>6</v>
      </c>
      <c r="G777" s="66" t="n">
        <v>6.08</v>
      </c>
      <c r="H777" s="91" t="n">
        <f aca="false">G777*0.95</f>
        <v>5.776</v>
      </c>
      <c r="I777" s="66" t="s">
        <v>1146</v>
      </c>
      <c r="J777" s="280" t="s">
        <v>1037</v>
      </c>
      <c r="K777" s="268" t="s">
        <v>1038</v>
      </c>
      <c r="L777" s="70"/>
      <c r="M777" s="70"/>
      <c r="N777" s="71" t="n">
        <f aca="false">O777*G777</f>
        <v>0</v>
      </c>
      <c r="O777" s="72" t="n">
        <f aca="false">L777*F777</f>
        <v>0</v>
      </c>
      <c r="P777" s="73" t="n">
        <v>20</v>
      </c>
      <c r="Q777" s="62" t="n">
        <f aca="false">L777*H777*F777</f>
        <v>0</v>
      </c>
      <c r="R777" s="62" t="n">
        <f aca="false">R776+Q777</f>
        <v>118.788</v>
      </c>
    </row>
    <row r="778" s="1" customFormat="true" ht="12.8" hidden="false" customHeight="false" outlineLevel="0" collapsed="false">
      <c r="A778" s="93"/>
      <c r="B778" s="93" t="s">
        <v>1019</v>
      </c>
      <c r="C778" s="135" t="s">
        <v>1157</v>
      </c>
      <c r="D778" s="64" t="s">
        <v>1158</v>
      </c>
      <c r="E778" s="65" t="s">
        <v>65</v>
      </c>
      <c r="F778" s="65" t="n">
        <v>6</v>
      </c>
      <c r="G778" s="66" t="n">
        <v>5.24</v>
      </c>
      <c r="H778" s="91" t="n">
        <f aca="false">G778*0.95</f>
        <v>4.978</v>
      </c>
      <c r="I778" s="66" t="s">
        <v>1146</v>
      </c>
      <c r="J778" s="68" t="s">
        <v>28</v>
      </c>
      <c r="K778" s="268"/>
      <c r="L778" s="70"/>
      <c r="M778" s="70"/>
      <c r="N778" s="71" t="n">
        <f aca="false">O778*G778</f>
        <v>0</v>
      </c>
      <c r="O778" s="72" t="n">
        <f aca="false">L778*F778</f>
        <v>0</v>
      </c>
      <c r="P778" s="73" t="n">
        <v>20</v>
      </c>
      <c r="Q778" s="62" t="n">
        <f aca="false">L778*H778*F778</f>
        <v>0</v>
      </c>
      <c r="R778" s="62" t="n">
        <f aca="false">R777+Q778</f>
        <v>118.788</v>
      </c>
    </row>
    <row r="779" s="1" customFormat="true" ht="12.8" hidden="false" customHeight="false" outlineLevel="0" collapsed="false">
      <c r="A779" s="93"/>
      <c r="B779" s="93" t="s">
        <v>1019</v>
      </c>
      <c r="C779" s="135" t="s">
        <v>1159</v>
      </c>
      <c r="D779" s="64" t="s">
        <v>1160</v>
      </c>
      <c r="E779" s="65" t="s">
        <v>65</v>
      </c>
      <c r="F779" s="65" t="n">
        <v>6</v>
      </c>
      <c r="G779" s="66" t="n">
        <v>5.21</v>
      </c>
      <c r="H779" s="91" t="n">
        <f aca="false">G779*0.95</f>
        <v>4.9495</v>
      </c>
      <c r="I779" s="66" t="s">
        <v>1146</v>
      </c>
      <c r="J779" s="68" t="s">
        <v>28</v>
      </c>
      <c r="K779" s="270"/>
      <c r="L779" s="81"/>
      <c r="M779" s="81"/>
      <c r="N779" s="71" t="n">
        <f aca="false">O779*G779</f>
        <v>0</v>
      </c>
      <c r="O779" s="83" t="n">
        <f aca="false">L779*F779</f>
        <v>0</v>
      </c>
      <c r="P779" s="84" t="n">
        <v>20</v>
      </c>
      <c r="Q779" s="62" t="n">
        <f aca="false">L779*H779*F779</f>
        <v>0</v>
      </c>
      <c r="R779" s="62" t="n">
        <f aca="false">R778+Q779</f>
        <v>118.788</v>
      </c>
    </row>
    <row r="780" s="1" customFormat="true" ht="12.8" hidden="false" customHeight="false" outlineLevel="0" collapsed="false">
      <c r="A780" s="93"/>
      <c r="B780" s="93" t="s">
        <v>1019</v>
      </c>
      <c r="C780" s="94" t="s">
        <v>1161</v>
      </c>
      <c r="D780" s="52" t="s">
        <v>1162</v>
      </c>
      <c r="E780" s="53" t="s">
        <v>65</v>
      </c>
      <c r="F780" s="53" t="n">
        <v>6</v>
      </c>
      <c r="G780" s="54" t="n">
        <v>5.21</v>
      </c>
      <c r="H780" s="90" t="n">
        <f aca="false">G780*0.95</f>
        <v>4.9495</v>
      </c>
      <c r="I780" s="54" t="s">
        <v>1146</v>
      </c>
      <c r="J780" s="56" t="s">
        <v>28</v>
      </c>
      <c r="K780" s="275" t="s">
        <v>1163</v>
      </c>
      <c r="L780" s="58"/>
      <c r="M780" s="58"/>
      <c r="N780" s="59" t="n">
        <f aca="false">O780*G780</f>
        <v>0</v>
      </c>
      <c r="O780" s="60" t="n">
        <f aca="false">L780*F780</f>
        <v>0</v>
      </c>
      <c r="P780" s="61" t="n">
        <v>20</v>
      </c>
      <c r="Q780" s="62" t="n">
        <f aca="false">L780*H780*F780</f>
        <v>0</v>
      </c>
      <c r="R780" s="62" t="n">
        <f aca="false">R779+Q780</f>
        <v>118.788</v>
      </c>
    </row>
    <row r="781" s="1" customFormat="true" ht="12.8" hidden="false" customHeight="false" outlineLevel="0" collapsed="false">
      <c r="A781" s="93"/>
      <c r="B781" s="93" t="s">
        <v>1019</v>
      </c>
      <c r="C781" s="95" t="s">
        <v>1164</v>
      </c>
      <c r="D781" s="75" t="s">
        <v>1165</v>
      </c>
      <c r="E781" s="76" t="s">
        <v>65</v>
      </c>
      <c r="F781" s="76" t="n">
        <v>6</v>
      </c>
      <c r="G781" s="77" t="n">
        <v>4.4</v>
      </c>
      <c r="H781" s="92" t="n">
        <f aca="false">G781*0.95</f>
        <v>4.18</v>
      </c>
      <c r="I781" s="77" t="s">
        <v>1146</v>
      </c>
      <c r="J781" s="79" t="s">
        <v>28</v>
      </c>
      <c r="K781" s="273"/>
      <c r="L781" s="81"/>
      <c r="M781" s="81"/>
      <c r="N781" s="82" t="n">
        <f aca="false">O781*G781</f>
        <v>0</v>
      </c>
      <c r="O781" s="83" t="n">
        <f aca="false">L781*F781</f>
        <v>0</v>
      </c>
      <c r="P781" s="84" t="n">
        <v>20</v>
      </c>
      <c r="Q781" s="62" t="n">
        <f aca="false">L781*H781*F781</f>
        <v>0</v>
      </c>
      <c r="R781" s="62" t="n">
        <f aca="false">R780+Q781</f>
        <v>118.788</v>
      </c>
    </row>
    <row r="782" s="1" customFormat="true" ht="12.8" hidden="false" customHeight="false" outlineLevel="0" collapsed="false">
      <c r="A782" s="93"/>
      <c r="B782" s="93" t="s">
        <v>1019</v>
      </c>
      <c r="C782" s="135" t="s">
        <v>1166</v>
      </c>
      <c r="D782" s="64" t="s">
        <v>1167</v>
      </c>
      <c r="E782" s="65" t="s">
        <v>65</v>
      </c>
      <c r="F782" s="65" t="n">
        <v>6</v>
      </c>
      <c r="G782" s="66" t="n">
        <v>4.58</v>
      </c>
      <c r="H782" s="91" t="n">
        <f aca="false">G782*0.95</f>
        <v>4.351</v>
      </c>
      <c r="I782" s="66" t="s">
        <v>1146</v>
      </c>
      <c r="J782" s="68" t="s">
        <v>28</v>
      </c>
      <c r="K782" s="270"/>
      <c r="L782" s="104"/>
      <c r="M782" s="104"/>
      <c r="N782" s="71" t="n">
        <f aca="false">O782*G782</f>
        <v>0</v>
      </c>
      <c r="O782" s="106" t="n">
        <f aca="false">L782*F782</f>
        <v>0</v>
      </c>
      <c r="P782" s="107" t="n">
        <v>20</v>
      </c>
      <c r="Q782" s="62" t="n">
        <f aca="false">L782*H782*F782</f>
        <v>0</v>
      </c>
      <c r="R782" s="62" t="n">
        <f aca="false">R781+Q782</f>
        <v>118.788</v>
      </c>
    </row>
    <row r="783" s="1" customFormat="true" ht="12.8" hidden="false" customHeight="false" outlineLevel="0" collapsed="false">
      <c r="A783" s="93"/>
      <c r="B783" s="93" t="s">
        <v>1019</v>
      </c>
      <c r="C783" s="142" t="s">
        <v>1168</v>
      </c>
      <c r="D783" s="98" t="s">
        <v>1169</v>
      </c>
      <c r="E783" s="99" t="s">
        <v>65</v>
      </c>
      <c r="F783" s="99" t="n">
        <v>6</v>
      </c>
      <c r="G783" s="100" t="n">
        <v>4.95</v>
      </c>
      <c r="H783" s="101" t="n">
        <f aca="false">G783*0.95</f>
        <v>4.7025</v>
      </c>
      <c r="I783" s="100" t="s">
        <v>1146</v>
      </c>
      <c r="J783" s="102" t="s">
        <v>28</v>
      </c>
      <c r="K783" s="278"/>
      <c r="L783" s="104"/>
      <c r="M783" s="104"/>
      <c r="N783" s="105" t="n">
        <f aca="false">O783*G783</f>
        <v>0</v>
      </c>
      <c r="O783" s="106" t="n">
        <f aca="false">L783*F783</f>
        <v>0</v>
      </c>
      <c r="P783" s="107" t="n">
        <v>20</v>
      </c>
      <c r="Q783" s="62" t="n">
        <f aca="false">L783*H783*F783</f>
        <v>0</v>
      </c>
      <c r="R783" s="62" t="n">
        <f aca="false">R782+Q783</f>
        <v>118.788</v>
      </c>
    </row>
    <row r="784" s="1" customFormat="true" ht="12.8" hidden="false" customHeight="false" outlineLevel="0" collapsed="false">
      <c r="A784" s="93"/>
      <c r="B784" s="93" t="s">
        <v>1019</v>
      </c>
      <c r="C784" s="142" t="s">
        <v>1170</v>
      </c>
      <c r="D784" s="98" t="s">
        <v>1171</v>
      </c>
      <c r="E784" s="99" t="s">
        <v>65</v>
      </c>
      <c r="F784" s="99" t="n">
        <v>6</v>
      </c>
      <c r="G784" s="100" t="n">
        <v>5.26</v>
      </c>
      <c r="H784" s="101" t="n">
        <f aca="false">G784*0.95</f>
        <v>4.997</v>
      </c>
      <c r="I784" s="100" t="s">
        <v>1146</v>
      </c>
      <c r="J784" s="102" t="s">
        <v>28</v>
      </c>
      <c r="K784" s="281"/>
      <c r="L784" s="104"/>
      <c r="M784" s="104"/>
      <c r="N784" s="105" t="n">
        <f aca="false">O784*G784</f>
        <v>0</v>
      </c>
      <c r="O784" s="106" t="n">
        <f aca="false">L784*F784</f>
        <v>0</v>
      </c>
      <c r="P784" s="107" t="n">
        <v>20</v>
      </c>
      <c r="Q784" s="62" t="n">
        <f aca="false">L784*H784*F784</f>
        <v>0</v>
      </c>
      <c r="R784" s="62" t="n">
        <f aca="false">R783+Q784</f>
        <v>118.788</v>
      </c>
    </row>
    <row r="785" s="1" customFormat="true" ht="12.8" hidden="false" customHeight="false" outlineLevel="0" collapsed="false">
      <c r="A785" s="93"/>
      <c r="B785" s="93" t="s">
        <v>1019</v>
      </c>
      <c r="C785" s="142" t="s">
        <v>1172</v>
      </c>
      <c r="D785" s="98" t="s">
        <v>1173</v>
      </c>
      <c r="E785" s="99" t="s">
        <v>65</v>
      </c>
      <c r="F785" s="99" t="n">
        <v>6</v>
      </c>
      <c r="G785" s="100" t="n">
        <v>3.46</v>
      </c>
      <c r="H785" s="101" t="n">
        <f aca="false">G785*0.95</f>
        <v>3.287</v>
      </c>
      <c r="I785" s="100" t="s">
        <v>1146</v>
      </c>
      <c r="J785" s="102" t="s">
        <v>28</v>
      </c>
      <c r="K785" s="278"/>
      <c r="L785" s="104"/>
      <c r="M785" s="104"/>
      <c r="N785" s="105" t="n">
        <f aca="false">O785*G785</f>
        <v>0</v>
      </c>
      <c r="O785" s="106" t="n">
        <f aca="false">L785*F785</f>
        <v>0</v>
      </c>
      <c r="P785" s="107" t="n">
        <v>20</v>
      </c>
      <c r="Q785" s="62" t="n">
        <f aca="false">L785*H785*F785</f>
        <v>0</v>
      </c>
      <c r="R785" s="62" t="n">
        <f aca="false">R784+Q785</f>
        <v>118.788</v>
      </c>
    </row>
    <row r="786" s="1" customFormat="true" ht="12.8" hidden="false" customHeight="false" outlineLevel="0" collapsed="false">
      <c r="A786" s="93"/>
      <c r="B786" s="93" t="s">
        <v>1019</v>
      </c>
      <c r="C786" s="94" t="s">
        <v>1174</v>
      </c>
      <c r="D786" s="52" t="s">
        <v>1175</v>
      </c>
      <c r="E786" s="53" t="s">
        <v>65</v>
      </c>
      <c r="F786" s="53" t="n">
        <v>6</v>
      </c>
      <c r="G786" s="54" t="n">
        <v>4.63</v>
      </c>
      <c r="H786" s="90" t="n">
        <f aca="false">G786*0.95</f>
        <v>4.3985</v>
      </c>
      <c r="I786" s="54" t="s">
        <v>1146</v>
      </c>
      <c r="J786" s="282" t="s">
        <v>1037</v>
      </c>
      <c r="K786" s="275" t="s">
        <v>1038</v>
      </c>
      <c r="L786" s="58"/>
      <c r="M786" s="58"/>
      <c r="N786" s="59" t="n">
        <f aca="false">O786*G786</f>
        <v>0</v>
      </c>
      <c r="O786" s="60" t="n">
        <f aca="false">L786*F786</f>
        <v>0</v>
      </c>
      <c r="P786" s="61" t="n">
        <v>20</v>
      </c>
      <c r="Q786" s="62" t="n">
        <f aca="false">L786*H786*F786</f>
        <v>0</v>
      </c>
      <c r="R786" s="62" t="n">
        <f aca="false">R785+Q786</f>
        <v>118.788</v>
      </c>
    </row>
    <row r="787" s="1" customFormat="true" ht="12.8" hidden="false" customHeight="false" outlineLevel="0" collapsed="false">
      <c r="A787" s="93"/>
      <c r="B787" s="93" t="s">
        <v>1019</v>
      </c>
      <c r="C787" s="95" t="s">
        <v>1176</v>
      </c>
      <c r="D787" s="75" t="s">
        <v>1177</v>
      </c>
      <c r="E787" s="76" t="s">
        <v>65</v>
      </c>
      <c r="F787" s="76" t="n">
        <v>6</v>
      </c>
      <c r="G787" s="77" t="n">
        <v>4.68</v>
      </c>
      <c r="H787" s="92" t="n">
        <f aca="false">G787*0.95</f>
        <v>4.446</v>
      </c>
      <c r="I787" s="77" t="s">
        <v>1146</v>
      </c>
      <c r="J787" s="283" t="s">
        <v>1037</v>
      </c>
      <c r="K787" s="274" t="s">
        <v>1038</v>
      </c>
      <c r="L787" s="81"/>
      <c r="M787" s="81"/>
      <c r="N787" s="82" t="n">
        <f aca="false">O787*G787</f>
        <v>0</v>
      </c>
      <c r="O787" s="83" t="n">
        <f aca="false">L787*F787</f>
        <v>0</v>
      </c>
      <c r="P787" s="84" t="n">
        <v>20</v>
      </c>
      <c r="Q787" s="62" t="n">
        <f aca="false">L787*H787*F787</f>
        <v>0</v>
      </c>
      <c r="R787" s="62" t="n">
        <f aca="false">R786+Q787</f>
        <v>118.788</v>
      </c>
    </row>
    <row r="788" customFormat="false" ht="22.05" hidden="false" customHeight="false" outlineLevel="0" collapsed="false">
      <c r="A788" s="48"/>
      <c r="B788" s="48" t="s">
        <v>1019</v>
      </c>
      <c r="D788" s="5" t="s">
        <v>1178</v>
      </c>
      <c r="E788" s="85"/>
      <c r="F788" s="85"/>
      <c r="G788" s="85"/>
      <c r="H788" s="86"/>
      <c r="I788" s="85"/>
      <c r="J788" s="85"/>
      <c r="K788" s="85"/>
      <c r="L788" s="88"/>
      <c r="M788" s="88"/>
      <c r="O788" s="88"/>
      <c r="P788" s="89"/>
      <c r="Q788" s="62" t="n">
        <f aca="false">L788*H788*F788</f>
        <v>0</v>
      </c>
      <c r="R788" s="62" t="n">
        <f aca="false">R787+Q788</f>
        <v>118.788</v>
      </c>
      <c r="S788" s="1"/>
      <c r="T788" s="1"/>
      <c r="U788" s="1"/>
      <c r="V788" s="1"/>
      <c r="W788" s="1"/>
      <c r="X788" s="1"/>
      <c r="Y788" s="1"/>
    </row>
    <row r="789" s="1" customFormat="true" ht="12.8" hidden="false" customHeight="false" outlineLevel="0" collapsed="false">
      <c r="A789" s="93"/>
      <c r="B789" s="93" t="s">
        <v>1019</v>
      </c>
      <c r="C789" s="94" t="s">
        <v>1179</v>
      </c>
      <c r="D789" s="52" t="s">
        <v>1180</v>
      </c>
      <c r="E789" s="53" t="s">
        <v>65</v>
      </c>
      <c r="F789" s="53" t="n">
        <v>6</v>
      </c>
      <c r="G789" s="54" t="n">
        <v>4.19</v>
      </c>
      <c r="H789" s="90" t="n">
        <f aca="false">G789*0.95</f>
        <v>3.9805</v>
      </c>
      <c r="I789" s="54" t="s">
        <v>1146</v>
      </c>
      <c r="J789" s="56" t="s">
        <v>28</v>
      </c>
      <c r="K789" s="277"/>
      <c r="L789" s="58"/>
      <c r="M789" s="58"/>
      <c r="N789" s="59" t="n">
        <f aca="false">O789*G789</f>
        <v>0</v>
      </c>
      <c r="O789" s="60" t="n">
        <f aca="false">L789*F789</f>
        <v>0</v>
      </c>
      <c r="P789" s="61" t="n">
        <v>20</v>
      </c>
      <c r="Q789" s="62" t="n">
        <f aca="false">L789*H789*F789</f>
        <v>0</v>
      </c>
      <c r="R789" s="62" t="n">
        <f aca="false">R788+Q789</f>
        <v>118.788</v>
      </c>
    </row>
    <row r="790" s="1" customFormat="true" ht="12.8" hidden="false" customHeight="false" outlineLevel="0" collapsed="false">
      <c r="A790" s="93"/>
      <c r="B790" s="93" t="s">
        <v>1019</v>
      </c>
      <c r="C790" s="135" t="s">
        <v>1181</v>
      </c>
      <c r="D790" s="64" t="s">
        <v>1182</v>
      </c>
      <c r="E790" s="65" t="s">
        <v>65</v>
      </c>
      <c r="F790" s="65" t="n">
        <v>6</v>
      </c>
      <c r="G790" s="66" t="n">
        <v>4.37</v>
      </c>
      <c r="H790" s="91" t="n">
        <f aca="false">G790*0.95</f>
        <v>4.1515</v>
      </c>
      <c r="I790" s="66" t="s">
        <v>1146</v>
      </c>
      <c r="J790" s="68" t="s">
        <v>28</v>
      </c>
      <c r="K790" s="270"/>
      <c r="L790" s="70"/>
      <c r="M790" s="70"/>
      <c r="N790" s="71" t="n">
        <f aca="false">O790*G790</f>
        <v>0</v>
      </c>
      <c r="O790" s="72" t="n">
        <f aca="false">L790*F790</f>
        <v>0</v>
      </c>
      <c r="P790" s="73" t="n">
        <v>20</v>
      </c>
      <c r="Q790" s="62" t="n">
        <f aca="false">L790*H790*F790</f>
        <v>0</v>
      </c>
      <c r="R790" s="62" t="n">
        <f aca="false">R789+Q790</f>
        <v>118.788</v>
      </c>
    </row>
    <row r="791" s="1" customFormat="true" ht="12.8" hidden="false" customHeight="false" outlineLevel="0" collapsed="false">
      <c r="A791" s="93"/>
      <c r="B791" s="93" t="s">
        <v>1019</v>
      </c>
      <c r="C791" s="135" t="s">
        <v>1183</v>
      </c>
      <c r="D791" s="64" t="s">
        <v>1184</v>
      </c>
      <c r="E791" s="65" t="s">
        <v>65</v>
      </c>
      <c r="F791" s="65" t="n">
        <v>6</v>
      </c>
      <c r="G791" s="66" t="n">
        <v>3.84</v>
      </c>
      <c r="H791" s="91" t="n">
        <f aca="false">G791*0.95</f>
        <v>3.648</v>
      </c>
      <c r="I791" s="66" t="s">
        <v>1146</v>
      </c>
      <c r="J791" s="68" t="s">
        <v>28</v>
      </c>
      <c r="K791" s="270"/>
      <c r="L791" s="70"/>
      <c r="M791" s="70"/>
      <c r="N791" s="71" t="n">
        <f aca="false">O791*G791</f>
        <v>0</v>
      </c>
      <c r="O791" s="72" t="n">
        <f aca="false">L791*F791</f>
        <v>0</v>
      </c>
      <c r="P791" s="73" t="n">
        <v>20</v>
      </c>
      <c r="Q791" s="62" t="n">
        <f aca="false">L791*H791*F791</f>
        <v>0</v>
      </c>
      <c r="R791" s="62" t="n">
        <f aca="false">R790+Q791</f>
        <v>118.788</v>
      </c>
    </row>
    <row r="792" s="1" customFormat="true" ht="12.8" hidden="false" customHeight="false" outlineLevel="0" collapsed="false">
      <c r="A792" s="93"/>
      <c r="B792" s="93" t="s">
        <v>1019</v>
      </c>
      <c r="C792" s="135" t="s">
        <v>1185</v>
      </c>
      <c r="D792" s="64" t="s">
        <v>1186</v>
      </c>
      <c r="E792" s="65" t="s">
        <v>65</v>
      </c>
      <c r="F792" s="65" t="n">
        <v>6</v>
      </c>
      <c r="G792" s="66" t="n">
        <v>4.58</v>
      </c>
      <c r="H792" s="91" t="n">
        <f aca="false">G792*0.95</f>
        <v>4.351</v>
      </c>
      <c r="I792" s="66" t="s">
        <v>1146</v>
      </c>
      <c r="J792" s="280" t="s">
        <v>1037</v>
      </c>
      <c r="K792" s="270"/>
      <c r="L792" s="70"/>
      <c r="M792" s="70"/>
      <c r="N792" s="71" t="n">
        <f aca="false">O792*G792</f>
        <v>0</v>
      </c>
      <c r="O792" s="72" t="n">
        <f aca="false">L792*F792</f>
        <v>0</v>
      </c>
      <c r="P792" s="73" t="n">
        <v>20</v>
      </c>
      <c r="Q792" s="62" t="n">
        <f aca="false">L792*H792*F792</f>
        <v>0</v>
      </c>
      <c r="R792" s="62" t="n">
        <f aca="false">R791+Q792</f>
        <v>118.788</v>
      </c>
    </row>
    <row r="793" s="1" customFormat="true" ht="12.8" hidden="false" customHeight="false" outlineLevel="0" collapsed="false">
      <c r="A793" s="93"/>
      <c r="B793" s="93" t="s">
        <v>1019</v>
      </c>
      <c r="C793" s="135" t="s">
        <v>1187</v>
      </c>
      <c r="D793" s="64" t="s">
        <v>1188</v>
      </c>
      <c r="E793" s="65" t="s">
        <v>65</v>
      </c>
      <c r="F793" s="65" t="n">
        <v>6</v>
      </c>
      <c r="G793" s="66" t="n">
        <v>3.53</v>
      </c>
      <c r="H793" s="91" t="n">
        <f aca="false">G793*0.95</f>
        <v>3.3535</v>
      </c>
      <c r="I793" s="66" t="s">
        <v>1146</v>
      </c>
      <c r="J793" s="68" t="s">
        <v>28</v>
      </c>
      <c r="K793" s="268"/>
      <c r="L793" s="70"/>
      <c r="M793" s="70"/>
      <c r="N793" s="71" t="n">
        <f aca="false">O793*G793</f>
        <v>0</v>
      </c>
      <c r="O793" s="72" t="n">
        <f aca="false">L793*F793</f>
        <v>0</v>
      </c>
      <c r="P793" s="73" t="n">
        <v>20</v>
      </c>
      <c r="Q793" s="62" t="n">
        <f aca="false">L793*H793*F793</f>
        <v>0</v>
      </c>
      <c r="R793" s="62" t="n">
        <f aca="false">R792+Q793</f>
        <v>118.788</v>
      </c>
    </row>
    <row r="794" s="1" customFormat="true" ht="12.8" hidden="false" customHeight="false" outlineLevel="0" collapsed="false">
      <c r="A794" s="93"/>
      <c r="B794" s="93" t="s">
        <v>1019</v>
      </c>
      <c r="C794" s="135" t="s">
        <v>1189</v>
      </c>
      <c r="D794" s="64" t="s">
        <v>1190</v>
      </c>
      <c r="E794" s="65" t="s">
        <v>373</v>
      </c>
      <c r="F794" s="65" t="n">
        <v>6</v>
      </c>
      <c r="G794" s="66" t="n">
        <v>6.84</v>
      </c>
      <c r="H794" s="91" t="n">
        <f aca="false">G794*0.95</f>
        <v>6.498</v>
      </c>
      <c r="I794" s="66" t="s">
        <v>1146</v>
      </c>
      <c r="J794" s="68" t="s">
        <v>28</v>
      </c>
      <c r="K794" s="270"/>
      <c r="L794" s="70"/>
      <c r="M794" s="70"/>
      <c r="N794" s="71" t="n">
        <f aca="false">O794*G794</f>
        <v>0</v>
      </c>
      <c r="O794" s="72" t="n">
        <f aca="false">L794*F794</f>
        <v>0</v>
      </c>
      <c r="P794" s="73" t="n">
        <v>20</v>
      </c>
      <c r="Q794" s="62" t="n">
        <f aca="false">L794*H794*F794</f>
        <v>0</v>
      </c>
      <c r="R794" s="62" t="n">
        <f aca="false">R793+Q794</f>
        <v>118.788</v>
      </c>
    </row>
    <row r="795" s="1" customFormat="true" ht="12.8" hidden="false" customHeight="false" outlineLevel="0" collapsed="false">
      <c r="A795" s="93"/>
      <c r="B795" s="93" t="s">
        <v>1019</v>
      </c>
      <c r="C795" s="135" t="s">
        <v>1191</v>
      </c>
      <c r="D795" s="64" t="s">
        <v>1192</v>
      </c>
      <c r="E795" s="65" t="s">
        <v>65</v>
      </c>
      <c r="F795" s="65" t="n">
        <v>6</v>
      </c>
      <c r="G795" s="66" t="n">
        <v>8.05</v>
      </c>
      <c r="H795" s="91" t="n">
        <f aca="false">G795*0.95</f>
        <v>7.6475</v>
      </c>
      <c r="I795" s="66" t="s">
        <v>1146</v>
      </c>
      <c r="J795" s="68" t="s">
        <v>28</v>
      </c>
      <c r="K795" s="268"/>
      <c r="L795" s="70"/>
      <c r="M795" s="70"/>
      <c r="N795" s="71" t="n">
        <f aca="false">O795*G795</f>
        <v>0</v>
      </c>
      <c r="O795" s="72" t="n">
        <f aca="false">L795*F795</f>
        <v>0</v>
      </c>
      <c r="P795" s="73" t="n">
        <v>20</v>
      </c>
      <c r="Q795" s="62" t="n">
        <f aca="false">L795*H795*F795</f>
        <v>0</v>
      </c>
      <c r="R795" s="62" t="n">
        <f aca="false">R794+Q795</f>
        <v>118.788</v>
      </c>
    </row>
    <row r="796" s="1" customFormat="true" ht="12.8" hidden="false" customHeight="false" outlineLevel="0" collapsed="false">
      <c r="A796" s="93"/>
      <c r="B796" s="93" t="s">
        <v>1019</v>
      </c>
      <c r="C796" s="135" t="s">
        <v>1193</v>
      </c>
      <c r="D796" s="64" t="s">
        <v>1192</v>
      </c>
      <c r="E796" s="267" t="s">
        <v>739</v>
      </c>
      <c r="F796" s="65" t="n">
        <v>6</v>
      </c>
      <c r="G796" s="66" t="n">
        <v>4.74</v>
      </c>
      <c r="H796" s="91" t="n">
        <f aca="false">G796*0.95</f>
        <v>4.503</v>
      </c>
      <c r="I796" s="66" t="s">
        <v>1146</v>
      </c>
      <c r="J796" s="68" t="s">
        <v>28</v>
      </c>
      <c r="K796" s="268"/>
      <c r="L796" s="70"/>
      <c r="M796" s="70"/>
      <c r="N796" s="71" t="n">
        <f aca="false">O796*G796</f>
        <v>0</v>
      </c>
      <c r="O796" s="72" t="n">
        <f aca="false">L796*F796</f>
        <v>0</v>
      </c>
      <c r="P796" s="73" t="n">
        <v>20</v>
      </c>
      <c r="Q796" s="62" t="n">
        <f aca="false">L796*H796*F796</f>
        <v>0</v>
      </c>
      <c r="R796" s="62" t="n">
        <f aca="false">R795+Q796</f>
        <v>118.788</v>
      </c>
    </row>
    <row r="797" s="1" customFormat="true" ht="12.8" hidden="false" customHeight="false" outlineLevel="0" collapsed="false">
      <c r="A797" s="93"/>
      <c r="B797" s="93" t="s">
        <v>1019</v>
      </c>
      <c r="C797" s="135" t="s">
        <v>1194</v>
      </c>
      <c r="D797" s="64" t="s">
        <v>1195</v>
      </c>
      <c r="E797" s="65" t="s">
        <v>65</v>
      </c>
      <c r="F797" s="65" t="n">
        <v>6</v>
      </c>
      <c r="G797" s="66" t="n">
        <v>4.63</v>
      </c>
      <c r="H797" s="91" t="n">
        <f aca="false">G797*0.95</f>
        <v>4.3985</v>
      </c>
      <c r="I797" s="66" t="s">
        <v>1146</v>
      </c>
      <c r="J797" s="68" t="s">
        <v>28</v>
      </c>
      <c r="K797" s="270"/>
      <c r="L797" s="70"/>
      <c r="M797" s="70"/>
      <c r="N797" s="71" t="n">
        <f aca="false">O797*G797</f>
        <v>0</v>
      </c>
      <c r="O797" s="72" t="n">
        <f aca="false">L797*F797</f>
        <v>0</v>
      </c>
      <c r="P797" s="73" t="n">
        <v>20</v>
      </c>
      <c r="Q797" s="62" t="n">
        <f aca="false">L797*H797*F797</f>
        <v>0</v>
      </c>
      <c r="R797" s="62" t="n">
        <f aca="false">R796+Q797</f>
        <v>118.788</v>
      </c>
    </row>
    <row r="798" s="1" customFormat="true" ht="12.8" hidden="false" customHeight="false" outlineLevel="0" collapsed="false">
      <c r="A798" s="93"/>
      <c r="B798" s="93" t="s">
        <v>1019</v>
      </c>
      <c r="C798" s="135" t="s">
        <v>1196</v>
      </c>
      <c r="D798" s="64" t="s">
        <v>1197</v>
      </c>
      <c r="E798" s="65" t="s">
        <v>65</v>
      </c>
      <c r="F798" s="65" t="n">
        <v>6</v>
      </c>
      <c r="G798" s="66" t="n">
        <v>4.89</v>
      </c>
      <c r="H798" s="91" t="n">
        <f aca="false">G798*0.95</f>
        <v>4.6455</v>
      </c>
      <c r="I798" s="66" t="s">
        <v>1146</v>
      </c>
      <c r="J798" s="68" t="s">
        <v>28</v>
      </c>
      <c r="K798" s="270"/>
      <c r="L798" s="70"/>
      <c r="M798" s="70"/>
      <c r="N798" s="71" t="n">
        <f aca="false">O798*G798</f>
        <v>0</v>
      </c>
      <c r="O798" s="72" t="n">
        <f aca="false">L798*F798</f>
        <v>0</v>
      </c>
      <c r="P798" s="73" t="n">
        <v>20</v>
      </c>
      <c r="Q798" s="62" t="n">
        <f aca="false">L798*H798*F798</f>
        <v>0</v>
      </c>
      <c r="R798" s="62" t="n">
        <f aca="false">R797+Q798</f>
        <v>118.788</v>
      </c>
    </row>
    <row r="799" s="1" customFormat="true" ht="12.8" hidden="false" customHeight="false" outlineLevel="0" collapsed="false">
      <c r="A799" s="93"/>
      <c r="B799" s="93" t="s">
        <v>1019</v>
      </c>
      <c r="C799" s="135" t="s">
        <v>1198</v>
      </c>
      <c r="D799" s="64" t="s">
        <v>1199</v>
      </c>
      <c r="E799" s="65" t="s">
        <v>65</v>
      </c>
      <c r="F799" s="65" t="n">
        <v>6</v>
      </c>
      <c r="G799" s="66" t="n">
        <v>3.84</v>
      </c>
      <c r="H799" s="91" t="n">
        <f aca="false">G799*0.95</f>
        <v>3.648</v>
      </c>
      <c r="I799" s="66" t="s">
        <v>1146</v>
      </c>
      <c r="J799" s="68" t="s">
        <v>28</v>
      </c>
      <c r="K799" s="268"/>
      <c r="L799" s="70"/>
      <c r="M799" s="70"/>
      <c r="N799" s="71" t="n">
        <f aca="false">O799*G799</f>
        <v>0</v>
      </c>
      <c r="O799" s="72" t="n">
        <f aca="false">L799*F799</f>
        <v>0</v>
      </c>
      <c r="P799" s="73" t="n">
        <v>20</v>
      </c>
      <c r="Q799" s="62" t="n">
        <f aca="false">L799*H799*F799</f>
        <v>0</v>
      </c>
      <c r="R799" s="62" t="n">
        <f aca="false">R798+Q799</f>
        <v>118.788</v>
      </c>
    </row>
    <row r="800" s="1" customFormat="true" ht="12.8" hidden="false" customHeight="false" outlineLevel="0" collapsed="false">
      <c r="A800" s="93"/>
      <c r="B800" s="93" t="s">
        <v>1019</v>
      </c>
      <c r="C800" s="135" t="s">
        <v>1200</v>
      </c>
      <c r="D800" s="64" t="s">
        <v>1201</v>
      </c>
      <c r="E800" s="65" t="s">
        <v>65</v>
      </c>
      <c r="F800" s="65" t="n">
        <v>6</v>
      </c>
      <c r="G800" s="66" t="n">
        <v>7.78</v>
      </c>
      <c r="H800" s="91" t="n">
        <f aca="false">G800*0.95</f>
        <v>7.391</v>
      </c>
      <c r="I800" s="66" t="s">
        <v>1146</v>
      </c>
      <c r="J800" s="280" t="s">
        <v>1076</v>
      </c>
      <c r="K800" s="268" t="s">
        <v>1077</v>
      </c>
      <c r="L800" s="70"/>
      <c r="M800" s="70"/>
      <c r="N800" s="71" t="n">
        <f aca="false">O800*G800</f>
        <v>0</v>
      </c>
      <c r="O800" s="72" t="n">
        <f aca="false">L800*F800</f>
        <v>0</v>
      </c>
      <c r="P800" s="73" t="n">
        <v>20</v>
      </c>
      <c r="Q800" s="62" t="n">
        <f aca="false">L800*H800*F800</f>
        <v>0</v>
      </c>
      <c r="R800" s="62" t="n">
        <f aca="false">R799+Q800</f>
        <v>118.788</v>
      </c>
    </row>
    <row r="801" s="1" customFormat="true" ht="12.8" hidden="false" customHeight="false" outlineLevel="0" collapsed="false">
      <c r="A801" s="93"/>
      <c r="B801" s="93" t="s">
        <v>1019</v>
      </c>
      <c r="C801" s="95" t="s">
        <v>1202</v>
      </c>
      <c r="D801" s="75" t="s">
        <v>1203</v>
      </c>
      <c r="E801" s="76" t="s">
        <v>65</v>
      </c>
      <c r="F801" s="76" t="n">
        <v>6</v>
      </c>
      <c r="G801" s="77" t="n">
        <v>4.74</v>
      </c>
      <c r="H801" s="92" t="n">
        <f aca="false">G801*0.95</f>
        <v>4.503</v>
      </c>
      <c r="I801" s="77" t="s">
        <v>1146</v>
      </c>
      <c r="J801" s="79" t="s">
        <v>28</v>
      </c>
      <c r="K801" s="273"/>
      <c r="L801" s="81"/>
      <c r="M801" s="81"/>
      <c r="N801" s="82" t="n">
        <f aca="false">O801*G801</f>
        <v>0</v>
      </c>
      <c r="O801" s="83" t="n">
        <f aca="false">L801*F801</f>
        <v>0</v>
      </c>
      <c r="P801" s="84" t="n">
        <v>20</v>
      </c>
      <c r="Q801" s="62" t="n">
        <f aca="false">L801*H801*F801</f>
        <v>0</v>
      </c>
      <c r="R801" s="62" t="n">
        <f aca="false">R800+Q801</f>
        <v>118.788</v>
      </c>
    </row>
    <row r="802" customFormat="false" ht="22.05" hidden="false" customHeight="false" outlineLevel="0" collapsed="false">
      <c r="A802" s="48"/>
      <c r="B802" s="48" t="s">
        <v>1019</v>
      </c>
      <c r="D802" s="5" t="s">
        <v>1204</v>
      </c>
      <c r="E802" s="5"/>
      <c r="F802" s="5"/>
      <c r="G802" s="5"/>
      <c r="H802" s="206"/>
      <c r="I802" s="5"/>
      <c r="J802" s="5"/>
      <c r="K802" s="5"/>
      <c r="L802" s="5"/>
      <c r="M802" s="5"/>
      <c r="N802" s="5"/>
      <c r="O802" s="225"/>
      <c r="P802" s="88"/>
      <c r="Q802" s="62" t="n">
        <f aca="false">L802*H802*F802</f>
        <v>0</v>
      </c>
      <c r="R802" s="62" t="n">
        <f aca="false">R801+Q802</f>
        <v>118.788</v>
      </c>
      <c r="S802" s="1"/>
      <c r="T802" s="1"/>
      <c r="U802" s="1"/>
      <c r="V802" s="1"/>
      <c r="W802" s="1"/>
      <c r="X802" s="1"/>
      <c r="Y802" s="1"/>
    </row>
    <row r="803" s="1" customFormat="true" ht="12.8" hidden="false" customHeight="false" outlineLevel="0" collapsed="false">
      <c r="A803" s="93"/>
      <c r="B803" s="93" t="s">
        <v>1019</v>
      </c>
      <c r="C803" s="94" t="s">
        <v>1205</v>
      </c>
      <c r="D803" s="52" t="s">
        <v>1206</v>
      </c>
      <c r="E803" s="53" t="s">
        <v>65</v>
      </c>
      <c r="F803" s="53" t="n">
        <v>6</v>
      </c>
      <c r="G803" s="54" t="n">
        <v>4.05</v>
      </c>
      <c r="H803" s="90" t="n">
        <f aca="false">G803*0.95</f>
        <v>3.8475</v>
      </c>
      <c r="I803" s="54" t="s">
        <v>951</v>
      </c>
      <c r="J803" s="56" t="s">
        <v>28</v>
      </c>
      <c r="K803" s="275"/>
      <c r="L803" s="58"/>
      <c r="M803" s="58"/>
      <c r="N803" s="59" t="n">
        <f aca="false">O803*G803</f>
        <v>0</v>
      </c>
      <c r="O803" s="60" t="n">
        <f aca="false">L803*F803</f>
        <v>0</v>
      </c>
      <c r="P803" s="61" t="n">
        <v>20</v>
      </c>
      <c r="Q803" s="62" t="n">
        <f aca="false">L803*H803*F803</f>
        <v>0</v>
      </c>
      <c r="R803" s="62" t="n">
        <f aca="false">R802+Q803</f>
        <v>118.788</v>
      </c>
    </row>
    <row r="804" s="1" customFormat="true" ht="12.8" hidden="false" customHeight="false" outlineLevel="0" collapsed="false">
      <c r="A804" s="93"/>
      <c r="B804" s="93" t="s">
        <v>1019</v>
      </c>
      <c r="C804" s="135" t="s">
        <v>1207</v>
      </c>
      <c r="D804" s="64" t="s">
        <v>1208</v>
      </c>
      <c r="E804" s="65" t="s">
        <v>65</v>
      </c>
      <c r="F804" s="65" t="n">
        <v>6</v>
      </c>
      <c r="G804" s="66" t="n">
        <v>5.68</v>
      </c>
      <c r="H804" s="91" t="n">
        <f aca="false">G804*0.95</f>
        <v>5.396</v>
      </c>
      <c r="I804" s="66" t="s">
        <v>951</v>
      </c>
      <c r="J804" s="68" t="s">
        <v>28</v>
      </c>
      <c r="K804" s="268" t="s">
        <v>1163</v>
      </c>
      <c r="L804" s="70"/>
      <c r="M804" s="70"/>
      <c r="N804" s="71" t="n">
        <f aca="false">O804*G804</f>
        <v>0</v>
      </c>
      <c r="O804" s="72" t="n">
        <f aca="false">L804*F804</f>
        <v>0</v>
      </c>
      <c r="P804" s="73" t="n">
        <v>20</v>
      </c>
      <c r="Q804" s="62" t="n">
        <f aca="false">L804*H804*F804</f>
        <v>0</v>
      </c>
      <c r="R804" s="62" t="n">
        <f aca="false">R803+Q804</f>
        <v>118.788</v>
      </c>
    </row>
    <row r="805" s="1" customFormat="true" ht="12.8" hidden="false" customHeight="false" outlineLevel="0" collapsed="false">
      <c r="A805" s="93"/>
      <c r="B805" s="93" t="s">
        <v>1019</v>
      </c>
      <c r="C805" s="135" t="s">
        <v>1209</v>
      </c>
      <c r="D805" s="64" t="s">
        <v>1210</v>
      </c>
      <c r="E805" s="65" t="s">
        <v>65</v>
      </c>
      <c r="F805" s="65" t="n">
        <v>6</v>
      </c>
      <c r="G805" s="66" t="n">
        <v>4.29</v>
      </c>
      <c r="H805" s="91" t="n">
        <f aca="false">G805*0.95</f>
        <v>4.0755</v>
      </c>
      <c r="I805" s="66" t="s">
        <v>951</v>
      </c>
      <c r="J805" s="68" t="s">
        <v>28</v>
      </c>
      <c r="K805" s="268"/>
      <c r="L805" s="70"/>
      <c r="M805" s="70"/>
      <c r="N805" s="71" t="n">
        <f aca="false">O805*G805</f>
        <v>0</v>
      </c>
      <c r="O805" s="72" t="n">
        <f aca="false">L805*F805</f>
        <v>0</v>
      </c>
      <c r="P805" s="73" t="n">
        <v>20</v>
      </c>
      <c r="Q805" s="62" t="n">
        <f aca="false">L805*H805*F805</f>
        <v>0</v>
      </c>
      <c r="R805" s="62" t="n">
        <f aca="false">R804+Q805</f>
        <v>118.788</v>
      </c>
    </row>
    <row r="806" s="1" customFormat="true" ht="12.8" hidden="false" customHeight="false" outlineLevel="0" collapsed="false">
      <c r="A806" s="93"/>
      <c r="B806" s="93" t="s">
        <v>1019</v>
      </c>
      <c r="C806" s="135" t="s">
        <v>1211</v>
      </c>
      <c r="D806" s="64" t="s">
        <v>1212</v>
      </c>
      <c r="E806" s="65" t="s">
        <v>65</v>
      </c>
      <c r="F806" s="65" t="n">
        <v>6</v>
      </c>
      <c r="G806" s="66" t="n">
        <v>6.59</v>
      </c>
      <c r="H806" s="91" t="n">
        <f aca="false">G806*0.95</f>
        <v>6.2605</v>
      </c>
      <c r="I806" s="66" t="s">
        <v>951</v>
      </c>
      <c r="J806" s="68" t="s">
        <v>28</v>
      </c>
      <c r="K806" s="270"/>
      <c r="L806" s="70"/>
      <c r="M806" s="70"/>
      <c r="N806" s="71" t="n">
        <f aca="false">O806*G806</f>
        <v>0</v>
      </c>
      <c r="O806" s="72" t="n">
        <f aca="false">L806*F806</f>
        <v>0</v>
      </c>
      <c r="P806" s="73" t="n">
        <v>20</v>
      </c>
      <c r="Q806" s="62" t="n">
        <f aca="false">L806*H806*F806</f>
        <v>0</v>
      </c>
      <c r="R806" s="62" t="n">
        <f aca="false">R805+Q806</f>
        <v>118.788</v>
      </c>
    </row>
    <row r="807" s="1" customFormat="true" ht="12.8" hidden="false" customHeight="false" outlineLevel="0" collapsed="false">
      <c r="A807" s="93"/>
      <c r="B807" s="93" t="s">
        <v>1019</v>
      </c>
      <c r="C807" s="95" t="s">
        <v>1213</v>
      </c>
      <c r="D807" s="75" t="s">
        <v>1214</v>
      </c>
      <c r="E807" s="76" t="s">
        <v>65</v>
      </c>
      <c r="F807" s="76" t="n">
        <v>6</v>
      </c>
      <c r="G807" s="77" t="n">
        <v>6.96</v>
      </c>
      <c r="H807" s="92" t="n">
        <f aca="false">G807*0.95</f>
        <v>6.612</v>
      </c>
      <c r="I807" s="77" t="s">
        <v>951</v>
      </c>
      <c r="J807" s="79" t="s">
        <v>28</v>
      </c>
      <c r="K807" s="273"/>
      <c r="L807" s="81"/>
      <c r="M807" s="81"/>
      <c r="N807" s="82" t="n">
        <f aca="false">O807*G807</f>
        <v>0</v>
      </c>
      <c r="O807" s="83" t="n">
        <f aca="false">L807*F807</f>
        <v>0</v>
      </c>
      <c r="P807" s="84" t="n">
        <v>20</v>
      </c>
      <c r="Q807" s="62" t="n">
        <f aca="false">L807*H807*F807</f>
        <v>0</v>
      </c>
      <c r="R807" s="62" t="n">
        <f aca="false">R806+Q807</f>
        <v>118.788</v>
      </c>
    </row>
    <row r="808" customFormat="false" ht="13.8" hidden="false" customHeight="false" outlineLevel="0" collapsed="false">
      <c r="A808" s="93"/>
      <c r="B808" s="93" t="s">
        <v>1019</v>
      </c>
      <c r="C808" s="135" t="s">
        <v>1215</v>
      </c>
      <c r="D808" s="64" t="s">
        <v>1216</v>
      </c>
      <c r="E808" s="65" t="s">
        <v>65</v>
      </c>
      <c r="F808" s="65" t="n">
        <v>6</v>
      </c>
      <c r="G808" s="66" t="n">
        <v>6.37</v>
      </c>
      <c r="H808" s="91" t="n">
        <f aca="false">G808*0.95</f>
        <v>6.0515</v>
      </c>
      <c r="I808" s="66" t="s">
        <v>951</v>
      </c>
      <c r="J808" s="68" t="s">
        <v>28</v>
      </c>
      <c r="K808" s="268"/>
      <c r="L808" s="58"/>
      <c r="M808" s="58"/>
      <c r="N808" s="71" t="n">
        <f aca="false">O808*G808</f>
        <v>0</v>
      </c>
      <c r="O808" s="60" t="n">
        <f aca="false">L808*F808</f>
        <v>0</v>
      </c>
      <c r="P808" s="61" t="n">
        <v>20</v>
      </c>
      <c r="Q808" s="62" t="n">
        <f aca="false">L808*H808*F808</f>
        <v>0</v>
      </c>
      <c r="R808" s="62" t="n">
        <f aca="false">R807+Q808</f>
        <v>118.788</v>
      </c>
      <c r="S808" s="1"/>
      <c r="T808" s="1"/>
      <c r="U808" s="1"/>
      <c r="V808" s="1"/>
      <c r="W808" s="1"/>
      <c r="X808" s="1"/>
      <c r="Y808" s="1"/>
    </row>
    <row r="809" customFormat="false" ht="13.8" hidden="false" customHeight="false" outlineLevel="0" collapsed="false">
      <c r="A809" s="93"/>
      <c r="B809" s="93" t="s">
        <v>1019</v>
      </c>
      <c r="C809" s="135" t="s">
        <v>1217</v>
      </c>
      <c r="D809" s="64" t="s">
        <v>1216</v>
      </c>
      <c r="E809" s="65" t="s">
        <v>373</v>
      </c>
      <c r="F809" s="65" t="n">
        <v>6</v>
      </c>
      <c r="G809" s="66" t="n">
        <v>4.21</v>
      </c>
      <c r="H809" s="91" t="n">
        <f aca="false">G809*0.95</f>
        <v>3.9995</v>
      </c>
      <c r="I809" s="66" t="s">
        <v>951</v>
      </c>
      <c r="J809" s="68" t="s">
        <v>28</v>
      </c>
      <c r="K809" s="268"/>
      <c r="L809" s="70"/>
      <c r="M809" s="70"/>
      <c r="N809" s="71" t="n">
        <f aca="false">O809*G809</f>
        <v>0</v>
      </c>
      <c r="O809" s="72" t="n">
        <f aca="false">L809*F809</f>
        <v>0</v>
      </c>
      <c r="P809" s="73" t="n">
        <v>20</v>
      </c>
      <c r="Q809" s="62" t="n">
        <f aca="false">L809*H809*F809</f>
        <v>0</v>
      </c>
      <c r="R809" s="62" t="n">
        <f aca="false">R808+Q809</f>
        <v>118.788</v>
      </c>
      <c r="S809" s="1"/>
      <c r="T809" s="1"/>
      <c r="U809" s="1"/>
      <c r="V809" s="1"/>
      <c r="W809" s="1"/>
      <c r="X809" s="1"/>
      <c r="Y809" s="1"/>
    </row>
    <row r="810" customFormat="false" ht="13.8" hidden="false" customHeight="false" outlineLevel="0" collapsed="false">
      <c r="A810" s="93"/>
      <c r="B810" s="93" t="s">
        <v>1019</v>
      </c>
      <c r="C810" s="135" t="s">
        <v>1218</v>
      </c>
      <c r="D810" s="64" t="s">
        <v>1219</v>
      </c>
      <c r="E810" s="65" t="s">
        <v>65</v>
      </c>
      <c r="F810" s="65" t="n">
        <v>6</v>
      </c>
      <c r="G810" s="66" t="n">
        <v>12.32</v>
      </c>
      <c r="H810" s="91" t="n">
        <f aca="false">G810*0.95</f>
        <v>11.704</v>
      </c>
      <c r="I810" s="66" t="s">
        <v>951</v>
      </c>
      <c r="J810" s="68" t="s">
        <v>28</v>
      </c>
      <c r="K810" s="284" t="s">
        <v>1220</v>
      </c>
      <c r="L810" s="70"/>
      <c r="M810" s="70"/>
      <c r="N810" s="71" t="n">
        <f aca="false">O810*G810</f>
        <v>0</v>
      </c>
      <c r="O810" s="72" t="n">
        <f aca="false">L810*F810</f>
        <v>0</v>
      </c>
      <c r="P810" s="73" t="n">
        <v>20</v>
      </c>
      <c r="Q810" s="62" t="n">
        <f aca="false">L810*H810*F810</f>
        <v>0</v>
      </c>
      <c r="R810" s="62" t="n">
        <f aca="false">R809+Q810</f>
        <v>118.788</v>
      </c>
      <c r="S810" s="1"/>
      <c r="T810" s="1"/>
      <c r="U810" s="1"/>
      <c r="V810" s="1"/>
      <c r="W810" s="1"/>
      <c r="X810" s="1"/>
      <c r="Y810" s="1"/>
    </row>
    <row r="811" customFormat="false" ht="13.8" hidden="false" customHeight="false" outlineLevel="0" collapsed="false">
      <c r="A811" s="93"/>
      <c r="B811" s="93" t="s">
        <v>1019</v>
      </c>
      <c r="C811" s="135" t="s">
        <v>1221</v>
      </c>
      <c r="D811" s="64" t="s">
        <v>1222</v>
      </c>
      <c r="E811" s="65" t="s">
        <v>65</v>
      </c>
      <c r="F811" s="65" t="n">
        <v>6</v>
      </c>
      <c r="G811" s="66" t="n">
        <v>5.26</v>
      </c>
      <c r="H811" s="91" t="n">
        <f aca="false">G811*0.95</f>
        <v>4.997</v>
      </c>
      <c r="I811" s="66" t="s">
        <v>951</v>
      </c>
      <c r="J811" s="68" t="s">
        <v>28</v>
      </c>
      <c r="K811" s="268"/>
      <c r="L811" s="70"/>
      <c r="M811" s="70"/>
      <c r="N811" s="71" t="n">
        <f aca="false">O811*G811</f>
        <v>0</v>
      </c>
      <c r="O811" s="72" t="n">
        <f aca="false">L811*F811</f>
        <v>0</v>
      </c>
      <c r="P811" s="73" t="n">
        <v>20</v>
      </c>
      <c r="Q811" s="62" t="n">
        <f aca="false">L811*H811*F811</f>
        <v>0</v>
      </c>
      <c r="R811" s="62" t="n">
        <f aca="false">R810+Q811</f>
        <v>118.788</v>
      </c>
      <c r="S811" s="1"/>
      <c r="T811" s="1"/>
      <c r="U811" s="1"/>
      <c r="V811" s="1"/>
      <c r="W811" s="1"/>
      <c r="X811" s="1"/>
      <c r="Y811" s="1"/>
    </row>
    <row r="812" customFormat="false" ht="13.8" hidden="false" customHeight="false" outlineLevel="0" collapsed="false">
      <c r="A812" s="93"/>
      <c r="B812" s="93" t="s">
        <v>1019</v>
      </c>
      <c r="C812" s="135" t="s">
        <v>1223</v>
      </c>
      <c r="D812" s="64" t="s">
        <v>1224</v>
      </c>
      <c r="E812" s="65" t="s">
        <v>65</v>
      </c>
      <c r="F812" s="65" t="n">
        <v>6</v>
      </c>
      <c r="G812" s="66" t="n">
        <v>5.68</v>
      </c>
      <c r="H812" s="91" t="n">
        <f aca="false">G812*0.95</f>
        <v>5.396</v>
      </c>
      <c r="I812" s="66" t="s">
        <v>951</v>
      </c>
      <c r="J812" s="68" t="s">
        <v>28</v>
      </c>
      <c r="K812" s="268"/>
      <c r="L812" s="70"/>
      <c r="M812" s="70"/>
      <c r="N812" s="71" t="n">
        <f aca="false">O812*G812</f>
        <v>0</v>
      </c>
      <c r="O812" s="72" t="n">
        <f aca="false">L812*F812</f>
        <v>0</v>
      </c>
      <c r="P812" s="73" t="n">
        <v>20</v>
      </c>
      <c r="Q812" s="62" t="n">
        <f aca="false">L812*H812*F812</f>
        <v>0</v>
      </c>
      <c r="R812" s="62" t="n">
        <f aca="false">R811+Q812</f>
        <v>118.788</v>
      </c>
      <c r="S812" s="1"/>
      <c r="T812" s="1"/>
      <c r="U812" s="1"/>
      <c r="V812" s="1"/>
      <c r="W812" s="1"/>
      <c r="X812" s="1"/>
      <c r="Y812" s="1"/>
    </row>
    <row r="813" customFormat="false" ht="13.8" hidden="false" customHeight="false" outlineLevel="0" collapsed="false">
      <c r="A813" s="93"/>
      <c r="B813" s="93" t="s">
        <v>1019</v>
      </c>
      <c r="C813" s="95" t="s">
        <v>1225</v>
      </c>
      <c r="D813" s="75" t="s">
        <v>1226</v>
      </c>
      <c r="E813" s="76" t="s">
        <v>65</v>
      </c>
      <c r="F813" s="76" t="n">
        <v>6</v>
      </c>
      <c r="G813" s="77" t="n">
        <v>7.05</v>
      </c>
      <c r="H813" s="92" t="n">
        <f aca="false">G813*0.95</f>
        <v>6.6975</v>
      </c>
      <c r="I813" s="77" t="s">
        <v>951</v>
      </c>
      <c r="J813" s="79" t="s">
        <v>28</v>
      </c>
      <c r="K813" s="274"/>
      <c r="L813" s="81"/>
      <c r="M813" s="81"/>
      <c r="N813" s="82" t="n">
        <f aca="false">O813*G813</f>
        <v>0</v>
      </c>
      <c r="O813" s="83" t="n">
        <f aca="false">L813*F813</f>
        <v>0</v>
      </c>
      <c r="P813" s="84" t="n">
        <v>20</v>
      </c>
      <c r="Q813" s="62" t="n">
        <f aca="false">L813*H813*F813</f>
        <v>0</v>
      </c>
      <c r="R813" s="62" t="n">
        <f aca="false">R812+Q813</f>
        <v>118.788</v>
      </c>
      <c r="S813" s="1"/>
      <c r="T813" s="1"/>
      <c r="U813" s="1"/>
      <c r="V813" s="1"/>
      <c r="W813" s="1"/>
      <c r="X813" s="1"/>
      <c r="Y813" s="1"/>
    </row>
    <row r="814" customFormat="false" ht="14.25" hidden="false" customHeight="true" outlineLevel="0" collapsed="false">
      <c r="A814" s="117"/>
      <c r="B814" s="117"/>
      <c r="C814" s="7"/>
      <c r="D814" s="7"/>
      <c r="E814" s="34" t="s">
        <v>4</v>
      </c>
      <c r="F814" s="35" t="s">
        <v>5</v>
      </c>
      <c r="G814" s="36" t="s">
        <v>6</v>
      </c>
      <c r="H814" s="37" t="s">
        <v>7</v>
      </c>
      <c r="I814" s="38" t="s">
        <v>8</v>
      </c>
      <c r="J814" s="39" t="s">
        <v>9</v>
      </c>
      <c r="K814" s="264" t="s">
        <v>10</v>
      </c>
      <c r="L814" s="41" t="s">
        <v>11</v>
      </c>
      <c r="M814" s="41"/>
      <c r="N814" s="41"/>
      <c r="O814" s="41"/>
      <c r="P814" s="41"/>
      <c r="Q814" s="62"/>
      <c r="R814" s="62" t="n">
        <f aca="false">R813+Q814</f>
        <v>118.788</v>
      </c>
      <c r="S814" s="1"/>
      <c r="T814" s="1"/>
      <c r="U814" s="1"/>
      <c r="V814" s="1"/>
      <c r="W814" s="1"/>
      <c r="X814" s="1"/>
      <c r="Y814" s="1"/>
    </row>
    <row r="815" customFormat="false" ht="14.25" hidden="false" customHeight="true" outlineLevel="0" collapsed="false">
      <c r="A815" s="117"/>
      <c r="B815" s="117"/>
      <c r="C815" s="43" t="s">
        <v>14</v>
      </c>
      <c r="D815" s="43" t="s">
        <v>15</v>
      </c>
      <c r="E815" s="34"/>
      <c r="F815" s="35"/>
      <c r="G815" s="36"/>
      <c r="H815" s="37"/>
      <c r="I815" s="38"/>
      <c r="J815" s="39"/>
      <c r="K815" s="264"/>
      <c r="L815" s="44" t="s">
        <v>16</v>
      </c>
      <c r="M815" s="44"/>
      <c r="N815" s="45" t="s">
        <v>17</v>
      </c>
      <c r="O815" s="46" t="s">
        <v>18</v>
      </c>
      <c r="P815" s="47" t="s">
        <v>19</v>
      </c>
      <c r="Q815" s="62"/>
      <c r="R815" s="62" t="n">
        <f aca="false">R814+Q815</f>
        <v>118.788</v>
      </c>
      <c r="S815" s="1"/>
      <c r="T815" s="1"/>
      <c r="U815" s="1"/>
      <c r="V815" s="1"/>
      <c r="W815" s="1"/>
      <c r="X815" s="1"/>
      <c r="Y815" s="1"/>
    </row>
    <row r="816" customFormat="false" ht="13.8" hidden="false" customHeight="false" outlineLevel="0" collapsed="false">
      <c r="A816" s="117"/>
      <c r="B816" s="117"/>
      <c r="C816" s="43"/>
      <c r="D816" s="43"/>
      <c r="E816" s="34"/>
      <c r="F816" s="35"/>
      <c r="G816" s="36"/>
      <c r="H816" s="37"/>
      <c r="I816" s="38"/>
      <c r="J816" s="39"/>
      <c r="K816" s="264"/>
      <c r="L816" s="44"/>
      <c r="M816" s="44"/>
      <c r="N816" s="45"/>
      <c r="O816" s="46"/>
      <c r="P816" s="47"/>
      <c r="Q816" s="62" t="n">
        <f aca="false">L816*H816*F816</f>
        <v>0</v>
      </c>
      <c r="R816" s="62" t="n">
        <f aca="false">R815+Q816</f>
        <v>118.788</v>
      </c>
      <c r="S816" s="1"/>
      <c r="T816" s="1"/>
      <c r="U816" s="1"/>
      <c r="V816" s="1"/>
      <c r="W816" s="1"/>
      <c r="X816" s="1"/>
      <c r="Y816" s="1"/>
    </row>
    <row r="817" customFormat="false" ht="13.8" hidden="false" customHeight="false" outlineLevel="0" collapsed="false">
      <c r="A817" s="93"/>
      <c r="B817" s="93" t="s">
        <v>1019</v>
      </c>
      <c r="C817" s="135" t="s">
        <v>1227</v>
      </c>
      <c r="D817" s="64" t="s">
        <v>1228</v>
      </c>
      <c r="E817" s="65" t="s">
        <v>65</v>
      </c>
      <c r="F817" s="65" t="n">
        <v>6</v>
      </c>
      <c r="G817" s="66" t="n">
        <v>7.36</v>
      </c>
      <c r="H817" s="91" t="n">
        <f aca="false">G817*0.95</f>
        <v>6.992</v>
      </c>
      <c r="I817" s="66" t="s">
        <v>951</v>
      </c>
      <c r="J817" s="280" t="s">
        <v>1037</v>
      </c>
      <c r="K817" s="268" t="s">
        <v>1038</v>
      </c>
      <c r="L817" s="70"/>
      <c r="M817" s="70"/>
      <c r="N817" s="71" t="n">
        <f aca="false">O817*G817</f>
        <v>0</v>
      </c>
      <c r="O817" s="72" t="n">
        <f aca="false">L817*F817</f>
        <v>0</v>
      </c>
      <c r="P817" s="73" t="n">
        <v>20</v>
      </c>
      <c r="Q817" s="62" t="n">
        <f aca="false">L817*H817*F817</f>
        <v>0</v>
      </c>
      <c r="R817" s="62" t="n">
        <f aca="false">R816+Q817</f>
        <v>118.788</v>
      </c>
      <c r="S817" s="1"/>
      <c r="T817" s="1"/>
      <c r="U817" s="1"/>
      <c r="V817" s="1"/>
      <c r="W817" s="1"/>
      <c r="X817" s="1"/>
      <c r="Y817" s="1"/>
    </row>
    <row r="818" customFormat="false" ht="13.8" hidden="false" customHeight="false" outlineLevel="0" collapsed="false">
      <c r="A818" s="93"/>
      <c r="B818" s="93" t="s">
        <v>1019</v>
      </c>
      <c r="C818" s="95" t="s">
        <v>1229</v>
      </c>
      <c r="D818" s="75" t="s">
        <v>1230</v>
      </c>
      <c r="E818" s="76" t="s">
        <v>65</v>
      </c>
      <c r="F818" s="76" t="n">
        <v>6</v>
      </c>
      <c r="G818" s="77" t="n">
        <v>7.63</v>
      </c>
      <c r="H818" s="92" t="n">
        <f aca="false">G818*0.95</f>
        <v>7.2485</v>
      </c>
      <c r="I818" s="77" t="s">
        <v>951</v>
      </c>
      <c r="J818" s="283" t="s">
        <v>1037</v>
      </c>
      <c r="K818" s="274" t="s">
        <v>1038</v>
      </c>
      <c r="L818" s="81"/>
      <c r="M818" s="81"/>
      <c r="N818" s="82" t="n">
        <f aca="false">O818*G818</f>
        <v>0</v>
      </c>
      <c r="O818" s="83" t="n">
        <f aca="false">L818*F818</f>
        <v>0</v>
      </c>
      <c r="P818" s="84" t="n">
        <v>20</v>
      </c>
      <c r="Q818" s="62" t="n">
        <f aca="false">L818*H818*F818</f>
        <v>0</v>
      </c>
      <c r="R818" s="62" t="n">
        <f aca="false">R817+Q818</f>
        <v>118.788</v>
      </c>
      <c r="S818" s="1"/>
      <c r="T818" s="1"/>
      <c r="U818" s="1"/>
      <c r="V818" s="1"/>
      <c r="W818" s="1"/>
      <c r="X818" s="1"/>
      <c r="Y818" s="1"/>
    </row>
    <row r="819" customFormat="false" ht="13.8" hidden="false" customHeight="false" outlineLevel="0" collapsed="false">
      <c r="A819" s="93"/>
      <c r="B819" s="93" t="s">
        <v>1019</v>
      </c>
      <c r="C819" s="135" t="s">
        <v>1231</v>
      </c>
      <c r="D819" s="64" t="s">
        <v>1232</v>
      </c>
      <c r="E819" s="65" t="s">
        <v>65</v>
      </c>
      <c r="F819" s="65" t="n">
        <v>6</v>
      </c>
      <c r="G819" s="66" t="n">
        <v>7.89</v>
      </c>
      <c r="H819" s="91" t="n">
        <f aca="false">G819*0.95</f>
        <v>7.4955</v>
      </c>
      <c r="I819" s="66" t="s">
        <v>951</v>
      </c>
      <c r="J819" s="280" t="s">
        <v>1037</v>
      </c>
      <c r="K819" s="268" t="s">
        <v>1038</v>
      </c>
      <c r="L819" s="104"/>
      <c r="M819" s="104"/>
      <c r="N819" s="71" t="n">
        <f aca="false">O819*G819</f>
        <v>0</v>
      </c>
      <c r="O819" s="106" t="n">
        <f aca="false">L819*F819</f>
        <v>0</v>
      </c>
      <c r="P819" s="107" t="n">
        <v>20</v>
      </c>
      <c r="Q819" s="62" t="n">
        <f aca="false">L819*H819*F819</f>
        <v>0</v>
      </c>
      <c r="R819" s="62" t="n">
        <f aca="false">R818+Q819</f>
        <v>118.788</v>
      </c>
      <c r="S819" s="1"/>
      <c r="T819" s="1"/>
      <c r="U819" s="1"/>
      <c r="V819" s="1"/>
      <c r="W819" s="1"/>
      <c r="X819" s="1"/>
      <c r="Y819" s="1"/>
    </row>
    <row r="820" customFormat="false" ht="13.8" hidden="false" customHeight="false" outlineLevel="0" collapsed="false">
      <c r="A820" s="93"/>
      <c r="B820" s="93" t="s">
        <v>1019</v>
      </c>
      <c r="C820" s="94" t="s">
        <v>1233</v>
      </c>
      <c r="D820" s="52" t="s">
        <v>1234</v>
      </c>
      <c r="E820" s="53" t="s">
        <v>65</v>
      </c>
      <c r="F820" s="53" t="n">
        <v>6</v>
      </c>
      <c r="G820" s="54" t="n">
        <v>5.42</v>
      </c>
      <c r="H820" s="90" t="n">
        <f aca="false">G820*0.95</f>
        <v>5.149</v>
      </c>
      <c r="I820" s="54" t="s">
        <v>951</v>
      </c>
      <c r="J820" s="56" t="s">
        <v>28</v>
      </c>
      <c r="K820" s="275"/>
      <c r="L820" s="58"/>
      <c r="M820" s="58"/>
      <c r="N820" s="59" t="n">
        <f aca="false">O820*G820</f>
        <v>0</v>
      </c>
      <c r="O820" s="60" t="n">
        <f aca="false">L820*F820</f>
        <v>0</v>
      </c>
      <c r="P820" s="61" t="n">
        <v>20</v>
      </c>
      <c r="Q820" s="62" t="n">
        <f aca="false">L820*H820*F820</f>
        <v>0</v>
      </c>
      <c r="R820" s="62" t="n">
        <f aca="false">R819+Q820</f>
        <v>118.788</v>
      </c>
      <c r="S820" s="1"/>
      <c r="T820" s="1"/>
      <c r="U820" s="1"/>
      <c r="V820" s="1"/>
      <c r="W820" s="1"/>
      <c r="X820" s="1"/>
      <c r="Y820" s="1"/>
    </row>
    <row r="821" customFormat="false" ht="13.8" hidden="false" customHeight="false" outlineLevel="0" collapsed="false">
      <c r="A821" s="93"/>
      <c r="B821" s="93" t="s">
        <v>1019</v>
      </c>
      <c r="C821" s="135" t="s">
        <v>1235</v>
      </c>
      <c r="D821" s="64" t="s">
        <v>1236</v>
      </c>
      <c r="E821" s="65" t="s">
        <v>65</v>
      </c>
      <c r="F821" s="65" t="n">
        <v>6</v>
      </c>
      <c r="G821" s="66" t="n">
        <v>5.42</v>
      </c>
      <c r="H821" s="91" t="n">
        <f aca="false">G821*0.95</f>
        <v>5.149</v>
      </c>
      <c r="I821" s="66" t="s">
        <v>951</v>
      </c>
      <c r="J821" s="68" t="s">
        <v>28</v>
      </c>
      <c r="K821" s="268"/>
      <c r="L821" s="70"/>
      <c r="M821" s="70"/>
      <c r="N821" s="71" t="n">
        <f aca="false">O821*G821</f>
        <v>0</v>
      </c>
      <c r="O821" s="72" t="n">
        <f aca="false">L821*F821</f>
        <v>0</v>
      </c>
      <c r="P821" s="73" t="n">
        <v>20</v>
      </c>
      <c r="Q821" s="62" t="n">
        <f aca="false">L821*H821*F821</f>
        <v>0</v>
      </c>
      <c r="R821" s="62" t="n">
        <f aca="false">R820+Q821</f>
        <v>118.788</v>
      </c>
      <c r="S821" s="1"/>
      <c r="T821" s="1"/>
      <c r="U821" s="1"/>
      <c r="V821" s="1"/>
      <c r="W821" s="1"/>
      <c r="X821" s="1"/>
      <c r="Y821" s="1"/>
    </row>
    <row r="822" customFormat="false" ht="13.8" hidden="false" customHeight="false" outlineLevel="0" collapsed="false">
      <c r="A822" s="93"/>
      <c r="B822" s="93" t="s">
        <v>1019</v>
      </c>
      <c r="C822" s="135" t="s">
        <v>1237</v>
      </c>
      <c r="D822" s="64" t="s">
        <v>1238</v>
      </c>
      <c r="E822" s="65" t="s">
        <v>65</v>
      </c>
      <c r="F822" s="65" t="n">
        <v>6</v>
      </c>
      <c r="G822" s="66" t="n">
        <v>3.86</v>
      </c>
      <c r="H822" s="91" t="n">
        <f aca="false">G822*0.95</f>
        <v>3.667</v>
      </c>
      <c r="I822" s="66" t="s">
        <v>951</v>
      </c>
      <c r="J822" s="68" t="s">
        <v>28</v>
      </c>
      <c r="K822" s="268"/>
      <c r="L822" s="81"/>
      <c r="M822" s="81"/>
      <c r="N822" s="71" t="n">
        <f aca="false">O822*G822</f>
        <v>0</v>
      </c>
      <c r="O822" s="72" t="n">
        <f aca="false">L822*F822</f>
        <v>0</v>
      </c>
      <c r="P822" s="73" t="n">
        <v>20</v>
      </c>
      <c r="Q822" s="62" t="n">
        <f aca="false">L822*H822*F822</f>
        <v>0</v>
      </c>
      <c r="R822" s="62" t="n">
        <f aca="false">R821+Q822</f>
        <v>118.788</v>
      </c>
      <c r="S822" s="1"/>
      <c r="T822" s="1"/>
      <c r="U822" s="1"/>
      <c r="V822" s="1"/>
      <c r="W822" s="1"/>
      <c r="X822" s="1"/>
      <c r="Y822" s="1"/>
    </row>
    <row r="823" customFormat="false" ht="13.8" hidden="false" customHeight="false" outlineLevel="0" collapsed="false">
      <c r="A823" s="93"/>
      <c r="B823" s="93" t="s">
        <v>1019</v>
      </c>
      <c r="C823" s="94" t="s">
        <v>1239</v>
      </c>
      <c r="D823" s="52" t="s">
        <v>955</v>
      </c>
      <c r="E823" s="53" t="s">
        <v>65</v>
      </c>
      <c r="F823" s="53" t="n">
        <v>6</v>
      </c>
      <c r="G823" s="54" t="n">
        <v>4.58</v>
      </c>
      <c r="H823" s="90" t="n">
        <f aca="false">G823*0.95</f>
        <v>4.351</v>
      </c>
      <c r="I823" s="54" t="s">
        <v>951</v>
      </c>
      <c r="J823" s="56" t="s">
        <v>28</v>
      </c>
      <c r="K823" s="275"/>
      <c r="L823" s="104"/>
      <c r="M823" s="104"/>
      <c r="N823" s="59" t="n">
        <f aca="false">O823*G823</f>
        <v>0</v>
      </c>
      <c r="O823" s="106" t="n">
        <f aca="false">L823*F823</f>
        <v>0</v>
      </c>
      <c r="P823" s="107" t="n">
        <v>20</v>
      </c>
      <c r="Q823" s="62" t="n">
        <f aca="false">L823*H823*F823</f>
        <v>0</v>
      </c>
      <c r="R823" s="62" t="n">
        <f aca="false">R822+Q823</f>
        <v>118.788</v>
      </c>
      <c r="S823" s="1"/>
      <c r="T823" s="1"/>
      <c r="U823" s="1"/>
      <c r="V823" s="1"/>
      <c r="W823" s="1"/>
      <c r="X823" s="1"/>
      <c r="Y823" s="1"/>
    </row>
    <row r="824" customFormat="false" ht="13.8" hidden="false" customHeight="false" outlineLevel="0" collapsed="false">
      <c r="A824" s="93"/>
      <c r="B824" s="93" t="s">
        <v>1019</v>
      </c>
      <c r="C824" s="94" t="s">
        <v>1240</v>
      </c>
      <c r="D824" s="52" t="s">
        <v>1241</v>
      </c>
      <c r="E824" s="53" t="s">
        <v>65</v>
      </c>
      <c r="F824" s="53" t="n">
        <v>6</v>
      </c>
      <c r="G824" s="54" t="n">
        <v>5.53</v>
      </c>
      <c r="H824" s="90" t="n">
        <f aca="false">G824*0.95</f>
        <v>5.2535</v>
      </c>
      <c r="I824" s="54" t="s">
        <v>951</v>
      </c>
      <c r="J824" s="56" t="s">
        <v>28</v>
      </c>
      <c r="K824" s="275"/>
      <c r="L824" s="58"/>
      <c r="M824" s="58"/>
      <c r="N824" s="59" t="n">
        <f aca="false">O824*G824</f>
        <v>0</v>
      </c>
      <c r="O824" s="60" t="n">
        <f aca="false">L824*F824</f>
        <v>0</v>
      </c>
      <c r="P824" s="61" t="n">
        <v>20</v>
      </c>
      <c r="Q824" s="62" t="n">
        <f aca="false">L824*H824*F824</f>
        <v>0</v>
      </c>
      <c r="R824" s="62" t="n">
        <f aca="false">R823+Q824</f>
        <v>118.788</v>
      </c>
      <c r="S824" s="1"/>
      <c r="T824" s="1"/>
      <c r="U824" s="1"/>
      <c r="V824" s="1"/>
      <c r="W824" s="1"/>
      <c r="X824" s="1"/>
      <c r="Y824" s="1"/>
    </row>
    <row r="825" customFormat="false" ht="13.8" hidden="false" customHeight="false" outlineLevel="0" collapsed="false">
      <c r="A825" s="93"/>
      <c r="B825" s="93" t="s">
        <v>1019</v>
      </c>
      <c r="C825" s="135" t="s">
        <v>1242</v>
      </c>
      <c r="D825" s="64" t="s">
        <v>1243</v>
      </c>
      <c r="E825" s="65" t="s">
        <v>65</v>
      </c>
      <c r="F825" s="65" t="n">
        <v>6</v>
      </c>
      <c r="G825" s="66" t="n">
        <v>6.42</v>
      </c>
      <c r="H825" s="91" t="n">
        <f aca="false">G825*0.95</f>
        <v>6.099</v>
      </c>
      <c r="I825" s="66" t="s">
        <v>951</v>
      </c>
      <c r="J825" s="68" t="s">
        <v>28</v>
      </c>
      <c r="K825" s="268" t="s">
        <v>1163</v>
      </c>
      <c r="L825" s="70"/>
      <c r="M825" s="70"/>
      <c r="N825" s="71" t="n">
        <f aca="false">O825*G825</f>
        <v>0</v>
      </c>
      <c r="O825" s="72" t="n">
        <f aca="false">L825*F825</f>
        <v>0</v>
      </c>
      <c r="P825" s="73" t="n">
        <v>20</v>
      </c>
      <c r="Q825" s="62" t="n">
        <f aca="false">L825*H825*F825</f>
        <v>0</v>
      </c>
      <c r="R825" s="62" t="n">
        <f aca="false">R824+Q825</f>
        <v>118.788</v>
      </c>
      <c r="S825" s="1"/>
      <c r="T825" s="1"/>
      <c r="U825" s="1"/>
      <c r="V825" s="1"/>
      <c r="W825" s="1"/>
      <c r="X825" s="1"/>
      <c r="Y825" s="1"/>
    </row>
    <row r="826" customFormat="false" ht="13.8" hidden="false" customHeight="false" outlineLevel="0" collapsed="false">
      <c r="A826" s="93"/>
      <c r="B826" s="93" t="s">
        <v>1019</v>
      </c>
      <c r="C826" s="135" t="s">
        <v>1244</v>
      </c>
      <c r="D826" s="64" t="s">
        <v>1245</v>
      </c>
      <c r="E826" s="65" t="s">
        <v>65</v>
      </c>
      <c r="F826" s="65" t="n">
        <v>6</v>
      </c>
      <c r="G826" s="66" t="n">
        <v>4.34</v>
      </c>
      <c r="H826" s="91" t="n">
        <f aca="false">G826*0.95</f>
        <v>4.123</v>
      </c>
      <c r="I826" s="66" t="s">
        <v>951</v>
      </c>
      <c r="J826" s="68" t="s">
        <v>28</v>
      </c>
      <c r="K826" s="268"/>
      <c r="L826" s="81"/>
      <c r="M826" s="81"/>
      <c r="N826" s="71" t="n">
        <f aca="false">O826*G826</f>
        <v>0</v>
      </c>
      <c r="O826" s="83" t="n">
        <f aca="false">L826*F826</f>
        <v>0</v>
      </c>
      <c r="P826" s="84" t="n">
        <v>20</v>
      </c>
      <c r="Q826" s="62" t="n">
        <f aca="false">L826*H826*F826</f>
        <v>0</v>
      </c>
      <c r="R826" s="62" t="n">
        <f aca="false">R825+Q826</f>
        <v>118.788</v>
      </c>
      <c r="S826" s="1"/>
      <c r="T826" s="1"/>
      <c r="U826" s="1"/>
      <c r="V826" s="1"/>
      <c r="W826" s="1"/>
      <c r="X826" s="1"/>
      <c r="Y826" s="1"/>
    </row>
    <row r="827" customFormat="false" ht="13.8" hidden="false" customHeight="false" outlineLevel="0" collapsed="false">
      <c r="A827" s="93"/>
      <c r="B827" s="93" t="s">
        <v>1019</v>
      </c>
      <c r="C827" s="94" t="s">
        <v>1246</v>
      </c>
      <c r="D827" s="52" t="s">
        <v>1247</v>
      </c>
      <c r="E827" s="53" t="s">
        <v>65</v>
      </c>
      <c r="F827" s="53" t="n">
        <v>6</v>
      </c>
      <c r="G827" s="54" t="n">
        <v>4.89</v>
      </c>
      <c r="H827" s="90" t="n">
        <f aca="false">G827*0.95</f>
        <v>4.6455</v>
      </c>
      <c r="I827" s="54" t="s">
        <v>951</v>
      </c>
      <c r="J827" s="56" t="s">
        <v>28</v>
      </c>
      <c r="K827" s="277"/>
      <c r="L827" s="58"/>
      <c r="M827" s="58"/>
      <c r="N827" s="59" t="n">
        <f aca="false">O827*G827</f>
        <v>0</v>
      </c>
      <c r="O827" s="60" t="n">
        <f aca="false">L827*F827</f>
        <v>0</v>
      </c>
      <c r="P827" s="61" t="n">
        <v>20</v>
      </c>
      <c r="Q827" s="62" t="n">
        <f aca="false">L827*H827*F827</f>
        <v>0</v>
      </c>
      <c r="R827" s="62" t="n">
        <f aca="false">R826+Q827</f>
        <v>118.788</v>
      </c>
      <c r="S827" s="1"/>
      <c r="T827" s="1"/>
      <c r="U827" s="1"/>
      <c r="V827" s="1"/>
      <c r="W827" s="1"/>
      <c r="X827" s="1"/>
      <c r="Y827" s="1"/>
    </row>
    <row r="828" customFormat="false" ht="13.8" hidden="false" customHeight="false" outlineLevel="0" collapsed="false">
      <c r="A828" s="93"/>
      <c r="B828" s="93" t="s">
        <v>1019</v>
      </c>
      <c r="C828" s="95" t="s">
        <v>1248</v>
      </c>
      <c r="D828" s="75" t="s">
        <v>1249</v>
      </c>
      <c r="E828" s="76" t="s">
        <v>65</v>
      </c>
      <c r="F828" s="76" t="n">
        <v>6</v>
      </c>
      <c r="G828" s="77" t="n">
        <v>5.66</v>
      </c>
      <c r="H828" s="92" t="n">
        <f aca="false">G828*0.95</f>
        <v>5.377</v>
      </c>
      <c r="I828" s="77" t="s">
        <v>951</v>
      </c>
      <c r="J828" s="79" t="s">
        <v>28</v>
      </c>
      <c r="K828" s="273"/>
      <c r="L828" s="81"/>
      <c r="M828" s="81"/>
      <c r="N828" s="82" t="n">
        <f aca="false">O828*G828</f>
        <v>0</v>
      </c>
      <c r="O828" s="83" t="n">
        <f aca="false">L828*F828</f>
        <v>0</v>
      </c>
      <c r="P828" s="84" t="n">
        <v>20</v>
      </c>
      <c r="Q828" s="62" t="n">
        <f aca="false">L828*H828*F828</f>
        <v>0</v>
      </c>
      <c r="R828" s="62" t="n">
        <f aca="false">R827+Q828</f>
        <v>118.788</v>
      </c>
      <c r="S828" s="1"/>
      <c r="T828" s="1"/>
      <c r="U828" s="1"/>
      <c r="V828" s="1"/>
      <c r="W828" s="1"/>
      <c r="X828" s="1"/>
      <c r="Y828" s="1"/>
    </row>
    <row r="829" customFormat="false" ht="13.8" hidden="false" customHeight="false" outlineLevel="0" collapsed="false">
      <c r="A829" s="93"/>
      <c r="B829" s="93" t="s">
        <v>1019</v>
      </c>
      <c r="C829" s="94" t="s">
        <v>1250</v>
      </c>
      <c r="D829" s="52" t="s">
        <v>1251</v>
      </c>
      <c r="E829" s="53" t="s">
        <v>65</v>
      </c>
      <c r="F829" s="53" t="n">
        <v>6</v>
      </c>
      <c r="G829" s="54" t="n">
        <v>5</v>
      </c>
      <c r="H829" s="90" t="n">
        <f aca="false">G829*0.95</f>
        <v>4.75</v>
      </c>
      <c r="I829" s="54" t="s">
        <v>951</v>
      </c>
      <c r="J829" s="280" t="s">
        <v>1037</v>
      </c>
      <c r="K829" s="277"/>
      <c r="L829" s="58"/>
      <c r="M829" s="58"/>
      <c r="N829" s="59" t="n">
        <f aca="false">O829*G829</f>
        <v>0</v>
      </c>
      <c r="O829" s="60" t="n">
        <f aca="false">L829*F829</f>
        <v>0</v>
      </c>
      <c r="P829" s="61" t="n">
        <v>20</v>
      </c>
      <c r="Q829" s="62" t="n">
        <f aca="false">L829*H829*F829</f>
        <v>0</v>
      </c>
      <c r="R829" s="62" t="n">
        <f aca="false">R828+Q829</f>
        <v>118.788</v>
      </c>
      <c r="S829" s="1"/>
      <c r="T829" s="1"/>
      <c r="U829" s="1"/>
      <c r="V829" s="1"/>
      <c r="W829" s="1"/>
      <c r="X829" s="1"/>
      <c r="Y829" s="1"/>
    </row>
    <row r="830" customFormat="false" ht="13.8" hidden="false" customHeight="false" outlineLevel="0" collapsed="false">
      <c r="A830" s="93"/>
      <c r="B830" s="93" t="s">
        <v>1019</v>
      </c>
      <c r="C830" s="135" t="s">
        <v>1252</v>
      </c>
      <c r="D830" s="64" t="s">
        <v>1253</v>
      </c>
      <c r="E830" s="65" t="s">
        <v>65</v>
      </c>
      <c r="F830" s="65" t="n">
        <v>6</v>
      </c>
      <c r="G830" s="66" t="n">
        <v>4.3</v>
      </c>
      <c r="H830" s="91" t="n">
        <f aca="false">G830*0.95</f>
        <v>4.085</v>
      </c>
      <c r="I830" s="66" t="s">
        <v>951</v>
      </c>
      <c r="J830" s="68" t="s">
        <v>28</v>
      </c>
      <c r="K830" s="270"/>
      <c r="L830" s="70"/>
      <c r="M830" s="70"/>
      <c r="N830" s="71" t="n">
        <f aca="false">O830*G830</f>
        <v>0</v>
      </c>
      <c r="O830" s="72" t="n">
        <f aca="false">L830*F830</f>
        <v>0</v>
      </c>
      <c r="P830" s="73" t="n">
        <v>20</v>
      </c>
      <c r="Q830" s="62" t="n">
        <f aca="false">L830*H830*F830</f>
        <v>0</v>
      </c>
      <c r="R830" s="62" t="n">
        <f aca="false">R829+Q830</f>
        <v>118.788</v>
      </c>
      <c r="S830" s="1"/>
      <c r="T830" s="1"/>
      <c r="U830" s="1"/>
      <c r="V830" s="1"/>
      <c r="W830" s="1"/>
      <c r="X830" s="1"/>
      <c r="Y830" s="1"/>
    </row>
    <row r="831" customFormat="false" ht="13.8" hidden="false" customHeight="false" outlineLevel="0" collapsed="false">
      <c r="A831" s="93"/>
      <c r="B831" s="93" t="s">
        <v>1019</v>
      </c>
      <c r="C831" s="135" t="s">
        <v>1254</v>
      </c>
      <c r="D831" s="64" t="s">
        <v>1255</v>
      </c>
      <c r="E831" s="65" t="s">
        <v>65</v>
      </c>
      <c r="F831" s="65" t="n">
        <v>6</v>
      </c>
      <c r="G831" s="66" t="n">
        <v>3.75</v>
      </c>
      <c r="H831" s="91" t="n">
        <f aca="false">G831*0.95</f>
        <v>3.5625</v>
      </c>
      <c r="I831" s="66" t="s">
        <v>951</v>
      </c>
      <c r="J831" s="68" t="s">
        <v>28</v>
      </c>
      <c r="K831" s="268"/>
      <c r="L831" s="70"/>
      <c r="M831" s="70"/>
      <c r="N831" s="71" t="n">
        <f aca="false">O831*G831</f>
        <v>0</v>
      </c>
      <c r="O831" s="72" t="n">
        <f aca="false">L831*F831</f>
        <v>0</v>
      </c>
      <c r="P831" s="73" t="n">
        <v>20</v>
      </c>
      <c r="Q831" s="62" t="n">
        <f aca="false">L831*H831*F831</f>
        <v>0</v>
      </c>
      <c r="R831" s="62" t="n">
        <f aca="false">R830+Q831</f>
        <v>118.788</v>
      </c>
      <c r="S831" s="1"/>
      <c r="T831" s="1"/>
      <c r="U831" s="1"/>
      <c r="V831" s="1"/>
      <c r="W831" s="1"/>
      <c r="X831" s="1"/>
      <c r="Y831" s="1"/>
    </row>
    <row r="832" customFormat="false" ht="13.8" hidden="false" customHeight="false" outlineLevel="0" collapsed="false">
      <c r="A832" s="93"/>
      <c r="B832" s="93" t="s">
        <v>1019</v>
      </c>
      <c r="C832" s="135" t="s">
        <v>1256</v>
      </c>
      <c r="D832" s="64" t="s">
        <v>1257</v>
      </c>
      <c r="E832" s="65" t="s">
        <v>65</v>
      </c>
      <c r="F832" s="65" t="n">
        <v>6</v>
      </c>
      <c r="G832" s="66" t="n">
        <v>4.37</v>
      </c>
      <c r="H832" s="91" t="n">
        <f aca="false">G832*0.95</f>
        <v>4.1515</v>
      </c>
      <c r="I832" s="66" t="s">
        <v>951</v>
      </c>
      <c r="J832" s="68" t="s">
        <v>28</v>
      </c>
      <c r="K832" s="268"/>
      <c r="L832" s="70"/>
      <c r="M832" s="70"/>
      <c r="N832" s="71" t="n">
        <f aca="false">O832*G832</f>
        <v>0</v>
      </c>
      <c r="O832" s="72" t="n">
        <f aca="false">L832*F832</f>
        <v>0</v>
      </c>
      <c r="P832" s="73" t="n">
        <v>20</v>
      </c>
      <c r="Q832" s="62" t="n">
        <f aca="false">L832*H832*F832</f>
        <v>0</v>
      </c>
      <c r="R832" s="62" t="n">
        <f aca="false">R831+Q832</f>
        <v>118.788</v>
      </c>
      <c r="S832" s="1"/>
      <c r="T832" s="1"/>
      <c r="U832" s="1"/>
      <c r="V832" s="1"/>
      <c r="W832" s="1"/>
      <c r="X832" s="1"/>
      <c r="Y832" s="1"/>
    </row>
    <row r="833" customFormat="false" ht="13.8" hidden="false" customHeight="false" outlineLevel="0" collapsed="false">
      <c r="A833" s="93"/>
      <c r="B833" s="93" t="s">
        <v>1019</v>
      </c>
      <c r="C833" s="135" t="s">
        <v>1258</v>
      </c>
      <c r="D833" s="64" t="s">
        <v>1259</v>
      </c>
      <c r="E833" s="65" t="s">
        <v>65</v>
      </c>
      <c r="F833" s="65" t="n">
        <v>6</v>
      </c>
      <c r="G833" s="66" t="n">
        <v>4</v>
      </c>
      <c r="H833" s="91" t="n">
        <f aca="false">G833*0.95</f>
        <v>3.8</v>
      </c>
      <c r="I833" s="66" t="s">
        <v>951</v>
      </c>
      <c r="J833" s="280" t="s">
        <v>1037</v>
      </c>
      <c r="K833" s="268" t="s">
        <v>1038</v>
      </c>
      <c r="L833" s="70"/>
      <c r="M833" s="70"/>
      <c r="N833" s="71" t="n">
        <f aca="false">O833*G833</f>
        <v>0</v>
      </c>
      <c r="O833" s="72" t="n">
        <f aca="false">L833*F833</f>
        <v>0</v>
      </c>
      <c r="P833" s="73" t="n">
        <v>20</v>
      </c>
      <c r="Q833" s="62" t="n">
        <f aca="false">L833*H833*F833</f>
        <v>0</v>
      </c>
      <c r="R833" s="62" t="n">
        <f aca="false">R832+Q833</f>
        <v>118.788</v>
      </c>
      <c r="S833" s="1"/>
      <c r="T833" s="1"/>
      <c r="U833" s="1"/>
      <c r="V833" s="1"/>
      <c r="W833" s="1"/>
      <c r="X833" s="1"/>
      <c r="Y833" s="1"/>
    </row>
    <row r="834" customFormat="false" ht="13.8" hidden="false" customHeight="false" outlineLevel="0" collapsed="false">
      <c r="A834" s="93"/>
      <c r="B834" s="93" t="s">
        <v>1019</v>
      </c>
      <c r="C834" s="135" t="s">
        <v>1260</v>
      </c>
      <c r="D834" s="64" t="s">
        <v>1261</v>
      </c>
      <c r="E834" s="65" t="s">
        <v>65</v>
      </c>
      <c r="F834" s="65" t="n">
        <v>6</v>
      </c>
      <c r="G834" s="66" t="n">
        <v>3.75</v>
      </c>
      <c r="H834" s="91" t="n">
        <f aca="false">G834*0.95</f>
        <v>3.5625</v>
      </c>
      <c r="I834" s="66" t="s">
        <v>951</v>
      </c>
      <c r="J834" s="68" t="s">
        <v>28</v>
      </c>
      <c r="K834" s="268"/>
      <c r="L834" s="70"/>
      <c r="M834" s="70"/>
      <c r="N834" s="71" t="n">
        <f aca="false">O834*G834</f>
        <v>0</v>
      </c>
      <c r="O834" s="72" t="n">
        <f aca="false">L834*F834</f>
        <v>0</v>
      </c>
      <c r="P834" s="73" t="n">
        <v>20</v>
      </c>
      <c r="Q834" s="62" t="n">
        <f aca="false">L834*H834*F834</f>
        <v>0</v>
      </c>
      <c r="R834" s="62" t="n">
        <f aca="false">R833+Q834</f>
        <v>118.788</v>
      </c>
      <c r="S834" s="1"/>
      <c r="T834" s="1"/>
      <c r="U834" s="1"/>
      <c r="V834" s="1"/>
      <c r="W834" s="1"/>
      <c r="X834" s="1"/>
      <c r="Y834" s="1"/>
    </row>
    <row r="835" customFormat="false" ht="13.8" hidden="false" customHeight="false" outlineLevel="0" collapsed="false">
      <c r="A835" s="93"/>
      <c r="B835" s="93" t="s">
        <v>1019</v>
      </c>
      <c r="C835" s="135" t="s">
        <v>1262</v>
      </c>
      <c r="D835" s="64" t="s">
        <v>1263</v>
      </c>
      <c r="E835" s="65" t="s">
        <v>65</v>
      </c>
      <c r="F835" s="65" t="n">
        <v>6</v>
      </c>
      <c r="G835" s="66" t="n">
        <v>3.84</v>
      </c>
      <c r="H835" s="91" t="n">
        <f aca="false">G835*0.95</f>
        <v>3.648</v>
      </c>
      <c r="I835" s="66" t="s">
        <v>951</v>
      </c>
      <c r="J835" s="68" t="s">
        <v>28</v>
      </c>
      <c r="K835" s="268"/>
      <c r="L835" s="70"/>
      <c r="M835" s="70"/>
      <c r="N835" s="71" t="n">
        <f aca="false">O835*G835</f>
        <v>0</v>
      </c>
      <c r="O835" s="72" t="n">
        <f aca="false">L835*F835</f>
        <v>0</v>
      </c>
      <c r="P835" s="73" t="n">
        <v>20</v>
      </c>
      <c r="Q835" s="62" t="n">
        <f aca="false">L835*H835*F835</f>
        <v>0</v>
      </c>
      <c r="R835" s="62" t="n">
        <f aca="false">R834+Q835</f>
        <v>118.788</v>
      </c>
      <c r="S835" s="1"/>
      <c r="T835" s="1"/>
      <c r="U835" s="1"/>
      <c r="V835" s="1"/>
      <c r="W835" s="1"/>
      <c r="X835" s="1"/>
      <c r="Y835" s="1"/>
    </row>
    <row r="836" customFormat="false" ht="13.8" hidden="false" customHeight="false" outlineLevel="0" collapsed="false">
      <c r="A836" s="93"/>
      <c r="B836" s="93" t="s">
        <v>1019</v>
      </c>
      <c r="C836" s="135" t="s">
        <v>1264</v>
      </c>
      <c r="D836" s="64" t="s">
        <v>1265</v>
      </c>
      <c r="E836" s="65" t="s">
        <v>65</v>
      </c>
      <c r="F836" s="65" t="n">
        <v>6</v>
      </c>
      <c r="G836" s="66" t="n">
        <v>4.09</v>
      </c>
      <c r="H836" s="91" t="n">
        <f aca="false">G836*0.95</f>
        <v>3.8855</v>
      </c>
      <c r="I836" s="66" t="s">
        <v>951</v>
      </c>
      <c r="J836" s="68" t="s">
        <v>28</v>
      </c>
      <c r="K836" s="285"/>
      <c r="L836" s="70"/>
      <c r="M836" s="70"/>
      <c r="N836" s="71" t="n">
        <f aca="false">O836*G836</f>
        <v>0</v>
      </c>
      <c r="O836" s="72" t="n">
        <f aca="false">L836*F836</f>
        <v>0</v>
      </c>
      <c r="P836" s="73" t="n">
        <v>20</v>
      </c>
      <c r="Q836" s="62" t="n">
        <f aca="false">L836*H836*F836</f>
        <v>0</v>
      </c>
      <c r="R836" s="62" t="n">
        <f aca="false">R835+Q836</f>
        <v>118.788</v>
      </c>
      <c r="S836" s="1"/>
      <c r="T836" s="1"/>
      <c r="U836" s="1"/>
      <c r="V836" s="1"/>
      <c r="W836" s="1"/>
      <c r="X836" s="1"/>
      <c r="Y836" s="1"/>
    </row>
    <row r="837" customFormat="false" ht="13.8" hidden="false" customHeight="false" outlineLevel="0" collapsed="false">
      <c r="A837" s="93"/>
      <c r="B837" s="93" t="s">
        <v>1019</v>
      </c>
      <c r="C837" s="135" t="s">
        <v>1266</v>
      </c>
      <c r="D837" s="64" t="s">
        <v>962</v>
      </c>
      <c r="E837" s="65" t="s">
        <v>65</v>
      </c>
      <c r="F837" s="65" t="n">
        <v>6</v>
      </c>
      <c r="G837" s="66" t="n">
        <v>4.71</v>
      </c>
      <c r="H837" s="91" t="n">
        <f aca="false">G837*0.95</f>
        <v>4.4745</v>
      </c>
      <c r="I837" s="66" t="s">
        <v>951</v>
      </c>
      <c r="J837" s="68" t="s">
        <v>28</v>
      </c>
      <c r="K837" s="268"/>
      <c r="L837" s="70"/>
      <c r="M837" s="70"/>
      <c r="N837" s="71" t="n">
        <f aca="false">O837*G837</f>
        <v>0</v>
      </c>
      <c r="O837" s="72" t="n">
        <f aca="false">L837*F837</f>
        <v>0</v>
      </c>
      <c r="P837" s="73" t="n">
        <v>20</v>
      </c>
      <c r="Q837" s="62" t="n">
        <f aca="false">L837*H837*F837</f>
        <v>0</v>
      </c>
      <c r="R837" s="62" t="n">
        <f aca="false">R836+Q837</f>
        <v>118.788</v>
      </c>
      <c r="S837" s="1"/>
      <c r="T837" s="1"/>
      <c r="U837" s="1"/>
      <c r="V837" s="1"/>
      <c r="W837" s="1"/>
      <c r="X837" s="1"/>
      <c r="Y837" s="1"/>
    </row>
    <row r="838" customFormat="false" ht="13.8" hidden="false" customHeight="false" outlineLevel="0" collapsed="false">
      <c r="A838" s="93"/>
      <c r="B838" s="93" t="s">
        <v>1019</v>
      </c>
      <c r="C838" s="135" t="s">
        <v>1267</v>
      </c>
      <c r="D838" s="64" t="s">
        <v>1268</v>
      </c>
      <c r="E838" s="65" t="s">
        <v>65</v>
      </c>
      <c r="F838" s="65" t="n">
        <v>6</v>
      </c>
      <c r="G838" s="66" t="n">
        <v>3.15</v>
      </c>
      <c r="H838" s="91" t="n">
        <f aca="false">G838*0.95</f>
        <v>2.9925</v>
      </c>
      <c r="I838" s="66" t="s">
        <v>951</v>
      </c>
      <c r="J838" s="68" t="s">
        <v>28</v>
      </c>
      <c r="K838" s="268"/>
      <c r="L838" s="70"/>
      <c r="M838" s="70"/>
      <c r="N838" s="71" t="n">
        <f aca="false">O838*G838</f>
        <v>0</v>
      </c>
      <c r="O838" s="72" t="n">
        <f aca="false">L838*F838</f>
        <v>0</v>
      </c>
      <c r="P838" s="73" t="n">
        <v>20</v>
      </c>
      <c r="Q838" s="62" t="n">
        <f aca="false">L838*H838*F838</f>
        <v>0</v>
      </c>
      <c r="R838" s="62" t="n">
        <f aca="false">R837+Q838</f>
        <v>118.788</v>
      </c>
      <c r="S838" s="1"/>
      <c r="T838" s="1"/>
      <c r="U838" s="1"/>
      <c r="V838" s="1"/>
      <c r="W838" s="1"/>
      <c r="X838" s="1"/>
      <c r="Y838" s="1"/>
    </row>
    <row r="839" customFormat="false" ht="13.8" hidden="false" customHeight="false" outlineLevel="0" collapsed="false">
      <c r="A839" s="93"/>
      <c r="B839" s="93" t="s">
        <v>1019</v>
      </c>
      <c r="C839" s="135" t="s">
        <v>1269</v>
      </c>
      <c r="D839" s="64" t="s">
        <v>1270</v>
      </c>
      <c r="E839" s="65" t="s">
        <v>65</v>
      </c>
      <c r="F839" s="65" t="n">
        <v>6</v>
      </c>
      <c r="G839" s="66" t="n">
        <v>4.32</v>
      </c>
      <c r="H839" s="91" t="n">
        <f aca="false">G839*0.95</f>
        <v>4.104</v>
      </c>
      <c r="I839" s="66" t="s">
        <v>951</v>
      </c>
      <c r="J839" s="68" t="s">
        <v>28</v>
      </c>
      <c r="K839" s="270"/>
      <c r="L839" s="70"/>
      <c r="M839" s="70"/>
      <c r="N839" s="71" t="n">
        <f aca="false">O839*G839</f>
        <v>0</v>
      </c>
      <c r="O839" s="72" t="n">
        <f aca="false">L839*F839</f>
        <v>0</v>
      </c>
      <c r="P839" s="73" t="n">
        <v>20</v>
      </c>
      <c r="Q839" s="62" t="n">
        <f aca="false">L839*H839*F839</f>
        <v>0</v>
      </c>
      <c r="R839" s="62" t="n">
        <f aca="false">R838+Q839</f>
        <v>118.788</v>
      </c>
      <c r="S839" s="1"/>
      <c r="T839" s="1"/>
      <c r="U839" s="1"/>
      <c r="V839" s="1"/>
      <c r="W839" s="1"/>
      <c r="X839" s="1"/>
      <c r="Y839" s="1"/>
    </row>
    <row r="840" customFormat="false" ht="13.8" hidden="false" customHeight="false" outlineLevel="0" collapsed="false">
      <c r="A840" s="93"/>
      <c r="B840" s="93" t="s">
        <v>1019</v>
      </c>
      <c r="C840" s="135" t="s">
        <v>1271</v>
      </c>
      <c r="D840" s="64" t="s">
        <v>1272</v>
      </c>
      <c r="E840" s="65" t="s">
        <v>65</v>
      </c>
      <c r="F840" s="65" t="n">
        <v>6</v>
      </c>
      <c r="G840" s="66" t="n">
        <v>4.74</v>
      </c>
      <c r="H840" s="91" t="n">
        <f aca="false">G840*0.95</f>
        <v>4.503</v>
      </c>
      <c r="I840" s="66" t="s">
        <v>951</v>
      </c>
      <c r="J840" s="68" t="s">
        <v>28</v>
      </c>
      <c r="K840" s="270"/>
      <c r="L840" s="70"/>
      <c r="M840" s="70"/>
      <c r="N840" s="71" t="n">
        <f aca="false">O840*G840</f>
        <v>0</v>
      </c>
      <c r="O840" s="72" t="n">
        <f aca="false">L840*F840</f>
        <v>0</v>
      </c>
      <c r="P840" s="73" t="n">
        <v>20</v>
      </c>
      <c r="Q840" s="62" t="n">
        <f aca="false">L840*H840*F840</f>
        <v>0</v>
      </c>
      <c r="R840" s="62" t="n">
        <f aca="false">R839+Q840</f>
        <v>118.788</v>
      </c>
      <c r="S840" s="1"/>
      <c r="T840" s="1"/>
      <c r="U840" s="1"/>
      <c r="V840" s="1"/>
      <c r="W840" s="1"/>
      <c r="X840" s="1"/>
      <c r="Y840" s="1"/>
    </row>
    <row r="841" customFormat="false" ht="13.8" hidden="false" customHeight="false" outlineLevel="0" collapsed="false">
      <c r="A841" s="93"/>
      <c r="B841" s="93" t="s">
        <v>1019</v>
      </c>
      <c r="C841" s="135" t="s">
        <v>1273</v>
      </c>
      <c r="D841" s="64" t="s">
        <v>1274</v>
      </c>
      <c r="E841" s="65" t="s">
        <v>65</v>
      </c>
      <c r="F841" s="65" t="n">
        <v>6</v>
      </c>
      <c r="G841" s="66" t="n">
        <v>3.99</v>
      </c>
      <c r="H841" s="91" t="n">
        <f aca="false">G841*0.95</f>
        <v>3.7905</v>
      </c>
      <c r="I841" s="66" t="s">
        <v>951</v>
      </c>
      <c r="J841" s="280" t="s">
        <v>1037</v>
      </c>
      <c r="K841" s="268" t="s">
        <v>1038</v>
      </c>
      <c r="L841" s="70"/>
      <c r="M841" s="70"/>
      <c r="N841" s="71" t="n">
        <f aca="false">O841*G841</f>
        <v>0</v>
      </c>
      <c r="O841" s="72" t="n">
        <f aca="false">L841*F841</f>
        <v>0</v>
      </c>
      <c r="P841" s="73" t="n">
        <v>20</v>
      </c>
      <c r="Q841" s="62" t="n">
        <f aca="false">L841*H841*F841</f>
        <v>0</v>
      </c>
      <c r="R841" s="62" t="n">
        <f aca="false">R840+Q841</f>
        <v>118.788</v>
      </c>
      <c r="S841" s="1"/>
      <c r="T841" s="1"/>
      <c r="U841" s="1"/>
      <c r="V841" s="1"/>
      <c r="W841" s="1"/>
      <c r="X841" s="1"/>
      <c r="Y841" s="1"/>
    </row>
    <row r="842" customFormat="false" ht="13.8" hidden="false" customHeight="false" outlineLevel="0" collapsed="false">
      <c r="A842" s="93"/>
      <c r="B842" s="93" t="s">
        <v>1019</v>
      </c>
      <c r="C842" s="135" t="s">
        <v>1275</v>
      </c>
      <c r="D842" s="64" t="s">
        <v>1276</v>
      </c>
      <c r="E842" s="65" t="s">
        <v>65</v>
      </c>
      <c r="F842" s="65" t="n">
        <v>6</v>
      </c>
      <c r="G842" s="66" t="n">
        <v>4.62</v>
      </c>
      <c r="H842" s="91" t="n">
        <f aca="false">G842*0.95</f>
        <v>4.389</v>
      </c>
      <c r="I842" s="66" t="s">
        <v>951</v>
      </c>
      <c r="J842" s="280" t="s">
        <v>1037</v>
      </c>
      <c r="K842" s="268" t="s">
        <v>1038</v>
      </c>
      <c r="L842" s="70"/>
      <c r="M842" s="70"/>
      <c r="N842" s="71" t="n">
        <f aca="false">O842*G842</f>
        <v>0</v>
      </c>
      <c r="O842" s="72" t="n">
        <f aca="false">L842*F842</f>
        <v>0</v>
      </c>
      <c r="P842" s="73" t="n">
        <v>20</v>
      </c>
      <c r="Q842" s="62" t="n">
        <f aca="false">L842*H842*F842</f>
        <v>0</v>
      </c>
      <c r="R842" s="62" t="n">
        <f aca="false">R841+Q842</f>
        <v>118.788</v>
      </c>
      <c r="S842" s="1"/>
      <c r="T842" s="1"/>
      <c r="U842" s="1"/>
      <c r="V842" s="1"/>
      <c r="W842" s="1"/>
      <c r="X842" s="1"/>
      <c r="Y842" s="1"/>
    </row>
    <row r="843" customFormat="false" ht="13.8" hidden="false" customHeight="false" outlineLevel="0" collapsed="false">
      <c r="A843" s="93"/>
      <c r="B843" s="93" t="s">
        <v>1019</v>
      </c>
      <c r="C843" s="95" t="s">
        <v>1277</v>
      </c>
      <c r="D843" s="75" t="s">
        <v>1278</v>
      </c>
      <c r="E843" s="76" t="s">
        <v>65</v>
      </c>
      <c r="F843" s="76" t="n">
        <v>6</v>
      </c>
      <c r="G843" s="77" t="n">
        <v>5.31</v>
      </c>
      <c r="H843" s="92" t="n">
        <f aca="false">G843*0.95</f>
        <v>5.0445</v>
      </c>
      <c r="I843" s="77" t="s">
        <v>951</v>
      </c>
      <c r="J843" s="68" t="s">
        <v>28</v>
      </c>
      <c r="K843" s="270"/>
      <c r="L843" s="81"/>
      <c r="M843" s="81"/>
      <c r="N843" s="82" t="n">
        <f aca="false">O843*G843</f>
        <v>0</v>
      </c>
      <c r="O843" s="83" t="n">
        <f aca="false">L843*F843</f>
        <v>0</v>
      </c>
      <c r="P843" s="84" t="n">
        <v>20</v>
      </c>
      <c r="Q843" s="62" t="n">
        <f aca="false">L843*H843*F843</f>
        <v>0</v>
      </c>
      <c r="R843" s="62" t="n">
        <f aca="false">R842+Q843</f>
        <v>118.788</v>
      </c>
      <c r="S843" s="1"/>
      <c r="T843" s="1"/>
      <c r="U843" s="1"/>
      <c r="V843" s="1"/>
      <c r="W843" s="1"/>
      <c r="X843" s="1"/>
      <c r="Y843" s="1"/>
    </row>
    <row r="844" customFormat="false" ht="13.8" hidden="false" customHeight="false" outlineLevel="0" collapsed="false">
      <c r="A844" s="93"/>
      <c r="B844" s="93" t="s">
        <v>1019</v>
      </c>
      <c r="C844" s="135" t="s">
        <v>1279</v>
      </c>
      <c r="D844" s="64" t="s">
        <v>1280</v>
      </c>
      <c r="E844" s="65" t="s">
        <v>65</v>
      </c>
      <c r="F844" s="65" t="n">
        <v>6</v>
      </c>
      <c r="G844" s="66" t="n">
        <v>5.26</v>
      </c>
      <c r="H844" s="91" t="n">
        <f aca="false">G844*0.95</f>
        <v>4.997</v>
      </c>
      <c r="I844" s="66" t="s">
        <v>951</v>
      </c>
      <c r="J844" s="280" t="s">
        <v>1037</v>
      </c>
      <c r="K844" s="268" t="s">
        <v>1038</v>
      </c>
      <c r="L844" s="286"/>
      <c r="M844" s="287"/>
      <c r="N844" s="71" t="n">
        <f aca="false">O844*G844</f>
        <v>0</v>
      </c>
      <c r="O844" s="60" t="n">
        <f aca="false">L844*F844</f>
        <v>0</v>
      </c>
      <c r="P844" s="61" t="n">
        <v>20</v>
      </c>
      <c r="Q844" s="62" t="n">
        <f aca="false">L844*H844*F844</f>
        <v>0</v>
      </c>
      <c r="R844" s="62" t="n">
        <f aca="false">R843+Q844</f>
        <v>118.788</v>
      </c>
      <c r="S844" s="1"/>
      <c r="T844" s="1"/>
      <c r="U844" s="1"/>
      <c r="V844" s="1"/>
      <c r="W844" s="1"/>
      <c r="X844" s="1"/>
      <c r="Y844" s="1"/>
    </row>
    <row r="845" customFormat="false" ht="13.8" hidden="false" customHeight="false" outlineLevel="0" collapsed="false">
      <c r="A845" s="93"/>
      <c r="B845" s="93" t="s">
        <v>1019</v>
      </c>
      <c r="C845" s="135" t="s">
        <v>1281</v>
      </c>
      <c r="D845" s="64" t="s">
        <v>1282</v>
      </c>
      <c r="E845" s="65" t="s">
        <v>65</v>
      </c>
      <c r="F845" s="65" t="n">
        <v>6</v>
      </c>
      <c r="G845" s="66" t="n">
        <v>5.68</v>
      </c>
      <c r="H845" s="91" t="n">
        <f aca="false">G845*0.95</f>
        <v>5.396</v>
      </c>
      <c r="I845" s="66" t="s">
        <v>951</v>
      </c>
      <c r="J845" s="280" t="s">
        <v>1037</v>
      </c>
      <c r="K845" s="268" t="s">
        <v>1038</v>
      </c>
      <c r="L845" s="288"/>
      <c r="M845" s="289"/>
      <c r="N845" s="71" t="n">
        <f aca="false">O845*G845</f>
        <v>0</v>
      </c>
      <c r="O845" s="72" t="n">
        <f aca="false">L845*F845</f>
        <v>0</v>
      </c>
      <c r="P845" s="73" t="n">
        <v>20</v>
      </c>
      <c r="Q845" s="62" t="n">
        <f aca="false">L845*H845*F845</f>
        <v>0</v>
      </c>
      <c r="R845" s="62" t="n">
        <f aca="false">R844+Q845</f>
        <v>118.788</v>
      </c>
      <c r="S845" s="1"/>
      <c r="T845" s="1"/>
      <c r="U845" s="1"/>
      <c r="V845" s="1"/>
      <c r="W845" s="1"/>
      <c r="X845" s="1"/>
      <c r="Y845" s="1"/>
    </row>
    <row r="846" customFormat="false" ht="13.8" hidden="false" customHeight="false" outlineLevel="0" collapsed="false">
      <c r="A846" s="93"/>
      <c r="B846" s="93" t="s">
        <v>1019</v>
      </c>
      <c r="C846" s="95" t="s">
        <v>1283</v>
      </c>
      <c r="D846" s="75" t="s">
        <v>1284</v>
      </c>
      <c r="E846" s="76" t="s">
        <v>65</v>
      </c>
      <c r="F846" s="76" t="n">
        <v>6</v>
      </c>
      <c r="G846" s="77" t="n">
        <v>5.68</v>
      </c>
      <c r="H846" s="92" t="n">
        <f aca="false">G846*0.95</f>
        <v>5.396</v>
      </c>
      <c r="I846" s="77" t="s">
        <v>951</v>
      </c>
      <c r="J846" s="79" t="s">
        <v>28</v>
      </c>
      <c r="K846" s="274"/>
      <c r="L846" s="81"/>
      <c r="M846" s="81"/>
      <c r="N846" s="82" t="n">
        <f aca="false">O846*G846</f>
        <v>0</v>
      </c>
      <c r="O846" s="83" t="n">
        <f aca="false">L846*F846</f>
        <v>0</v>
      </c>
      <c r="P846" s="84" t="n">
        <v>20</v>
      </c>
      <c r="Q846" s="62" t="n">
        <f aca="false">L846*H846*F846</f>
        <v>0</v>
      </c>
      <c r="R846" s="62" t="n">
        <f aca="false">R845+Q846</f>
        <v>118.788</v>
      </c>
      <c r="S846" s="1"/>
      <c r="T846" s="1"/>
      <c r="U846" s="1"/>
      <c r="V846" s="1"/>
      <c r="W846" s="1"/>
      <c r="X846" s="1"/>
      <c r="Y846" s="1"/>
    </row>
    <row r="847" customFormat="false" ht="13.8" hidden="false" customHeight="false" outlineLevel="0" collapsed="false">
      <c r="A847" s="93"/>
      <c r="B847" s="93" t="s">
        <v>1019</v>
      </c>
      <c r="C847" s="94" t="s">
        <v>1285</v>
      </c>
      <c r="D847" s="52" t="s">
        <v>1286</v>
      </c>
      <c r="E847" s="53" t="s">
        <v>65</v>
      </c>
      <c r="F847" s="53" t="n">
        <v>6</v>
      </c>
      <c r="G847" s="54" t="n">
        <v>4.08</v>
      </c>
      <c r="H847" s="90" t="n">
        <f aca="false">G847*0.95</f>
        <v>3.876</v>
      </c>
      <c r="I847" s="54" t="s">
        <v>951</v>
      </c>
      <c r="J847" s="56" t="s">
        <v>28</v>
      </c>
      <c r="K847" s="275"/>
      <c r="L847" s="58"/>
      <c r="M847" s="58"/>
      <c r="N847" s="59" t="n">
        <f aca="false">O847*G847</f>
        <v>0</v>
      </c>
      <c r="O847" s="60" t="n">
        <f aca="false">L847*F847</f>
        <v>0</v>
      </c>
      <c r="P847" s="61" t="n">
        <v>20</v>
      </c>
      <c r="Q847" s="62" t="n">
        <f aca="false">L847*H847*F847</f>
        <v>0</v>
      </c>
      <c r="R847" s="62" t="n">
        <f aca="false">R846+Q847</f>
        <v>118.788</v>
      </c>
      <c r="S847" s="1"/>
      <c r="T847" s="1"/>
      <c r="U847" s="1"/>
      <c r="V847" s="1"/>
      <c r="W847" s="1"/>
      <c r="X847" s="1"/>
      <c r="Y847" s="1"/>
    </row>
    <row r="848" customFormat="false" ht="13.8" hidden="false" customHeight="false" outlineLevel="0" collapsed="false">
      <c r="A848" s="93"/>
      <c r="B848" s="93" t="s">
        <v>1019</v>
      </c>
      <c r="C848" s="135" t="s">
        <v>1287</v>
      </c>
      <c r="D848" s="64" t="s">
        <v>1288</v>
      </c>
      <c r="E848" s="65" t="s">
        <v>65</v>
      </c>
      <c r="F848" s="65" t="n">
        <v>6</v>
      </c>
      <c r="G848" s="66" t="n">
        <v>3.6</v>
      </c>
      <c r="H848" s="91" t="n">
        <f aca="false">G848*0.95</f>
        <v>3.42</v>
      </c>
      <c r="I848" s="66" t="s">
        <v>951</v>
      </c>
      <c r="J848" s="68" t="s">
        <v>28</v>
      </c>
      <c r="K848" s="270"/>
      <c r="L848" s="70"/>
      <c r="M848" s="70"/>
      <c r="N848" s="71" t="n">
        <f aca="false">O848*G848</f>
        <v>0</v>
      </c>
      <c r="O848" s="72" t="n">
        <f aca="false">L848*F848</f>
        <v>0</v>
      </c>
      <c r="P848" s="73" t="n">
        <v>20</v>
      </c>
      <c r="Q848" s="62" t="n">
        <f aca="false">L848*H848*F848</f>
        <v>0</v>
      </c>
      <c r="R848" s="62" t="n">
        <f aca="false">R847+Q848</f>
        <v>118.788</v>
      </c>
      <c r="S848" s="1"/>
      <c r="T848" s="1"/>
      <c r="U848" s="1"/>
      <c r="V848" s="1"/>
      <c r="W848" s="1"/>
      <c r="X848" s="1"/>
      <c r="Y848" s="1"/>
    </row>
    <row r="849" customFormat="false" ht="13.8" hidden="false" customHeight="false" outlineLevel="0" collapsed="false">
      <c r="A849" s="93"/>
      <c r="B849" s="93" t="s">
        <v>1019</v>
      </c>
      <c r="C849" s="135" t="s">
        <v>1289</v>
      </c>
      <c r="D849" s="64" t="s">
        <v>1290</v>
      </c>
      <c r="E849" s="65" t="s">
        <v>65</v>
      </c>
      <c r="F849" s="65" t="n">
        <v>6</v>
      </c>
      <c r="G849" s="66" t="n">
        <v>3.21</v>
      </c>
      <c r="H849" s="91" t="n">
        <f aca="false">G849*0.95</f>
        <v>3.0495</v>
      </c>
      <c r="I849" s="66" t="s">
        <v>951</v>
      </c>
      <c r="J849" s="68" t="s">
        <v>28</v>
      </c>
      <c r="K849" s="268"/>
      <c r="L849" s="70"/>
      <c r="M849" s="70"/>
      <c r="N849" s="71" t="n">
        <f aca="false">O849*G849</f>
        <v>0</v>
      </c>
      <c r="O849" s="72" t="n">
        <f aca="false">L849*F849</f>
        <v>0</v>
      </c>
      <c r="P849" s="73" t="n">
        <v>20</v>
      </c>
      <c r="Q849" s="62" t="n">
        <f aca="false">L849*H849*F849</f>
        <v>0</v>
      </c>
      <c r="R849" s="62" t="n">
        <f aca="false">R848+Q849</f>
        <v>118.788</v>
      </c>
      <c r="S849" s="1"/>
      <c r="T849" s="1"/>
      <c r="U849" s="1"/>
      <c r="V849" s="1"/>
      <c r="W849" s="1"/>
      <c r="X849" s="1"/>
      <c r="Y849" s="1"/>
    </row>
    <row r="850" customFormat="false" ht="13.8" hidden="false" customHeight="false" outlineLevel="0" collapsed="false">
      <c r="A850" s="93"/>
      <c r="B850" s="93" t="s">
        <v>1019</v>
      </c>
      <c r="C850" s="135" t="s">
        <v>1291</v>
      </c>
      <c r="D850" s="64" t="s">
        <v>1292</v>
      </c>
      <c r="E850" s="65" t="s">
        <v>65</v>
      </c>
      <c r="F850" s="65" t="n">
        <v>6</v>
      </c>
      <c r="G850" s="66" t="n">
        <v>3.23</v>
      </c>
      <c r="H850" s="91" t="n">
        <f aca="false">G850*0.95</f>
        <v>3.0685</v>
      </c>
      <c r="I850" s="66" t="s">
        <v>951</v>
      </c>
      <c r="J850" s="68" t="s">
        <v>28</v>
      </c>
      <c r="K850" s="268"/>
      <c r="L850" s="70"/>
      <c r="M850" s="70"/>
      <c r="N850" s="71" t="n">
        <f aca="false">O850*G850</f>
        <v>0</v>
      </c>
      <c r="O850" s="72" t="n">
        <f aca="false">L850*F850</f>
        <v>0</v>
      </c>
      <c r="P850" s="73" t="n">
        <v>20</v>
      </c>
      <c r="Q850" s="62" t="n">
        <f aca="false">L850*H850*F850</f>
        <v>0</v>
      </c>
      <c r="R850" s="62" t="n">
        <f aca="false">R849+Q850</f>
        <v>118.788</v>
      </c>
      <c r="S850" s="1"/>
      <c r="T850" s="1"/>
      <c r="U850" s="1"/>
      <c r="V850" s="1"/>
      <c r="W850" s="1"/>
      <c r="X850" s="1"/>
      <c r="Y850" s="1"/>
    </row>
    <row r="851" customFormat="false" ht="13.8" hidden="false" customHeight="false" outlineLevel="0" collapsed="false">
      <c r="A851" s="93"/>
      <c r="B851" s="93" t="s">
        <v>1019</v>
      </c>
      <c r="C851" s="135" t="s">
        <v>1293</v>
      </c>
      <c r="D851" s="64" t="s">
        <v>1294</v>
      </c>
      <c r="E851" s="65" t="s">
        <v>65</v>
      </c>
      <c r="F851" s="65" t="n">
        <v>6</v>
      </c>
      <c r="G851" s="66" t="n">
        <v>3.32</v>
      </c>
      <c r="H851" s="91" t="n">
        <f aca="false">G851*0.95</f>
        <v>3.154</v>
      </c>
      <c r="I851" s="66" t="s">
        <v>951</v>
      </c>
      <c r="J851" s="68" t="s">
        <v>28</v>
      </c>
      <c r="K851" s="270"/>
      <c r="L851" s="70"/>
      <c r="M851" s="70"/>
      <c r="N851" s="71" t="n">
        <f aca="false">O851*G851</f>
        <v>0</v>
      </c>
      <c r="O851" s="72" t="n">
        <f aca="false">L851*F851</f>
        <v>0</v>
      </c>
      <c r="P851" s="73" t="n">
        <v>20</v>
      </c>
      <c r="Q851" s="62" t="n">
        <f aca="false">L851*H851*F851</f>
        <v>0</v>
      </c>
      <c r="R851" s="62" t="n">
        <f aca="false">R850+Q851</f>
        <v>118.788</v>
      </c>
      <c r="S851" s="1"/>
      <c r="T851" s="1"/>
      <c r="U851" s="1"/>
      <c r="V851" s="1"/>
      <c r="W851" s="1"/>
      <c r="X851" s="1"/>
      <c r="Y851" s="1"/>
    </row>
    <row r="852" customFormat="false" ht="13.8" hidden="false" customHeight="false" outlineLevel="0" collapsed="false">
      <c r="A852" s="93"/>
      <c r="B852" s="93" t="s">
        <v>1019</v>
      </c>
      <c r="C852" s="95" t="s">
        <v>1295</v>
      </c>
      <c r="D852" s="75" t="s">
        <v>1296</v>
      </c>
      <c r="E852" s="76" t="s">
        <v>65</v>
      </c>
      <c r="F852" s="76" t="n">
        <v>6</v>
      </c>
      <c r="G852" s="77" t="n">
        <v>4.05</v>
      </c>
      <c r="H852" s="92" t="n">
        <f aca="false">G852*0.95</f>
        <v>3.8475</v>
      </c>
      <c r="I852" s="77" t="s">
        <v>951</v>
      </c>
      <c r="J852" s="283" t="s">
        <v>1037</v>
      </c>
      <c r="K852" s="273"/>
      <c r="L852" s="81"/>
      <c r="M852" s="81"/>
      <c r="N852" s="82" t="n">
        <f aca="false">O852*G852</f>
        <v>0</v>
      </c>
      <c r="O852" s="83" t="n">
        <f aca="false">L852*F852</f>
        <v>0</v>
      </c>
      <c r="P852" s="84" t="n">
        <v>20</v>
      </c>
      <c r="Q852" s="62" t="n">
        <f aca="false">L852*H852*F852</f>
        <v>0</v>
      </c>
      <c r="R852" s="62" t="n">
        <f aca="false">R851+Q852</f>
        <v>118.788</v>
      </c>
      <c r="S852" s="1"/>
      <c r="T852" s="1"/>
      <c r="U852" s="1"/>
      <c r="V852" s="1"/>
      <c r="W852" s="1"/>
      <c r="X852" s="1"/>
      <c r="Y852" s="1"/>
    </row>
    <row r="853" customFormat="false" ht="13.8" hidden="false" customHeight="false" outlineLevel="0" collapsed="false">
      <c r="A853" s="93"/>
      <c r="B853" s="93" t="s">
        <v>1019</v>
      </c>
      <c r="C853" s="135" t="s">
        <v>1297</v>
      </c>
      <c r="D853" s="64" t="s">
        <v>1298</v>
      </c>
      <c r="E853" s="65" t="s">
        <v>65</v>
      </c>
      <c r="F853" s="65" t="n">
        <v>6</v>
      </c>
      <c r="G853" s="66" t="n">
        <v>3.37</v>
      </c>
      <c r="H853" s="91" t="n">
        <f aca="false">G853*0.95</f>
        <v>3.2015</v>
      </c>
      <c r="I853" s="66" t="s">
        <v>951</v>
      </c>
      <c r="J853" s="68" t="s">
        <v>28</v>
      </c>
      <c r="K853" s="268"/>
      <c r="L853" s="58"/>
      <c r="M853" s="58"/>
      <c r="N853" s="71" t="n">
        <f aca="false">O853*G853</f>
        <v>0</v>
      </c>
      <c r="O853" s="60" t="n">
        <f aca="false">L853*F853</f>
        <v>0</v>
      </c>
      <c r="P853" s="61" t="n">
        <v>20</v>
      </c>
      <c r="Q853" s="62" t="n">
        <f aca="false">L853*H853*F853</f>
        <v>0</v>
      </c>
      <c r="R853" s="62" t="n">
        <f aca="false">R852+Q853</f>
        <v>118.788</v>
      </c>
      <c r="S853" s="1"/>
      <c r="T853" s="1"/>
      <c r="U853" s="1"/>
      <c r="V853" s="1"/>
      <c r="W853" s="1"/>
      <c r="X853" s="1"/>
      <c r="Y853" s="1"/>
    </row>
    <row r="854" customFormat="false" ht="13.8" hidden="false" customHeight="false" outlineLevel="0" collapsed="false">
      <c r="A854" s="93"/>
      <c r="B854" s="93" t="s">
        <v>1019</v>
      </c>
      <c r="C854" s="95" t="s">
        <v>1299</v>
      </c>
      <c r="D854" s="75" t="s">
        <v>1300</v>
      </c>
      <c r="E854" s="76" t="s">
        <v>65</v>
      </c>
      <c r="F854" s="76" t="n">
        <v>6</v>
      </c>
      <c r="G854" s="77" t="n">
        <v>3.98</v>
      </c>
      <c r="H854" s="92" t="n">
        <f aca="false">G854*0.95</f>
        <v>3.781</v>
      </c>
      <c r="I854" s="77" t="s">
        <v>951</v>
      </c>
      <c r="J854" s="79" t="s">
        <v>28</v>
      </c>
      <c r="K854" s="274"/>
      <c r="L854" s="81"/>
      <c r="M854" s="81"/>
      <c r="N854" s="82" t="n">
        <f aca="false">O854*G854</f>
        <v>0</v>
      </c>
      <c r="O854" s="83" t="n">
        <f aca="false">L854*F854</f>
        <v>0</v>
      </c>
      <c r="P854" s="84" t="n">
        <v>20</v>
      </c>
      <c r="Q854" s="62" t="n">
        <f aca="false">L854*H854*F854</f>
        <v>0</v>
      </c>
      <c r="R854" s="62" t="n">
        <f aca="false">R853+Q854</f>
        <v>118.788</v>
      </c>
      <c r="S854" s="1"/>
      <c r="T854" s="1"/>
      <c r="U854" s="1"/>
      <c r="V854" s="1"/>
      <c r="W854" s="1"/>
      <c r="X854" s="1"/>
      <c r="Y854" s="1"/>
    </row>
    <row r="855" customFormat="false" ht="13.8" hidden="false" customHeight="false" outlineLevel="0" collapsed="false">
      <c r="A855" s="93"/>
      <c r="B855" s="93" t="s">
        <v>1019</v>
      </c>
      <c r="C855" s="94" t="s">
        <v>1301</v>
      </c>
      <c r="D855" s="52" t="s">
        <v>1302</v>
      </c>
      <c r="E855" s="53" t="s">
        <v>65</v>
      </c>
      <c r="F855" s="53" t="n">
        <v>6</v>
      </c>
      <c r="G855" s="54" t="n">
        <v>3.95</v>
      </c>
      <c r="H855" s="90" t="n">
        <f aca="false">G855*0.95</f>
        <v>3.7525</v>
      </c>
      <c r="I855" s="54" t="s">
        <v>951</v>
      </c>
      <c r="J855" s="56" t="s">
        <v>28</v>
      </c>
      <c r="K855" s="277"/>
      <c r="L855" s="58"/>
      <c r="M855" s="58"/>
      <c r="N855" s="59" t="n">
        <f aca="false">O855*G855</f>
        <v>0</v>
      </c>
      <c r="O855" s="60" t="n">
        <f aca="false">L855*F855</f>
        <v>0</v>
      </c>
      <c r="P855" s="61" t="n">
        <v>20</v>
      </c>
      <c r="Q855" s="62" t="n">
        <f aca="false">L855*H855*F855</f>
        <v>0</v>
      </c>
      <c r="R855" s="62" t="n">
        <f aca="false">R854+Q855</f>
        <v>118.788</v>
      </c>
      <c r="S855" s="1"/>
      <c r="T855" s="1"/>
      <c r="U855" s="1"/>
      <c r="V855" s="1"/>
      <c r="W855" s="1"/>
      <c r="X855" s="1"/>
      <c r="Y855" s="1"/>
    </row>
    <row r="856" customFormat="false" ht="13.8" hidden="false" customHeight="false" outlineLevel="0" collapsed="false">
      <c r="A856" s="93"/>
      <c r="B856" s="93" t="s">
        <v>1019</v>
      </c>
      <c r="C856" s="95" t="s">
        <v>1303</v>
      </c>
      <c r="D856" s="75" t="s">
        <v>1304</v>
      </c>
      <c r="E856" s="76" t="s">
        <v>65</v>
      </c>
      <c r="F856" s="76" t="n">
        <v>6</v>
      </c>
      <c r="G856" s="77" t="n">
        <v>4.58</v>
      </c>
      <c r="H856" s="92" t="n">
        <f aca="false">G856*0.95</f>
        <v>4.351</v>
      </c>
      <c r="I856" s="77" t="s">
        <v>951</v>
      </c>
      <c r="J856" s="283" t="s">
        <v>1037</v>
      </c>
      <c r="K856" s="273"/>
      <c r="L856" s="81"/>
      <c r="M856" s="81"/>
      <c r="N856" s="82" t="n">
        <f aca="false">O856*G856</f>
        <v>0</v>
      </c>
      <c r="O856" s="83" t="n">
        <f aca="false">L856*F856</f>
        <v>0</v>
      </c>
      <c r="P856" s="84" t="n">
        <v>20</v>
      </c>
      <c r="Q856" s="62" t="n">
        <f aca="false">L856*H856*F856</f>
        <v>0</v>
      </c>
      <c r="R856" s="62" t="n">
        <f aca="false">R855+Q856</f>
        <v>118.788</v>
      </c>
      <c r="S856" s="1"/>
      <c r="T856" s="1"/>
      <c r="U856" s="1"/>
      <c r="V856" s="1"/>
      <c r="W856" s="1"/>
      <c r="X856" s="1"/>
      <c r="Y856" s="1"/>
    </row>
    <row r="857" customFormat="false" ht="13.8" hidden="false" customHeight="false" outlineLevel="0" collapsed="false">
      <c r="A857" s="93"/>
      <c r="B857" s="93" t="s">
        <v>1019</v>
      </c>
      <c r="C857" s="142" t="s">
        <v>1305</v>
      </c>
      <c r="D857" s="98" t="s">
        <v>1306</v>
      </c>
      <c r="E857" s="99" t="s">
        <v>65</v>
      </c>
      <c r="F857" s="99" t="n">
        <v>6</v>
      </c>
      <c r="G857" s="100" t="n">
        <v>3.46</v>
      </c>
      <c r="H857" s="101" t="n">
        <f aca="false">G857*0.95</f>
        <v>3.287</v>
      </c>
      <c r="I857" s="100" t="s">
        <v>951</v>
      </c>
      <c r="J857" s="102" t="s">
        <v>28</v>
      </c>
      <c r="K857" s="278"/>
      <c r="L857" s="104"/>
      <c r="M857" s="104"/>
      <c r="N857" s="105" t="n">
        <f aca="false">O857*G857</f>
        <v>0</v>
      </c>
      <c r="O857" s="106" t="n">
        <f aca="false">L857*F857</f>
        <v>0</v>
      </c>
      <c r="P857" s="107" t="n">
        <v>20</v>
      </c>
      <c r="Q857" s="62" t="n">
        <f aca="false">L857*H857*F857</f>
        <v>0</v>
      </c>
      <c r="R857" s="62" t="n">
        <f aca="false">R856+Q857</f>
        <v>118.788</v>
      </c>
      <c r="S857" s="1"/>
      <c r="T857" s="1"/>
      <c r="U857" s="1"/>
      <c r="V857" s="1"/>
      <c r="W857" s="1"/>
      <c r="X857" s="1"/>
      <c r="Y857" s="1"/>
    </row>
    <row r="858" customFormat="false" ht="13.8" hidden="false" customHeight="false" outlineLevel="0" collapsed="false">
      <c r="A858" s="93"/>
      <c r="B858" s="93" t="s">
        <v>1019</v>
      </c>
      <c r="C858" s="142" t="s">
        <v>1307</v>
      </c>
      <c r="D858" s="98" t="s">
        <v>1308</v>
      </c>
      <c r="E858" s="99" t="s">
        <v>65</v>
      </c>
      <c r="F858" s="99" t="n">
        <v>6</v>
      </c>
      <c r="G858" s="100" t="n">
        <v>5.22</v>
      </c>
      <c r="H858" s="101" t="n">
        <f aca="false">G858*0.95</f>
        <v>4.959</v>
      </c>
      <c r="I858" s="100" t="s">
        <v>951</v>
      </c>
      <c r="J858" s="290" t="s">
        <v>1037</v>
      </c>
      <c r="K858" s="278" t="s">
        <v>1038</v>
      </c>
      <c r="L858" s="104"/>
      <c r="M858" s="104"/>
      <c r="N858" s="105" t="n">
        <f aca="false">O858*G858</f>
        <v>0</v>
      </c>
      <c r="O858" s="106" t="n">
        <f aca="false">L858*F858</f>
        <v>0</v>
      </c>
      <c r="P858" s="107" t="n">
        <v>20</v>
      </c>
      <c r="Q858" s="62" t="n">
        <f aca="false">L858*H858*F858</f>
        <v>0</v>
      </c>
      <c r="R858" s="62" t="n">
        <f aca="false">R857+Q858</f>
        <v>118.788</v>
      </c>
      <c r="S858" s="1"/>
      <c r="T858" s="1"/>
      <c r="U858" s="1"/>
      <c r="V858" s="1"/>
      <c r="W858" s="1"/>
      <c r="X858" s="1"/>
      <c r="Y858" s="1"/>
    </row>
    <row r="859" customFormat="false" ht="13.8" hidden="false" customHeight="false" outlineLevel="0" collapsed="false">
      <c r="A859" s="93"/>
      <c r="B859" s="93" t="s">
        <v>1019</v>
      </c>
      <c r="C859" s="142" t="s">
        <v>1309</v>
      </c>
      <c r="D859" s="98" t="s">
        <v>1310</v>
      </c>
      <c r="E859" s="99" t="s">
        <v>65</v>
      </c>
      <c r="F859" s="99" t="n">
        <v>6</v>
      </c>
      <c r="G859" s="100" t="n">
        <v>5.26</v>
      </c>
      <c r="H859" s="101" t="n">
        <f aca="false">G859*0.95</f>
        <v>4.997</v>
      </c>
      <c r="I859" s="100" t="s">
        <v>951</v>
      </c>
      <c r="J859" s="68" t="s">
        <v>28</v>
      </c>
      <c r="K859" s="281"/>
      <c r="L859" s="104"/>
      <c r="M859" s="104"/>
      <c r="N859" s="105" t="n">
        <f aca="false">O859*G859</f>
        <v>0</v>
      </c>
      <c r="O859" s="106" t="n">
        <f aca="false">L859*F859</f>
        <v>0</v>
      </c>
      <c r="P859" s="107" t="n">
        <v>20</v>
      </c>
      <c r="Q859" s="62" t="n">
        <f aca="false">L859*H859*F859</f>
        <v>0</v>
      </c>
      <c r="R859" s="62" t="n">
        <f aca="false">R858+Q859</f>
        <v>118.788</v>
      </c>
      <c r="S859" s="1"/>
      <c r="T859" s="1"/>
      <c r="U859" s="1"/>
      <c r="V859" s="1"/>
      <c r="W859" s="1"/>
      <c r="X859" s="1"/>
      <c r="Y859" s="1"/>
    </row>
    <row r="860" customFormat="false" ht="13.8" hidden="false" customHeight="false" outlineLevel="0" collapsed="false">
      <c r="A860" s="93"/>
      <c r="B860" s="93" t="s">
        <v>1019</v>
      </c>
      <c r="C860" s="94" t="s">
        <v>1311</v>
      </c>
      <c r="D860" s="52" t="s">
        <v>1312</v>
      </c>
      <c r="E860" s="53" t="s">
        <v>65</v>
      </c>
      <c r="F860" s="53" t="n">
        <v>6</v>
      </c>
      <c r="G860" s="54" t="n">
        <v>3.1</v>
      </c>
      <c r="H860" s="90" t="n">
        <f aca="false">G860*0.95</f>
        <v>2.945</v>
      </c>
      <c r="I860" s="54" t="s">
        <v>951</v>
      </c>
      <c r="J860" s="56" t="s">
        <v>28</v>
      </c>
      <c r="K860" s="275"/>
      <c r="L860" s="58"/>
      <c r="M860" s="58"/>
      <c r="N860" s="59" t="n">
        <f aca="false">O860*G860</f>
        <v>0</v>
      </c>
      <c r="O860" s="60" t="n">
        <f aca="false">L860*F860</f>
        <v>0</v>
      </c>
      <c r="P860" s="61" t="n">
        <v>20</v>
      </c>
      <c r="Q860" s="62" t="n">
        <f aca="false">L860*H860*F860</f>
        <v>0</v>
      </c>
      <c r="R860" s="62" t="n">
        <f aca="false">R859+Q860</f>
        <v>118.788</v>
      </c>
      <c r="S860" s="1"/>
      <c r="T860" s="1"/>
      <c r="U860" s="1"/>
      <c r="V860" s="1"/>
      <c r="W860" s="1"/>
      <c r="X860" s="1"/>
      <c r="Y860" s="1"/>
    </row>
    <row r="861" customFormat="false" ht="13.8" hidden="false" customHeight="false" outlineLevel="0" collapsed="false">
      <c r="A861" s="93"/>
      <c r="B861" s="93" t="s">
        <v>1019</v>
      </c>
      <c r="C861" s="135" t="s">
        <v>1313</v>
      </c>
      <c r="D861" s="64" t="s">
        <v>1312</v>
      </c>
      <c r="E861" s="65" t="s">
        <v>26</v>
      </c>
      <c r="F861" s="65" t="n">
        <v>12</v>
      </c>
      <c r="G861" s="66" t="n">
        <v>1.54</v>
      </c>
      <c r="H861" s="91" t="n">
        <f aca="false">G861*0.95</f>
        <v>1.463</v>
      </c>
      <c r="I861" s="66" t="s">
        <v>951</v>
      </c>
      <c r="J861" s="68" t="s">
        <v>28</v>
      </c>
      <c r="K861" s="268"/>
      <c r="L861" s="70"/>
      <c r="M861" s="70"/>
      <c r="N861" s="71" t="n">
        <f aca="false">O861*G861</f>
        <v>0</v>
      </c>
      <c r="O861" s="72" t="n">
        <f aca="false">L861*F861</f>
        <v>0</v>
      </c>
      <c r="P861" s="73" t="n">
        <v>20</v>
      </c>
      <c r="Q861" s="62" t="n">
        <f aca="false">L861*H861*F861</f>
        <v>0</v>
      </c>
      <c r="R861" s="62" t="n">
        <f aca="false">R860+Q861</f>
        <v>118.788</v>
      </c>
      <c r="S861" s="1"/>
      <c r="T861" s="1"/>
      <c r="U861" s="1"/>
      <c r="V861" s="1"/>
      <c r="W861" s="1"/>
      <c r="X861" s="1"/>
      <c r="Y861" s="1"/>
    </row>
    <row r="862" customFormat="false" ht="13.8" hidden="false" customHeight="false" outlineLevel="0" collapsed="false">
      <c r="A862" s="93"/>
      <c r="B862" s="93" t="s">
        <v>1019</v>
      </c>
      <c r="C862" s="95" t="s">
        <v>1314</v>
      </c>
      <c r="D862" s="75" t="s">
        <v>1315</v>
      </c>
      <c r="E862" s="76" t="s">
        <v>65</v>
      </c>
      <c r="F862" s="76" t="n">
        <v>6</v>
      </c>
      <c r="G862" s="77" t="n">
        <v>3.63</v>
      </c>
      <c r="H862" s="92" t="n">
        <f aca="false">G862*0.95</f>
        <v>3.4485</v>
      </c>
      <c r="I862" s="77" t="s">
        <v>951</v>
      </c>
      <c r="J862" s="79" t="s">
        <v>28</v>
      </c>
      <c r="K862" s="274"/>
      <c r="L862" s="81"/>
      <c r="M862" s="81"/>
      <c r="N862" s="82" t="n">
        <f aca="false">O862*G862</f>
        <v>0</v>
      </c>
      <c r="O862" s="83" t="n">
        <f aca="false">L862*F862</f>
        <v>0</v>
      </c>
      <c r="P862" s="84" t="n">
        <v>20</v>
      </c>
      <c r="Q862" s="62" t="n">
        <f aca="false">L862*H862*F862</f>
        <v>0</v>
      </c>
      <c r="R862" s="62" t="n">
        <f aca="false">R861+Q862</f>
        <v>118.788</v>
      </c>
      <c r="S862" s="1"/>
      <c r="T862" s="1"/>
      <c r="U862" s="1"/>
      <c r="V862" s="1"/>
      <c r="W862" s="1"/>
      <c r="X862" s="1"/>
      <c r="Y862" s="1"/>
    </row>
    <row r="863" s="291" customFormat="true" ht="13.8" hidden="false" customHeight="false" outlineLevel="0" collapsed="false">
      <c r="A863" s="93"/>
      <c r="B863" s="93" t="s">
        <v>1019</v>
      </c>
      <c r="C863" s="135" t="s">
        <v>1316</v>
      </c>
      <c r="D863" s="64" t="s">
        <v>1317</v>
      </c>
      <c r="E863" s="65" t="s">
        <v>65</v>
      </c>
      <c r="F863" s="65" t="n">
        <v>6</v>
      </c>
      <c r="G863" s="66" t="n">
        <v>4.21</v>
      </c>
      <c r="H863" s="91" t="n">
        <f aca="false">G863*0.95</f>
        <v>3.9995</v>
      </c>
      <c r="I863" s="66" t="s">
        <v>951</v>
      </c>
      <c r="J863" s="68" t="s">
        <v>28</v>
      </c>
      <c r="K863" s="270"/>
      <c r="L863" s="58"/>
      <c r="M863" s="58"/>
      <c r="N863" s="71" t="n">
        <f aca="false">O863*G863</f>
        <v>0</v>
      </c>
      <c r="O863" s="72" t="n">
        <f aca="false">L863*F863</f>
        <v>0</v>
      </c>
      <c r="P863" s="73" t="n">
        <v>20</v>
      </c>
      <c r="Q863" s="62" t="n">
        <f aca="false">L863*H863*F863</f>
        <v>0</v>
      </c>
      <c r="R863" s="62" t="n">
        <f aca="false">R862+Q863</f>
        <v>118.788</v>
      </c>
      <c r="S863" s="1"/>
      <c r="T863" s="1"/>
      <c r="U863" s="1"/>
      <c r="V863" s="1"/>
      <c r="W863" s="1"/>
      <c r="X863" s="1"/>
      <c r="Y863" s="1"/>
    </row>
    <row r="864" s="291" customFormat="true" ht="13.8" hidden="false" customHeight="false" outlineLevel="0" collapsed="false">
      <c r="A864" s="93"/>
      <c r="B864" s="93" t="s">
        <v>1019</v>
      </c>
      <c r="C864" s="95" t="s">
        <v>1318</v>
      </c>
      <c r="D864" s="75" t="s">
        <v>1319</v>
      </c>
      <c r="E864" s="76" t="s">
        <v>65</v>
      </c>
      <c r="F864" s="76" t="n">
        <v>6</v>
      </c>
      <c r="G864" s="77" t="n">
        <v>3.16</v>
      </c>
      <c r="H864" s="92" t="n">
        <f aca="false">G864*0.95</f>
        <v>3.002</v>
      </c>
      <c r="I864" s="77" t="s">
        <v>951</v>
      </c>
      <c r="J864" s="79" t="s">
        <v>28</v>
      </c>
      <c r="K864" s="273" t="s">
        <v>650</v>
      </c>
      <c r="L864" s="81"/>
      <c r="M864" s="81"/>
      <c r="N864" s="82" t="n">
        <f aca="false">O864*G864</f>
        <v>0</v>
      </c>
      <c r="O864" s="83" t="n">
        <f aca="false">L864*F864</f>
        <v>0</v>
      </c>
      <c r="P864" s="84" t="n">
        <v>20</v>
      </c>
      <c r="Q864" s="62" t="n">
        <f aca="false">L864*H864*F864</f>
        <v>0</v>
      </c>
      <c r="R864" s="62" t="n">
        <f aca="false">R863+Q864</f>
        <v>118.788</v>
      </c>
      <c r="S864" s="1"/>
      <c r="T864" s="1"/>
      <c r="U864" s="1"/>
      <c r="V864" s="1"/>
      <c r="W864" s="1"/>
      <c r="X864" s="1"/>
      <c r="Y864" s="1"/>
    </row>
    <row r="865" customFormat="false" ht="13.8" hidden="false" customHeight="false" outlineLevel="0" collapsed="false">
      <c r="A865" s="48"/>
      <c r="B865" s="48"/>
      <c r="Q865" s="62" t="n">
        <f aca="false">L865*H865*F865</f>
        <v>0</v>
      </c>
      <c r="R865" s="62" t="n">
        <f aca="false">R864+Q865</f>
        <v>118.788</v>
      </c>
      <c r="S865" s="1"/>
      <c r="T865" s="1"/>
      <c r="U865" s="1"/>
      <c r="V865" s="1"/>
      <c r="W865" s="1"/>
      <c r="X865" s="1"/>
      <c r="Y865" s="1"/>
    </row>
    <row r="866" customFormat="false" ht="13.8" hidden="false" customHeight="false" outlineLevel="0" collapsed="false">
      <c r="A866" s="48"/>
      <c r="B866" s="48"/>
      <c r="Q866" s="62" t="n">
        <f aca="false">L866*H866*F866</f>
        <v>0</v>
      </c>
      <c r="R866" s="62" t="n">
        <f aca="false">R865+Q866</f>
        <v>118.788</v>
      </c>
      <c r="S866" s="1"/>
      <c r="T866" s="1"/>
      <c r="U866" s="1"/>
      <c r="V866" s="1"/>
      <c r="W866" s="1"/>
      <c r="X866" s="1"/>
      <c r="Y866" s="1"/>
    </row>
    <row r="867" customFormat="false" ht="13.8" hidden="false" customHeight="false" outlineLevel="0" collapsed="false">
      <c r="A867" s="48"/>
      <c r="B867" s="48"/>
      <c r="Q867" s="62" t="n">
        <f aca="false">L867*H867*F867</f>
        <v>0</v>
      </c>
      <c r="R867" s="62" t="n">
        <f aca="false">R866+Q867</f>
        <v>118.788</v>
      </c>
      <c r="S867" s="1"/>
      <c r="T867" s="1"/>
      <c r="U867" s="1"/>
      <c r="V867" s="1"/>
      <c r="W867" s="1"/>
      <c r="X867" s="1"/>
      <c r="Y867" s="1"/>
    </row>
    <row r="868" customFormat="false" ht="13.8" hidden="false" customHeight="false" outlineLevel="0" collapsed="false">
      <c r="A868" s="48"/>
      <c r="B868" s="48"/>
      <c r="Q868" s="62" t="n">
        <f aca="false">L868*H868*F868</f>
        <v>0</v>
      </c>
      <c r="R868" s="62" t="n">
        <f aca="false">R867+Q868</f>
        <v>118.788</v>
      </c>
      <c r="S868" s="1"/>
      <c r="T868" s="1"/>
      <c r="U868" s="1"/>
      <c r="V868" s="1"/>
      <c r="W868" s="1"/>
      <c r="X868" s="1"/>
      <c r="Y868" s="1"/>
    </row>
    <row r="869" customFormat="false" ht="13.8" hidden="false" customHeight="false" outlineLevel="0" collapsed="false">
      <c r="A869" s="48"/>
      <c r="B869" s="48"/>
      <c r="Q869" s="62" t="n">
        <f aca="false">L869*H869*F869</f>
        <v>0</v>
      </c>
      <c r="R869" s="62" t="n">
        <f aca="false">R868+Q869</f>
        <v>118.788</v>
      </c>
      <c r="S869" s="1"/>
      <c r="T869" s="1"/>
      <c r="U869" s="1"/>
      <c r="V869" s="1"/>
      <c r="W869" s="1"/>
      <c r="X869" s="1"/>
      <c r="Y869" s="1"/>
    </row>
    <row r="870" customFormat="false" ht="13.8" hidden="false" customHeight="false" outlineLevel="0" collapsed="false">
      <c r="A870" s="48"/>
      <c r="B870" s="48"/>
      <c r="Q870" s="62" t="n">
        <f aca="false">L870*H870*F870</f>
        <v>0</v>
      </c>
      <c r="R870" s="62" t="n">
        <f aca="false">R869+Q870</f>
        <v>118.788</v>
      </c>
      <c r="S870" s="1"/>
      <c r="T870" s="1"/>
      <c r="U870" s="1"/>
      <c r="V870" s="1"/>
      <c r="W870" s="1"/>
      <c r="X870" s="1"/>
      <c r="Y870" s="1"/>
    </row>
    <row r="871" customFormat="false" ht="14.25" hidden="false" customHeight="true" outlineLevel="0" collapsed="false">
      <c r="A871" s="117"/>
      <c r="B871" s="117"/>
      <c r="C871" s="7"/>
      <c r="D871" s="7"/>
      <c r="E871" s="34" t="s">
        <v>4</v>
      </c>
      <c r="F871" s="35" t="s">
        <v>5</v>
      </c>
      <c r="G871" s="36" t="s">
        <v>6</v>
      </c>
      <c r="H871" s="37" t="s">
        <v>7</v>
      </c>
      <c r="I871" s="38" t="s">
        <v>8</v>
      </c>
      <c r="J871" s="39" t="s">
        <v>9</v>
      </c>
      <c r="K871" s="264" t="s">
        <v>10</v>
      </c>
      <c r="L871" s="41" t="s">
        <v>11</v>
      </c>
      <c r="M871" s="41"/>
      <c r="N871" s="41"/>
      <c r="O871" s="41"/>
      <c r="P871" s="41"/>
      <c r="Q871" s="62"/>
      <c r="R871" s="62" t="n">
        <f aca="false">R870+Q871</f>
        <v>118.788</v>
      </c>
      <c r="S871" s="1"/>
      <c r="T871" s="1"/>
      <c r="U871" s="1"/>
      <c r="V871" s="1"/>
      <c r="W871" s="1"/>
      <c r="X871" s="1"/>
      <c r="Y871" s="1"/>
    </row>
    <row r="872" customFormat="false" ht="14.25" hidden="false" customHeight="true" outlineLevel="0" collapsed="false">
      <c r="A872" s="117"/>
      <c r="B872" s="117"/>
      <c r="C872" s="43" t="s">
        <v>14</v>
      </c>
      <c r="D872" s="43" t="s">
        <v>15</v>
      </c>
      <c r="E872" s="34"/>
      <c r="F872" s="35"/>
      <c r="G872" s="36"/>
      <c r="H872" s="37"/>
      <c r="I872" s="38"/>
      <c r="J872" s="39"/>
      <c r="K872" s="264"/>
      <c r="L872" s="44" t="s">
        <v>16</v>
      </c>
      <c r="M872" s="44"/>
      <c r="N872" s="45" t="s">
        <v>17</v>
      </c>
      <c r="O872" s="46" t="s">
        <v>18</v>
      </c>
      <c r="P872" s="47" t="s">
        <v>19</v>
      </c>
      <c r="Q872" s="62"/>
      <c r="R872" s="62" t="n">
        <f aca="false">R871+Q872</f>
        <v>118.788</v>
      </c>
      <c r="S872" s="1"/>
      <c r="T872" s="1"/>
      <c r="U872" s="1"/>
      <c r="V872" s="1"/>
      <c r="W872" s="1"/>
      <c r="X872" s="1"/>
      <c r="Y872" s="1"/>
    </row>
    <row r="873" customFormat="false" ht="13.8" hidden="false" customHeight="false" outlineLevel="0" collapsed="false">
      <c r="A873" s="117"/>
      <c r="B873" s="117"/>
      <c r="C873" s="43"/>
      <c r="D873" s="43"/>
      <c r="E873" s="34"/>
      <c r="F873" s="35"/>
      <c r="G873" s="36"/>
      <c r="H873" s="37"/>
      <c r="I873" s="38"/>
      <c r="J873" s="39"/>
      <c r="K873" s="264"/>
      <c r="L873" s="44"/>
      <c r="M873" s="44"/>
      <c r="N873" s="45"/>
      <c r="O873" s="46"/>
      <c r="P873" s="47"/>
      <c r="Q873" s="62" t="n">
        <f aca="false">L873*H873*F873</f>
        <v>0</v>
      </c>
      <c r="R873" s="62" t="n">
        <f aca="false">R872+Q873</f>
        <v>118.788</v>
      </c>
      <c r="S873" s="1"/>
      <c r="T873" s="1"/>
      <c r="U873" s="1"/>
      <c r="V873" s="1"/>
      <c r="W873" s="1"/>
      <c r="X873" s="1"/>
      <c r="Y873" s="1"/>
    </row>
    <row r="874" customFormat="false" ht="22.05" hidden="false" customHeight="false" outlineLevel="0" collapsed="false">
      <c r="A874" s="48"/>
      <c r="B874" s="48" t="s">
        <v>1019</v>
      </c>
      <c r="D874" s="5" t="s">
        <v>1320</v>
      </c>
      <c r="E874" s="5"/>
      <c r="F874" s="5"/>
      <c r="G874" s="5"/>
      <c r="H874" s="206"/>
      <c r="I874" s="5"/>
      <c r="J874" s="5"/>
      <c r="K874" s="5"/>
      <c r="L874" s="5"/>
      <c r="M874" s="5"/>
      <c r="N874" s="5"/>
      <c r="O874" s="5"/>
      <c r="P874" s="5"/>
      <c r="Q874" s="62" t="n">
        <f aca="false">L874*H874*F874</f>
        <v>0</v>
      </c>
      <c r="R874" s="62" t="n">
        <f aca="false">R873+Q874</f>
        <v>118.788</v>
      </c>
      <c r="S874" s="1"/>
      <c r="T874" s="1"/>
      <c r="U874" s="1"/>
      <c r="V874" s="1"/>
      <c r="W874" s="1"/>
      <c r="X874" s="1"/>
      <c r="Y874" s="1"/>
    </row>
    <row r="875" s="1" customFormat="true" ht="15" hidden="false" customHeight="true" outlineLevel="0" collapsed="false">
      <c r="A875" s="93"/>
      <c r="B875" s="93" t="s">
        <v>1019</v>
      </c>
      <c r="C875" s="94" t="s">
        <v>1321</v>
      </c>
      <c r="D875" s="52" t="s">
        <v>1322</v>
      </c>
      <c r="E875" s="53" t="s">
        <v>65</v>
      </c>
      <c r="F875" s="53" t="n">
        <v>6</v>
      </c>
      <c r="G875" s="54" t="n">
        <v>4.74</v>
      </c>
      <c r="H875" s="90" t="n">
        <f aca="false">G875*0.95</f>
        <v>4.503</v>
      </c>
      <c r="I875" s="54" t="s">
        <v>951</v>
      </c>
      <c r="J875" s="56" t="s">
        <v>28</v>
      </c>
      <c r="K875" s="275"/>
      <c r="L875" s="58"/>
      <c r="M875" s="58"/>
      <c r="N875" s="59" t="n">
        <f aca="false">O875*G875</f>
        <v>0</v>
      </c>
      <c r="O875" s="60" t="n">
        <f aca="false">L875*F875</f>
        <v>0</v>
      </c>
      <c r="P875" s="61" t="n">
        <v>20</v>
      </c>
      <c r="Q875" s="62" t="n">
        <f aca="false">L875*H875*F875</f>
        <v>0</v>
      </c>
      <c r="R875" s="62" t="n">
        <f aca="false">R874+Q875</f>
        <v>118.788</v>
      </c>
    </row>
    <row r="876" s="1" customFormat="true" ht="12.8" hidden="false" customHeight="false" outlineLevel="0" collapsed="false">
      <c r="A876" s="93"/>
      <c r="B876" s="93" t="s">
        <v>1019</v>
      </c>
      <c r="C876" s="135" t="s">
        <v>1323</v>
      </c>
      <c r="D876" s="64" t="s">
        <v>1324</v>
      </c>
      <c r="E876" s="65" t="s">
        <v>65</v>
      </c>
      <c r="F876" s="65" t="n">
        <v>6</v>
      </c>
      <c r="G876" s="66" t="n">
        <v>6.37</v>
      </c>
      <c r="H876" s="91" t="n">
        <f aca="false">G876*0.95</f>
        <v>6.0515</v>
      </c>
      <c r="I876" s="66" t="s">
        <v>951</v>
      </c>
      <c r="J876" s="68" t="s">
        <v>28</v>
      </c>
      <c r="K876" s="268"/>
      <c r="L876" s="70"/>
      <c r="M876" s="70"/>
      <c r="N876" s="71" t="n">
        <f aca="false">O876*G876</f>
        <v>0</v>
      </c>
      <c r="O876" s="72" t="n">
        <f aca="false">L876*F876</f>
        <v>0</v>
      </c>
      <c r="P876" s="73" t="n">
        <v>20</v>
      </c>
      <c r="Q876" s="62" t="n">
        <f aca="false">L876*H876*F876</f>
        <v>0</v>
      </c>
      <c r="R876" s="62" t="n">
        <f aca="false">R875+Q876</f>
        <v>118.788</v>
      </c>
    </row>
    <row r="877" s="1" customFormat="true" ht="12.8" hidden="false" customHeight="false" outlineLevel="0" collapsed="false">
      <c r="A877" s="93"/>
      <c r="B877" s="93" t="s">
        <v>1019</v>
      </c>
      <c r="C877" s="135" t="s">
        <v>1325</v>
      </c>
      <c r="D877" s="64" t="s">
        <v>1326</v>
      </c>
      <c r="E877" s="65" t="s">
        <v>373</v>
      </c>
      <c r="F877" s="65" t="n">
        <v>6</v>
      </c>
      <c r="G877" s="66" t="n">
        <v>4.21</v>
      </c>
      <c r="H877" s="91" t="n">
        <f aca="false">G877*0.95</f>
        <v>3.9995</v>
      </c>
      <c r="I877" s="66" t="s">
        <v>951</v>
      </c>
      <c r="J877" s="68" t="s">
        <v>28</v>
      </c>
      <c r="K877" s="268"/>
      <c r="L877" s="70"/>
      <c r="M877" s="70"/>
      <c r="N877" s="71" t="n">
        <f aca="false">O877*G877</f>
        <v>0</v>
      </c>
      <c r="O877" s="72" t="n">
        <f aca="false">L877*F877</f>
        <v>0</v>
      </c>
      <c r="P877" s="73" t="n">
        <v>20</v>
      </c>
      <c r="Q877" s="62" t="n">
        <f aca="false">L877*H877*F877</f>
        <v>0</v>
      </c>
      <c r="R877" s="62" t="n">
        <f aca="false">R876+Q877</f>
        <v>118.788</v>
      </c>
    </row>
    <row r="878" s="1" customFormat="true" ht="12.8" hidden="false" customHeight="false" outlineLevel="0" collapsed="false">
      <c r="A878" s="93"/>
      <c r="B878" s="93" t="s">
        <v>1019</v>
      </c>
      <c r="C878" s="135" t="s">
        <v>1327</v>
      </c>
      <c r="D878" s="64" t="s">
        <v>1328</v>
      </c>
      <c r="E878" s="65" t="s">
        <v>65</v>
      </c>
      <c r="F878" s="65" t="n">
        <v>6</v>
      </c>
      <c r="G878" s="66" t="n">
        <v>5</v>
      </c>
      <c r="H878" s="91" t="n">
        <f aca="false">G878*0.95</f>
        <v>4.75</v>
      </c>
      <c r="I878" s="66" t="s">
        <v>951</v>
      </c>
      <c r="J878" s="280" t="s">
        <v>1037</v>
      </c>
      <c r="K878" s="268" t="s">
        <v>1038</v>
      </c>
      <c r="L878" s="70"/>
      <c r="M878" s="70"/>
      <c r="N878" s="71" t="n">
        <f aca="false">O878*G878</f>
        <v>0</v>
      </c>
      <c r="O878" s="72" t="n">
        <f aca="false">L878*F878</f>
        <v>0</v>
      </c>
      <c r="P878" s="73" t="n">
        <v>20</v>
      </c>
      <c r="Q878" s="62" t="n">
        <f aca="false">L878*H878*F878</f>
        <v>0</v>
      </c>
      <c r="R878" s="62" t="n">
        <f aca="false">R877+Q878</f>
        <v>118.788</v>
      </c>
    </row>
    <row r="879" s="1" customFormat="true" ht="12.8" hidden="false" customHeight="false" outlineLevel="0" collapsed="false">
      <c r="A879" s="93"/>
      <c r="B879" s="93" t="s">
        <v>1019</v>
      </c>
      <c r="C879" s="135" t="s">
        <v>1329</v>
      </c>
      <c r="D879" s="64" t="s">
        <v>1330</v>
      </c>
      <c r="E879" s="65" t="s">
        <v>65</v>
      </c>
      <c r="F879" s="65" t="n">
        <v>6</v>
      </c>
      <c r="G879" s="66" t="n">
        <v>4.3</v>
      </c>
      <c r="H879" s="91" t="n">
        <f aca="false">G879*0.95</f>
        <v>4.085</v>
      </c>
      <c r="I879" s="66" t="s">
        <v>951</v>
      </c>
      <c r="J879" s="68" t="s">
        <v>28</v>
      </c>
      <c r="K879" s="270"/>
      <c r="L879" s="70"/>
      <c r="M879" s="70"/>
      <c r="N879" s="71" t="n">
        <f aca="false">O879*G879</f>
        <v>0</v>
      </c>
      <c r="O879" s="72" t="n">
        <f aca="false">L879*F879</f>
        <v>0</v>
      </c>
      <c r="P879" s="73" t="n">
        <v>20</v>
      </c>
      <c r="Q879" s="62" t="n">
        <f aca="false">L879*H879*F879</f>
        <v>0</v>
      </c>
      <c r="R879" s="62" t="n">
        <f aca="false">R878+Q879</f>
        <v>118.788</v>
      </c>
    </row>
    <row r="880" s="1" customFormat="true" ht="12.8" hidden="false" customHeight="false" outlineLevel="0" collapsed="false">
      <c r="A880" s="93"/>
      <c r="B880" s="93" t="s">
        <v>1019</v>
      </c>
      <c r="C880" s="135" t="s">
        <v>1331</v>
      </c>
      <c r="D880" s="64" t="s">
        <v>966</v>
      </c>
      <c r="E880" s="65" t="s">
        <v>65</v>
      </c>
      <c r="F880" s="65" t="n">
        <v>6</v>
      </c>
      <c r="G880" s="66" t="n">
        <v>4.3</v>
      </c>
      <c r="H880" s="91" t="n">
        <f aca="false">G880*0.95</f>
        <v>4.085</v>
      </c>
      <c r="I880" s="66" t="s">
        <v>951</v>
      </c>
      <c r="J880" s="68" t="s">
        <v>28</v>
      </c>
      <c r="K880" s="268"/>
      <c r="L880" s="70"/>
      <c r="M880" s="70"/>
      <c r="N880" s="71" t="n">
        <f aca="false">O880*G880</f>
        <v>0</v>
      </c>
      <c r="O880" s="72" t="n">
        <f aca="false">L880*F880</f>
        <v>0</v>
      </c>
      <c r="P880" s="73" t="n">
        <v>20</v>
      </c>
      <c r="Q880" s="62" t="n">
        <f aca="false">L880*H880*F880</f>
        <v>0</v>
      </c>
      <c r="R880" s="62" t="n">
        <f aca="false">R879+Q880</f>
        <v>118.788</v>
      </c>
    </row>
    <row r="881" s="1" customFormat="true" ht="12.8" hidden="false" customHeight="false" outlineLevel="0" collapsed="false">
      <c r="A881" s="93"/>
      <c r="B881" s="93" t="s">
        <v>1019</v>
      </c>
      <c r="C881" s="135" t="s">
        <v>1332</v>
      </c>
      <c r="D881" s="64" t="s">
        <v>1333</v>
      </c>
      <c r="E881" s="65" t="s">
        <v>65</v>
      </c>
      <c r="F881" s="65" t="n">
        <v>6</v>
      </c>
      <c r="G881" s="66" t="n">
        <v>4.05</v>
      </c>
      <c r="H881" s="91" t="n">
        <f aca="false">G881*0.95</f>
        <v>3.8475</v>
      </c>
      <c r="I881" s="66" t="s">
        <v>951</v>
      </c>
      <c r="J881" s="68" t="s">
        <v>28</v>
      </c>
      <c r="K881" s="268"/>
      <c r="L881" s="70"/>
      <c r="M881" s="70"/>
      <c r="N881" s="71" t="n">
        <f aca="false">O881*G881</f>
        <v>0</v>
      </c>
      <c r="O881" s="72" t="n">
        <f aca="false">L881*F881</f>
        <v>0</v>
      </c>
      <c r="P881" s="73" t="n">
        <v>20</v>
      </c>
      <c r="Q881" s="62" t="n">
        <f aca="false">L881*H881*F881</f>
        <v>0</v>
      </c>
      <c r="R881" s="62" t="n">
        <f aca="false">R880+Q881</f>
        <v>118.788</v>
      </c>
    </row>
    <row r="882" s="1" customFormat="true" ht="12.8" hidden="false" customHeight="false" outlineLevel="0" collapsed="false">
      <c r="A882" s="93"/>
      <c r="B882" s="93" t="s">
        <v>1019</v>
      </c>
      <c r="C882" s="135" t="s">
        <v>1334</v>
      </c>
      <c r="D882" s="64" t="s">
        <v>1335</v>
      </c>
      <c r="E882" s="65" t="s">
        <v>65</v>
      </c>
      <c r="F882" s="65" t="n">
        <v>6</v>
      </c>
      <c r="G882" s="66" t="n">
        <v>4.7</v>
      </c>
      <c r="H882" s="91" t="n">
        <f aca="false">G882*0.95</f>
        <v>4.465</v>
      </c>
      <c r="I882" s="66" t="s">
        <v>951</v>
      </c>
      <c r="J882" s="280" t="s">
        <v>1037</v>
      </c>
      <c r="K882" s="268" t="s">
        <v>1038</v>
      </c>
      <c r="L882" s="70"/>
      <c r="M882" s="70"/>
      <c r="N882" s="71" t="n">
        <f aca="false">O882*G882</f>
        <v>0</v>
      </c>
      <c r="O882" s="72" t="n">
        <f aca="false">L882*F882</f>
        <v>0</v>
      </c>
      <c r="P882" s="73" t="n">
        <v>20</v>
      </c>
      <c r="Q882" s="62" t="n">
        <f aca="false">L882*H882*F882</f>
        <v>0</v>
      </c>
      <c r="R882" s="62" t="n">
        <f aca="false">R881+Q882</f>
        <v>118.788</v>
      </c>
    </row>
    <row r="883" s="1" customFormat="true" ht="12.8" hidden="false" customHeight="false" outlineLevel="0" collapsed="false">
      <c r="A883" s="93"/>
      <c r="B883" s="93" t="s">
        <v>1019</v>
      </c>
      <c r="C883" s="135" t="s">
        <v>1336</v>
      </c>
      <c r="D883" s="64" t="s">
        <v>1337</v>
      </c>
      <c r="E883" s="65" t="s">
        <v>65</v>
      </c>
      <c r="F883" s="65" t="n">
        <v>6</v>
      </c>
      <c r="G883" s="66" t="n">
        <v>4.32</v>
      </c>
      <c r="H883" s="91" t="n">
        <f aca="false">G883*0.95</f>
        <v>4.104</v>
      </c>
      <c r="I883" s="66" t="s">
        <v>951</v>
      </c>
      <c r="J883" s="68" t="s">
        <v>28</v>
      </c>
      <c r="K883" s="270"/>
      <c r="L883" s="70"/>
      <c r="M883" s="70"/>
      <c r="N883" s="71" t="n">
        <f aca="false">O883*G883</f>
        <v>0</v>
      </c>
      <c r="O883" s="72" t="n">
        <f aca="false">L883*F883</f>
        <v>0</v>
      </c>
      <c r="P883" s="73" t="n">
        <v>20</v>
      </c>
      <c r="Q883" s="62" t="n">
        <f aca="false">L883*H883*F883</f>
        <v>0</v>
      </c>
      <c r="R883" s="62" t="n">
        <f aca="false">R882+Q883</f>
        <v>118.788</v>
      </c>
    </row>
    <row r="884" s="1" customFormat="true" ht="12.8" hidden="false" customHeight="false" outlineLevel="0" collapsed="false">
      <c r="A884" s="93"/>
      <c r="B884" s="93" t="s">
        <v>1019</v>
      </c>
      <c r="C884" s="135" t="s">
        <v>1338</v>
      </c>
      <c r="D884" s="64" t="s">
        <v>1339</v>
      </c>
      <c r="E884" s="65" t="s">
        <v>65</v>
      </c>
      <c r="F884" s="65" t="n">
        <v>6</v>
      </c>
      <c r="G884" s="66" t="n">
        <v>4.47</v>
      </c>
      <c r="H884" s="91" t="n">
        <f aca="false">G884*0.95</f>
        <v>4.2465</v>
      </c>
      <c r="I884" s="66" t="s">
        <v>951</v>
      </c>
      <c r="J884" s="68" t="s">
        <v>28</v>
      </c>
      <c r="K884" s="268"/>
      <c r="L884" s="70"/>
      <c r="M884" s="70"/>
      <c r="N884" s="71" t="n">
        <f aca="false">O884*G884</f>
        <v>0</v>
      </c>
      <c r="O884" s="72" t="n">
        <f aca="false">L884*F884</f>
        <v>0</v>
      </c>
      <c r="P884" s="73" t="n">
        <v>20</v>
      </c>
      <c r="Q884" s="62" t="n">
        <f aca="false">L884*H884*F884</f>
        <v>0</v>
      </c>
      <c r="R884" s="62" t="n">
        <f aca="false">R883+Q884</f>
        <v>118.788</v>
      </c>
    </row>
    <row r="885" s="1" customFormat="true" ht="12.8" hidden="false" customHeight="false" outlineLevel="0" collapsed="false">
      <c r="A885" s="93"/>
      <c r="B885" s="93" t="s">
        <v>1019</v>
      </c>
      <c r="C885" s="135" t="s">
        <v>1340</v>
      </c>
      <c r="D885" s="64" t="s">
        <v>1341</v>
      </c>
      <c r="E885" s="65" t="s">
        <v>65</v>
      </c>
      <c r="F885" s="65" t="n">
        <v>6</v>
      </c>
      <c r="G885" s="66" t="n">
        <v>5.26</v>
      </c>
      <c r="H885" s="91" t="n">
        <f aca="false">G885*0.95</f>
        <v>4.997</v>
      </c>
      <c r="I885" s="66" t="s">
        <v>951</v>
      </c>
      <c r="J885" s="280" t="s">
        <v>1037</v>
      </c>
      <c r="K885" s="268" t="s">
        <v>1038</v>
      </c>
      <c r="L885" s="70"/>
      <c r="M885" s="70"/>
      <c r="N885" s="71" t="n">
        <f aca="false">O885*G885</f>
        <v>0</v>
      </c>
      <c r="O885" s="72" t="n">
        <f aca="false">L885*F885</f>
        <v>0</v>
      </c>
      <c r="P885" s="73" t="n">
        <v>20</v>
      </c>
      <c r="Q885" s="62" t="n">
        <f aca="false">L885*H885*F885</f>
        <v>0</v>
      </c>
      <c r="R885" s="62" t="n">
        <f aca="false">R884+Q885</f>
        <v>118.788</v>
      </c>
    </row>
    <row r="886" s="1" customFormat="true" ht="12.8" hidden="false" customHeight="false" outlineLevel="0" collapsed="false">
      <c r="A886" s="93"/>
      <c r="B886" s="93" t="s">
        <v>1019</v>
      </c>
      <c r="C886" s="135" t="s">
        <v>1342</v>
      </c>
      <c r="D886" s="64" t="s">
        <v>1343</v>
      </c>
      <c r="E886" s="65" t="s">
        <v>65</v>
      </c>
      <c r="F886" s="65" t="n">
        <v>6</v>
      </c>
      <c r="G886" s="66" t="n">
        <v>3.6</v>
      </c>
      <c r="H886" s="91" t="n">
        <f aca="false">G886*0.95</f>
        <v>3.42</v>
      </c>
      <c r="I886" s="66" t="s">
        <v>951</v>
      </c>
      <c r="J886" s="68" t="s">
        <v>28</v>
      </c>
      <c r="K886" s="292"/>
      <c r="L886" s="70"/>
      <c r="M886" s="70"/>
      <c r="N886" s="71" t="n">
        <f aca="false">O886*G886</f>
        <v>0</v>
      </c>
      <c r="O886" s="72" t="n">
        <f aca="false">L886*F886</f>
        <v>0</v>
      </c>
      <c r="P886" s="73" t="n">
        <v>20</v>
      </c>
      <c r="Q886" s="62" t="n">
        <f aca="false">L886*H886*F886</f>
        <v>0</v>
      </c>
      <c r="R886" s="62" t="n">
        <f aca="false">R885+Q886</f>
        <v>118.788</v>
      </c>
    </row>
    <row r="887" s="1" customFormat="true" ht="12.8" hidden="false" customHeight="false" outlineLevel="0" collapsed="false">
      <c r="A887" s="93"/>
      <c r="B887" s="93" t="s">
        <v>1019</v>
      </c>
      <c r="C887" s="135" t="s">
        <v>1344</v>
      </c>
      <c r="D887" s="64" t="s">
        <v>1345</v>
      </c>
      <c r="E887" s="65" t="s">
        <v>65</v>
      </c>
      <c r="F887" s="65" t="n">
        <v>6</v>
      </c>
      <c r="G887" s="66" t="n">
        <v>3.58</v>
      </c>
      <c r="H887" s="91" t="n">
        <f aca="false">G887*0.95</f>
        <v>3.401</v>
      </c>
      <c r="I887" s="66" t="s">
        <v>951</v>
      </c>
      <c r="J887" s="68" t="s">
        <v>28</v>
      </c>
      <c r="K887" s="268"/>
      <c r="L887" s="70"/>
      <c r="M887" s="70"/>
      <c r="N887" s="71" t="n">
        <f aca="false">O887*G887</f>
        <v>0</v>
      </c>
      <c r="O887" s="72" t="n">
        <f aca="false">L887*F887</f>
        <v>0</v>
      </c>
      <c r="P887" s="73" t="n">
        <v>20</v>
      </c>
      <c r="Q887" s="62" t="n">
        <f aca="false">L887*H887*F887</f>
        <v>0</v>
      </c>
      <c r="R887" s="62" t="n">
        <f aca="false">R886+Q887</f>
        <v>118.788</v>
      </c>
    </row>
    <row r="888" s="1" customFormat="true" ht="12.8" hidden="false" customHeight="false" outlineLevel="0" collapsed="false">
      <c r="A888" s="93"/>
      <c r="B888" s="93" t="s">
        <v>1019</v>
      </c>
      <c r="C888" s="135" t="s">
        <v>1346</v>
      </c>
      <c r="D888" s="64" t="s">
        <v>1347</v>
      </c>
      <c r="E888" s="65" t="s">
        <v>65</v>
      </c>
      <c r="F888" s="65" t="n">
        <v>6</v>
      </c>
      <c r="G888" s="66" t="n">
        <v>4.16</v>
      </c>
      <c r="H888" s="91" t="n">
        <f aca="false">G888*0.95</f>
        <v>3.952</v>
      </c>
      <c r="I888" s="66" t="s">
        <v>951</v>
      </c>
      <c r="J888" s="68" t="s">
        <v>28</v>
      </c>
      <c r="K888" s="270"/>
      <c r="L888" s="70"/>
      <c r="M888" s="70"/>
      <c r="N888" s="71" t="n">
        <f aca="false">O888*G888</f>
        <v>0</v>
      </c>
      <c r="O888" s="72" t="n">
        <f aca="false">L888*F888</f>
        <v>0</v>
      </c>
      <c r="P888" s="73" t="n">
        <v>20</v>
      </c>
      <c r="Q888" s="62" t="n">
        <f aca="false">L888*H888*F888</f>
        <v>0</v>
      </c>
      <c r="R888" s="62" t="n">
        <f aca="false">R887+Q888</f>
        <v>118.788</v>
      </c>
    </row>
    <row r="889" s="1" customFormat="true" ht="12.8" hidden="false" customHeight="false" outlineLevel="0" collapsed="false">
      <c r="A889" s="93"/>
      <c r="B889" s="93" t="s">
        <v>1019</v>
      </c>
      <c r="C889" s="135" t="s">
        <v>1348</v>
      </c>
      <c r="D889" s="64" t="s">
        <v>1349</v>
      </c>
      <c r="E889" s="65" t="s">
        <v>65</v>
      </c>
      <c r="F889" s="65" t="n">
        <v>6</v>
      </c>
      <c r="G889" s="66" t="n">
        <v>4.89</v>
      </c>
      <c r="H889" s="91" t="n">
        <f aca="false">G889*0.95</f>
        <v>4.6455</v>
      </c>
      <c r="I889" s="66" t="s">
        <v>951</v>
      </c>
      <c r="J889" s="68" t="s">
        <v>28</v>
      </c>
      <c r="K889" s="268"/>
      <c r="L889" s="70"/>
      <c r="M889" s="70"/>
      <c r="N889" s="71" t="n">
        <f aca="false">O889*G889</f>
        <v>0</v>
      </c>
      <c r="O889" s="72" t="n">
        <f aca="false">L889*F889</f>
        <v>0</v>
      </c>
      <c r="P889" s="73" t="n">
        <v>20</v>
      </c>
      <c r="Q889" s="62" t="n">
        <f aca="false">L889*H889*F889</f>
        <v>0</v>
      </c>
      <c r="R889" s="62" t="n">
        <f aca="false">R888+Q889</f>
        <v>118.788</v>
      </c>
    </row>
    <row r="890" s="1" customFormat="true" ht="12.8" hidden="false" customHeight="false" outlineLevel="0" collapsed="false">
      <c r="A890" s="93"/>
      <c r="B890" s="93" t="s">
        <v>1019</v>
      </c>
      <c r="C890" s="135" t="s">
        <v>1350</v>
      </c>
      <c r="D890" s="64" t="s">
        <v>1351</v>
      </c>
      <c r="E890" s="65" t="s">
        <v>65</v>
      </c>
      <c r="F890" s="65" t="n">
        <v>6</v>
      </c>
      <c r="G890" s="66" t="n">
        <v>4.11</v>
      </c>
      <c r="H890" s="91" t="n">
        <f aca="false">G890*0.95</f>
        <v>3.9045</v>
      </c>
      <c r="I890" s="66" t="s">
        <v>951</v>
      </c>
      <c r="J890" s="68" t="s">
        <v>28</v>
      </c>
      <c r="K890" s="270"/>
      <c r="L890" s="70"/>
      <c r="M890" s="70"/>
      <c r="N890" s="71" t="n">
        <f aca="false">O890*G890</f>
        <v>0</v>
      </c>
      <c r="O890" s="72" t="n">
        <f aca="false">L890*F890</f>
        <v>0</v>
      </c>
      <c r="P890" s="73" t="n">
        <v>20</v>
      </c>
      <c r="Q890" s="62" t="n">
        <f aca="false">L890*H890*F890</f>
        <v>0</v>
      </c>
      <c r="R890" s="62" t="n">
        <f aca="false">R889+Q890</f>
        <v>118.788</v>
      </c>
    </row>
    <row r="891" s="1" customFormat="true" ht="12.8" hidden="false" customHeight="false" outlineLevel="0" collapsed="false">
      <c r="A891" s="93"/>
      <c r="B891" s="93" t="s">
        <v>1019</v>
      </c>
      <c r="C891" s="135" t="s">
        <v>1352</v>
      </c>
      <c r="D891" s="64" t="s">
        <v>1353</v>
      </c>
      <c r="E891" s="65" t="s">
        <v>65</v>
      </c>
      <c r="F891" s="65" t="n">
        <v>6</v>
      </c>
      <c r="G891" s="66" t="n">
        <v>4.58</v>
      </c>
      <c r="H891" s="91" t="n">
        <f aca="false">G891*0.95</f>
        <v>4.351</v>
      </c>
      <c r="I891" s="66" t="s">
        <v>951</v>
      </c>
      <c r="J891" s="68" t="s">
        <v>28</v>
      </c>
      <c r="K891" s="270"/>
      <c r="L891" s="70"/>
      <c r="M891" s="70"/>
      <c r="N891" s="71" t="n">
        <f aca="false">O891*G891</f>
        <v>0</v>
      </c>
      <c r="O891" s="72" t="n">
        <f aca="false">L891*F891</f>
        <v>0</v>
      </c>
      <c r="P891" s="73" t="n">
        <v>20</v>
      </c>
      <c r="Q891" s="62" t="n">
        <f aca="false">L891*H891*F891</f>
        <v>0</v>
      </c>
      <c r="R891" s="62" t="n">
        <f aca="false">R890+Q891</f>
        <v>118.788</v>
      </c>
    </row>
    <row r="892" s="1" customFormat="true" ht="12.8" hidden="false" customHeight="false" outlineLevel="0" collapsed="false">
      <c r="A892" s="93"/>
      <c r="B892" s="93" t="s">
        <v>1019</v>
      </c>
      <c r="C892" s="135" t="s">
        <v>1354</v>
      </c>
      <c r="D892" s="64" t="s">
        <v>1355</v>
      </c>
      <c r="E892" s="65" t="s">
        <v>65</v>
      </c>
      <c r="F892" s="65" t="n">
        <v>6</v>
      </c>
      <c r="G892" s="66" t="n">
        <v>4.58</v>
      </c>
      <c r="H892" s="91" t="n">
        <f aca="false">G892*0.95</f>
        <v>4.351</v>
      </c>
      <c r="I892" s="66" t="s">
        <v>951</v>
      </c>
      <c r="J892" s="68" t="s">
        <v>28</v>
      </c>
      <c r="K892" s="270"/>
      <c r="L892" s="70"/>
      <c r="M892" s="70"/>
      <c r="N892" s="71" t="n">
        <f aca="false">O892*G892</f>
        <v>0</v>
      </c>
      <c r="O892" s="72" t="n">
        <f aca="false">L892*F892</f>
        <v>0</v>
      </c>
      <c r="P892" s="73" t="n">
        <v>20</v>
      </c>
      <c r="Q892" s="62" t="n">
        <f aca="false">L892*H892*F892</f>
        <v>0</v>
      </c>
      <c r="R892" s="62" t="n">
        <f aca="false">R891+Q892</f>
        <v>118.788</v>
      </c>
    </row>
    <row r="893" s="1" customFormat="true" ht="12.8" hidden="false" customHeight="false" outlineLevel="0" collapsed="false">
      <c r="A893" s="93"/>
      <c r="B893" s="93" t="s">
        <v>1019</v>
      </c>
      <c r="C893" s="135" t="s">
        <v>1356</v>
      </c>
      <c r="D893" s="64" t="s">
        <v>1357</v>
      </c>
      <c r="E893" s="65" t="s">
        <v>65</v>
      </c>
      <c r="F893" s="65" t="n">
        <v>6</v>
      </c>
      <c r="G893" s="66" t="n">
        <v>5.39</v>
      </c>
      <c r="H893" s="91" t="n">
        <f aca="false">G893*0.95</f>
        <v>5.1205</v>
      </c>
      <c r="I893" s="66" t="s">
        <v>951</v>
      </c>
      <c r="J893" s="280" t="s">
        <v>1037</v>
      </c>
      <c r="K893" s="268" t="s">
        <v>1038</v>
      </c>
      <c r="L893" s="70"/>
      <c r="M893" s="70"/>
      <c r="N893" s="71" t="n">
        <f aca="false">O893*G893</f>
        <v>0</v>
      </c>
      <c r="O893" s="72" t="n">
        <f aca="false">L893*F893</f>
        <v>0</v>
      </c>
      <c r="P893" s="73" t="n">
        <v>20</v>
      </c>
      <c r="Q893" s="62" t="n">
        <f aca="false">L893*H893*F893</f>
        <v>0</v>
      </c>
      <c r="R893" s="62" t="n">
        <f aca="false">R892+Q893</f>
        <v>118.788</v>
      </c>
    </row>
    <row r="894" s="1" customFormat="true" ht="12.8" hidden="false" customHeight="false" outlineLevel="0" collapsed="false">
      <c r="A894" s="93"/>
      <c r="B894" s="93" t="s">
        <v>1019</v>
      </c>
      <c r="C894" s="135" t="s">
        <v>1358</v>
      </c>
      <c r="D894" s="64" t="s">
        <v>1359</v>
      </c>
      <c r="E894" s="65" t="s">
        <v>65</v>
      </c>
      <c r="F894" s="65" t="n">
        <v>6</v>
      </c>
      <c r="G894" s="66" t="n">
        <v>4.21</v>
      </c>
      <c r="H894" s="91" t="n">
        <f aca="false">G894*0.95</f>
        <v>3.9995</v>
      </c>
      <c r="I894" s="66" t="s">
        <v>951</v>
      </c>
      <c r="J894" s="68" t="s">
        <v>28</v>
      </c>
      <c r="K894" s="270"/>
      <c r="L894" s="70"/>
      <c r="M894" s="70"/>
      <c r="N894" s="71" t="n">
        <f aca="false">O894*G894</f>
        <v>0</v>
      </c>
      <c r="O894" s="72" t="n">
        <f aca="false">L894*F894</f>
        <v>0</v>
      </c>
      <c r="P894" s="73" t="n">
        <v>20</v>
      </c>
      <c r="Q894" s="62" t="n">
        <f aca="false">L894*H894*F894</f>
        <v>0</v>
      </c>
      <c r="R894" s="62" t="n">
        <f aca="false">R893+Q894</f>
        <v>118.788</v>
      </c>
    </row>
    <row r="895" s="1" customFormat="true" ht="12.8" hidden="false" customHeight="false" outlineLevel="0" collapsed="false">
      <c r="A895" s="93"/>
      <c r="B895" s="93" t="s">
        <v>1019</v>
      </c>
      <c r="C895" s="135" t="s">
        <v>1360</v>
      </c>
      <c r="D895" s="64" t="s">
        <v>1361</v>
      </c>
      <c r="E895" s="65" t="s">
        <v>65</v>
      </c>
      <c r="F895" s="65" t="n">
        <v>6</v>
      </c>
      <c r="G895" s="66" t="n">
        <v>3.42</v>
      </c>
      <c r="H895" s="91" t="n">
        <f aca="false">G895*0.95</f>
        <v>3.249</v>
      </c>
      <c r="I895" s="66" t="s">
        <v>951</v>
      </c>
      <c r="J895" s="68" t="s">
        <v>28</v>
      </c>
      <c r="K895" s="268"/>
      <c r="L895" s="70"/>
      <c r="M895" s="70"/>
      <c r="N895" s="71" t="n">
        <f aca="false">O895*G895</f>
        <v>0</v>
      </c>
      <c r="O895" s="72" t="n">
        <f aca="false">L895*F895</f>
        <v>0</v>
      </c>
      <c r="P895" s="73" t="n">
        <v>20</v>
      </c>
      <c r="Q895" s="62" t="n">
        <f aca="false">L895*H895*F895</f>
        <v>0</v>
      </c>
      <c r="R895" s="62" t="n">
        <f aca="false">R894+Q895</f>
        <v>118.788</v>
      </c>
    </row>
    <row r="896" s="1" customFormat="true" ht="12.8" hidden="false" customHeight="false" outlineLevel="0" collapsed="false">
      <c r="A896" s="93"/>
      <c r="B896" s="93" t="s">
        <v>1019</v>
      </c>
      <c r="C896" s="135" t="s">
        <v>1362</v>
      </c>
      <c r="D896" s="64" t="s">
        <v>1361</v>
      </c>
      <c r="E896" s="65" t="s">
        <v>26</v>
      </c>
      <c r="F896" s="65" t="n">
        <v>12</v>
      </c>
      <c r="G896" s="66" t="n">
        <v>1.6</v>
      </c>
      <c r="H896" s="91" t="n">
        <f aca="false">G896*0.95</f>
        <v>1.52</v>
      </c>
      <c r="I896" s="66" t="s">
        <v>951</v>
      </c>
      <c r="J896" s="68" t="s">
        <v>28</v>
      </c>
      <c r="K896" s="268"/>
      <c r="L896" s="70"/>
      <c r="M896" s="70"/>
      <c r="N896" s="71" t="n">
        <f aca="false">O896*G896</f>
        <v>0</v>
      </c>
      <c r="O896" s="72" t="n">
        <f aca="false">L896*F896</f>
        <v>0</v>
      </c>
      <c r="P896" s="73" t="n">
        <v>20</v>
      </c>
      <c r="Q896" s="62" t="n">
        <f aca="false">L896*H896*F896</f>
        <v>0</v>
      </c>
      <c r="R896" s="62" t="n">
        <f aca="false">R895+Q896</f>
        <v>118.788</v>
      </c>
    </row>
    <row r="897" s="1" customFormat="true" ht="15" hidden="false" customHeight="true" outlineLevel="0" collapsed="false">
      <c r="A897" s="93"/>
      <c r="B897" s="93" t="s">
        <v>1019</v>
      </c>
      <c r="C897" s="95" t="s">
        <v>1363</v>
      </c>
      <c r="D897" s="75" t="s">
        <v>1364</v>
      </c>
      <c r="E897" s="76" t="s">
        <v>65</v>
      </c>
      <c r="F897" s="76" t="n">
        <v>6</v>
      </c>
      <c r="G897" s="77" t="n">
        <v>4.21</v>
      </c>
      <c r="H897" s="92" t="n">
        <f aca="false">G897*0.95</f>
        <v>3.9995</v>
      </c>
      <c r="I897" s="77" t="s">
        <v>951</v>
      </c>
      <c r="J897" s="79" t="s">
        <v>28</v>
      </c>
      <c r="K897" s="274"/>
      <c r="L897" s="81"/>
      <c r="M897" s="81"/>
      <c r="N897" s="82" t="n">
        <f aca="false">O897*G897</f>
        <v>0</v>
      </c>
      <c r="O897" s="83" t="n">
        <f aca="false">L897*F897</f>
        <v>0</v>
      </c>
      <c r="P897" s="84" t="n">
        <v>20</v>
      </c>
      <c r="Q897" s="62" t="n">
        <f aca="false">L897*H897*F897</f>
        <v>0</v>
      </c>
      <c r="R897" s="62" t="n">
        <f aca="false">R896+Q897</f>
        <v>118.788</v>
      </c>
    </row>
    <row r="898" s="1" customFormat="true" ht="12.8" hidden="false" customHeight="false" outlineLevel="0" collapsed="false">
      <c r="A898" s="93"/>
      <c r="B898" s="93" t="s">
        <v>1019</v>
      </c>
      <c r="C898" s="94" t="s">
        <v>1365</v>
      </c>
      <c r="D898" s="52" t="s">
        <v>1366</v>
      </c>
      <c r="E898" s="53" t="s">
        <v>65</v>
      </c>
      <c r="F898" s="53" t="n">
        <v>6</v>
      </c>
      <c r="G898" s="54" t="n">
        <v>6.37</v>
      </c>
      <c r="H898" s="90" t="n">
        <f aca="false">G898*0.95</f>
        <v>6.0515</v>
      </c>
      <c r="I898" s="54" t="s">
        <v>951</v>
      </c>
      <c r="J898" s="56" t="s">
        <v>28</v>
      </c>
      <c r="K898" s="275"/>
      <c r="L898" s="58"/>
      <c r="M898" s="58"/>
      <c r="N898" s="59" t="n">
        <f aca="false">O898*G898</f>
        <v>0</v>
      </c>
      <c r="O898" s="60" t="n">
        <f aca="false">L898*F898</f>
        <v>0</v>
      </c>
      <c r="P898" s="61" t="n">
        <v>20</v>
      </c>
      <c r="Q898" s="62" t="n">
        <f aca="false">L898*H898*F898</f>
        <v>0</v>
      </c>
      <c r="R898" s="62" t="n">
        <f aca="false">R897+Q898</f>
        <v>118.788</v>
      </c>
    </row>
    <row r="899" s="1" customFormat="true" ht="12.8" hidden="false" customHeight="false" outlineLevel="0" collapsed="false">
      <c r="A899" s="93"/>
      <c r="B899" s="93" t="s">
        <v>1019</v>
      </c>
      <c r="C899" s="135" t="s">
        <v>1367</v>
      </c>
      <c r="D899" s="64" t="s">
        <v>1366</v>
      </c>
      <c r="E899" s="65" t="s">
        <v>373</v>
      </c>
      <c r="F899" s="65" t="n">
        <v>6</v>
      </c>
      <c r="G899" s="66" t="n">
        <v>4.11</v>
      </c>
      <c r="H899" s="91" t="n">
        <f aca="false">G899*0.95</f>
        <v>3.9045</v>
      </c>
      <c r="I899" s="66" t="s">
        <v>951</v>
      </c>
      <c r="J899" s="68" t="s">
        <v>28</v>
      </c>
      <c r="K899" s="268"/>
      <c r="L899" s="70"/>
      <c r="M899" s="70"/>
      <c r="N899" s="71" t="n">
        <f aca="false">O899*G899</f>
        <v>0</v>
      </c>
      <c r="O899" s="72" t="n">
        <f aca="false">L899*F899</f>
        <v>0</v>
      </c>
      <c r="P899" s="73" t="n">
        <v>20</v>
      </c>
      <c r="Q899" s="62" t="n">
        <f aca="false">L899*H899*F899</f>
        <v>0</v>
      </c>
      <c r="R899" s="62" t="n">
        <f aca="false">R898+Q899</f>
        <v>118.788</v>
      </c>
    </row>
    <row r="900" s="1" customFormat="true" ht="12.8" hidden="false" customHeight="false" outlineLevel="0" collapsed="false">
      <c r="A900" s="93"/>
      <c r="B900" s="93" t="s">
        <v>1019</v>
      </c>
      <c r="C900" s="135" t="s">
        <v>1368</v>
      </c>
      <c r="D900" s="64" t="s">
        <v>970</v>
      </c>
      <c r="E900" s="65" t="s">
        <v>65</v>
      </c>
      <c r="F900" s="65" t="n">
        <v>6</v>
      </c>
      <c r="G900" s="66" t="n">
        <v>3.74</v>
      </c>
      <c r="H900" s="91" t="n">
        <f aca="false">G900*0.95</f>
        <v>3.553</v>
      </c>
      <c r="I900" s="66" t="s">
        <v>951</v>
      </c>
      <c r="J900" s="68" t="s">
        <v>28</v>
      </c>
      <c r="K900" s="268"/>
      <c r="L900" s="70"/>
      <c r="M900" s="70"/>
      <c r="N900" s="71" t="n">
        <f aca="false">O900*G900</f>
        <v>0</v>
      </c>
      <c r="O900" s="72" t="n">
        <f aca="false">L900*F900</f>
        <v>0</v>
      </c>
      <c r="P900" s="73" t="n">
        <v>20</v>
      </c>
      <c r="Q900" s="62" t="n">
        <f aca="false">L900*H900*F900</f>
        <v>0</v>
      </c>
      <c r="R900" s="62" t="n">
        <f aca="false">R899+Q900</f>
        <v>118.788</v>
      </c>
    </row>
    <row r="901" s="1" customFormat="true" ht="12.8" hidden="false" customHeight="false" outlineLevel="0" collapsed="false">
      <c r="A901" s="93"/>
      <c r="B901" s="93" t="s">
        <v>1019</v>
      </c>
      <c r="C901" s="135" t="s">
        <v>1369</v>
      </c>
      <c r="D901" s="64" t="s">
        <v>1370</v>
      </c>
      <c r="E901" s="65" t="s">
        <v>65</v>
      </c>
      <c r="F901" s="65" t="n">
        <v>6</v>
      </c>
      <c r="G901" s="66" t="n">
        <v>4.42</v>
      </c>
      <c r="H901" s="91" t="n">
        <f aca="false">G901*0.95</f>
        <v>4.199</v>
      </c>
      <c r="I901" s="66" t="s">
        <v>951</v>
      </c>
      <c r="J901" s="68" t="s">
        <v>28</v>
      </c>
      <c r="K901" s="270"/>
      <c r="L901" s="70"/>
      <c r="M901" s="70"/>
      <c r="N901" s="71" t="n">
        <f aca="false">O901*G901</f>
        <v>0</v>
      </c>
      <c r="O901" s="72" t="n">
        <f aca="false">L901*F901</f>
        <v>0</v>
      </c>
      <c r="P901" s="73" t="n">
        <v>20</v>
      </c>
      <c r="Q901" s="62" t="n">
        <f aca="false">L901*H901*F901</f>
        <v>0</v>
      </c>
      <c r="R901" s="62" t="n">
        <f aca="false">R900+Q901</f>
        <v>118.788</v>
      </c>
    </row>
    <row r="902" s="1" customFormat="true" ht="12.8" hidden="false" customHeight="false" outlineLevel="0" collapsed="false">
      <c r="A902" s="93"/>
      <c r="B902" s="93" t="s">
        <v>1019</v>
      </c>
      <c r="C902" s="135" t="s">
        <v>1371</v>
      </c>
      <c r="D902" s="64" t="s">
        <v>1372</v>
      </c>
      <c r="E902" s="65" t="s">
        <v>65</v>
      </c>
      <c r="F902" s="65" t="n">
        <v>6</v>
      </c>
      <c r="G902" s="66" t="n">
        <v>3.99</v>
      </c>
      <c r="H902" s="91" t="n">
        <f aca="false">G902*0.95</f>
        <v>3.7905</v>
      </c>
      <c r="I902" s="66" t="s">
        <v>951</v>
      </c>
      <c r="J902" s="68" t="s">
        <v>28</v>
      </c>
      <c r="K902" s="268"/>
      <c r="L902" s="70"/>
      <c r="M902" s="70"/>
      <c r="N902" s="71" t="n">
        <f aca="false">O902*G902</f>
        <v>0</v>
      </c>
      <c r="O902" s="72" t="n">
        <f aca="false">L902*F902</f>
        <v>0</v>
      </c>
      <c r="P902" s="73" t="n">
        <v>20</v>
      </c>
      <c r="Q902" s="62" t="n">
        <f aca="false">L902*H902*F902</f>
        <v>0</v>
      </c>
      <c r="R902" s="62" t="n">
        <f aca="false">R901+Q902</f>
        <v>118.788</v>
      </c>
    </row>
    <row r="903" s="1" customFormat="true" ht="12.8" hidden="false" customHeight="false" outlineLevel="0" collapsed="false">
      <c r="A903" s="93"/>
      <c r="B903" s="93" t="s">
        <v>1019</v>
      </c>
      <c r="C903" s="135" t="s">
        <v>1373</v>
      </c>
      <c r="D903" s="64" t="s">
        <v>1374</v>
      </c>
      <c r="E903" s="65" t="s">
        <v>65</v>
      </c>
      <c r="F903" s="65" t="n">
        <v>6</v>
      </c>
      <c r="G903" s="66" t="n">
        <v>5.03</v>
      </c>
      <c r="H903" s="91" t="n">
        <f aca="false">G903*0.95</f>
        <v>4.7785</v>
      </c>
      <c r="I903" s="66" t="s">
        <v>951</v>
      </c>
      <c r="J903" s="68" t="s">
        <v>28</v>
      </c>
      <c r="K903" s="268"/>
      <c r="L903" s="70"/>
      <c r="M903" s="70"/>
      <c r="N903" s="71" t="n">
        <f aca="false">O903*G903</f>
        <v>0</v>
      </c>
      <c r="O903" s="72" t="n">
        <f aca="false">L903*F903</f>
        <v>0</v>
      </c>
      <c r="P903" s="73" t="n">
        <v>20</v>
      </c>
      <c r="Q903" s="62" t="n">
        <f aca="false">L903*H903*F903</f>
        <v>0</v>
      </c>
      <c r="R903" s="62" t="n">
        <f aca="false">R902+Q903</f>
        <v>118.788</v>
      </c>
    </row>
    <row r="904" s="1" customFormat="true" ht="12.8" hidden="false" customHeight="false" outlineLevel="0" collapsed="false">
      <c r="A904" s="93"/>
      <c r="B904" s="93" t="s">
        <v>1019</v>
      </c>
      <c r="C904" s="135" t="s">
        <v>1375</v>
      </c>
      <c r="D904" s="64" t="s">
        <v>1376</v>
      </c>
      <c r="E904" s="65" t="s">
        <v>65</v>
      </c>
      <c r="F904" s="65" t="n">
        <v>6</v>
      </c>
      <c r="G904" s="66" t="n">
        <v>3.25</v>
      </c>
      <c r="H904" s="91" t="n">
        <f aca="false">G904*0.95</f>
        <v>3.0875</v>
      </c>
      <c r="I904" s="66" t="s">
        <v>951</v>
      </c>
      <c r="J904" s="68" t="s">
        <v>28</v>
      </c>
      <c r="K904" s="268"/>
      <c r="L904" s="70"/>
      <c r="M904" s="70"/>
      <c r="N904" s="71" t="n">
        <f aca="false">O904*G904</f>
        <v>0</v>
      </c>
      <c r="O904" s="72" t="n">
        <f aca="false">L904*F904</f>
        <v>0</v>
      </c>
      <c r="P904" s="73" t="n">
        <v>20</v>
      </c>
      <c r="Q904" s="62" t="n">
        <f aca="false">L904*H904*F904</f>
        <v>0</v>
      </c>
      <c r="R904" s="62" t="n">
        <f aca="false">R903+Q904</f>
        <v>118.788</v>
      </c>
    </row>
    <row r="905" s="1" customFormat="true" ht="12.8" hidden="false" customHeight="false" outlineLevel="0" collapsed="false">
      <c r="A905" s="93"/>
      <c r="B905" s="93" t="s">
        <v>1019</v>
      </c>
      <c r="C905" s="135" t="s">
        <v>1377</v>
      </c>
      <c r="D905" s="64" t="s">
        <v>1378</v>
      </c>
      <c r="E905" s="65" t="s">
        <v>65</v>
      </c>
      <c r="F905" s="65" t="n">
        <v>6</v>
      </c>
      <c r="G905" s="66" t="n">
        <v>5.26</v>
      </c>
      <c r="H905" s="91" t="n">
        <f aca="false">G905*0.95</f>
        <v>4.997</v>
      </c>
      <c r="I905" s="66" t="s">
        <v>951</v>
      </c>
      <c r="J905" s="280" t="s">
        <v>1037</v>
      </c>
      <c r="K905" s="268" t="s">
        <v>1038</v>
      </c>
      <c r="L905" s="70"/>
      <c r="M905" s="70"/>
      <c r="N905" s="71" t="n">
        <f aca="false">O905*G905</f>
        <v>0</v>
      </c>
      <c r="O905" s="72" t="n">
        <f aca="false">L905*F905</f>
        <v>0</v>
      </c>
      <c r="P905" s="73" t="n">
        <v>20</v>
      </c>
      <c r="Q905" s="62" t="n">
        <f aca="false">L905*H905*F905</f>
        <v>0</v>
      </c>
      <c r="R905" s="62" t="n">
        <f aca="false">R904+Q905</f>
        <v>118.788</v>
      </c>
    </row>
    <row r="906" s="1" customFormat="true" ht="12.8" hidden="false" customHeight="false" outlineLevel="0" collapsed="false">
      <c r="A906" s="93"/>
      <c r="B906" s="93" t="s">
        <v>1019</v>
      </c>
      <c r="C906" s="135" t="s">
        <v>1379</v>
      </c>
      <c r="D906" s="64" t="s">
        <v>1380</v>
      </c>
      <c r="E906" s="65" t="s">
        <v>65</v>
      </c>
      <c r="F906" s="65" t="n">
        <v>6</v>
      </c>
      <c r="G906" s="66" t="n">
        <v>3.58</v>
      </c>
      <c r="H906" s="91" t="n">
        <f aca="false">G906*0.95</f>
        <v>3.401</v>
      </c>
      <c r="I906" s="66" t="s">
        <v>951</v>
      </c>
      <c r="J906" s="68" t="s">
        <v>28</v>
      </c>
      <c r="K906" s="268"/>
      <c r="L906" s="70"/>
      <c r="M906" s="70"/>
      <c r="N906" s="71" t="n">
        <f aca="false">O906*G906</f>
        <v>0</v>
      </c>
      <c r="O906" s="72" t="n">
        <f aca="false">L906*F906</f>
        <v>0</v>
      </c>
      <c r="P906" s="73" t="n">
        <v>20</v>
      </c>
      <c r="Q906" s="62" t="n">
        <f aca="false">L906*H906*F906</f>
        <v>0</v>
      </c>
      <c r="R906" s="62" t="n">
        <f aca="false">R905+Q906</f>
        <v>118.788</v>
      </c>
    </row>
    <row r="907" s="1" customFormat="true" ht="12.8" hidden="false" customHeight="false" outlineLevel="0" collapsed="false">
      <c r="A907" s="93"/>
      <c r="B907" s="93" t="s">
        <v>1019</v>
      </c>
      <c r="C907" s="135" t="s">
        <v>1381</v>
      </c>
      <c r="D907" s="64" t="s">
        <v>1382</v>
      </c>
      <c r="E907" s="65" t="s">
        <v>65</v>
      </c>
      <c r="F907" s="65" t="n">
        <v>6</v>
      </c>
      <c r="G907" s="66" t="n">
        <v>4</v>
      </c>
      <c r="H907" s="91" t="n">
        <f aca="false">G907*0.95</f>
        <v>3.8</v>
      </c>
      <c r="I907" s="66" t="s">
        <v>951</v>
      </c>
      <c r="J907" s="68" t="s">
        <v>28</v>
      </c>
      <c r="K907" s="268"/>
      <c r="L907" s="70"/>
      <c r="M907" s="70"/>
      <c r="N907" s="71" t="n">
        <f aca="false">O907*G907</f>
        <v>0</v>
      </c>
      <c r="O907" s="72" t="n">
        <f aca="false">L907*F907</f>
        <v>0</v>
      </c>
      <c r="P907" s="73" t="n">
        <v>20</v>
      </c>
      <c r="Q907" s="62" t="n">
        <f aca="false">L907*H907*F907</f>
        <v>0</v>
      </c>
      <c r="R907" s="62" t="n">
        <f aca="false">R906+Q907</f>
        <v>118.788</v>
      </c>
    </row>
    <row r="908" s="1" customFormat="true" ht="12.8" hidden="false" customHeight="false" outlineLevel="0" collapsed="false">
      <c r="A908" s="93"/>
      <c r="B908" s="93" t="s">
        <v>1019</v>
      </c>
      <c r="C908" s="135" t="s">
        <v>1383</v>
      </c>
      <c r="D908" s="64" t="s">
        <v>1384</v>
      </c>
      <c r="E908" s="65" t="s">
        <v>65</v>
      </c>
      <c r="F908" s="65" t="n">
        <v>6</v>
      </c>
      <c r="G908" s="66" t="n">
        <v>4.32</v>
      </c>
      <c r="H908" s="91" t="n">
        <f aca="false">G908*0.95</f>
        <v>4.104</v>
      </c>
      <c r="I908" s="66" t="s">
        <v>951</v>
      </c>
      <c r="J908" s="68" t="s">
        <v>28</v>
      </c>
      <c r="K908" s="270"/>
      <c r="L908" s="70"/>
      <c r="M908" s="70"/>
      <c r="N908" s="71" t="n">
        <f aca="false">O908*G908</f>
        <v>0</v>
      </c>
      <c r="O908" s="72" t="n">
        <f aca="false">L908*F908</f>
        <v>0</v>
      </c>
      <c r="P908" s="73" t="n">
        <v>20</v>
      </c>
      <c r="Q908" s="62" t="n">
        <f aca="false">L908*H908*F908</f>
        <v>0</v>
      </c>
      <c r="R908" s="62" t="n">
        <f aca="false">R907+Q908</f>
        <v>118.788</v>
      </c>
    </row>
    <row r="909" s="1" customFormat="true" ht="12.8" hidden="false" customHeight="false" outlineLevel="0" collapsed="false">
      <c r="A909" s="93"/>
      <c r="B909" s="93" t="s">
        <v>1019</v>
      </c>
      <c r="C909" s="135" t="s">
        <v>1385</v>
      </c>
      <c r="D909" s="64" t="s">
        <v>1386</v>
      </c>
      <c r="E909" s="65" t="s">
        <v>65</v>
      </c>
      <c r="F909" s="65" t="n">
        <v>6</v>
      </c>
      <c r="G909" s="66" t="n">
        <v>5.25</v>
      </c>
      <c r="H909" s="91" t="n">
        <f aca="false">G909*0.95</f>
        <v>4.9875</v>
      </c>
      <c r="I909" s="66" t="s">
        <v>951</v>
      </c>
      <c r="J909" s="280" t="s">
        <v>1037</v>
      </c>
      <c r="K909" s="268" t="s">
        <v>1038</v>
      </c>
      <c r="L909" s="70"/>
      <c r="M909" s="70"/>
      <c r="N909" s="71" t="n">
        <f aca="false">O909*G909</f>
        <v>0</v>
      </c>
      <c r="O909" s="72" t="n">
        <f aca="false">L909*F909</f>
        <v>0</v>
      </c>
      <c r="P909" s="73" t="n">
        <v>20</v>
      </c>
      <c r="Q909" s="62" t="n">
        <f aca="false">L909*H909*F909</f>
        <v>0</v>
      </c>
      <c r="R909" s="62" t="n">
        <f aca="false">R908+Q909</f>
        <v>118.788</v>
      </c>
    </row>
    <row r="910" s="1" customFormat="true" ht="12.8" hidden="false" customHeight="false" outlineLevel="0" collapsed="false">
      <c r="A910" s="93"/>
      <c r="B910" s="93" t="s">
        <v>1019</v>
      </c>
      <c r="C910" s="135" t="s">
        <v>1387</v>
      </c>
      <c r="D910" s="64" t="s">
        <v>1388</v>
      </c>
      <c r="E910" s="65" t="s">
        <v>65</v>
      </c>
      <c r="F910" s="65" t="n">
        <v>6</v>
      </c>
      <c r="G910" s="66" t="n">
        <v>3.22</v>
      </c>
      <c r="H910" s="91" t="n">
        <f aca="false">G910*0.95</f>
        <v>3.059</v>
      </c>
      <c r="I910" s="66" t="s">
        <v>951</v>
      </c>
      <c r="J910" s="68" t="s">
        <v>28</v>
      </c>
      <c r="K910" s="268"/>
      <c r="L910" s="70"/>
      <c r="M910" s="70"/>
      <c r="N910" s="71" t="n">
        <f aca="false">O910*G910</f>
        <v>0</v>
      </c>
      <c r="O910" s="72" t="n">
        <f aca="false">L910*F910</f>
        <v>0</v>
      </c>
      <c r="P910" s="73" t="n">
        <v>20</v>
      </c>
      <c r="Q910" s="62" t="n">
        <f aca="false">L910*H910*F910</f>
        <v>0</v>
      </c>
      <c r="R910" s="62" t="n">
        <f aca="false">R909+Q910</f>
        <v>118.788</v>
      </c>
    </row>
    <row r="911" s="1" customFormat="true" ht="12.8" hidden="false" customHeight="false" outlineLevel="0" collapsed="false">
      <c r="A911" s="93"/>
      <c r="B911" s="93" t="s">
        <v>1019</v>
      </c>
      <c r="C911" s="135" t="s">
        <v>1389</v>
      </c>
      <c r="D911" s="64" t="s">
        <v>1388</v>
      </c>
      <c r="E911" s="65" t="s">
        <v>26</v>
      </c>
      <c r="F911" s="65" t="n">
        <v>12</v>
      </c>
      <c r="G911" s="66" t="n">
        <v>1.58</v>
      </c>
      <c r="H911" s="91" t="n">
        <f aca="false">G911*0.95</f>
        <v>1.501</v>
      </c>
      <c r="I911" s="66" t="s">
        <v>951</v>
      </c>
      <c r="J911" s="68" t="s">
        <v>28</v>
      </c>
      <c r="K911" s="270"/>
      <c r="L911" s="70"/>
      <c r="M911" s="70"/>
      <c r="N911" s="71" t="n">
        <f aca="false">O911*G911</f>
        <v>0</v>
      </c>
      <c r="O911" s="72" t="n">
        <f aca="false">L911*F911</f>
        <v>0</v>
      </c>
      <c r="P911" s="73" t="n">
        <v>20</v>
      </c>
      <c r="Q911" s="62" t="n">
        <f aca="false">L911*H911*F911</f>
        <v>0</v>
      </c>
      <c r="R911" s="62" t="n">
        <f aca="false">R910+Q911</f>
        <v>118.788</v>
      </c>
    </row>
    <row r="912" s="1" customFormat="true" ht="12.8" hidden="false" customHeight="false" outlineLevel="0" collapsed="false">
      <c r="A912" s="93"/>
      <c r="B912" s="93" t="s">
        <v>1019</v>
      </c>
      <c r="C912" s="95" t="s">
        <v>1390</v>
      </c>
      <c r="D912" s="75" t="s">
        <v>1391</v>
      </c>
      <c r="E912" s="76" t="s">
        <v>65</v>
      </c>
      <c r="F912" s="76" t="n">
        <v>6</v>
      </c>
      <c r="G912" s="77" t="n">
        <v>3.58</v>
      </c>
      <c r="H912" s="92" t="n">
        <f aca="false">G912*0.95</f>
        <v>3.401</v>
      </c>
      <c r="I912" s="77" t="s">
        <v>951</v>
      </c>
      <c r="J912" s="79" t="s">
        <v>28</v>
      </c>
      <c r="K912" s="274"/>
      <c r="L912" s="81"/>
      <c r="M912" s="81"/>
      <c r="N912" s="82" t="n">
        <f aca="false">O912*G912</f>
        <v>0</v>
      </c>
      <c r="O912" s="83" t="n">
        <f aca="false">L912*F912</f>
        <v>0</v>
      </c>
      <c r="P912" s="84" t="n">
        <v>20</v>
      </c>
      <c r="Q912" s="62" t="n">
        <f aca="false">L912*H912*F912</f>
        <v>0</v>
      </c>
      <c r="R912" s="62" t="n">
        <f aca="false">R911+Q912</f>
        <v>118.788</v>
      </c>
    </row>
    <row r="913" customFormat="false" ht="22.05" hidden="false" customHeight="false" outlineLevel="0" collapsed="false">
      <c r="A913" s="48"/>
      <c r="B913" s="48" t="s">
        <v>1019</v>
      </c>
      <c r="D913" s="5" t="s">
        <v>1392</v>
      </c>
      <c r="E913" s="85"/>
      <c r="F913" s="85"/>
      <c r="G913" s="85"/>
      <c r="H913" s="86"/>
      <c r="I913" s="85"/>
      <c r="J913" s="85"/>
      <c r="K913" s="85"/>
      <c r="L913" s="88"/>
      <c r="M913" s="88"/>
      <c r="O913" s="88"/>
      <c r="P913" s="89"/>
      <c r="Q913" s="62" t="n">
        <f aca="false">L913*H913*F913</f>
        <v>0</v>
      </c>
      <c r="R913" s="62" t="n">
        <f aca="false">R912+Q913</f>
        <v>118.788</v>
      </c>
      <c r="S913" s="1"/>
      <c r="T913" s="1"/>
      <c r="U913" s="1"/>
      <c r="V913" s="1"/>
      <c r="W913" s="1"/>
      <c r="X913" s="1"/>
      <c r="Y913" s="1"/>
    </row>
    <row r="914" s="1" customFormat="true" ht="12.8" hidden="false" customHeight="false" outlineLevel="0" collapsed="false">
      <c r="A914" s="93"/>
      <c r="B914" s="93" t="s">
        <v>1019</v>
      </c>
      <c r="C914" s="94" t="s">
        <v>1393</v>
      </c>
      <c r="D914" s="52" t="s">
        <v>1394</v>
      </c>
      <c r="E914" s="53" t="s">
        <v>65</v>
      </c>
      <c r="F914" s="53" t="n">
        <v>6</v>
      </c>
      <c r="G914" s="54" t="n">
        <v>5.63</v>
      </c>
      <c r="H914" s="90" t="n">
        <f aca="false">G914*0.95</f>
        <v>5.3485</v>
      </c>
      <c r="I914" s="54" t="s">
        <v>1395</v>
      </c>
      <c r="J914" s="56" t="s">
        <v>28</v>
      </c>
      <c r="K914" s="277" t="s">
        <v>1396</v>
      </c>
      <c r="L914" s="58"/>
      <c r="M914" s="58"/>
      <c r="N914" s="59" t="n">
        <f aca="false">O914*G914</f>
        <v>0</v>
      </c>
      <c r="O914" s="60" t="n">
        <f aca="false">L914*F914</f>
        <v>0</v>
      </c>
      <c r="P914" s="61" t="n">
        <v>20</v>
      </c>
      <c r="Q914" s="62" t="n">
        <f aca="false">L914*H914*F914</f>
        <v>0</v>
      </c>
      <c r="R914" s="62" t="n">
        <f aca="false">R913+Q914</f>
        <v>118.788</v>
      </c>
    </row>
    <row r="915" s="1" customFormat="true" ht="12.8" hidden="false" customHeight="false" outlineLevel="0" collapsed="false">
      <c r="A915" s="93"/>
      <c r="B915" s="93" t="s">
        <v>1019</v>
      </c>
      <c r="C915" s="135" t="s">
        <v>1397</v>
      </c>
      <c r="D915" s="64" t="s">
        <v>1398</v>
      </c>
      <c r="E915" s="65" t="s">
        <v>65</v>
      </c>
      <c r="F915" s="65" t="n">
        <v>6</v>
      </c>
      <c r="G915" s="66" t="n">
        <v>6.05</v>
      </c>
      <c r="H915" s="91" t="n">
        <f aca="false">G915*0.95</f>
        <v>5.7475</v>
      </c>
      <c r="I915" s="66" t="s">
        <v>1395</v>
      </c>
      <c r="J915" s="280" t="s">
        <v>1076</v>
      </c>
      <c r="K915" s="268" t="s">
        <v>1077</v>
      </c>
      <c r="L915" s="70"/>
      <c r="M915" s="70"/>
      <c r="N915" s="71" t="n">
        <f aca="false">O915*G915</f>
        <v>0</v>
      </c>
      <c r="O915" s="72" t="n">
        <f aca="false">L915*F915</f>
        <v>0</v>
      </c>
      <c r="P915" s="73" t="n">
        <v>20</v>
      </c>
      <c r="Q915" s="62" t="n">
        <f aca="false">L915*H915*F915</f>
        <v>0</v>
      </c>
      <c r="R915" s="62" t="n">
        <f aca="false">R914+Q915</f>
        <v>118.788</v>
      </c>
    </row>
    <row r="916" s="1" customFormat="true" ht="12.8" hidden="false" customHeight="false" outlineLevel="0" collapsed="false">
      <c r="A916" s="93"/>
      <c r="B916" s="93" t="s">
        <v>1019</v>
      </c>
      <c r="C916" s="135" t="s">
        <v>1399</v>
      </c>
      <c r="D916" s="64" t="s">
        <v>1400</v>
      </c>
      <c r="E916" s="65" t="s">
        <v>65</v>
      </c>
      <c r="F916" s="65" t="n">
        <v>6</v>
      </c>
      <c r="G916" s="66" t="n">
        <v>4.74</v>
      </c>
      <c r="H916" s="91" t="n">
        <f aca="false">G916*0.95</f>
        <v>4.503</v>
      </c>
      <c r="I916" s="66" t="s">
        <v>1395</v>
      </c>
      <c r="J916" s="68" t="s">
        <v>28</v>
      </c>
      <c r="K916" s="270"/>
      <c r="L916" s="70"/>
      <c r="M916" s="70"/>
      <c r="N916" s="71" t="n">
        <f aca="false">O916*G916</f>
        <v>0</v>
      </c>
      <c r="O916" s="72" t="n">
        <f aca="false">L916*F916</f>
        <v>0</v>
      </c>
      <c r="P916" s="73" t="n">
        <v>20</v>
      </c>
      <c r="Q916" s="62" t="n">
        <f aca="false">L916*H916*F916</f>
        <v>0</v>
      </c>
      <c r="R916" s="62" t="n">
        <f aca="false">R915+Q916</f>
        <v>118.788</v>
      </c>
    </row>
    <row r="917" s="1" customFormat="true" ht="12.8" hidden="false" customHeight="false" outlineLevel="0" collapsed="false">
      <c r="A917" s="93"/>
      <c r="B917" s="93" t="s">
        <v>1019</v>
      </c>
      <c r="C917" s="135" t="s">
        <v>1401</v>
      </c>
      <c r="D917" s="64" t="s">
        <v>1402</v>
      </c>
      <c r="E917" s="65" t="s">
        <v>65</v>
      </c>
      <c r="F917" s="65" t="n">
        <v>6</v>
      </c>
      <c r="G917" s="66" t="n">
        <v>6.2</v>
      </c>
      <c r="H917" s="91" t="n">
        <f aca="false">G917*0.95</f>
        <v>5.89</v>
      </c>
      <c r="I917" s="66" t="s">
        <v>1395</v>
      </c>
      <c r="J917" s="68" t="s">
        <v>28</v>
      </c>
      <c r="K917" s="268"/>
      <c r="L917" s="70"/>
      <c r="M917" s="70"/>
      <c r="N917" s="71" t="n">
        <f aca="false">O917*G917</f>
        <v>0</v>
      </c>
      <c r="O917" s="72" t="n">
        <f aca="false">L917*F917</f>
        <v>0</v>
      </c>
      <c r="P917" s="73" t="n">
        <v>20</v>
      </c>
      <c r="Q917" s="62" t="n">
        <f aca="false">L917*H917*F917</f>
        <v>0</v>
      </c>
      <c r="R917" s="62" t="n">
        <f aca="false">R916+Q917</f>
        <v>118.788</v>
      </c>
    </row>
    <row r="918" s="1" customFormat="true" ht="12.8" hidden="false" customHeight="false" outlineLevel="0" collapsed="false">
      <c r="A918" s="93"/>
      <c r="B918" s="93" t="s">
        <v>1019</v>
      </c>
      <c r="C918" s="135" t="s">
        <v>1403</v>
      </c>
      <c r="D918" s="64" t="s">
        <v>1404</v>
      </c>
      <c r="E918" s="65" t="s">
        <v>65</v>
      </c>
      <c r="F918" s="65" t="n">
        <v>6</v>
      </c>
      <c r="G918" s="66" t="n">
        <v>5.05</v>
      </c>
      <c r="H918" s="91" t="n">
        <f aca="false">G918*0.95</f>
        <v>4.7975</v>
      </c>
      <c r="I918" s="66" t="s">
        <v>1395</v>
      </c>
      <c r="J918" s="68" t="s">
        <v>28</v>
      </c>
      <c r="K918" s="270"/>
      <c r="L918" s="70"/>
      <c r="M918" s="70"/>
      <c r="N918" s="71" t="n">
        <f aca="false">O918*G918</f>
        <v>0</v>
      </c>
      <c r="O918" s="72" t="n">
        <f aca="false">L918*F918</f>
        <v>0</v>
      </c>
      <c r="P918" s="73" t="n">
        <v>20</v>
      </c>
      <c r="Q918" s="62" t="n">
        <f aca="false">L918*H918*F918</f>
        <v>0</v>
      </c>
      <c r="R918" s="62" t="n">
        <f aca="false">R917+Q918</f>
        <v>118.788</v>
      </c>
    </row>
    <row r="919" s="1" customFormat="true" ht="12.8" hidden="false" customHeight="false" outlineLevel="0" collapsed="false">
      <c r="A919" s="93"/>
      <c r="B919" s="93" t="s">
        <v>1019</v>
      </c>
      <c r="C919" s="135" t="s">
        <v>1405</v>
      </c>
      <c r="D919" s="64" t="s">
        <v>1406</v>
      </c>
      <c r="E919" s="65" t="s">
        <v>65</v>
      </c>
      <c r="F919" s="65" t="n">
        <v>6</v>
      </c>
      <c r="G919" s="66" t="n">
        <v>7.1</v>
      </c>
      <c r="H919" s="91" t="n">
        <f aca="false">G919*0.95</f>
        <v>6.745</v>
      </c>
      <c r="I919" s="66" t="s">
        <v>1407</v>
      </c>
      <c r="J919" s="68" t="s">
        <v>28</v>
      </c>
      <c r="K919" s="268"/>
      <c r="L919" s="70"/>
      <c r="M919" s="70"/>
      <c r="N919" s="71" t="n">
        <f aca="false">O919*G919</f>
        <v>0</v>
      </c>
      <c r="O919" s="72" t="n">
        <f aca="false">L919*F919</f>
        <v>0</v>
      </c>
      <c r="P919" s="73" t="n">
        <v>20</v>
      </c>
      <c r="Q919" s="62" t="n">
        <f aca="false">L919*H919*F919</f>
        <v>0</v>
      </c>
      <c r="R919" s="62" t="n">
        <f aca="false">R918+Q919</f>
        <v>118.788</v>
      </c>
    </row>
    <row r="920" s="1" customFormat="true" ht="12.8" hidden="false" customHeight="false" outlineLevel="0" collapsed="false">
      <c r="A920" s="93"/>
      <c r="B920" s="93" t="s">
        <v>1019</v>
      </c>
      <c r="C920" s="135" t="s">
        <v>1408</v>
      </c>
      <c r="D920" s="64" t="s">
        <v>1409</v>
      </c>
      <c r="E920" s="65" t="s">
        <v>65</v>
      </c>
      <c r="F920" s="65" t="n">
        <v>6</v>
      </c>
      <c r="G920" s="66" t="n">
        <v>3</v>
      </c>
      <c r="H920" s="91" t="n">
        <f aca="false">G920*0.95</f>
        <v>2.85</v>
      </c>
      <c r="I920" s="66" t="s">
        <v>1395</v>
      </c>
      <c r="J920" s="68" t="s">
        <v>28</v>
      </c>
      <c r="K920" s="270"/>
      <c r="L920" s="70"/>
      <c r="M920" s="70"/>
      <c r="N920" s="71" t="n">
        <f aca="false">O920*G920</f>
        <v>0</v>
      </c>
      <c r="O920" s="72" t="n">
        <f aca="false">L920*F920</f>
        <v>0</v>
      </c>
      <c r="P920" s="73" t="n">
        <v>20</v>
      </c>
      <c r="Q920" s="62" t="n">
        <f aca="false">L920*H920*F920</f>
        <v>0</v>
      </c>
      <c r="R920" s="62" t="n">
        <f aca="false">R919+Q920</f>
        <v>118.788</v>
      </c>
    </row>
    <row r="921" s="1" customFormat="true" ht="12.8" hidden="false" customHeight="false" outlineLevel="0" collapsed="false">
      <c r="A921" s="93"/>
      <c r="B921" s="93" t="s">
        <v>1019</v>
      </c>
      <c r="C921" s="135" t="s">
        <v>1410</v>
      </c>
      <c r="D921" s="64" t="s">
        <v>1411</v>
      </c>
      <c r="E921" s="65" t="s">
        <v>65</v>
      </c>
      <c r="F921" s="65" t="n">
        <v>6</v>
      </c>
      <c r="G921" s="66" t="n">
        <v>4.21</v>
      </c>
      <c r="H921" s="91" t="n">
        <f aca="false">G921*0.95</f>
        <v>3.9995</v>
      </c>
      <c r="I921" s="66" t="s">
        <v>1395</v>
      </c>
      <c r="J921" s="68" t="s">
        <v>28</v>
      </c>
      <c r="K921" s="270"/>
      <c r="L921" s="70"/>
      <c r="M921" s="70"/>
      <c r="N921" s="71" t="n">
        <f aca="false">O921*G921</f>
        <v>0</v>
      </c>
      <c r="O921" s="72" t="n">
        <f aca="false">L921*F921</f>
        <v>0</v>
      </c>
      <c r="P921" s="73" t="n">
        <v>20</v>
      </c>
      <c r="Q921" s="62" t="n">
        <f aca="false">L921*H921*F921</f>
        <v>0</v>
      </c>
      <c r="R921" s="62" t="n">
        <f aca="false">R920+Q921</f>
        <v>118.788</v>
      </c>
    </row>
    <row r="922" s="1" customFormat="true" ht="12.8" hidden="false" customHeight="false" outlineLevel="0" collapsed="false">
      <c r="A922" s="93"/>
      <c r="B922" s="93" t="s">
        <v>1019</v>
      </c>
      <c r="C922" s="135" t="s">
        <v>1412</v>
      </c>
      <c r="D922" s="64" t="s">
        <v>1413</v>
      </c>
      <c r="E922" s="65" t="s">
        <v>65</v>
      </c>
      <c r="F922" s="65" t="n">
        <v>6</v>
      </c>
      <c r="G922" s="66" t="n">
        <v>4.1</v>
      </c>
      <c r="H922" s="91" t="n">
        <f aca="false">G922*0.95</f>
        <v>3.895</v>
      </c>
      <c r="I922" s="66" t="s">
        <v>1395</v>
      </c>
      <c r="J922" s="68" t="s">
        <v>28</v>
      </c>
      <c r="K922" s="270"/>
      <c r="L922" s="81"/>
      <c r="M922" s="81"/>
      <c r="N922" s="71" t="n">
        <f aca="false">O922*G922</f>
        <v>0</v>
      </c>
      <c r="O922" s="83" t="n">
        <f aca="false">L922*F922</f>
        <v>0</v>
      </c>
      <c r="P922" s="84" t="n">
        <v>20</v>
      </c>
      <c r="Q922" s="62" t="n">
        <f aca="false">L922*H922*F922</f>
        <v>0</v>
      </c>
      <c r="R922" s="62" t="n">
        <f aca="false">R921+Q922</f>
        <v>118.788</v>
      </c>
    </row>
    <row r="923" s="1" customFormat="true" ht="12.8" hidden="false" customHeight="false" outlineLevel="0" collapsed="false">
      <c r="A923" s="93"/>
      <c r="B923" s="93" t="s">
        <v>1019</v>
      </c>
      <c r="C923" s="94" t="s">
        <v>1414</v>
      </c>
      <c r="D923" s="52" t="s">
        <v>1415</v>
      </c>
      <c r="E923" s="53" t="s">
        <v>65</v>
      </c>
      <c r="F923" s="53" t="n">
        <v>6</v>
      </c>
      <c r="G923" s="54" t="n">
        <v>6.11</v>
      </c>
      <c r="H923" s="90" t="n">
        <f aca="false">G923*0.95</f>
        <v>5.8045</v>
      </c>
      <c r="I923" s="54" t="s">
        <v>1395</v>
      </c>
      <c r="J923" s="56" t="s">
        <v>28</v>
      </c>
      <c r="K923" s="275"/>
      <c r="L923" s="58"/>
      <c r="M923" s="58"/>
      <c r="N923" s="59" t="n">
        <f aca="false">O923*G923</f>
        <v>0</v>
      </c>
      <c r="O923" s="60" t="n">
        <f aca="false">L923*F923</f>
        <v>0</v>
      </c>
      <c r="P923" s="61" t="n">
        <v>20</v>
      </c>
      <c r="Q923" s="62" t="n">
        <f aca="false">L923*H923*F923</f>
        <v>0</v>
      </c>
      <c r="R923" s="62" t="n">
        <f aca="false">R922+Q923</f>
        <v>118.788</v>
      </c>
    </row>
    <row r="924" s="1" customFormat="true" ht="12.8" hidden="false" customHeight="false" outlineLevel="0" collapsed="false">
      <c r="A924" s="93"/>
      <c r="B924" s="93" t="s">
        <v>1019</v>
      </c>
      <c r="C924" s="135" t="s">
        <v>1416</v>
      </c>
      <c r="D924" s="64" t="s">
        <v>1417</v>
      </c>
      <c r="E924" s="65" t="s">
        <v>65</v>
      </c>
      <c r="F924" s="65" t="n">
        <v>6</v>
      </c>
      <c r="G924" s="66" t="n">
        <v>4.74</v>
      </c>
      <c r="H924" s="91" t="n">
        <f aca="false">G924*0.95</f>
        <v>4.503</v>
      </c>
      <c r="I924" s="66" t="s">
        <v>1395</v>
      </c>
      <c r="J924" s="68" t="s">
        <v>28</v>
      </c>
      <c r="K924" s="270"/>
      <c r="L924" s="70"/>
      <c r="M924" s="70"/>
      <c r="N924" s="71" t="n">
        <f aca="false">O924*G924</f>
        <v>0</v>
      </c>
      <c r="O924" s="72" t="n">
        <f aca="false">L924*F924</f>
        <v>0</v>
      </c>
      <c r="P924" s="73" t="n">
        <v>20</v>
      </c>
      <c r="Q924" s="62" t="n">
        <f aca="false">L924*H924*F924</f>
        <v>0</v>
      </c>
      <c r="R924" s="62" t="n">
        <f aca="false">R923+Q924</f>
        <v>118.788</v>
      </c>
    </row>
    <row r="925" s="1" customFormat="true" ht="12.8" hidden="false" customHeight="false" outlineLevel="0" collapsed="false">
      <c r="A925" s="93"/>
      <c r="B925" s="93" t="s">
        <v>1019</v>
      </c>
      <c r="C925" s="95" t="s">
        <v>1418</v>
      </c>
      <c r="D925" s="75" t="s">
        <v>1419</v>
      </c>
      <c r="E925" s="76" t="s">
        <v>65</v>
      </c>
      <c r="F925" s="76" t="n">
        <v>6</v>
      </c>
      <c r="G925" s="77" t="n">
        <v>4.26</v>
      </c>
      <c r="H925" s="92" t="n">
        <f aca="false">G925*0.95</f>
        <v>4.047</v>
      </c>
      <c r="I925" s="77" t="s">
        <v>1395</v>
      </c>
      <c r="J925" s="79" t="s">
        <v>28</v>
      </c>
      <c r="K925" s="273"/>
      <c r="L925" s="81"/>
      <c r="M925" s="81"/>
      <c r="N925" s="82" t="n">
        <f aca="false">O925*G925</f>
        <v>0</v>
      </c>
      <c r="O925" s="83" t="n">
        <f aca="false">L925*F925</f>
        <v>0</v>
      </c>
      <c r="P925" s="84" t="n">
        <v>20</v>
      </c>
      <c r="Q925" s="62" t="n">
        <f aca="false">L925*H925*F925</f>
        <v>0</v>
      </c>
      <c r="R925" s="62" t="n">
        <f aca="false">R924+Q925</f>
        <v>118.788</v>
      </c>
    </row>
    <row r="926" s="1" customFormat="true" ht="12.8" hidden="false" customHeight="false" outlineLevel="0" collapsed="false">
      <c r="A926" s="93"/>
      <c r="B926" s="93" t="s">
        <v>1019</v>
      </c>
      <c r="C926" s="94" t="s">
        <v>1420</v>
      </c>
      <c r="D926" s="52" t="s">
        <v>1421</v>
      </c>
      <c r="E926" s="53" t="s">
        <v>65</v>
      </c>
      <c r="F926" s="53" t="n">
        <v>6</v>
      </c>
      <c r="G926" s="54" t="n">
        <v>6.05</v>
      </c>
      <c r="H926" s="90" t="n">
        <f aca="false">G926*0.95</f>
        <v>5.7475</v>
      </c>
      <c r="I926" s="54" t="s">
        <v>1395</v>
      </c>
      <c r="J926" s="56" t="s">
        <v>28</v>
      </c>
      <c r="K926" s="275"/>
      <c r="L926" s="58"/>
      <c r="M926" s="58"/>
      <c r="N926" s="59" t="n">
        <f aca="false">O926*G926</f>
        <v>0</v>
      </c>
      <c r="O926" s="60" t="n">
        <f aca="false">L926*F926</f>
        <v>0</v>
      </c>
      <c r="P926" s="61" t="n">
        <v>20</v>
      </c>
      <c r="Q926" s="62" t="n">
        <f aca="false">L926*H926*F926</f>
        <v>0</v>
      </c>
      <c r="R926" s="62" t="n">
        <f aca="false">R925+Q926</f>
        <v>118.788</v>
      </c>
    </row>
    <row r="927" s="1" customFormat="true" ht="12.8" hidden="false" customHeight="false" outlineLevel="0" collapsed="false">
      <c r="A927" s="93"/>
      <c r="B927" s="93" t="s">
        <v>1019</v>
      </c>
      <c r="C927" s="135" t="s">
        <v>1422</v>
      </c>
      <c r="D927" s="64" t="s">
        <v>1423</v>
      </c>
      <c r="E927" s="65" t="s">
        <v>65</v>
      </c>
      <c r="F927" s="65" t="n">
        <v>6</v>
      </c>
      <c r="G927" s="66" t="n">
        <v>6.05</v>
      </c>
      <c r="H927" s="91" t="n">
        <f aca="false">G927*0.95</f>
        <v>5.7475</v>
      </c>
      <c r="I927" s="66" t="s">
        <v>1395</v>
      </c>
      <c r="J927" s="280" t="s">
        <v>1076</v>
      </c>
      <c r="K927" s="268" t="s">
        <v>1077</v>
      </c>
      <c r="L927" s="70"/>
      <c r="M927" s="70"/>
      <c r="N927" s="71" t="n">
        <f aca="false">O927*G927</f>
        <v>0</v>
      </c>
      <c r="O927" s="72" t="n">
        <f aca="false">L927*F927</f>
        <v>0</v>
      </c>
      <c r="P927" s="73" t="n">
        <v>20</v>
      </c>
      <c r="Q927" s="62" t="n">
        <f aca="false">L927*H927*F927</f>
        <v>0</v>
      </c>
      <c r="R927" s="62" t="n">
        <f aca="false">R926+Q927</f>
        <v>118.788</v>
      </c>
    </row>
    <row r="928" s="1" customFormat="true" ht="12.8" hidden="false" customHeight="false" outlineLevel="0" collapsed="false">
      <c r="A928" s="93"/>
      <c r="B928" s="93" t="s">
        <v>1019</v>
      </c>
      <c r="C928" s="135" t="s">
        <v>1424</v>
      </c>
      <c r="D928" s="64" t="s">
        <v>1425</v>
      </c>
      <c r="E928" s="65" t="s">
        <v>65</v>
      </c>
      <c r="F928" s="65" t="n">
        <v>6</v>
      </c>
      <c r="G928" s="66" t="n">
        <v>6.51</v>
      </c>
      <c r="H928" s="91" t="n">
        <f aca="false">G928*0.95</f>
        <v>6.1845</v>
      </c>
      <c r="I928" s="66" t="s">
        <v>1395</v>
      </c>
      <c r="J928" s="68" t="s">
        <v>28</v>
      </c>
      <c r="K928" s="268"/>
      <c r="L928" s="70"/>
      <c r="M928" s="70"/>
      <c r="N928" s="71" t="n">
        <f aca="false">O928*G928</f>
        <v>0</v>
      </c>
      <c r="O928" s="72" t="n">
        <f aca="false">L928*F928</f>
        <v>0</v>
      </c>
      <c r="P928" s="73" t="n">
        <v>20</v>
      </c>
      <c r="Q928" s="62" t="n">
        <f aca="false">L928*H928*F928</f>
        <v>0</v>
      </c>
      <c r="R928" s="62" t="n">
        <f aca="false">R927+Q928</f>
        <v>118.788</v>
      </c>
    </row>
    <row r="929" s="1" customFormat="true" ht="12.8" hidden="false" customHeight="false" outlineLevel="0" collapsed="false">
      <c r="A929" s="93"/>
      <c r="B929" s="93" t="s">
        <v>1019</v>
      </c>
      <c r="C929" s="135" t="s">
        <v>1426</v>
      </c>
      <c r="D929" s="64" t="s">
        <v>1427</v>
      </c>
      <c r="E929" s="65" t="s">
        <v>65</v>
      </c>
      <c r="F929" s="65" t="n">
        <v>6</v>
      </c>
      <c r="G929" s="66" t="n">
        <v>5.79</v>
      </c>
      <c r="H929" s="91" t="n">
        <f aca="false">G929*0.95</f>
        <v>5.5005</v>
      </c>
      <c r="I929" s="66" t="s">
        <v>1395</v>
      </c>
      <c r="J929" s="68" t="s">
        <v>28</v>
      </c>
      <c r="K929" s="270"/>
      <c r="L929" s="70"/>
      <c r="M929" s="70"/>
      <c r="N929" s="71" t="n">
        <f aca="false">O929*G929</f>
        <v>0</v>
      </c>
      <c r="O929" s="72" t="n">
        <f aca="false">L929*F929</f>
        <v>0</v>
      </c>
      <c r="P929" s="73" t="n">
        <v>20</v>
      </c>
      <c r="Q929" s="62" t="n">
        <f aca="false">L929*H929*F929</f>
        <v>0</v>
      </c>
      <c r="R929" s="62" t="n">
        <f aca="false">R928+Q929</f>
        <v>118.788</v>
      </c>
    </row>
    <row r="930" s="1" customFormat="true" ht="12.8" hidden="false" customHeight="false" outlineLevel="0" collapsed="false">
      <c r="A930" s="93"/>
      <c r="B930" s="93" t="s">
        <v>1019</v>
      </c>
      <c r="C930" s="135" t="s">
        <v>1428</v>
      </c>
      <c r="D930" s="64" t="s">
        <v>1429</v>
      </c>
      <c r="E930" s="65" t="s">
        <v>65</v>
      </c>
      <c r="F930" s="65" t="n">
        <v>6</v>
      </c>
      <c r="G930" s="66" t="n">
        <v>5.63</v>
      </c>
      <c r="H930" s="91" t="n">
        <f aca="false">G930*0.95</f>
        <v>5.3485</v>
      </c>
      <c r="I930" s="66" t="s">
        <v>1395</v>
      </c>
      <c r="J930" s="68" t="s">
        <v>28</v>
      </c>
      <c r="K930" s="270"/>
      <c r="L930" s="70"/>
      <c r="M930" s="70"/>
      <c r="N930" s="71" t="n">
        <f aca="false">O930*G930</f>
        <v>0</v>
      </c>
      <c r="O930" s="72" t="n">
        <f aca="false">L930*F930</f>
        <v>0</v>
      </c>
      <c r="P930" s="73" t="n">
        <v>20</v>
      </c>
      <c r="Q930" s="62" t="n">
        <f aca="false">L930*H930*F930</f>
        <v>0</v>
      </c>
      <c r="R930" s="62" t="n">
        <f aca="false">R929+Q930</f>
        <v>118.788</v>
      </c>
    </row>
    <row r="931" s="1" customFormat="true" ht="12.8" hidden="false" customHeight="false" outlineLevel="0" collapsed="false">
      <c r="A931" s="93"/>
      <c r="B931" s="93" t="s">
        <v>1019</v>
      </c>
      <c r="C931" s="95" t="s">
        <v>1430</v>
      </c>
      <c r="D931" s="75" t="s">
        <v>1431</v>
      </c>
      <c r="E931" s="76" t="s">
        <v>65</v>
      </c>
      <c r="F931" s="76" t="n">
        <v>6</v>
      </c>
      <c r="G931" s="77" t="n">
        <v>4.74</v>
      </c>
      <c r="H931" s="92" t="n">
        <f aca="false">G931*0.95</f>
        <v>4.503</v>
      </c>
      <c r="I931" s="77" t="s">
        <v>1395</v>
      </c>
      <c r="J931" s="79" t="s">
        <v>28</v>
      </c>
      <c r="K931" s="273" t="s">
        <v>1396</v>
      </c>
      <c r="L931" s="81"/>
      <c r="M931" s="81"/>
      <c r="N931" s="82" t="n">
        <f aca="false">O931*G931</f>
        <v>0</v>
      </c>
      <c r="O931" s="83" t="n">
        <f aca="false">L931*F931</f>
        <v>0</v>
      </c>
      <c r="P931" s="84" t="n">
        <v>20</v>
      </c>
      <c r="Q931" s="62" t="n">
        <f aca="false">L931*H931*F931</f>
        <v>0</v>
      </c>
      <c r="R931" s="62" t="n">
        <f aca="false">R930+Q931</f>
        <v>118.788</v>
      </c>
    </row>
    <row r="932" customFormat="false" ht="13.8" hidden="false" customHeight="false" outlineLevel="0" collapsed="false">
      <c r="A932" s="48"/>
      <c r="B932" s="48"/>
      <c r="Q932" s="62" t="n">
        <f aca="false">L932*H932*F932</f>
        <v>0</v>
      </c>
      <c r="R932" s="62" t="n">
        <f aca="false">R931+Q932</f>
        <v>118.788</v>
      </c>
      <c r="S932" s="1"/>
      <c r="T932" s="1"/>
      <c r="U932" s="1"/>
      <c r="V932" s="1"/>
      <c r="W932" s="1"/>
      <c r="X932" s="1"/>
      <c r="Y932" s="1"/>
    </row>
    <row r="933" customFormat="false" ht="14.25" hidden="false" customHeight="true" outlineLevel="0" collapsed="false">
      <c r="A933" s="117"/>
      <c r="B933" s="117"/>
      <c r="C933" s="7"/>
      <c r="D933" s="7"/>
      <c r="E933" s="34" t="s">
        <v>4</v>
      </c>
      <c r="F933" s="35" t="s">
        <v>5</v>
      </c>
      <c r="G933" s="36" t="s">
        <v>6</v>
      </c>
      <c r="H933" s="37" t="s">
        <v>7</v>
      </c>
      <c r="I933" s="38" t="s">
        <v>8</v>
      </c>
      <c r="J933" s="39" t="s">
        <v>9</v>
      </c>
      <c r="K933" s="264" t="s">
        <v>10</v>
      </c>
      <c r="L933" s="41" t="s">
        <v>11</v>
      </c>
      <c r="M933" s="41"/>
      <c r="N933" s="41"/>
      <c r="O933" s="41"/>
      <c r="P933" s="41"/>
      <c r="Q933" s="62"/>
      <c r="R933" s="62" t="n">
        <f aca="false">R932+Q933</f>
        <v>118.788</v>
      </c>
      <c r="S933" s="1"/>
      <c r="T933" s="1"/>
      <c r="U933" s="1"/>
      <c r="V933" s="1"/>
      <c r="W933" s="1"/>
      <c r="X933" s="1"/>
      <c r="Y933" s="1"/>
    </row>
    <row r="934" customFormat="false" ht="14.25" hidden="false" customHeight="true" outlineLevel="0" collapsed="false">
      <c r="A934" s="117"/>
      <c r="B934" s="117"/>
      <c r="C934" s="43" t="s">
        <v>14</v>
      </c>
      <c r="D934" s="43" t="s">
        <v>15</v>
      </c>
      <c r="E934" s="34"/>
      <c r="F934" s="35"/>
      <c r="G934" s="36"/>
      <c r="H934" s="37"/>
      <c r="I934" s="38"/>
      <c r="J934" s="39"/>
      <c r="K934" s="264"/>
      <c r="L934" s="44" t="s">
        <v>16</v>
      </c>
      <c r="M934" s="44"/>
      <c r="N934" s="45" t="s">
        <v>17</v>
      </c>
      <c r="O934" s="46" t="s">
        <v>18</v>
      </c>
      <c r="P934" s="47" t="s">
        <v>19</v>
      </c>
      <c r="Q934" s="62"/>
      <c r="R934" s="62" t="n">
        <f aca="false">R933+Q934</f>
        <v>118.788</v>
      </c>
      <c r="S934" s="1"/>
      <c r="T934" s="1"/>
      <c r="U934" s="1"/>
      <c r="V934" s="1"/>
      <c r="W934" s="1"/>
      <c r="X934" s="1"/>
      <c r="Y934" s="1"/>
    </row>
    <row r="935" customFormat="false" ht="13.8" hidden="false" customHeight="false" outlineLevel="0" collapsed="false">
      <c r="A935" s="117"/>
      <c r="B935" s="117"/>
      <c r="C935" s="43"/>
      <c r="D935" s="43"/>
      <c r="E935" s="34"/>
      <c r="F935" s="35"/>
      <c r="G935" s="36"/>
      <c r="H935" s="37"/>
      <c r="I935" s="38"/>
      <c r="J935" s="39"/>
      <c r="K935" s="264"/>
      <c r="L935" s="44"/>
      <c r="M935" s="44"/>
      <c r="N935" s="45"/>
      <c r="O935" s="46"/>
      <c r="P935" s="47"/>
      <c r="Q935" s="62" t="n">
        <f aca="false">L935*H935*F935</f>
        <v>0</v>
      </c>
      <c r="R935" s="62" t="n">
        <f aca="false">R934+Q935</f>
        <v>118.788</v>
      </c>
      <c r="S935" s="1"/>
      <c r="T935" s="1"/>
      <c r="U935" s="1"/>
      <c r="V935" s="1"/>
      <c r="W935" s="1"/>
      <c r="X935" s="1"/>
      <c r="Y935" s="1"/>
    </row>
    <row r="936" customFormat="false" ht="22.05" hidden="false" customHeight="false" outlineLevel="0" collapsed="false">
      <c r="A936" s="48"/>
      <c r="B936" s="48" t="s">
        <v>1019</v>
      </c>
      <c r="D936" s="5" t="s">
        <v>1432</v>
      </c>
      <c r="E936" s="5"/>
      <c r="F936" s="5"/>
      <c r="G936" s="5"/>
      <c r="H936" s="206"/>
      <c r="I936" s="5"/>
      <c r="J936" s="5"/>
      <c r="K936" s="5"/>
      <c r="L936" s="5"/>
      <c r="M936" s="5"/>
      <c r="N936" s="5"/>
      <c r="O936" s="5"/>
      <c r="P936" s="5"/>
      <c r="Q936" s="62" t="n">
        <f aca="false">L936*H936*F936</f>
        <v>0</v>
      </c>
      <c r="R936" s="62" t="n">
        <f aca="false">R935+Q936</f>
        <v>118.788</v>
      </c>
      <c r="S936" s="1"/>
      <c r="T936" s="1"/>
      <c r="U936" s="1"/>
      <c r="V936" s="1"/>
      <c r="W936" s="1"/>
      <c r="X936" s="1"/>
      <c r="Y936" s="1"/>
    </row>
    <row r="937" s="1" customFormat="true" ht="12.8" hidden="false" customHeight="false" outlineLevel="0" collapsed="false">
      <c r="A937" s="93"/>
      <c r="B937" s="93" t="s">
        <v>1019</v>
      </c>
      <c r="C937" s="94" t="s">
        <v>1433</v>
      </c>
      <c r="D937" s="52" t="s">
        <v>1434</v>
      </c>
      <c r="E937" s="53" t="s">
        <v>65</v>
      </c>
      <c r="F937" s="53" t="n">
        <v>6</v>
      </c>
      <c r="G937" s="54" t="n">
        <v>5.14</v>
      </c>
      <c r="H937" s="90" t="n">
        <f aca="false">G937*0.95</f>
        <v>4.883</v>
      </c>
      <c r="I937" s="54" t="s">
        <v>978</v>
      </c>
      <c r="J937" s="56" t="s">
        <v>28</v>
      </c>
      <c r="K937" s="266"/>
      <c r="L937" s="58"/>
      <c r="M937" s="58"/>
      <c r="N937" s="59" t="n">
        <f aca="false">O937*G937</f>
        <v>0</v>
      </c>
      <c r="O937" s="60" t="n">
        <f aca="false">L937*F937</f>
        <v>0</v>
      </c>
      <c r="P937" s="61" t="n">
        <v>20</v>
      </c>
      <c r="Q937" s="62" t="n">
        <f aca="false">L937*H937*F937</f>
        <v>0</v>
      </c>
      <c r="R937" s="62" t="n">
        <f aca="false">R936+Q937</f>
        <v>118.788</v>
      </c>
    </row>
    <row r="938" s="1" customFormat="true" ht="12.8" hidden="false" customHeight="false" outlineLevel="0" collapsed="false">
      <c r="A938" s="93"/>
      <c r="B938" s="93" t="s">
        <v>1019</v>
      </c>
      <c r="C938" s="135" t="s">
        <v>1435</v>
      </c>
      <c r="D938" s="64" t="s">
        <v>1436</v>
      </c>
      <c r="E938" s="65" t="s">
        <v>65</v>
      </c>
      <c r="F938" s="65" t="n">
        <v>6</v>
      </c>
      <c r="G938" s="66" t="n">
        <v>4.32</v>
      </c>
      <c r="H938" s="91" t="n">
        <f aca="false">G938*0.95</f>
        <v>4.104</v>
      </c>
      <c r="I938" s="66" t="s">
        <v>978</v>
      </c>
      <c r="J938" s="68" t="s">
        <v>28</v>
      </c>
      <c r="K938" s="270"/>
      <c r="L938" s="70"/>
      <c r="M938" s="70"/>
      <c r="N938" s="71" t="n">
        <f aca="false">O938*G938</f>
        <v>0</v>
      </c>
      <c r="O938" s="72" t="n">
        <f aca="false">L938*F938</f>
        <v>0</v>
      </c>
      <c r="P938" s="73" t="n">
        <v>20</v>
      </c>
      <c r="Q938" s="62" t="n">
        <f aca="false">L938*H938*F938</f>
        <v>0</v>
      </c>
      <c r="R938" s="62" t="n">
        <f aca="false">R937+Q938</f>
        <v>118.788</v>
      </c>
    </row>
    <row r="939" s="1" customFormat="true" ht="12.8" hidden="false" customHeight="false" outlineLevel="0" collapsed="false">
      <c r="A939" s="93"/>
      <c r="B939" s="93" t="s">
        <v>1019</v>
      </c>
      <c r="C939" s="95" t="s">
        <v>1437</v>
      </c>
      <c r="D939" s="75" t="s">
        <v>1438</v>
      </c>
      <c r="E939" s="76" t="s">
        <v>65</v>
      </c>
      <c r="F939" s="76" t="n">
        <v>6</v>
      </c>
      <c r="G939" s="77" t="n">
        <v>4.45</v>
      </c>
      <c r="H939" s="92" t="n">
        <f aca="false">G939*0.95</f>
        <v>4.2275</v>
      </c>
      <c r="I939" s="77" t="s">
        <v>978</v>
      </c>
      <c r="J939" s="79" t="s">
        <v>28</v>
      </c>
      <c r="K939" s="274" t="s">
        <v>1055</v>
      </c>
      <c r="L939" s="81"/>
      <c r="M939" s="81"/>
      <c r="N939" s="82" t="n">
        <f aca="false">O939*G939</f>
        <v>0</v>
      </c>
      <c r="O939" s="83" t="n">
        <f aca="false">L939*F939</f>
        <v>0</v>
      </c>
      <c r="P939" s="84" t="n">
        <v>20</v>
      </c>
      <c r="Q939" s="62" t="n">
        <f aca="false">L939*H939*F939</f>
        <v>0</v>
      </c>
      <c r="R939" s="62" t="n">
        <f aca="false">R938+Q939</f>
        <v>118.788</v>
      </c>
    </row>
    <row r="940" s="1" customFormat="true" ht="12.8" hidden="false" customHeight="false" outlineLevel="0" collapsed="false">
      <c r="A940" s="93"/>
      <c r="B940" s="93" t="s">
        <v>1019</v>
      </c>
      <c r="C940" s="94" t="s">
        <v>1439</v>
      </c>
      <c r="D940" s="52" t="s">
        <v>977</v>
      </c>
      <c r="E940" s="53" t="s">
        <v>65</v>
      </c>
      <c r="F940" s="53" t="n">
        <v>6</v>
      </c>
      <c r="G940" s="54" t="n">
        <v>3.13</v>
      </c>
      <c r="H940" s="90" t="n">
        <f aca="false">G940*0.95</f>
        <v>2.9735</v>
      </c>
      <c r="I940" s="54" t="s">
        <v>978</v>
      </c>
      <c r="J940" s="56" t="s">
        <v>28</v>
      </c>
      <c r="K940" s="275"/>
      <c r="L940" s="58"/>
      <c r="M940" s="58"/>
      <c r="N940" s="59" t="n">
        <f aca="false">O940*G940</f>
        <v>0</v>
      </c>
      <c r="O940" s="60" t="n">
        <f aca="false">L940*F940</f>
        <v>0</v>
      </c>
      <c r="P940" s="61" t="n">
        <v>20</v>
      </c>
      <c r="Q940" s="62" t="n">
        <f aca="false">L940*H940*F940</f>
        <v>0</v>
      </c>
      <c r="R940" s="62" t="n">
        <f aca="false">R939+Q940</f>
        <v>118.788</v>
      </c>
    </row>
    <row r="941" s="1" customFormat="true" ht="12.8" hidden="false" customHeight="false" outlineLevel="0" collapsed="false">
      <c r="A941" s="93"/>
      <c r="B941" s="93" t="s">
        <v>1019</v>
      </c>
      <c r="C941" s="135" t="s">
        <v>1440</v>
      </c>
      <c r="D941" s="64" t="s">
        <v>1441</v>
      </c>
      <c r="E941" s="65" t="s">
        <v>65</v>
      </c>
      <c r="F941" s="65" t="n">
        <v>6</v>
      </c>
      <c r="G941" s="66" t="n">
        <v>4.16</v>
      </c>
      <c r="H941" s="91" t="n">
        <f aca="false">G941*0.95</f>
        <v>3.952</v>
      </c>
      <c r="I941" s="66" t="s">
        <v>978</v>
      </c>
      <c r="J941" s="68" t="s">
        <v>28</v>
      </c>
      <c r="K941" s="270"/>
      <c r="L941" s="81"/>
      <c r="M941" s="81"/>
      <c r="N941" s="71" t="n">
        <f aca="false">O941*G941</f>
        <v>0</v>
      </c>
      <c r="O941" s="72" t="n">
        <f aca="false">L941*F941</f>
        <v>0</v>
      </c>
      <c r="P941" s="73" t="n">
        <v>20</v>
      </c>
      <c r="Q941" s="62" t="n">
        <f aca="false">L941*H941*F941</f>
        <v>0</v>
      </c>
      <c r="R941" s="62" t="n">
        <f aca="false">R940+Q941</f>
        <v>118.788</v>
      </c>
    </row>
    <row r="942" s="1" customFormat="true" ht="12.8" hidden="false" customHeight="false" outlineLevel="0" collapsed="false">
      <c r="A942" s="93"/>
      <c r="B942" s="93" t="s">
        <v>1019</v>
      </c>
      <c r="C942" s="94" t="s">
        <v>1442</v>
      </c>
      <c r="D942" s="52" t="s">
        <v>1443</v>
      </c>
      <c r="E942" s="53" t="s">
        <v>65</v>
      </c>
      <c r="F942" s="53" t="n">
        <v>6</v>
      </c>
      <c r="G942" s="54" t="n">
        <v>4.74</v>
      </c>
      <c r="H942" s="90" t="n">
        <f aca="false">G942*0.95</f>
        <v>4.503</v>
      </c>
      <c r="I942" s="54" t="s">
        <v>978</v>
      </c>
      <c r="J942" s="56" t="s">
        <v>28</v>
      </c>
      <c r="K942" s="277"/>
      <c r="L942" s="58"/>
      <c r="M942" s="58"/>
      <c r="N942" s="59" t="n">
        <f aca="false">O942*G942</f>
        <v>0</v>
      </c>
      <c r="O942" s="60" t="n">
        <f aca="false">L942*F942</f>
        <v>0</v>
      </c>
      <c r="P942" s="61" t="n">
        <v>20</v>
      </c>
      <c r="Q942" s="62" t="n">
        <f aca="false">L942*H942*F942</f>
        <v>0</v>
      </c>
      <c r="R942" s="62" t="n">
        <f aca="false">R941+Q942</f>
        <v>118.788</v>
      </c>
    </row>
    <row r="943" s="1" customFormat="true" ht="12.8" hidden="false" customHeight="false" outlineLevel="0" collapsed="false">
      <c r="A943" s="93"/>
      <c r="B943" s="93" t="s">
        <v>1019</v>
      </c>
      <c r="C943" s="135" t="s">
        <v>1444</v>
      </c>
      <c r="D943" s="64" t="s">
        <v>1445</v>
      </c>
      <c r="E943" s="65" t="s">
        <v>65</v>
      </c>
      <c r="F943" s="65" t="n">
        <v>6</v>
      </c>
      <c r="G943" s="66" t="n">
        <v>4.94</v>
      </c>
      <c r="H943" s="91" t="n">
        <f aca="false">G943*0.95</f>
        <v>4.693</v>
      </c>
      <c r="I943" s="66" t="s">
        <v>978</v>
      </c>
      <c r="J943" s="68" t="s">
        <v>28</v>
      </c>
      <c r="K943" s="270"/>
      <c r="L943" s="70"/>
      <c r="M943" s="70"/>
      <c r="N943" s="71" t="n">
        <f aca="false">O943*G943</f>
        <v>0</v>
      </c>
      <c r="O943" s="72" t="n">
        <f aca="false">L943*F943</f>
        <v>0</v>
      </c>
      <c r="P943" s="73" t="n">
        <v>20</v>
      </c>
      <c r="Q943" s="62" t="n">
        <f aca="false">L943*H943*F943</f>
        <v>0</v>
      </c>
      <c r="R943" s="62" t="n">
        <f aca="false">R942+Q943</f>
        <v>118.788</v>
      </c>
    </row>
    <row r="944" s="1" customFormat="true" ht="12.8" hidden="false" customHeight="false" outlineLevel="0" collapsed="false">
      <c r="A944" s="93"/>
      <c r="B944" s="93" t="s">
        <v>1019</v>
      </c>
      <c r="C944" s="135" t="s">
        <v>1446</v>
      </c>
      <c r="D944" s="64" t="s">
        <v>1447</v>
      </c>
      <c r="E944" s="65" t="s">
        <v>65</v>
      </c>
      <c r="F944" s="65" t="n">
        <v>6</v>
      </c>
      <c r="G944" s="66" t="n">
        <v>4.22</v>
      </c>
      <c r="H944" s="91" t="n">
        <f aca="false">G944*0.95</f>
        <v>4.009</v>
      </c>
      <c r="I944" s="66" t="s">
        <v>978</v>
      </c>
      <c r="J944" s="68" t="s">
        <v>28</v>
      </c>
      <c r="K944" s="268"/>
      <c r="L944" s="70"/>
      <c r="M944" s="70"/>
      <c r="N944" s="71" t="n">
        <f aca="false">O944*G944</f>
        <v>0</v>
      </c>
      <c r="O944" s="72" t="n">
        <f aca="false">L944*F944</f>
        <v>0</v>
      </c>
      <c r="P944" s="73" t="n">
        <v>20</v>
      </c>
      <c r="Q944" s="62" t="n">
        <f aca="false">L944*H944*F944</f>
        <v>0</v>
      </c>
      <c r="R944" s="62" t="n">
        <f aca="false">R943+Q944</f>
        <v>118.788</v>
      </c>
    </row>
    <row r="945" s="1" customFormat="true" ht="12.8" hidden="false" customHeight="false" outlineLevel="0" collapsed="false">
      <c r="A945" s="93"/>
      <c r="B945" s="93" t="s">
        <v>1019</v>
      </c>
      <c r="C945" s="95" t="s">
        <v>1448</v>
      </c>
      <c r="D945" s="75" t="s">
        <v>1449</v>
      </c>
      <c r="E945" s="76" t="s">
        <v>65</v>
      </c>
      <c r="F945" s="76" t="n">
        <v>6</v>
      </c>
      <c r="G945" s="77" t="n">
        <v>4.63</v>
      </c>
      <c r="H945" s="92" t="n">
        <f aca="false">G945*0.95</f>
        <v>4.3985</v>
      </c>
      <c r="I945" s="77" t="s">
        <v>978</v>
      </c>
      <c r="J945" s="79" t="s">
        <v>28</v>
      </c>
      <c r="K945" s="274"/>
      <c r="L945" s="81"/>
      <c r="M945" s="81"/>
      <c r="N945" s="82" t="n">
        <f aca="false">O945*G945</f>
        <v>0</v>
      </c>
      <c r="O945" s="83" t="n">
        <f aca="false">L945*F945</f>
        <v>0</v>
      </c>
      <c r="P945" s="84" t="n">
        <v>20</v>
      </c>
      <c r="Q945" s="62" t="n">
        <f aca="false">L945*H945*F945</f>
        <v>0</v>
      </c>
      <c r="R945" s="62" t="n">
        <f aca="false">R944+Q945</f>
        <v>118.788</v>
      </c>
    </row>
    <row r="946" s="1" customFormat="true" ht="12.8" hidden="false" customHeight="false" outlineLevel="0" collapsed="false">
      <c r="A946" s="93"/>
      <c r="B946" s="93" t="s">
        <v>1019</v>
      </c>
      <c r="C946" s="142" t="s">
        <v>1450</v>
      </c>
      <c r="D946" s="98" t="s">
        <v>1451</v>
      </c>
      <c r="E946" s="99" t="s">
        <v>65</v>
      </c>
      <c r="F946" s="99" t="n">
        <v>6</v>
      </c>
      <c r="G946" s="100" t="n">
        <v>3.47</v>
      </c>
      <c r="H946" s="101" t="n">
        <f aca="false">G946*0.95</f>
        <v>3.2965</v>
      </c>
      <c r="I946" s="100" t="s">
        <v>978</v>
      </c>
      <c r="J946" s="102" t="s">
        <v>28</v>
      </c>
      <c r="K946" s="281"/>
      <c r="L946" s="104"/>
      <c r="M946" s="104"/>
      <c r="N946" s="105" t="n">
        <f aca="false">O946*G946</f>
        <v>0</v>
      </c>
      <c r="O946" s="106" t="n">
        <f aca="false">L946*F946</f>
        <v>0</v>
      </c>
      <c r="P946" s="107" t="n">
        <v>20</v>
      </c>
      <c r="Q946" s="62" t="n">
        <f aca="false">L946*H946*F946</f>
        <v>0</v>
      </c>
      <c r="R946" s="62" t="n">
        <f aca="false">R945+Q946</f>
        <v>118.788</v>
      </c>
    </row>
    <row r="947" s="1" customFormat="true" ht="12.8" hidden="false" customHeight="false" outlineLevel="0" collapsed="false">
      <c r="A947" s="93"/>
      <c r="B947" s="93" t="s">
        <v>1019</v>
      </c>
      <c r="C947" s="135" t="s">
        <v>1452</v>
      </c>
      <c r="D947" s="64" t="s">
        <v>1453</v>
      </c>
      <c r="E947" s="65" t="s">
        <v>65</v>
      </c>
      <c r="F947" s="65" t="n">
        <v>6</v>
      </c>
      <c r="G947" s="66" t="n">
        <v>8.63</v>
      </c>
      <c r="H947" s="91" t="n">
        <f aca="false">G947*0.95</f>
        <v>8.1985</v>
      </c>
      <c r="I947" s="66" t="s">
        <v>978</v>
      </c>
      <c r="J947" s="68" t="s">
        <v>28</v>
      </c>
      <c r="K947" s="268"/>
      <c r="L947" s="58"/>
      <c r="M947" s="58"/>
      <c r="N947" s="71" t="n">
        <f aca="false">O947*G947</f>
        <v>0</v>
      </c>
      <c r="O947" s="72" t="n">
        <f aca="false">L947*F947</f>
        <v>0</v>
      </c>
      <c r="P947" s="73" t="n">
        <v>20</v>
      </c>
      <c r="Q947" s="62" t="n">
        <f aca="false">L947*H947*F947</f>
        <v>0</v>
      </c>
      <c r="R947" s="62" t="n">
        <f aca="false">R946+Q947</f>
        <v>118.788</v>
      </c>
    </row>
    <row r="948" s="1" customFormat="true" ht="12.8" hidden="false" customHeight="false" outlineLevel="0" collapsed="false">
      <c r="A948" s="93"/>
      <c r="B948" s="93" t="s">
        <v>1019</v>
      </c>
      <c r="C948" s="95" t="s">
        <v>1454</v>
      </c>
      <c r="D948" s="75" t="s">
        <v>1455</v>
      </c>
      <c r="E948" s="76" t="s">
        <v>65</v>
      </c>
      <c r="F948" s="76" t="n">
        <v>6</v>
      </c>
      <c r="G948" s="77" t="n">
        <v>10.89</v>
      </c>
      <c r="H948" s="92" t="n">
        <f aca="false">G948*0.95</f>
        <v>10.3455</v>
      </c>
      <c r="I948" s="77" t="s">
        <v>978</v>
      </c>
      <c r="J948" s="79" t="s">
        <v>28</v>
      </c>
      <c r="K948" s="274"/>
      <c r="L948" s="81"/>
      <c r="M948" s="81"/>
      <c r="N948" s="82" t="n">
        <f aca="false">O948*G948</f>
        <v>0</v>
      </c>
      <c r="O948" s="83" t="n">
        <f aca="false">L948*F948</f>
        <v>0</v>
      </c>
      <c r="P948" s="84" t="n">
        <v>20</v>
      </c>
      <c r="Q948" s="62" t="n">
        <f aca="false">L948*H948*F948</f>
        <v>0</v>
      </c>
      <c r="R948" s="62" t="n">
        <f aca="false">R947+Q948</f>
        <v>118.788</v>
      </c>
    </row>
    <row r="949" s="1" customFormat="true" ht="12.8" hidden="false" customHeight="false" outlineLevel="0" collapsed="false">
      <c r="A949" s="93"/>
      <c r="B949" s="93" t="s">
        <v>1019</v>
      </c>
      <c r="C949" s="94" t="s">
        <v>1456</v>
      </c>
      <c r="D949" s="52" t="s">
        <v>1457</v>
      </c>
      <c r="E949" s="53" t="s">
        <v>65</v>
      </c>
      <c r="F949" s="53" t="n">
        <v>6</v>
      </c>
      <c r="G949" s="54" t="n">
        <v>10.37</v>
      </c>
      <c r="H949" s="90" t="n">
        <f aca="false">G949*0.95</f>
        <v>9.8515</v>
      </c>
      <c r="I949" s="54" t="s">
        <v>978</v>
      </c>
      <c r="J949" s="56" t="s">
        <v>28</v>
      </c>
      <c r="K949" s="275"/>
      <c r="L949" s="58"/>
      <c r="M949" s="58"/>
      <c r="N949" s="59" t="n">
        <f aca="false">O949*G949</f>
        <v>0</v>
      </c>
      <c r="O949" s="60" t="n">
        <f aca="false">L949*F949</f>
        <v>0</v>
      </c>
      <c r="P949" s="61" t="n">
        <v>20</v>
      </c>
      <c r="Q949" s="62" t="n">
        <f aca="false">L949*H949*F949</f>
        <v>0</v>
      </c>
      <c r="R949" s="62" t="n">
        <f aca="false">R948+Q949</f>
        <v>118.788</v>
      </c>
    </row>
    <row r="950" s="1" customFormat="true" ht="12.8" hidden="false" customHeight="false" outlineLevel="0" collapsed="false">
      <c r="A950" s="93"/>
      <c r="B950" s="93" t="s">
        <v>1019</v>
      </c>
      <c r="C950" s="95" t="s">
        <v>1458</v>
      </c>
      <c r="D950" s="75" t="s">
        <v>1459</v>
      </c>
      <c r="E950" s="76" t="s">
        <v>65</v>
      </c>
      <c r="F950" s="76" t="n">
        <v>6</v>
      </c>
      <c r="G950" s="77" t="n">
        <v>16.42</v>
      </c>
      <c r="H950" s="92" t="n">
        <f aca="false">G950*0.95</f>
        <v>15.599</v>
      </c>
      <c r="I950" s="77" t="s">
        <v>978</v>
      </c>
      <c r="J950" s="79" t="s">
        <v>28</v>
      </c>
      <c r="K950" s="274"/>
      <c r="L950" s="81"/>
      <c r="M950" s="81"/>
      <c r="N950" s="82" t="n">
        <f aca="false">O950*G950</f>
        <v>0</v>
      </c>
      <c r="O950" s="83" t="n">
        <f aca="false">L950*F950</f>
        <v>0</v>
      </c>
      <c r="P950" s="84" t="n">
        <v>20</v>
      </c>
      <c r="Q950" s="62" t="n">
        <f aca="false">L950*H950*F950</f>
        <v>0</v>
      </c>
      <c r="R950" s="62" t="n">
        <f aca="false">R949+Q950</f>
        <v>118.788</v>
      </c>
    </row>
    <row r="951" s="1" customFormat="true" ht="12.8" hidden="false" customHeight="false" outlineLevel="0" collapsed="false">
      <c r="A951" s="93"/>
      <c r="B951" s="93" t="s">
        <v>1019</v>
      </c>
      <c r="C951" s="135" t="s">
        <v>1460</v>
      </c>
      <c r="D951" s="64" t="s">
        <v>1461</v>
      </c>
      <c r="E951" s="65" t="s">
        <v>65</v>
      </c>
      <c r="F951" s="65" t="n">
        <v>6</v>
      </c>
      <c r="G951" s="66" t="n">
        <v>7.67</v>
      </c>
      <c r="H951" s="91" t="n">
        <f aca="false">G951*0.95</f>
        <v>7.2865</v>
      </c>
      <c r="I951" s="66" t="s">
        <v>978</v>
      </c>
      <c r="J951" s="280" t="s">
        <v>1037</v>
      </c>
      <c r="K951" s="268" t="s">
        <v>1038</v>
      </c>
      <c r="L951" s="58"/>
      <c r="M951" s="58"/>
      <c r="N951" s="71" t="n">
        <f aca="false">O951*G951</f>
        <v>0</v>
      </c>
      <c r="O951" s="72" t="n">
        <f aca="false">L951*F951</f>
        <v>0</v>
      </c>
      <c r="P951" s="73" t="n">
        <v>20</v>
      </c>
      <c r="Q951" s="62" t="n">
        <f aca="false">L951*H951*F951</f>
        <v>0</v>
      </c>
      <c r="R951" s="62" t="n">
        <f aca="false">R950+Q951</f>
        <v>118.788</v>
      </c>
    </row>
    <row r="952" s="1" customFormat="true" ht="12.8" hidden="false" customHeight="false" outlineLevel="0" collapsed="false">
      <c r="A952" s="93"/>
      <c r="B952" s="93" t="s">
        <v>1019</v>
      </c>
      <c r="C952" s="135" t="s">
        <v>1462</v>
      </c>
      <c r="D952" s="64" t="s">
        <v>1463</v>
      </c>
      <c r="E952" s="65" t="s">
        <v>65</v>
      </c>
      <c r="F952" s="65" t="n">
        <v>6</v>
      </c>
      <c r="G952" s="66" t="n">
        <v>6.89</v>
      </c>
      <c r="H952" s="91" t="n">
        <f aca="false">G952*0.95</f>
        <v>6.5455</v>
      </c>
      <c r="I952" s="66" t="s">
        <v>978</v>
      </c>
      <c r="J952" s="68" t="s">
        <v>28</v>
      </c>
      <c r="K952" s="293" t="s">
        <v>1464</v>
      </c>
      <c r="L952" s="81"/>
      <c r="M952" s="81"/>
      <c r="N952" s="71" t="n">
        <f aca="false">O952*G952</f>
        <v>0</v>
      </c>
      <c r="O952" s="72" t="n">
        <f aca="false">L952*F952</f>
        <v>0</v>
      </c>
      <c r="P952" s="73" t="n">
        <v>20</v>
      </c>
      <c r="Q952" s="62" t="n">
        <f aca="false">L952*H952*F952</f>
        <v>0</v>
      </c>
      <c r="R952" s="62" t="n">
        <f aca="false">R951+Q952</f>
        <v>118.788</v>
      </c>
    </row>
    <row r="953" s="1" customFormat="true" ht="12.8" hidden="false" customHeight="false" outlineLevel="0" collapsed="false">
      <c r="A953" s="93"/>
      <c r="B953" s="93" t="s">
        <v>1019</v>
      </c>
      <c r="C953" s="94" t="s">
        <v>1465</v>
      </c>
      <c r="D953" s="52" t="s">
        <v>1466</v>
      </c>
      <c r="E953" s="53" t="s">
        <v>65</v>
      </c>
      <c r="F953" s="53" t="n">
        <v>6</v>
      </c>
      <c r="G953" s="54" t="n">
        <v>4.43</v>
      </c>
      <c r="H953" s="90" t="n">
        <f aca="false">G953*0.95</f>
        <v>4.2085</v>
      </c>
      <c r="I953" s="54" t="s">
        <v>978</v>
      </c>
      <c r="J953" s="56" t="s">
        <v>28</v>
      </c>
      <c r="K953" s="294"/>
      <c r="L953" s="58"/>
      <c r="M953" s="58"/>
      <c r="N953" s="59" t="n">
        <f aca="false">O953*G953</f>
        <v>0</v>
      </c>
      <c r="O953" s="60" t="n">
        <f aca="false">L953*F953</f>
        <v>0</v>
      </c>
      <c r="P953" s="61" t="n">
        <v>20</v>
      </c>
      <c r="Q953" s="62" t="n">
        <f aca="false">L953*H953*F953</f>
        <v>0</v>
      </c>
      <c r="R953" s="62" t="n">
        <f aca="false">R952+Q953</f>
        <v>118.788</v>
      </c>
    </row>
    <row r="954" s="1" customFormat="true" ht="12.8" hidden="false" customHeight="false" outlineLevel="0" collapsed="false">
      <c r="A954" s="93"/>
      <c r="B954" s="93" t="s">
        <v>1019</v>
      </c>
      <c r="C954" s="135" t="s">
        <v>1467</v>
      </c>
      <c r="D954" s="64" t="s">
        <v>1468</v>
      </c>
      <c r="E954" s="65" t="s">
        <v>65</v>
      </c>
      <c r="F954" s="65" t="n">
        <v>6</v>
      </c>
      <c r="G954" s="66" t="n">
        <v>5.53</v>
      </c>
      <c r="H954" s="91" t="n">
        <f aca="false">G954*0.95</f>
        <v>5.2535</v>
      </c>
      <c r="I954" s="66" t="s">
        <v>978</v>
      </c>
      <c r="J954" s="68" t="s">
        <v>28</v>
      </c>
      <c r="K954" s="295"/>
      <c r="L954" s="70"/>
      <c r="M954" s="70"/>
      <c r="N954" s="71" t="n">
        <f aca="false">O954*G954</f>
        <v>0</v>
      </c>
      <c r="O954" s="72" t="n">
        <f aca="false">L954*F954</f>
        <v>0</v>
      </c>
      <c r="P954" s="73" t="n">
        <v>20</v>
      </c>
      <c r="Q954" s="62" t="n">
        <f aca="false">L954*H954*F954</f>
        <v>0</v>
      </c>
      <c r="R954" s="62" t="n">
        <f aca="false">R953+Q954</f>
        <v>118.788</v>
      </c>
    </row>
    <row r="955" s="1" customFormat="true" ht="12.8" hidden="false" customHeight="false" outlineLevel="0" collapsed="false">
      <c r="A955" s="93"/>
      <c r="B955" s="93" t="s">
        <v>1019</v>
      </c>
      <c r="C955" s="135" t="s">
        <v>1469</v>
      </c>
      <c r="D955" s="64" t="s">
        <v>1470</v>
      </c>
      <c r="E955" s="65" t="s">
        <v>65</v>
      </c>
      <c r="F955" s="65" t="n">
        <v>6</v>
      </c>
      <c r="G955" s="66" t="n">
        <v>5.26</v>
      </c>
      <c r="H955" s="91" t="n">
        <f aca="false">G955*0.95</f>
        <v>4.997</v>
      </c>
      <c r="I955" s="66" t="s">
        <v>978</v>
      </c>
      <c r="J955" s="68" t="s">
        <v>28</v>
      </c>
      <c r="K955" s="296"/>
      <c r="L955" s="70"/>
      <c r="M955" s="70"/>
      <c r="N955" s="71" t="n">
        <f aca="false">O955*G955</f>
        <v>0</v>
      </c>
      <c r="O955" s="72" t="n">
        <f aca="false">L955*F955</f>
        <v>0</v>
      </c>
      <c r="P955" s="73" t="n">
        <v>20</v>
      </c>
      <c r="Q955" s="62" t="n">
        <f aca="false">L955*H955*F955</f>
        <v>0</v>
      </c>
      <c r="R955" s="62" t="n">
        <f aca="false">R954+Q955</f>
        <v>118.788</v>
      </c>
    </row>
    <row r="956" s="1" customFormat="true" ht="12.8" hidden="false" customHeight="false" outlineLevel="0" collapsed="false">
      <c r="A956" s="93"/>
      <c r="B956" s="93" t="s">
        <v>1019</v>
      </c>
      <c r="C956" s="135" t="s">
        <v>1471</v>
      </c>
      <c r="D956" s="64" t="s">
        <v>1470</v>
      </c>
      <c r="E956" s="267" t="s">
        <v>739</v>
      </c>
      <c r="F956" s="65" t="n">
        <v>6</v>
      </c>
      <c r="G956" s="66" t="n">
        <v>3.56</v>
      </c>
      <c r="H956" s="91" t="n">
        <f aca="false">G956*0.95</f>
        <v>3.382</v>
      </c>
      <c r="I956" s="66" t="s">
        <v>978</v>
      </c>
      <c r="J956" s="68" t="s">
        <v>28</v>
      </c>
      <c r="K956" s="268"/>
      <c r="L956" s="70"/>
      <c r="M956" s="70"/>
      <c r="N956" s="71" t="n">
        <f aca="false">O956*G956</f>
        <v>0</v>
      </c>
      <c r="O956" s="72" t="n">
        <f aca="false">L956*F956</f>
        <v>0</v>
      </c>
      <c r="P956" s="73" t="n">
        <v>20</v>
      </c>
      <c r="Q956" s="62" t="n">
        <f aca="false">L956*H956*F956</f>
        <v>0</v>
      </c>
      <c r="R956" s="62" t="n">
        <f aca="false">R955+Q956</f>
        <v>118.788</v>
      </c>
    </row>
    <row r="957" s="1" customFormat="true" ht="12.8" hidden="false" customHeight="false" outlineLevel="0" collapsed="false">
      <c r="A957" s="93"/>
      <c r="B957" s="93" t="s">
        <v>1019</v>
      </c>
      <c r="C957" s="135" t="s">
        <v>1472</v>
      </c>
      <c r="D957" s="64" t="s">
        <v>1473</v>
      </c>
      <c r="E957" s="65" t="s">
        <v>65</v>
      </c>
      <c r="F957" s="65" t="n">
        <v>6</v>
      </c>
      <c r="G957" s="66" t="n">
        <v>5.1</v>
      </c>
      <c r="H957" s="91" t="n">
        <f aca="false">G957*0.95</f>
        <v>4.845</v>
      </c>
      <c r="I957" s="66" t="s">
        <v>978</v>
      </c>
      <c r="J957" s="68" t="s">
        <v>28</v>
      </c>
      <c r="K957" s="268"/>
      <c r="L957" s="70"/>
      <c r="M957" s="70"/>
      <c r="N957" s="71" t="n">
        <f aca="false">O957*G957</f>
        <v>0</v>
      </c>
      <c r="O957" s="72" t="n">
        <f aca="false">L957*F957</f>
        <v>0</v>
      </c>
      <c r="P957" s="73" t="n">
        <v>20</v>
      </c>
      <c r="Q957" s="62" t="n">
        <f aca="false">L957*H957*F957</f>
        <v>0</v>
      </c>
      <c r="R957" s="62" t="n">
        <f aca="false">R956+Q957</f>
        <v>118.788</v>
      </c>
    </row>
    <row r="958" s="1" customFormat="true" ht="12.8" hidden="false" customHeight="false" outlineLevel="0" collapsed="false">
      <c r="A958" s="93"/>
      <c r="B958" s="93" t="s">
        <v>1019</v>
      </c>
      <c r="C958" s="135" t="s">
        <v>1474</v>
      </c>
      <c r="D958" s="64" t="s">
        <v>1475</v>
      </c>
      <c r="E958" s="65" t="s">
        <v>65</v>
      </c>
      <c r="F958" s="65" t="n">
        <v>6</v>
      </c>
      <c r="G958" s="66" t="n">
        <v>5.79</v>
      </c>
      <c r="H958" s="91" t="n">
        <f aca="false">G958*0.95</f>
        <v>5.5005</v>
      </c>
      <c r="I958" s="66" t="s">
        <v>978</v>
      </c>
      <c r="J958" s="68" t="s">
        <v>28</v>
      </c>
      <c r="K958" s="268"/>
      <c r="L958" s="70"/>
      <c r="M958" s="70"/>
      <c r="N958" s="71" t="n">
        <f aca="false">O958*G958</f>
        <v>0</v>
      </c>
      <c r="O958" s="72" t="n">
        <f aca="false">L958*F958</f>
        <v>0</v>
      </c>
      <c r="P958" s="73" t="n">
        <v>20</v>
      </c>
      <c r="Q958" s="62" t="n">
        <f aca="false">L958*H958*F958</f>
        <v>0</v>
      </c>
      <c r="R958" s="62" t="n">
        <f aca="false">R957+Q958</f>
        <v>118.788</v>
      </c>
    </row>
    <row r="959" s="1" customFormat="true" ht="12.8" hidden="false" customHeight="false" outlineLevel="0" collapsed="false">
      <c r="A959" s="93"/>
      <c r="B959" s="93" t="s">
        <v>1019</v>
      </c>
      <c r="C959" s="135" t="s">
        <v>1476</v>
      </c>
      <c r="D959" s="64" t="s">
        <v>1477</v>
      </c>
      <c r="E959" s="65" t="s">
        <v>65</v>
      </c>
      <c r="F959" s="65" t="n">
        <v>6</v>
      </c>
      <c r="G959" s="66" t="n">
        <v>4.1</v>
      </c>
      <c r="H959" s="91" t="n">
        <f aca="false">G959*0.95</f>
        <v>3.895</v>
      </c>
      <c r="I959" s="66" t="s">
        <v>978</v>
      </c>
      <c r="J959" s="68" t="s">
        <v>28</v>
      </c>
      <c r="K959" s="268"/>
      <c r="L959" s="70"/>
      <c r="M959" s="70"/>
      <c r="N959" s="71" t="n">
        <f aca="false">O959*G959</f>
        <v>0</v>
      </c>
      <c r="O959" s="72" t="n">
        <f aca="false">L959*F959</f>
        <v>0</v>
      </c>
      <c r="P959" s="73" t="n">
        <v>20</v>
      </c>
      <c r="Q959" s="62" t="n">
        <f aca="false">L959*H959*F959</f>
        <v>0</v>
      </c>
      <c r="R959" s="62" t="n">
        <f aca="false">R958+Q959</f>
        <v>118.788</v>
      </c>
    </row>
    <row r="960" s="1" customFormat="true" ht="12.8" hidden="false" customHeight="false" outlineLevel="0" collapsed="false">
      <c r="A960" s="93"/>
      <c r="B960" s="93" t="s">
        <v>1019</v>
      </c>
      <c r="C960" s="135" t="s">
        <v>1478</v>
      </c>
      <c r="D960" s="64" t="s">
        <v>1479</v>
      </c>
      <c r="E960" s="65" t="s">
        <v>65</v>
      </c>
      <c r="F960" s="65" t="n">
        <v>6</v>
      </c>
      <c r="G960" s="66" t="n">
        <v>6</v>
      </c>
      <c r="H960" s="91" t="n">
        <f aca="false">G960*0.95</f>
        <v>5.7</v>
      </c>
      <c r="I960" s="66" t="s">
        <v>978</v>
      </c>
      <c r="J960" s="68" t="s">
        <v>28</v>
      </c>
      <c r="K960" s="270"/>
      <c r="L960" s="70"/>
      <c r="M960" s="70"/>
      <c r="N960" s="71" t="n">
        <f aca="false">O960*G960</f>
        <v>0</v>
      </c>
      <c r="O960" s="72" t="n">
        <f aca="false">L960*F960</f>
        <v>0</v>
      </c>
      <c r="P960" s="73" t="n">
        <v>20</v>
      </c>
      <c r="Q960" s="62" t="n">
        <f aca="false">L960*H960*F960</f>
        <v>0</v>
      </c>
      <c r="R960" s="62" t="n">
        <f aca="false">R959+Q960</f>
        <v>118.788</v>
      </c>
    </row>
    <row r="961" s="1" customFormat="true" ht="12.8" hidden="false" customHeight="false" outlineLevel="0" collapsed="false">
      <c r="A961" s="93"/>
      <c r="B961" s="93" t="s">
        <v>1019</v>
      </c>
      <c r="C961" s="135" t="s">
        <v>1480</v>
      </c>
      <c r="D961" s="64" t="s">
        <v>1481</v>
      </c>
      <c r="E961" s="65" t="s">
        <v>65</v>
      </c>
      <c r="F961" s="65" t="n">
        <v>6</v>
      </c>
      <c r="G961" s="66" t="n">
        <v>4.35</v>
      </c>
      <c r="H961" s="91" t="n">
        <f aca="false">G961*0.95</f>
        <v>4.1325</v>
      </c>
      <c r="I961" s="66" t="s">
        <v>978</v>
      </c>
      <c r="J961" s="68" t="s">
        <v>28</v>
      </c>
      <c r="K961" s="268"/>
      <c r="L961" s="70"/>
      <c r="M961" s="70"/>
      <c r="N961" s="71" t="n">
        <f aca="false">O961*G961</f>
        <v>0</v>
      </c>
      <c r="O961" s="72" t="n">
        <f aca="false">L961*F961</f>
        <v>0</v>
      </c>
      <c r="P961" s="73" t="n">
        <v>20</v>
      </c>
      <c r="Q961" s="62" t="n">
        <f aca="false">L961*H961*F961</f>
        <v>0</v>
      </c>
      <c r="R961" s="62" t="n">
        <f aca="false">R960+Q961</f>
        <v>118.788</v>
      </c>
    </row>
    <row r="962" s="1" customFormat="true" ht="12.8" hidden="false" customHeight="false" outlineLevel="0" collapsed="false">
      <c r="A962" s="93"/>
      <c r="B962" s="93" t="s">
        <v>1019</v>
      </c>
      <c r="C962" s="135" t="s">
        <v>1482</v>
      </c>
      <c r="D962" s="64" t="s">
        <v>1483</v>
      </c>
      <c r="E962" s="65" t="s">
        <v>65</v>
      </c>
      <c r="F962" s="65" t="n">
        <v>6</v>
      </c>
      <c r="G962" s="66" t="n">
        <v>6.53</v>
      </c>
      <c r="H962" s="91" t="n">
        <f aca="false">G962*0.95</f>
        <v>6.2035</v>
      </c>
      <c r="I962" s="66" t="s">
        <v>978</v>
      </c>
      <c r="J962" s="68" t="s">
        <v>28</v>
      </c>
      <c r="K962" s="268"/>
      <c r="L962" s="70"/>
      <c r="M962" s="70"/>
      <c r="N962" s="71" t="n">
        <f aca="false">O962*G962</f>
        <v>0</v>
      </c>
      <c r="O962" s="72" t="n">
        <f aca="false">L962*F962</f>
        <v>0</v>
      </c>
      <c r="P962" s="73" t="n">
        <v>20</v>
      </c>
      <c r="Q962" s="62" t="n">
        <f aca="false">L962*H962*F962</f>
        <v>0</v>
      </c>
      <c r="R962" s="62" t="n">
        <f aca="false">R961+Q962</f>
        <v>118.788</v>
      </c>
    </row>
    <row r="963" s="1" customFormat="true" ht="12.8" hidden="false" customHeight="false" outlineLevel="0" collapsed="false">
      <c r="A963" s="93"/>
      <c r="B963" s="93" t="s">
        <v>1019</v>
      </c>
      <c r="C963" s="135" t="s">
        <v>1484</v>
      </c>
      <c r="D963" s="64" t="s">
        <v>1485</v>
      </c>
      <c r="E963" s="65" t="s">
        <v>65</v>
      </c>
      <c r="F963" s="65" t="n">
        <v>6</v>
      </c>
      <c r="G963" s="66" t="n">
        <v>4.09</v>
      </c>
      <c r="H963" s="91" t="n">
        <f aca="false">G963*0.95</f>
        <v>3.8855</v>
      </c>
      <c r="I963" s="66" t="s">
        <v>978</v>
      </c>
      <c r="J963" s="68" t="s">
        <v>28</v>
      </c>
      <c r="K963" s="268"/>
      <c r="L963" s="70"/>
      <c r="M963" s="70"/>
      <c r="N963" s="71" t="n">
        <f aca="false">O963*G963</f>
        <v>0</v>
      </c>
      <c r="O963" s="72" t="n">
        <f aca="false">L963*F963</f>
        <v>0</v>
      </c>
      <c r="P963" s="73" t="n">
        <v>20</v>
      </c>
      <c r="Q963" s="62" t="n">
        <f aca="false">L963*H963*F963</f>
        <v>0</v>
      </c>
      <c r="R963" s="62" t="n">
        <f aca="false">R962+Q963</f>
        <v>118.788</v>
      </c>
    </row>
    <row r="964" s="1" customFormat="true" ht="12.8" hidden="false" customHeight="false" outlineLevel="0" collapsed="false">
      <c r="A964" s="93"/>
      <c r="B964" s="93" t="s">
        <v>1019</v>
      </c>
      <c r="C964" s="135" t="s">
        <v>1486</v>
      </c>
      <c r="D964" s="64" t="s">
        <v>1487</v>
      </c>
      <c r="E964" s="65" t="s">
        <v>65</v>
      </c>
      <c r="F964" s="65" t="n">
        <v>6</v>
      </c>
      <c r="G964" s="66" t="n">
        <v>5.1</v>
      </c>
      <c r="H964" s="91" t="n">
        <f aca="false">G964*0.95</f>
        <v>4.845</v>
      </c>
      <c r="I964" s="66" t="s">
        <v>978</v>
      </c>
      <c r="J964" s="280" t="s">
        <v>1037</v>
      </c>
      <c r="K964" s="268" t="s">
        <v>1038</v>
      </c>
      <c r="L964" s="70"/>
      <c r="M964" s="70"/>
      <c r="N964" s="71" t="n">
        <f aca="false">O964*G964</f>
        <v>0</v>
      </c>
      <c r="O964" s="72" t="n">
        <f aca="false">L964*F964</f>
        <v>0</v>
      </c>
      <c r="P964" s="73" t="n">
        <v>20</v>
      </c>
      <c r="Q964" s="62" t="n">
        <f aca="false">L964*H964*F964</f>
        <v>0</v>
      </c>
      <c r="R964" s="62" t="n">
        <f aca="false">R963+Q964</f>
        <v>118.788</v>
      </c>
    </row>
    <row r="965" s="1" customFormat="true" ht="12.8" hidden="false" customHeight="false" outlineLevel="0" collapsed="false">
      <c r="A965" s="93"/>
      <c r="B965" s="93" t="s">
        <v>1019</v>
      </c>
      <c r="C965" s="135" t="s">
        <v>1488</v>
      </c>
      <c r="D965" s="64" t="s">
        <v>1489</v>
      </c>
      <c r="E965" s="65" t="s">
        <v>65</v>
      </c>
      <c r="F965" s="65" t="n">
        <v>6</v>
      </c>
      <c r="G965" s="66" t="n">
        <v>6.32</v>
      </c>
      <c r="H965" s="91" t="n">
        <f aca="false">G965*0.95</f>
        <v>6.004</v>
      </c>
      <c r="I965" s="66" t="s">
        <v>978</v>
      </c>
      <c r="J965" s="280" t="s">
        <v>1076</v>
      </c>
      <c r="K965" s="268" t="s">
        <v>1077</v>
      </c>
      <c r="L965" s="70"/>
      <c r="M965" s="70"/>
      <c r="N965" s="71" t="n">
        <f aca="false">O965*G965</f>
        <v>0</v>
      </c>
      <c r="O965" s="72" t="n">
        <f aca="false">L965*F965</f>
        <v>0</v>
      </c>
      <c r="P965" s="73" t="n">
        <v>20</v>
      </c>
      <c r="Q965" s="62" t="n">
        <f aca="false">L965*H965*F965</f>
        <v>0</v>
      </c>
      <c r="R965" s="62" t="n">
        <f aca="false">R964+Q965</f>
        <v>118.788</v>
      </c>
    </row>
    <row r="966" s="1" customFormat="true" ht="12.8" hidden="false" customHeight="false" outlineLevel="0" collapsed="false">
      <c r="A966" s="93"/>
      <c r="B966" s="93" t="s">
        <v>1019</v>
      </c>
      <c r="C966" s="95" t="s">
        <v>1490</v>
      </c>
      <c r="D966" s="75" t="s">
        <v>1491</v>
      </c>
      <c r="E966" s="76" t="s">
        <v>65</v>
      </c>
      <c r="F966" s="76" t="n">
        <v>6</v>
      </c>
      <c r="G966" s="77" t="n">
        <v>4.32</v>
      </c>
      <c r="H966" s="92" t="n">
        <f aca="false">G966*0.95</f>
        <v>4.104</v>
      </c>
      <c r="I966" s="77" t="s">
        <v>978</v>
      </c>
      <c r="J966" s="283" t="s">
        <v>1076</v>
      </c>
      <c r="K966" s="274" t="s">
        <v>1077</v>
      </c>
      <c r="L966" s="81"/>
      <c r="M966" s="81"/>
      <c r="N966" s="82" t="n">
        <f aca="false">O966*G966</f>
        <v>0</v>
      </c>
      <c r="O966" s="83" t="n">
        <f aca="false">L966*F966</f>
        <v>0</v>
      </c>
      <c r="P966" s="84" t="n">
        <v>20</v>
      </c>
      <c r="Q966" s="62" t="n">
        <f aca="false">L966*H966*F966</f>
        <v>0</v>
      </c>
      <c r="R966" s="62" t="n">
        <f aca="false">R965+Q966</f>
        <v>118.788</v>
      </c>
    </row>
    <row r="967" s="1" customFormat="true" ht="12.8" hidden="false" customHeight="false" outlineLevel="0" collapsed="false">
      <c r="A967" s="93"/>
      <c r="B967" s="93" t="s">
        <v>1019</v>
      </c>
      <c r="C967" s="94" t="s">
        <v>1492</v>
      </c>
      <c r="D967" s="52" t="s">
        <v>1493</v>
      </c>
      <c r="E967" s="53" t="s">
        <v>65</v>
      </c>
      <c r="F967" s="53" t="n">
        <v>6</v>
      </c>
      <c r="G967" s="54" t="n">
        <v>11.42</v>
      </c>
      <c r="H967" s="90" t="n">
        <f aca="false">G967*0.95</f>
        <v>10.849</v>
      </c>
      <c r="I967" s="54" t="s">
        <v>978</v>
      </c>
      <c r="J967" s="56" t="s">
        <v>28</v>
      </c>
      <c r="K967" s="275"/>
      <c r="L967" s="58"/>
      <c r="M967" s="58"/>
      <c r="N967" s="59" t="n">
        <f aca="false">O967*G967</f>
        <v>0</v>
      </c>
      <c r="O967" s="60" t="n">
        <f aca="false">L967*F967</f>
        <v>0</v>
      </c>
      <c r="P967" s="61" t="n">
        <v>20</v>
      </c>
      <c r="Q967" s="62" t="n">
        <f aca="false">L967*H967*F967</f>
        <v>0</v>
      </c>
      <c r="R967" s="62" t="n">
        <f aca="false">R966+Q967</f>
        <v>118.788</v>
      </c>
    </row>
    <row r="968" s="1" customFormat="true" ht="12.8" hidden="false" customHeight="false" outlineLevel="0" collapsed="false">
      <c r="A968" s="93"/>
      <c r="B968" s="93" t="s">
        <v>1019</v>
      </c>
      <c r="C968" s="135" t="s">
        <v>1494</v>
      </c>
      <c r="D968" s="64" t="s">
        <v>1493</v>
      </c>
      <c r="E968" s="267" t="s">
        <v>739</v>
      </c>
      <c r="F968" s="65" t="n">
        <v>12</v>
      </c>
      <c r="G968" s="66" t="n">
        <v>6.53</v>
      </c>
      <c r="H968" s="91" t="n">
        <f aca="false">G968*0.95</f>
        <v>6.2035</v>
      </c>
      <c r="I968" s="66" t="s">
        <v>978</v>
      </c>
      <c r="J968" s="68" t="s">
        <v>28</v>
      </c>
      <c r="K968" s="268"/>
      <c r="L968" s="70"/>
      <c r="M968" s="70"/>
      <c r="N968" s="71" t="n">
        <f aca="false">O968*G968</f>
        <v>0</v>
      </c>
      <c r="O968" s="72" t="n">
        <f aca="false">L968*F968</f>
        <v>0</v>
      </c>
      <c r="P968" s="73" t="n">
        <v>20</v>
      </c>
      <c r="Q968" s="62" t="n">
        <f aca="false">L968*H968*F968</f>
        <v>0</v>
      </c>
      <c r="R968" s="62" t="n">
        <f aca="false">R967+Q968</f>
        <v>118.788</v>
      </c>
    </row>
    <row r="969" s="1" customFormat="true" ht="12.8" hidden="false" customHeight="false" outlineLevel="0" collapsed="false">
      <c r="A969" s="93"/>
      <c r="B969" s="93" t="s">
        <v>1019</v>
      </c>
      <c r="C969" s="95" t="s">
        <v>1495</v>
      </c>
      <c r="D969" s="75" t="s">
        <v>1496</v>
      </c>
      <c r="E969" s="76" t="s">
        <v>65</v>
      </c>
      <c r="F969" s="76" t="n">
        <v>6</v>
      </c>
      <c r="G969" s="77" t="n">
        <v>8.95</v>
      </c>
      <c r="H969" s="92" t="n">
        <f aca="false">G969*0.95</f>
        <v>8.5025</v>
      </c>
      <c r="I969" s="77" t="s">
        <v>978</v>
      </c>
      <c r="J969" s="79" t="s">
        <v>28</v>
      </c>
      <c r="K969" s="273"/>
      <c r="L969" s="81"/>
      <c r="M969" s="81"/>
      <c r="N969" s="82" t="n">
        <f aca="false">O969*G969</f>
        <v>0</v>
      </c>
      <c r="O969" s="83" t="n">
        <f aca="false">L969*F969</f>
        <v>0</v>
      </c>
      <c r="P969" s="84" t="n">
        <v>20</v>
      </c>
      <c r="Q969" s="62" t="n">
        <f aca="false">L969*H969*F969</f>
        <v>0</v>
      </c>
      <c r="R969" s="62" t="n">
        <f aca="false">R968+Q969</f>
        <v>118.788</v>
      </c>
    </row>
    <row r="970" s="1" customFormat="true" ht="12.8" hidden="false" customHeight="false" outlineLevel="0" collapsed="false">
      <c r="A970" s="93"/>
      <c r="B970" s="93" t="s">
        <v>1019</v>
      </c>
      <c r="C970" s="95" t="s">
        <v>1497</v>
      </c>
      <c r="D970" s="75" t="s">
        <v>1498</v>
      </c>
      <c r="E970" s="76" t="s">
        <v>65</v>
      </c>
      <c r="F970" s="76" t="n">
        <v>6</v>
      </c>
      <c r="G970" s="77" t="n">
        <v>11.58</v>
      </c>
      <c r="H970" s="92" t="n">
        <f aca="false">G970*0.95</f>
        <v>11.001</v>
      </c>
      <c r="I970" s="77" t="s">
        <v>978</v>
      </c>
      <c r="J970" s="79" t="s">
        <v>28</v>
      </c>
      <c r="K970" s="273" t="s">
        <v>1396</v>
      </c>
      <c r="L970" s="104"/>
      <c r="M970" s="104"/>
      <c r="N970" s="82" t="n">
        <f aca="false">O970*G970</f>
        <v>0</v>
      </c>
      <c r="O970" s="106" t="n">
        <f aca="false">L970*F970</f>
        <v>0</v>
      </c>
      <c r="P970" s="107" t="n">
        <v>20</v>
      </c>
      <c r="Q970" s="62" t="n">
        <f aca="false">L970*H970*F970</f>
        <v>0</v>
      </c>
      <c r="R970" s="62" t="n">
        <f aca="false">R969+Q970</f>
        <v>118.788</v>
      </c>
    </row>
    <row r="971" s="1" customFormat="true" ht="12.8" hidden="false" customHeight="false" outlineLevel="0" collapsed="false">
      <c r="A971" s="93"/>
      <c r="B971" s="93" t="s">
        <v>1019</v>
      </c>
      <c r="C971" s="95" t="s">
        <v>1499</v>
      </c>
      <c r="D971" s="75" t="s">
        <v>1500</v>
      </c>
      <c r="E971" s="76" t="s">
        <v>65</v>
      </c>
      <c r="F971" s="76" t="n">
        <v>6</v>
      </c>
      <c r="G971" s="77" t="n">
        <v>17.58</v>
      </c>
      <c r="H971" s="92" t="n">
        <f aca="false">G971*0.95</f>
        <v>16.701</v>
      </c>
      <c r="I971" s="77" t="s">
        <v>978</v>
      </c>
      <c r="J971" s="79" t="s">
        <v>28</v>
      </c>
      <c r="K971" s="273"/>
      <c r="L971" s="104"/>
      <c r="M971" s="104"/>
      <c r="N971" s="82" t="n">
        <f aca="false">O971*G971</f>
        <v>0</v>
      </c>
      <c r="O971" s="106" t="n">
        <f aca="false">L971*F971</f>
        <v>0</v>
      </c>
      <c r="P971" s="107" t="n">
        <v>20</v>
      </c>
      <c r="Q971" s="62" t="n">
        <f aca="false">L971*H971*F971</f>
        <v>0</v>
      </c>
      <c r="R971" s="62" t="n">
        <f aca="false">R970+Q971</f>
        <v>118.788</v>
      </c>
    </row>
    <row r="972" customFormat="false" ht="22.05" hidden="false" customHeight="false" outlineLevel="0" collapsed="false">
      <c r="A972" s="48"/>
      <c r="B972" s="48" t="s">
        <v>1019</v>
      </c>
      <c r="D972" s="5" t="s">
        <v>1501</v>
      </c>
      <c r="E972" s="85"/>
      <c r="F972" s="85"/>
      <c r="G972" s="85"/>
      <c r="H972" s="86"/>
      <c r="I972" s="85"/>
      <c r="J972" s="85"/>
      <c r="K972" s="85"/>
      <c r="L972" s="88"/>
      <c r="M972" s="88"/>
      <c r="O972" s="88"/>
      <c r="P972" s="89"/>
      <c r="Q972" s="62" t="n">
        <f aca="false">L972*H972*F972</f>
        <v>0</v>
      </c>
      <c r="R972" s="62" t="n">
        <f aca="false">R971+Q972</f>
        <v>118.788</v>
      </c>
      <c r="S972" s="1"/>
      <c r="T972" s="1"/>
      <c r="U972" s="1"/>
      <c r="V972" s="1"/>
      <c r="W972" s="1"/>
      <c r="X972" s="1"/>
      <c r="Y972" s="1"/>
    </row>
    <row r="973" s="1" customFormat="true" ht="12.8" hidden="false" customHeight="false" outlineLevel="0" collapsed="false">
      <c r="A973" s="93"/>
      <c r="B973" s="93" t="s">
        <v>1019</v>
      </c>
      <c r="C973" s="94" t="s">
        <v>1502</v>
      </c>
      <c r="D973" s="52" t="s">
        <v>1503</v>
      </c>
      <c r="E973" s="53" t="s">
        <v>65</v>
      </c>
      <c r="F973" s="53" t="n">
        <v>6</v>
      </c>
      <c r="G973" s="54" t="n">
        <v>4.74</v>
      </c>
      <c r="H973" s="90" t="n">
        <f aca="false">G973*0.95</f>
        <v>4.503</v>
      </c>
      <c r="I973" s="54" t="s">
        <v>978</v>
      </c>
      <c r="J973" s="56" t="s">
        <v>28</v>
      </c>
      <c r="K973" s="277"/>
      <c r="L973" s="58"/>
      <c r="M973" s="58"/>
      <c r="N973" s="59" t="n">
        <f aca="false">O973*G973</f>
        <v>0</v>
      </c>
      <c r="O973" s="60" t="n">
        <f aca="false">L973*F973</f>
        <v>0</v>
      </c>
      <c r="P973" s="61" t="n">
        <v>20</v>
      </c>
      <c r="Q973" s="62" t="n">
        <f aca="false">L973*H973*F973</f>
        <v>0</v>
      </c>
      <c r="R973" s="62" t="n">
        <f aca="false">R972+Q973</f>
        <v>118.788</v>
      </c>
    </row>
    <row r="974" s="1" customFormat="true" ht="12.8" hidden="false" customHeight="false" outlineLevel="0" collapsed="false">
      <c r="A974" s="93"/>
      <c r="B974" s="93" t="s">
        <v>1019</v>
      </c>
      <c r="C974" s="135" t="s">
        <v>1504</v>
      </c>
      <c r="D974" s="64" t="s">
        <v>1505</v>
      </c>
      <c r="E974" s="65" t="s">
        <v>65</v>
      </c>
      <c r="F974" s="65" t="n">
        <v>6</v>
      </c>
      <c r="G974" s="66" t="n">
        <v>4.18</v>
      </c>
      <c r="H974" s="91" t="n">
        <f aca="false">G974*0.95</f>
        <v>3.971</v>
      </c>
      <c r="I974" s="66" t="s">
        <v>978</v>
      </c>
      <c r="J974" s="68" t="s">
        <v>28</v>
      </c>
      <c r="K974" s="268"/>
      <c r="L974" s="70"/>
      <c r="M974" s="70"/>
      <c r="N974" s="71" t="n">
        <f aca="false">O974*G974</f>
        <v>0</v>
      </c>
      <c r="O974" s="72" t="n">
        <f aca="false">L974*F974</f>
        <v>0</v>
      </c>
      <c r="P974" s="73" t="n">
        <v>20</v>
      </c>
      <c r="Q974" s="62" t="n">
        <f aca="false">L974*H974*F974</f>
        <v>0</v>
      </c>
      <c r="R974" s="62" t="n">
        <f aca="false">R973+Q974</f>
        <v>118.788</v>
      </c>
    </row>
    <row r="975" s="1" customFormat="true" ht="12.8" hidden="false" customHeight="false" outlineLevel="0" collapsed="false">
      <c r="A975" s="93"/>
      <c r="B975" s="93" t="s">
        <v>1019</v>
      </c>
      <c r="C975" s="95" t="s">
        <v>1506</v>
      </c>
      <c r="D975" s="75" t="s">
        <v>1507</v>
      </c>
      <c r="E975" s="76" t="s">
        <v>65</v>
      </c>
      <c r="F975" s="76" t="n">
        <v>6</v>
      </c>
      <c r="G975" s="77" t="n">
        <v>6.32</v>
      </c>
      <c r="H975" s="92" t="n">
        <f aca="false">G975*0.95</f>
        <v>6.004</v>
      </c>
      <c r="I975" s="77" t="s">
        <v>978</v>
      </c>
      <c r="J975" s="283" t="s">
        <v>1076</v>
      </c>
      <c r="K975" s="274" t="s">
        <v>1077</v>
      </c>
      <c r="L975" s="81"/>
      <c r="M975" s="81"/>
      <c r="N975" s="82" t="n">
        <f aca="false">O975*G975</f>
        <v>0</v>
      </c>
      <c r="O975" s="83" t="n">
        <f aca="false">L975*F975</f>
        <v>0</v>
      </c>
      <c r="P975" s="84" t="n">
        <v>20</v>
      </c>
      <c r="Q975" s="62" t="n">
        <f aca="false">L975*H975*F975</f>
        <v>0</v>
      </c>
      <c r="R975" s="62" t="n">
        <f aca="false">R974+Q975</f>
        <v>118.788</v>
      </c>
    </row>
    <row r="976" s="1" customFormat="true" ht="12.8" hidden="false" customHeight="false" outlineLevel="0" collapsed="false">
      <c r="A976" s="93"/>
      <c r="B976" s="93" t="s">
        <v>1019</v>
      </c>
      <c r="C976" s="94" t="s">
        <v>1508</v>
      </c>
      <c r="D976" s="52" t="s">
        <v>1509</v>
      </c>
      <c r="E976" s="53" t="s">
        <v>65</v>
      </c>
      <c r="F976" s="53" t="n">
        <v>6</v>
      </c>
      <c r="G976" s="54" t="n">
        <v>4.45</v>
      </c>
      <c r="H976" s="90" t="n">
        <f aca="false">G976*0.95</f>
        <v>4.2275</v>
      </c>
      <c r="I976" s="54" t="s">
        <v>978</v>
      </c>
      <c r="J976" s="56" t="s">
        <v>28</v>
      </c>
      <c r="K976" s="275" t="s">
        <v>1055</v>
      </c>
      <c r="L976" s="58"/>
      <c r="M976" s="58"/>
      <c r="N976" s="59" t="n">
        <f aca="false">O976*G976</f>
        <v>0</v>
      </c>
      <c r="O976" s="60" t="n">
        <f aca="false">L976*F976</f>
        <v>0</v>
      </c>
      <c r="P976" s="61" t="n">
        <v>20</v>
      </c>
      <c r="Q976" s="62" t="n">
        <f aca="false">L976*H976*F976</f>
        <v>0</v>
      </c>
      <c r="R976" s="62" t="n">
        <f aca="false">R975+Q976</f>
        <v>118.788</v>
      </c>
    </row>
    <row r="977" s="1" customFormat="true" ht="12.8" hidden="false" customHeight="false" outlineLevel="0" collapsed="false">
      <c r="A977" s="93"/>
      <c r="B977" s="93" t="s">
        <v>1019</v>
      </c>
      <c r="C977" s="135" t="s">
        <v>1510</v>
      </c>
      <c r="D977" s="64" t="s">
        <v>1511</v>
      </c>
      <c r="E977" s="65" t="s">
        <v>65</v>
      </c>
      <c r="F977" s="65" t="n">
        <v>6</v>
      </c>
      <c r="G977" s="66" t="n">
        <v>3.25</v>
      </c>
      <c r="H977" s="91" t="n">
        <f aca="false">G977*0.95</f>
        <v>3.0875</v>
      </c>
      <c r="I977" s="66" t="s">
        <v>978</v>
      </c>
      <c r="J977" s="68" t="s">
        <v>28</v>
      </c>
      <c r="K977" s="268"/>
      <c r="L977" s="70"/>
      <c r="M977" s="70"/>
      <c r="N977" s="71" t="n">
        <f aca="false">O977*G977</f>
        <v>0</v>
      </c>
      <c r="O977" s="72" t="n">
        <f aca="false">L977*F977</f>
        <v>0</v>
      </c>
      <c r="P977" s="73" t="n">
        <v>20</v>
      </c>
      <c r="Q977" s="62" t="n">
        <f aca="false">L977*H977*F977</f>
        <v>0</v>
      </c>
      <c r="R977" s="62" t="n">
        <f aca="false">R976+Q977</f>
        <v>118.788</v>
      </c>
    </row>
    <row r="978" s="1" customFormat="true" ht="12.8" hidden="false" customHeight="false" outlineLevel="0" collapsed="false">
      <c r="A978" s="93"/>
      <c r="B978" s="93" t="s">
        <v>1019</v>
      </c>
      <c r="C978" s="135" t="s">
        <v>1512</v>
      </c>
      <c r="D978" s="64" t="s">
        <v>1513</v>
      </c>
      <c r="E978" s="65" t="s">
        <v>65</v>
      </c>
      <c r="F978" s="65" t="n">
        <v>6</v>
      </c>
      <c r="G978" s="66" t="n">
        <v>4.16</v>
      </c>
      <c r="H978" s="91" t="n">
        <f aca="false">G978*0.95</f>
        <v>3.952</v>
      </c>
      <c r="I978" s="66" t="s">
        <v>978</v>
      </c>
      <c r="J978" s="68" t="s">
        <v>28</v>
      </c>
      <c r="K978" s="270" t="s">
        <v>1396</v>
      </c>
      <c r="L978" s="70"/>
      <c r="M978" s="70"/>
      <c r="N978" s="71" t="n">
        <f aca="false">O978*G978</f>
        <v>0</v>
      </c>
      <c r="O978" s="72" t="n">
        <f aca="false">L978*F978</f>
        <v>0</v>
      </c>
      <c r="P978" s="73" t="n">
        <v>20</v>
      </c>
      <c r="Q978" s="62" t="n">
        <f aca="false">L978*H978*F978</f>
        <v>0</v>
      </c>
      <c r="R978" s="62" t="n">
        <f aca="false">R977+Q978</f>
        <v>118.788</v>
      </c>
    </row>
    <row r="979" s="1" customFormat="true" ht="12.8" hidden="false" customHeight="false" outlineLevel="0" collapsed="false">
      <c r="A979" s="93"/>
      <c r="B979" s="93" t="s">
        <v>1019</v>
      </c>
      <c r="C979" s="135" t="s">
        <v>1514</v>
      </c>
      <c r="D979" s="64" t="s">
        <v>1515</v>
      </c>
      <c r="E979" s="65" t="s">
        <v>65</v>
      </c>
      <c r="F979" s="65" t="n">
        <v>6</v>
      </c>
      <c r="G979" s="66" t="n">
        <v>6.32</v>
      </c>
      <c r="H979" s="91" t="n">
        <f aca="false">G979*0.95</f>
        <v>6.004</v>
      </c>
      <c r="I979" s="66" t="s">
        <v>978</v>
      </c>
      <c r="J979" s="280" t="s">
        <v>1076</v>
      </c>
      <c r="K979" s="268" t="s">
        <v>1077</v>
      </c>
      <c r="L979" s="70"/>
      <c r="M979" s="70"/>
      <c r="N979" s="71" t="n">
        <f aca="false">O979*G979</f>
        <v>0</v>
      </c>
      <c r="O979" s="72" t="n">
        <f aca="false">L979*F979</f>
        <v>0</v>
      </c>
      <c r="P979" s="73" t="n">
        <v>20</v>
      </c>
      <c r="Q979" s="62" t="n">
        <f aca="false">L979*H979*F979</f>
        <v>0</v>
      </c>
      <c r="R979" s="62" t="n">
        <f aca="false">R978+Q979</f>
        <v>118.788</v>
      </c>
    </row>
    <row r="980" s="1" customFormat="true" ht="12.8" hidden="false" customHeight="false" outlineLevel="0" collapsed="false">
      <c r="A980" s="93"/>
      <c r="B980" s="93" t="s">
        <v>1019</v>
      </c>
      <c r="C980" s="95" t="s">
        <v>1516</v>
      </c>
      <c r="D980" s="75" t="s">
        <v>1517</v>
      </c>
      <c r="E980" s="76" t="s">
        <v>65</v>
      </c>
      <c r="F980" s="76" t="n">
        <v>6</v>
      </c>
      <c r="G980" s="77" t="n">
        <v>4.1</v>
      </c>
      <c r="H980" s="92" t="n">
        <f aca="false">G980*0.95</f>
        <v>3.895</v>
      </c>
      <c r="I980" s="77" t="s">
        <v>978</v>
      </c>
      <c r="J980" s="79" t="s">
        <v>28</v>
      </c>
      <c r="K980" s="274"/>
      <c r="L980" s="81"/>
      <c r="M980" s="81"/>
      <c r="N980" s="82" t="n">
        <f aca="false">O980*G980</f>
        <v>0</v>
      </c>
      <c r="O980" s="83" t="n">
        <f aca="false">L980*F980</f>
        <v>0</v>
      </c>
      <c r="P980" s="84" t="n">
        <v>20</v>
      </c>
      <c r="Q980" s="62" t="n">
        <f aca="false">L980*H980*F980</f>
        <v>0</v>
      </c>
      <c r="R980" s="62" t="n">
        <f aca="false">R979+Q980</f>
        <v>118.788</v>
      </c>
    </row>
    <row r="981" customFormat="false" ht="22.05" hidden="false" customHeight="false" outlineLevel="0" collapsed="false">
      <c r="A981" s="48"/>
      <c r="B981" s="48" t="s">
        <v>1019</v>
      </c>
      <c r="D981" s="5" t="s">
        <v>1518</v>
      </c>
      <c r="E981" s="85"/>
      <c r="F981" s="85"/>
      <c r="G981" s="85"/>
      <c r="H981" s="86"/>
      <c r="I981" s="85"/>
      <c r="J981" s="85"/>
      <c r="K981" s="85"/>
      <c r="L981" s="88"/>
      <c r="M981" s="88"/>
      <c r="O981" s="88"/>
      <c r="P981" s="89"/>
      <c r="Q981" s="62" t="n">
        <f aca="false">L981*H981*F981</f>
        <v>0</v>
      </c>
      <c r="R981" s="62" t="n">
        <f aca="false">R980+Q981</f>
        <v>118.788</v>
      </c>
      <c r="S981" s="1"/>
      <c r="T981" s="1"/>
      <c r="U981" s="1"/>
      <c r="V981" s="1"/>
      <c r="W981" s="1"/>
      <c r="X981" s="1"/>
      <c r="Y981" s="1"/>
    </row>
    <row r="982" s="1" customFormat="true" ht="12.8" hidden="false" customHeight="false" outlineLevel="0" collapsed="false">
      <c r="A982" s="93"/>
      <c r="B982" s="93" t="s">
        <v>1019</v>
      </c>
      <c r="C982" s="142" t="s">
        <v>1519</v>
      </c>
      <c r="D982" s="98" t="s">
        <v>1520</v>
      </c>
      <c r="E982" s="99" t="s">
        <v>65</v>
      </c>
      <c r="F982" s="99" t="n">
        <v>6</v>
      </c>
      <c r="G982" s="100" t="n">
        <v>6.84</v>
      </c>
      <c r="H982" s="101" t="n">
        <f aca="false">G982*0.95</f>
        <v>6.498</v>
      </c>
      <c r="I982" s="100" t="s">
        <v>1518</v>
      </c>
      <c r="J982" s="102" t="s">
        <v>28</v>
      </c>
      <c r="K982" s="281" t="s">
        <v>650</v>
      </c>
      <c r="L982" s="104"/>
      <c r="M982" s="104"/>
      <c r="N982" s="105" t="n">
        <f aca="false">O982*G982</f>
        <v>0</v>
      </c>
      <c r="O982" s="106" t="n">
        <f aca="false">L982*F982</f>
        <v>0</v>
      </c>
      <c r="P982" s="107" t="n">
        <v>20</v>
      </c>
      <c r="Q982" s="62" t="n">
        <f aca="false">L982*H982*F982</f>
        <v>0</v>
      </c>
      <c r="R982" s="62" t="n">
        <f aca="false">R981+Q982</f>
        <v>118.788</v>
      </c>
    </row>
    <row r="983" s="1" customFormat="true" ht="12.8" hidden="false" customHeight="false" outlineLevel="0" collapsed="false">
      <c r="A983" s="93"/>
      <c r="B983" s="93" t="s">
        <v>1019</v>
      </c>
      <c r="C983" s="142" t="s">
        <v>1521</v>
      </c>
      <c r="D983" s="98" t="s">
        <v>1522</v>
      </c>
      <c r="E983" s="99" t="s">
        <v>65</v>
      </c>
      <c r="F983" s="99" t="n">
        <v>6</v>
      </c>
      <c r="G983" s="100" t="n">
        <v>8.42</v>
      </c>
      <c r="H983" s="101" t="n">
        <f aca="false">G983*0.95</f>
        <v>7.999</v>
      </c>
      <c r="I983" s="100" t="s">
        <v>1518</v>
      </c>
      <c r="J983" s="79" t="s">
        <v>28</v>
      </c>
      <c r="K983" s="281" t="s">
        <v>650</v>
      </c>
      <c r="L983" s="104"/>
      <c r="M983" s="104"/>
      <c r="N983" s="105" t="n">
        <f aca="false">O983*G983</f>
        <v>0</v>
      </c>
      <c r="O983" s="106" t="n">
        <f aca="false">L983*F983</f>
        <v>0</v>
      </c>
      <c r="P983" s="107" t="n">
        <v>20</v>
      </c>
      <c r="Q983" s="62" t="n">
        <f aca="false">L983*H983*F983</f>
        <v>0</v>
      </c>
      <c r="R983" s="62" t="n">
        <f aca="false">R982+Q983</f>
        <v>118.788</v>
      </c>
    </row>
    <row r="984" customFormat="false" ht="22.05" hidden="false" customHeight="false" outlineLevel="0" collapsed="false">
      <c r="A984" s="48"/>
      <c r="B984" s="48" t="s">
        <v>1019</v>
      </c>
      <c r="D984" s="5" t="s">
        <v>1523</v>
      </c>
      <c r="E984" s="85"/>
      <c r="F984" s="85"/>
      <c r="G984" s="85"/>
      <c r="H984" s="86"/>
      <c r="I984" s="85"/>
      <c r="J984" s="85"/>
      <c r="K984" s="85"/>
      <c r="L984" s="88"/>
      <c r="M984" s="88"/>
      <c r="O984" s="88"/>
      <c r="P984" s="89"/>
      <c r="Q984" s="62" t="n">
        <f aca="false">L984*H984*F984</f>
        <v>0</v>
      </c>
      <c r="R984" s="62" t="n">
        <f aca="false">R983+Q984</f>
        <v>118.788</v>
      </c>
      <c r="S984" s="1"/>
      <c r="T984" s="1"/>
      <c r="U984" s="1"/>
      <c r="V984" s="1"/>
      <c r="W984" s="1"/>
      <c r="X984" s="1"/>
      <c r="Y984" s="1"/>
    </row>
    <row r="985" s="1" customFormat="true" ht="12.8" hidden="false" customHeight="false" outlineLevel="0" collapsed="false">
      <c r="A985" s="93"/>
      <c r="B985" s="93" t="s">
        <v>1019</v>
      </c>
      <c r="C985" s="94" t="s">
        <v>1524</v>
      </c>
      <c r="D985" s="52" t="s">
        <v>1525</v>
      </c>
      <c r="E985" s="53" t="s">
        <v>65</v>
      </c>
      <c r="F985" s="53" t="n">
        <v>6</v>
      </c>
      <c r="G985" s="54" t="n">
        <v>5.89</v>
      </c>
      <c r="H985" s="90" t="n">
        <f aca="false">G985*0.95</f>
        <v>5.5955</v>
      </c>
      <c r="I985" s="54" t="s">
        <v>1523</v>
      </c>
      <c r="J985" s="56" t="s">
        <v>28</v>
      </c>
      <c r="K985" s="275"/>
      <c r="L985" s="58"/>
      <c r="M985" s="58"/>
      <c r="N985" s="59" t="n">
        <f aca="false">O985*G985</f>
        <v>0</v>
      </c>
      <c r="O985" s="60" t="n">
        <f aca="false">L985*F985</f>
        <v>0</v>
      </c>
      <c r="P985" s="61" t="n">
        <v>20</v>
      </c>
      <c r="Q985" s="62" t="n">
        <f aca="false">L985*H985*F985</f>
        <v>0</v>
      </c>
      <c r="R985" s="62" t="n">
        <f aca="false">R984+Q985</f>
        <v>118.788</v>
      </c>
    </row>
    <row r="986" s="1" customFormat="true" ht="12.8" hidden="false" customHeight="false" outlineLevel="0" collapsed="false">
      <c r="A986" s="93"/>
      <c r="B986" s="93" t="s">
        <v>1019</v>
      </c>
      <c r="C986" s="135" t="s">
        <v>1526</v>
      </c>
      <c r="D986" s="64" t="s">
        <v>1527</v>
      </c>
      <c r="E986" s="65" t="s">
        <v>65</v>
      </c>
      <c r="F986" s="65" t="n">
        <v>6</v>
      </c>
      <c r="G986" s="66" t="n">
        <v>4.21</v>
      </c>
      <c r="H986" s="91" t="n">
        <f aca="false">G986*0.95</f>
        <v>3.9995</v>
      </c>
      <c r="I986" s="66" t="s">
        <v>1523</v>
      </c>
      <c r="J986" s="68" t="s">
        <v>28</v>
      </c>
      <c r="K986" s="270"/>
      <c r="L986" s="70"/>
      <c r="M986" s="70"/>
      <c r="N986" s="71" t="n">
        <f aca="false">O986*G986</f>
        <v>0</v>
      </c>
      <c r="O986" s="72" t="n">
        <f aca="false">L986*F986</f>
        <v>0</v>
      </c>
      <c r="P986" s="73" t="n">
        <v>20</v>
      </c>
      <c r="Q986" s="62" t="n">
        <f aca="false">L986*H986*F986</f>
        <v>0</v>
      </c>
      <c r="R986" s="62" t="n">
        <f aca="false">R985+Q986</f>
        <v>118.788</v>
      </c>
    </row>
    <row r="987" s="1" customFormat="true" ht="12.8" hidden="false" customHeight="false" outlineLevel="0" collapsed="false">
      <c r="A987" s="93"/>
      <c r="B987" s="93" t="s">
        <v>1019</v>
      </c>
      <c r="C987" s="135" t="s">
        <v>1528</v>
      </c>
      <c r="D987" s="64" t="s">
        <v>1529</v>
      </c>
      <c r="E987" s="65" t="s">
        <v>65</v>
      </c>
      <c r="F987" s="65" t="n">
        <v>6</v>
      </c>
      <c r="G987" s="66" t="n">
        <v>6.74</v>
      </c>
      <c r="H987" s="91" t="n">
        <f aca="false">G987*0.95</f>
        <v>6.403</v>
      </c>
      <c r="I987" s="66" t="s">
        <v>1523</v>
      </c>
      <c r="J987" s="68" t="s">
        <v>28</v>
      </c>
      <c r="K987" s="268"/>
      <c r="L987" s="70"/>
      <c r="M987" s="70"/>
      <c r="N987" s="71" t="n">
        <f aca="false">O987*G987</f>
        <v>0</v>
      </c>
      <c r="O987" s="72" t="n">
        <f aca="false">L987*F987</f>
        <v>0</v>
      </c>
      <c r="P987" s="73" t="n">
        <v>20</v>
      </c>
      <c r="Q987" s="62" t="n">
        <f aca="false">L987*H987*F987</f>
        <v>0</v>
      </c>
      <c r="R987" s="62" t="n">
        <f aca="false">R986+Q987</f>
        <v>118.788</v>
      </c>
    </row>
    <row r="988" s="1" customFormat="true" ht="12.8" hidden="false" customHeight="false" outlineLevel="0" collapsed="false">
      <c r="A988" s="93"/>
      <c r="B988" s="93" t="s">
        <v>1019</v>
      </c>
      <c r="C988" s="95" t="s">
        <v>1530</v>
      </c>
      <c r="D988" s="75" t="s">
        <v>1531</v>
      </c>
      <c r="E988" s="76" t="s">
        <v>65</v>
      </c>
      <c r="F988" s="76" t="n">
        <v>6</v>
      </c>
      <c r="G988" s="77" t="n">
        <v>7.63</v>
      </c>
      <c r="H988" s="92" t="n">
        <f aca="false">G988*0.95</f>
        <v>7.2485</v>
      </c>
      <c r="I988" s="77" t="s">
        <v>1523</v>
      </c>
      <c r="J988" s="283" t="s">
        <v>1037</v>
      </c>
      <c r="K988" s="274" t="s">
        <v>1038</v>
      </c>
      <c r="L988" s="81"/>
      <c r="M988" s="81"/>
      <c r="N988" s="82" t="n">
        <f aca="false">O988*G988</f>
        <v>0</v>
      </c>
      <c r="O988" s="83" t="n">
        <f aca="false">L988*F988</f>
        <v>0</v>
      </c>
      <c r="P988" s="84" t="n">
        <v>20</v>
      </c>
      <c r="Q988" s="62" t="n">
        <f aca="false">L988*H988*F988</f>
        <v>0</v>
      </c>
      <c r="R988" s="62" t="n">
        <f aca="false">R987+Q988</f>
        <v>118.788</v>
      </c>
    </row>
    <row r="989" customFormat="false" ht="13.8" hidden="false" customHeight="false" outlineLevel="0" collapsed="false">
      <c r="A989" s="48"/>
      <c r="B989" s="48"/>
      <c r="Q989" s="62" t="n">
        <f aca="false">L989*H989*F989</f>
        <v>0</v>
      </c>
      <c r="R989" s="62" t="n">
        <f aca="false">R988+Q989</f>
        <v>118.788</v>
      </c>
      <c r="S989" s="1"/>
      <c r="T989" s="1"/>
      <c r="U989" s="1"/>
      <c r="V989" s="1"/>
      <c r="W989" s="1"/>
      <c r="X989" s="1"/>
      <c r="Y989" s="1"/>
    </row>
    <row r="990" customFormat="false" ht="13.8" hidden="false" customHeight="false" outlineLevel="0" collapsed="false">
      <c r="A990" s="48"/>
      <c r="B990" s="48"/>
      <c r="Q990" s="62" t="n">
        <f aca="false">L990*H990*F990</f>
        <v>0</v>
      </c>
      <c r="R990" s="62" t="n">
        <f aca="false">R989+Q990</f>
        <v>118.788</v>
      </c>
      <c r="S990" s="1"/>
      <c r="T990" s="1"/>
      <c r="U990" s="1"/>
      <c r="V990" s="1"/>
      <c r="W990" s="1"/>
      <c r="X990" s="1"/>
      <c r="Y990" s="1"/>
    </row>
    <row r="991" customFormat="false" ht="13.8" hidden="false" customHeight="false" outlineLevel="0" collapsed="false">
      <c r="A991" s="48"/>
      <c r="B991" s="48"/>
      <c r="Q991" s="62" t="n">
        <f aca="false">L991*H991*F991</f>
        <v>0</v>
      </c>
      <c r="R991" s="62" t="n">
        <f aca="false">R990+Q991</f>
        <v>118.788</v>
      </c>
      <c r="S991" s="1"/>
      <c r="T991" s="1"/>
      <c r="U991" s="1"/>
      <c r="V991" s="1"/>
      <c r="W991" s="1"/>
      <c r="X991" s="1"/>
      <c r="Y991" s="1"/>
    </row>
    <row r="992" customFormat="false" ht="13.8" hidden="false" customHeight="false" outlineLevel="0" collapsed="false">
      <c r="A992" s="48"/>
      <c r="B992" s="48"/>
      <c r="Q992" s="62" t="n">
        <f aca="false">L992*H992*F992</f>
        <v>0</v>
      </c>
      <c r="R992" s="62" t="n">
        <f aca="false">R991+Q992</f>
        <v>118.788</v>
      </c>
      <c r="S992" s="1"/>
      <c r="T992" s="1"/>
      <c r="U992" s="1"/>
      <c r="V992" s="1"/>
      <c r="W992" s="1"/>
      <c r="X992" s="1"/>
      <c r="Y992" s="1"/>
    </row>
    <row r="993" customFormat="false" ht="14.25" hidden="false" customHeight="true" outlineLevel="0" collapsed="false">
      <c r="A993" s="117"/>
      <c r="B993" s="117"/>
      <c r="C993" s="7"/>
      <c r="D993" s="7"/>
      <c r="E993" s="34" t="s">
        <v>4</v>
      </c>
      <c r="F993" s="35" t="s">
        <v>5</v>
      </c>
      <c r="G993" s="36" t="s">
        <v>6</v>
      </c>
      <c r="H993" s="37" t="s">
        <v>7</v>
      </c>
      <c r="I993" s="38" t="s">
        <v>8</v>
      </c>
      <c r="J993" s="39" t="s">
        <v>9</v>
      </c>
      <c r="K993" s="264" t="s">
        <v>10</v>
      </c>
      <c r="L993" s="41" t="s">
        <v>11</v>
      </c>
      <c r="M993" s="41"/>
      <c r="N993" s="41"/>
      <c r="O993" s="41"/>
      <c r="P993" s="41"/>
      <c r="Q993" s="62"/>
      <c r="R993" s="62" t="n">
        <f aca="false">R992+Q993</f>
        <v>118.788</v>
      </c>
      <c r="S993" s="1"/>
      <c r="T993" s="1"/>
      <c r="U993" s="1"/>
      <c r="V993" s="1"/>
      <c r="W993" s="1"/>
      <c r="X993" s="1"/>
      <c r="Y993" s="1"/>
    </row>
    <row r="994" customFormat="false" ht="14.25" hidden="false" customHeight="true" outlineLevel="0" collapsed="false">
      <c r="A994" s="117"/>
      <c r="B994" s="117"/>
      <c r="C994" s="43" t="s">
        <v>14</v>
      </c>
      <c r="D994" s="43" t="s">
        <v>15</v>
      </c>
      <c r="E994" s="34"/>
      <c r="F994" s="35"/>
      <c r="G994" s="36"/>
      <c r="H994" s="37"/>
      <c r="I994" s="38"/>
      <c r="J994" s="39"/>
      <c r="K994" s="264"/>
      <c r="L994" s="44" t="s">
        <v>16</v>
      </c>
      <c r="M994" s="44"/>
      <c r="N994" s="45" t="s">
        <v>17</v>
      </c>
      <c r="O994" s="46" t="s">
        <v>18</v>
      </c>
      <c r="P994" s="47" t="s">
        <v>19</v>
      </c>
      <c r="Q994" s="62"/>
      <c r="R994" s="62" t="n">
        <f aca="false">R993+Q994</f>
        <v>118.788</v>
      </c>
      <c r="S994" s="1"/>
      <c r="T994" s="1"/>
      <c r="U994" s="1"/>
      <c r="V994" s="1"/>
      <c r="W994" s="1"/>
      <c r="X994" s="1"/>
      <c r="Y994" s="1"/>
    </row>
    <row r="995" customFormat="false" ht="13.8" hidden="false" customHeight="false" outlineLevel="0" collapsed="false">
      <c r="A995" s="117"/>
      <c r="B995" s="117"/>
      <c r="C995" s="43"/>
      <c r="D995" s="43"/>
      <c r="E995" s="34"/>
      <c r="F995" s="35"/>
      <c r="G995" s="36"/>
      <c r="H995" s="37"/>
      <c r="I995" s="38"/>
      <c r="J995" s="39"/>
      <c r="K995" s="264"/>
      <c r="L995" s="44"/>
      <c r="M995" s="44"/>
      <c r="N995" s="45"/>
      <c r="O995" s="46"/>
      <c r="P995" s="47"/>
      <c r="Q995" s="62" t="n">
        <f aca="false">L995*H995*F995</f>
        <v>0</v>
      </c>
      <c r="R995" s="62" t="n">
        <f aca="false">R994+Q995</f>
        <v>118.788</v>
      </c>
      <c r="S995" s="1"/>
      <c r="T995" s="1"/>
      <c r="U995" s="1"/>
      <c r="V995" s="1"/>
      <c r="W995" s="1"/>
      <c r="X995" s="1"/>
      <c r="Y995" s="1"/>
    </row>
    <row r="996" customFormat="false" ht="22.05" hidden="false" customHeight="false" outlineLevel="0" collapsed="false">
      <c r="A996" s="48"/>
      <c r="B996" s="48" t="s">
        <v>1019</v>
      </c>
      <c r="D996" s="5" t="s">
        <v>1532</v>
      </c>
      <c r="E996" s="5"/>
      <c r="F996" s="5"/>
      <c r="G996" s="5"/>
      <c r="H996" s="206"/>
      <c r="I996" s="5"/>
      <c r="J996" s="5"/>
      <c r="K996" s="5"/>
      <c r="L996" s="5"/>
      <c r="M996" s="5"/>
      <c r="N996" s="5"/>
      <c r="O996" s="5"/>
      <c r="P996" s="5"/>
      <c r="Q996" s="62" t="n">
        <f aca="false">L996*H996*F996</f>
        <v>0</v>
      </c>
      <c r="R996" s="62" t="n">
        <f aca="false">R995+Q996</f>
        <v>118.788</v>
      </c>
      <c r="S996" s="1"/>
      <c r="T996" s="1"/>
      <c r="U996" s="1"/>
      <c r="V996" s="1"/>
      <c r="W996" s="1"/>
      <c r="X996" s="1"/>
      <c r="Y996" s="1"/>
    </row>
    <row r="997" s="1" customFormat="true" ht="12.8" hidden="false" customHeight="false" outlineLevel="0" collapsed="false">
      <c r="A997" s="93"/>
      <c r="B997" s="93" t="s">
        <v>1019</v>
      </c>
      <c r="C997" s="94" t="s">
        <v>1533</v>
      </c>
      <c r="D997" s="52" t="s">
        <v>1534</v>
      </c>
      <c r="E997" s="53" t="s">
        <v>65</v>
      </c>
      <c r="F997" s="53" t="n">
        <v>6</v>
      </c>
      <c r="G997" s="54" t="n">
        <v>11.04</v>
      </c>
      <c r="H997" s="90" t="n">
        <f aca="false">G997*0.95</f>
        <v>10.488</v>
      </c>
      <c r="I997" s="54" t="s">
        <v>1532</v>
      </c>
      <c r="J997" s="56" t="s">
        <v>28</v>
      </c>
      <c r="K997" s="266"/>
      <c r="L997" s="58"/>
      <c r="M997" s="58"/>
      <c r="N997" s="59" t="n">
        <f aca="false">O997*G997</f>
        <v>0</v>
      </c>
      <c r="O997" s="60" t="n">
        <f aca="false">L997*F997</f>
        <v>0</v>
      </c>
      <c r="P997" s="61" t="n">
        <v>20</v>
      </c>
      <c r="Q997" s="62" t="n">
        <f aca="false">L997*H997*F997</f>
        <v>0</v>
      </c>
      <c r="R997" s="62" t="n">
        <f aca="false">R996+Q997</f>
        <v>118.788</v>
      </c>
    </row>
    <row r="998" s="1" customFormat="true" ht="12.8" hidden="false" customHeight="false" outlineLevel="0" collapsed="false">
      <c r="A998" s="93"/>
      <c r="B998" s="93" t="s">
        <v>1019</v>
      </c>
      <c r="C998" s="135" t="s">
        <v>1535</v>
      </c>
      <c r="D998" s="64" t="s">
        <v>1536</v>
      </c>
      <c r="E998" s="65" t="s">
        <v>65</v>
      </c>
      <c r="F998" s="65" t="n">
        <v>6</v>
      </c>
      <c r="G998" s="66" t="n">
        <v>8.73</v>
      </c>
      <c r="H998" s="91" t="n">
        <f aca="false">G998*0.95</f>
        <v>8.2935</v>
      </c>
      <c r="I998" s="66" t="s">
        <v>1532</v>
      </c>
      <c r="J998" s="68" t="s">
        <v>28</v>
      </c>
      <c r="K998" s="268"/>
      <c r="L998" s="70"/>
      <c r="M998" s="70"/>
      <c r="N998" s="71" t="n">
        <f aca="false">O998*G998</f>
        <v>0</v>
      </c>
      <c r="O998" s="72" t="n">
        <f aca="false">L998*F998</f>
        <v>0</v>
      </c>
      <c r="P998" s="73" t="n">
        <v>20</v>
      </c>
      <c r="Q998" s="62" t="n">
        <f aca="false">L998*H998*F998</f>
        <v>0</v>
      </c>
      <c r="R998" s="62" t="n">
        <f aca="false">R997+Q998</f>
        <v>118.788</v>
      </c>
    </row>
    <row r="999" s="1" customFormat="true" ht="12.8" hidden="false" customHeight="false" outlineLevel="0" collapsed="false">
      <c r="A999" s="93"/>
      <c r="B999" s="93" t="s">
        <v>1019</v>
      </c>
      <c r="C999" s="135" t="s">
        <v>1537</v>
      </c>
      <c r="D999" s="64" t="s">
        <v>1538</v>
      </c>
      <c r="E999" s="65" t="s">
        <v>65</v>
      </c>
      <c r="F999" s="65" t="n">
        <v>6</v>
      </c>
      <c r="G999" s="66" t="n">
        <v>12.58</v>
      </c>
      <c r="H999" s="91" t="n">
        <f aca="false">G999*0.95</f>
        <v>11.951</v>
      </c>
      <c r="I999" s="66" t="s">
        <v>1532</v>
      </c>
      <c r="J999" s="280" t="s">
        <v>1076</v>
      </c>
      <c r="K999" s="268" t="s">
        <v>1077</v>
      </c>
      <c r="L999" s="70"/>
      <c r="M999" s="70"/>
      <c r="N999" s="71" t="n">
        <f aca="false">O999*G999</f>
        <v>0</v>
      </c>
      <c r="O999" s="72" t="n">
        <f aca="false">L999*F999</f>
        <v>0</v>
      </c>
      <c r="P999" s="73" t="n">
        <v>20</v>
      </c>
      <c r="Q999" s="62" t="n">
        <f aca="false">L999*H999*F999</f>
        <v>0</v>
      </c>
      <c r="R999" s="62" t="n">
        <f aca="false">R998+Q999</f>
        <v>118.788</v>
      </c>
    </row>
    <row r="1000" s="1" customFormat="true" ht="12.8" hidden="false" customHeight="false" outlineLevel="0" collapsed="false">
      <c r="A1000" s="93"/>
      <c r="B1000" s="93" t="s">
        <v>1019</v>
      </c>
      <c r="C1000" s="135" t="s">
        <v>1539</v>
      </c>
      <c r="D1000" s="64" t="s">
        <v>1540</v>
      </c>
      <c r="E1000" s="65" t="s">
        <v>65</v>
      </c>
      <c r="F1000" s="65" t="n">
        <v>6</v>
      </c>
      <c r="G1000" s="66" t="n">
        <v>28.37</v>
      </c>
      <c r="H1000" s="91" t="n">
        <f aca="false">G1000*0.95</f>
        <v>26.9515</v>
      </c>
      <c r="I1000" s="66" t="s">
        <v>1532</v>
      </c>
      <c r="J1000" s="280" t="s">
        <v>1076</v>
      </c>
      <c r="K1000" s="268" t="s">
        <v>1077</v>
      </c>
      <c r="L1000" s="70"/>
      <c r="M1000" s="70"/>
      <c r="N1000" s="71" t="n">
        <f aca="false">O1000*G1000</f>
        <v>0</v>
      </c>
      <c r="O1000" s="72" t="n">
        <f aca="false">L1000*F1000</f>
        <v>0</v>
      </c>
      <c r="P1000" s="73" t="n">
        <v>20</v>
      </c>
      <c r="Q1000" s="62" t="n">
        <f aca="false">L1000*H1000*F1000</f>
        <v>0</v>
      </c>
      <c r="R1000" s="62" t="n">
        <f aca="false">R999+Q1000</f>
        <v>118.788</v>
      </c>
    </row>
    <row r="1001" s="1" customFormat="true" ht="12.8" hidden="false" customHeight="false" outlineLevel="0" collapsed="false">
      <c r="A1001" s="93"/>
      <c r="B1001" s="93" t="s">
        <v>1019</v>
      </c>
      <c r="C1001" s="95" t="s">
        <v>1541</v>
      </c>
      <c r="D1001" s="75" t="s">
        <v>1542</v>
      </c>
      <c r="E1001" s="76" t="s">
        <v>65</v>
      </c>
      <c r="F1001" s="76" t="n">
        <v>6</v>
      </c>
      <c r="G1001" s="77" t="n">
        <v>5.47</v>
      </c>
      <c r="H1001" s="92" t="n">
        <f aca="false">G1001*0.95</f>
        <v>5.1965</v>
      </c>
      <c r="I1001" s="77" t="s">
        <v>1532</v>
      </c>
      <c r="J1001" s="79" t="s">
        <v>28</v>
      </c>
      <c r="K1001" s="273"/>
      <c r="L1001" s="81"/>
      <c r="M1001" s="81"/>
      <c r="N1001" s="82" t="n">
        <f aca="false">O1001*G1001</f>
        <v>0</v>
      </c>
      <c r="O1001" s="83" t="n">
        <f aca="false">L1001*F1001</f>
        <v>0</v>
      </c>
      <c r="P1001" s="84" t="n">
        <v>20</v>
      </c>
      <c r="Q1001" s="62" t="n">
        <f aca="false">L1001*H1001*F1001</f>
        <v>0</v>
      </c>
      <c r="R1001" s="62" t="n">
        <f aca="false">R1000+Q1001</f>
        <v>118.788</v>
      </c>
    </row>
    <row r="1002" s="1" customFormat="true" ht="12.8" hidden="false" customHeight="false" outlineLevel="0" collapsed="false">
      <c r="A1002" s="93"/>
      <c r="B1002" s="93" t="s">
        <v>1019</v>
      </c>
      <c r="C1002" s="135" t="s">
        <v>1543</v>
      </c>
      <c r="D1002" s="64" t="s">
        <v>1544</v>
      </c>
      <c r="E1002" s="65" t="s">
        <v>65</v>
      </c>
      <c r="F1002" s="65" t="n">
        <v>6</v>
      </c>
      <c r="G1002" s="66" t="n">
        <v>6.73</v>
      </c>
      <c r="H1002" s="91" t="n">
        <f aca="false">G1002*0.95</f>
        <v>6.3935</v>
      </c>
      <c r="I1002" s="66" t="s">
        <v>1532</v>
      </c>
      <c r="J1002" s="68" t="s">
        <v>28</v>
      </c>
      <c r="K1002" s="268"/>
      <c r="L1002" s="58"/>
      <c r="M1002" s="58"/>
      <c r="N1002" s="71" t="n">
        <f aca="false">O1002*G1002</f>
        <v>0</v>
      </c>
      <c r="O1002" s="60" t="n">
        <f aca="false">L1002*F1002</f>
        <v>0</v>
      </c>
      <c r="P1002" s="61" t="n">
        <v>20</v>
      </c>
      <c r="Q1002" s="62" t="n">
        <f aca="false">L1002*H1002*F1002</f>
        <v>0</v>
      </c>
      <c r="R1002" s="62" t="n">
        <f aca="false">R1001+Q1002</f>
        <v>118.788</v>
      </c>
    </row>
    <row r="1003" s="1" customFormat="true" ht="12.8" hidden="false" customHeight="false" outlineLevel="0" collapsed="false">
      <c r="A1003" s="93"/>
      <c r="B1003" s="93" t="s">
        <v>1019</v>
      </c>
      <c r="C1003" s="135" t="s">
        <v>1545</v>
      </c>
      <c r="D1003" s="64" t="s">
        <v>1546</v>
      </c>
      <c r="E1003" s="65" t="s">
        <v>65</v>
      </c>
      <c r="F1003" s="65" t="n">
        <v>6</v>
      </c>
      <c r="G1003" s="66" t="n">
        <v>12.32</v>
      </c>
      <c r="H1003" s="91" t="n">
        <f aca="false">G1003*0.95</f>
        <v>11.704</v>
      </c>
      <c r="I1003" s="66" t="s">
        <v>1532</v>
      </c>
      <c r="J1003" s="68" t="s">
        <v>28</v>
      </c>
      <c r="K1003" s="270"/>
      <c r="L1003" s="70"/>
      <c r="M1003" s="70"/>
      <c r="N1003" s="71" t="n">
        <f aca="false">O1003*G1003</f>
        <v>0</v>
      </c>
      <c r="O1003" s="72" t="n">
        <f aca="false">L1003*F1003</f>
        <v>0</v>
      </c>
      <c r="P1003" s="73" t="n">
        <v>20</v>
      </c>
      <c r="Q1003" s="62" t="n">
        <f aca="false">L1003*H1003*F1003</f>
        <v>0</v>
      </c>
      <c r="R1003" s="62" t="n">
        <f aca="false">R1002+Q1003</f>
        <v>118.788</v>
      </c>
    </row>
    <row r="1004" s="1" customFormat="true" ht="12.8" hidden="false" customHeight="false" outlineLevel="0" collapsed="false">
      <c r="A1004" s="93"/>
      <c r="B1004" s="93" t="s">
        <v>1019</v>
      </c>
      <c r="C1004" s="135" t="s">
        <v>1547</v>
      </c>
      <c r="D1004" s="64" t="s">
        <v>1548</v>
      </c>
      <c r="E1004" s="65" t="s">
        <v>65</v>
      </c>
      <c r="F1004" s="65" t="n">
        <v>6</v>
      </c>
      <c r="G1004" s="66" t="n">
        <v>11</v>
      </c>
      <c r="H1004" s="91" t="n">
        <f aca="false">G1004*0.95</f>
        <v>10.45</v>
      </c>
      <c r="I1004" s="66" t="s">
        <v>1532</v>
      </c>
      <c r="J1004" s="68" t="s">
        <v>28</v>
      </c>
      <c r="K1004" s="270"/>
      <c r="L1004" s="70"/>
      <c r="M1004" s="70"/>
      <c r="N1004" s="71" t="n">
        <f aca="false">O1004*G1004</f>
        <v>0</v>
      </c>
      <c r="O1004" s="72" t="n">
        <f aca="false">L1004*F1004</f>
        <v>0</v>
      </c>
      <c r="P1004" s="73" t="n">
        <v>20</v>
      </c>
      <c r="Q1004" s="62" t="n">
        <f aca="false">L1004*H1004*F1004</f>
        <v>0</v>
      </c>
      <c r="R1004" s="62" t="n">
        <f aca="false">R1003+Q1004</f>
        <v>118.788</v>
      </c>
    </row>
    <row r="1005" s="1" customFormat="true" ht="12.8" hidden="false" customHeight="false" outlineLevel="0" collapsed="false">
      <c r="A1005" s="93"/>
      <c r="B1005" s="93" t="s">
        <v>1019</v>
      </c>
      <c r="C1005" s="95" t="s">
        <v>1549</v>
      </c>
      <c r="D1005" s="75" t="s">
        <v>1548</v>
      </c>
      <c r="E1005" s="247" t="s">
        <v>739</v>
      </c>
      <c r="F1005" s="76" t="n">
        <v>6</v>
      </c>
      <c r="G1005" s="77" t="n">
        <v>6.05</v>
      </c>
      <c r="H1005" s="92" t="n">
        <f aca="false">G1005*0.95</f>
        <v>5.7475</v>
      </c>
      <c r="I1005" s="77" t="s">
        <v>1532</v>
      </c>
      <c r="J1005" s="79" t="s">
        <v>28</v>
      </c>
      <c r="K1005" s="273"/>
      <c r="L1005" s="81"/>
      <c r="M1005" s="81"/>
      <c r="N1005" s="82" t="n">
        <f aca="false">O1005*G1005</f>
        <v>0</v>
      </c>
      <c r="O1005" s="83" t="n">
        <f aca="false">L1005*F1005</f>
        <v>0</v>
      </c>
      <c r="P1005" s="84" t="n">
        <v>20</v>
      </c>
      <c r="Q1005" s="62" t="n">
        <f aca="false">L1005*H1005*F1005</f>
        <v>0</v>
      </c>
      <c r="R1005" s="62" t="n">
        <f aca="false">R1004+Q1005</f>
        <v>118.788</v>
      </c>
    </row>
    <row r="1006" customFormat="false" ht="22.05" hidden="false" customHeight="false" outlineLevel="0" collapsed="false">
      <c r="A1006" s="48"/>
      <c r="B1006" s="48" t="s">
        <v>1019</v>
      </c>
      <c r="D1006" s="5" t="s">
        <v>312</v>
      </c>
      <c r="E1006" s="85"/>
      <c r="F1006" s="85"/>
      <c r="G1006" s="85"/>
      <c r="H1006" s="86"/>
      <c r="I1006" s="85"/>
      <c r="J1006" s="85"/>
      <c r="K1006" s="85"/>
      <c r="L1006" s="88"/>
      <c r="M1006" s="88"/>
      <c r="O1006" s="88"/>
      <c r="P1006" s="89"/>
      <c r="Q1006" s="62" t="n">
        <f aca="false">L1006*H1006*F1006</f>
        <v>0</v>
      </c>
      <c r="R1006" s="62" t="n">
        <f aca="false">R1005+Q1006</f>
        <v>118.788</v>
      </c>
      <c r="S1006" s="1"/>
      <c r="T1006" s="1"/>
      <c r="U1006" s="1"/>
      <c r="V1006" s="1"/>
      <c r="W1006" s="1"/>
      <c r="X1006" s="1"/>
      <c r="Y1006" s="1"/>
    </row>
    <row r="1007" s="1" customFormat="true" ht="12.8" hidden="false" customHeight="false" outlineLevel="0" collapsed="false">
      <c r="A1007" s="93"/>
      <c r="B1007" s="93" t="s">
        <v>1019</v>
      </c>
      <c r="C1007" s="142" t="s">
        <v>1550</v>
      </c>
      <c r="D1007" s="98" t="s">
        <v>1551</v>
      </c>
      <c r="E1007" s="99" t="s">
        <v>65</v>
      </c>
      <c r="F1007" s="99" t="n">
        <v>6</v>
      </c>
      <c r="G1007" s="100" t="n">
        <v>6.26</v>
      </c>
      <c r="H1007" s="101" t="n">
        <f aca="false">G1007*0.95</f>
        <v>5.947</v>
      </c>
      <c r="I1007" s="100" t="s">
        <v>312</v>
      </c>
      <c r="J1007" s="102" t="s">
        <v>28</v>
      </c>
      <c r="K1007" s="278"/>
      <c r="L1007" s="104"/>
      <c r="M1007" s="104"/>
      <c r="N1007" s="105" t="n">
        <f aca="false">O1007*G1007</f>
        <v>0</v>
      </c>
      <c r="O1007" s="106" t="n">
        <f aca="false">L1007*F1007</f>
        <v>0</v>
      </c>
      <c r="P1007" s="107" t="n">
        <v>20</v>
      </c>
      <c r="Q1007" s="62" t="n">
        <f aca="false">L1007*H1007*F1007</f>
        <v>0</v>
      </c>
      <c r="R1007" s="62" t="n">
        <f aca="false">R1006+Q1007</f>
        <v>118.788</v>
      </c>
    </row>
    <row r="1008" s="1" customFormat="true" ht="12.8" hidden="false" customHeight="false" outlineLevel="0" collapsed="false">
      <c r="A1008" s="93"/>
      <c r="B1008" s="93" t="s">
        <v>1019</v>
      </c>
      <c r="C1008" s="142" t="s">
        <v>1552</v>
      </c>
      <c r="D1008" s="98" t="s">
        <v>1553</v>
      </c>
      <c r="E1008" s="99" t="s">
        <v>65</v>
      </c>
      <c r="F1008" s="99" t="n">
        <v>6</v>
      </c>
      <c r="G1008" s="100" t="n">
        <v>6.16</v>
      </c>
      <c r="H1008" s="101" t="n">
        <f aca="false">G1008*0.95</f>
        <v>5.852</v>
      </c>
      <c r="I1008" s="100" t="s">
        <v>312</v>
      </c>
      <c r="J1008" s="102" t="s">
        <v>28</v>
      </c>
      <c r="K1008" s="281"/>
      <c r="L1008" s="104"/>
      <c r="M1008" s="104"/>
      <c r="N1008" s="105" t="n">
        <f aca="false">O1008*G1008</f>
        <v>0</v>
      </c>
      <c r="O1008" s="106" t="n">
        <f aca="false">L1008*F1008</f>
        <v>0</v>
      </c>
      <c r="P1008" s="107" t="n">
        <v>20</v>
      </c>
      <c r="Q1008" s="62" t="n">
        <f aca="false">L1008*H1008*F1008</f>
        <v>0</v>
      </c>
      <c r="R1008" s="62" t="n">
        <f aca="false">R1007+Q1008</f>
        <v>118.788</v>
      </c>
    </row>
    <row r="1009" customFormat="false" ht="22.05" hidden="false" customHeight="false" outlineLevel="0" collapsed="false">
      <c r="A1009" s="48"/>
      <c r="B1009" s="48" t="s">
        <v>1019</v>
      </c>
      <c r="D1009" s="5" t="s">
        <v>335</v>
      </c>
      <c r="E1009" s="85"/>
      <c r="F1009" s="85"/>
      <c r="G1009" s="85"/>
      <c r="H1009" s="86"/>
      <c r="I1009" s="85"/>
      <c r="J1009" s="85"/>
      <c r="K1009" s="85"/>
      <c r="L1009" s="88"/>
      <c r="M1009" s="88"/>
      <c r="O1009" s="88"/>
      <c r="P1009" s="89"/>
      <c r="Q1009" s="62" t="n">
        <f aca="false">L1009*H1009*F1009</f>
        <v>0</v>
      </c>
      <c r="R1009" s="62" t="n">
        <f aca="false">R1008+Q1009</f>
        <v>118.788</v>
      </c>
      <c r="S1009" s="1"/>
      <c r="T1009" s="1"/>
      <c r="U1009" s="1"/>
      <c r="V1009" s="1"/>
      <c r="W1009" s="1"/>
      <c r="X1009" s="1"/>
      <c r="Y1009" s="1"/>
    </row>
    <row r="1010" s="1" customFormat="true" ht="12.8" hidden="false" customHeight="false" outlineLevel="0" collapsed="false">
      <c r="A1010" s="93"/>
      <c r="B1010" s="93" t="s">
        <v>1019</v>
      </c>
      <c r="C1010" s="94" t="s">
        <v>1554</v>
      </c>
      <c r="D1010" s="52" t="s">
        <v>1555</v>
      </c>
      <c r="E1010" s="53" t="s">
        <v>65</v>
      </c>
      <c r="F1010" s="53" t="n">
        <v>6</v>
      </c>
      <c r="G1010" s="54" t="n">
        <v>5.26</v>
      </c>
      <c r="H1010" s="90" t="n">
        <f aca="false">G1010*0.95</f>
        <v>4.997</v>
      </c>
      <c r="I1010" s="54" t="s">
        <v>335</v>
      </c>
      <c r="J1010" s="56" t="s">
        <v>28</v>
      </c>
      <c r="K1010" s="275"/>
      <c r="L1010" s="58"/>
      <c r="M1010" s="58"/>
      <c r="N1010" s="59" t="n">
        <f aca="false">O1010*G1010</f>
        <v>0</v>
      </c>
      <c r="O1010" s="60" t="n">
        <f aca="false">L1010*F1010</f>
        <v>0</v>
      </c>
      <c r="P1010" s="61" t="n">
        <v>20</v>
      </c>
      <c r="Q1010" s="62" t="n">
        <f aca="false">L1010*H1010*F1010</f>
        <v>0</v>
      </c>
      <c r="R1010" s="62" t="n">
        <f aca="false">R1009+Q1010</f>
        <v>118.788</v>
      </c>
    </row>
    <row r="1011" s="1" customFormat="true" ht="12.8" hidden="false" customHeight="false" outlineLevel="0" collapsed="false">
      <c r="A1011" s="93"/>
      <c r="B1011" s="93" t="s">
        <v>1019</v>
      </c>
      <c r="C1011" s="135" t="s">
        <v>1556</v>
      </c>
      <c r="D1011" s="64" t="s">
        <v>1557</v>
      </c>
      <c r="E1011" s="65" t="s">
        <v>65</v>
      </c>
      <c r="F1011" s="65" t="n">
        <v>6</v>
      </c>
      <c r="G1011" s="66" t="n">
        <v>5.79</v>
      </c>
      <c r="H1011" s="91" t="n">
        <f aca="false">G1011*0.95</f>
        <v>5.5005</v>
      </c>
      <c r="I1011" s="66" t="s">
        <v>335</v>
      </c>
      <c r="J1011" s="68" t="s">
        <v>28</v>
      </c>
      <c r="K1011" s="268"/>
      <c r="L1011" s="70"/>
      <c r="M1011" s="70"/>
      <c r="N1011" s="71" t="n">
        <f aca="false">O1011*G1011</f>
        <v>0</v>
      </c>
      <c r="O1011" s="72" t="n">
        <f aca="false">L1011*F1011</f>
        <v>0</v>
      </c>
      <c r="P1011" s="73" t="n">
        <v>20</v>
      </c>
      <c r="Q1011" s="62" t="n">
        <f aca="false">L1011*H1011*F1011</f>
        <v>0</v>
      </c>
      <c r="R1011" s="62" t="n">
        <f aca="false">R1010+Q1011</f>
        <v>118.788</v>
      </c>
    </row>
    <row r="1012" s="1" customFormat="true" ht="12.8" hidden="false" customHeight="false" outlineLevel="0" collapsed="false">
      <c r="A1012" s="93"/>
      <c r="B1012" s="93" t="s">
        <v>1019</v>
      </c>
      <c r="C1012" s="135" t="s">
        <v>1558</v>
      </c>
      <c r="D1012" s="64" t="s">
        <v>1559</v>
      </c>
      <c r="E1012" s="65" t="s">
        <v>65</v>
      </c>
      <c r="F1012" s="65" t="n">
        <v>6</v>
      </c>
      <c r="G1012" s="66" t="n">
        <v>6.32</v>
      </c>
      <c r="H1012" s="91" t="n">
        <f aca="false">G1012*0.95</f>
        <v>6.004</v>
      </c>
      <c r="I1012" s="66" t="s">
        <v>335</v>
      </c>
      <c r="J1012" s="68" t="s">
        <v>28</v>
      </c>
      <c r="K1012" s="268"/>
      <c r="L1012" s="70"/>
      <c r="M1012" s="70"/>
      <c r="N1012" s="71" t="n">
        <f aca="false">O1012*G1012</f>
        <v>0</v>
      </c>
      <c r="O1012" s="72" t="n">
        <f aca="false">L1012*F1012</f>
        <v>0</v>
      </c>
      <c r="P1012" s="73" t="n">
        <v>20</v>
      </c>
      <c r="Q1012" s="62" t="n">
        <f aca="false">L1012*H1012*F1012</f>
        <v>0</v>
      </c>
      <c r="R1012" s="62" t="n">
        <f aca="false">R1011+Q1012</f>
        <v>118.788</v>
      </c>
    </row>
    <row r="1013" s="1" customFormat="true" ht="12.8" hidden="false" customHeight="false" outlineLevel="0" collapsed="false">
      <c r="A1013" s="93"/>
      <c r="B1013" s="93" t="s">
        <v>1019</v>
      </c>
      <c r="C1013" s="135" t="s">
        <v>1560</v>
      </c>
      <c r="D1013" s="64" t="s">
        <v>1561</v>
      </c>
      <c r="E1013" s="65" t="s">
        <v>65</v>
      </c>
      <c r="F1013" s="65" t="n">
        <v>6</v>
      </c>
      <c r="G1013" s="66" t="n">
        <v>5.84</v>
      </c>
      <c r="H1013" s="91" t="n">
        <f aca="false">G1013*0.95</f>
        <v>5.548</v>
      </c>
      <c r="I1013" s="66" t="s">
        <v>335</v>
      </c>
      <c r="J1013" s="68" t="s">
        <v>28</v>
      </c>
      <c r="K1013" s="268"/>
      <c r="L1013" s="70"/>
      <c r="M1013" s="70"/>
      <c r="N1013" s="71" t="n">
        <f aca="false">O1013*G1013</f>
        <v>0</v>
      </c>
      <c r="O1013" s="72" t="n">
        <f aca="false">L1013*F1013</f>
        <v>0</v>
      </c>
      <c r="P1013" s="73" t="n">
        <v>20</v>
      </c>
      <c r="Q1013" s="62" t="n">
        <f aca="false">L1013*H1013*F1013</f>
        <v>0</v>
      </c>
      <c r="R1013" s="62" t="n">
        <f aca="false">R1012+Q1013</f>
        <v>118.788</v>
      </c>
    </row>
    <row r="1014" s="1" customFormat="true" ht="12.8" hidden="false" customHeight="false" outlineLevel="0" collapsed="false">
      <c r="A1014" s="93"/>
      <c r="B1014" s="93" t="s">
        <v>1019</v>
      </c>
      <c r="C1014" s="135" t="s">
        <v>1562</v>
      </c>
      <c r="D1014" s="64" t="s">
        <v>1563</v>
      </c>
      <c r="E1014" s="65" t="s">
        <v>65</v>
      </c>
      <c r="F1014" s="65" t="n">
        <v>6</v>
      </c>
      <c r="G1014" s="66" t="n">
        <v>6.37</v>
      </c>
      <c r="H1014" s="91" t="n">
        <f aca="false">G1014*0.95</f>
        <v>6.0515</v>
      </c>
      <c r="I1014" s="66" t="s">
        <v>335</v>
      </c>
      <c r="J1014" s="68" t="s">
        <v>28</v>
      </c>
      <c r="K1014" s="268"/>
      <c r="L1014" s="70"/>
      <c r="M1014" s="70"/>
      <c r="N1014" s="71" t="n">
        <f aca="false">O1014*G1014</f>
        <v>0</v>
      </c>
      <c r="O1014" s="72" t="n">
        <f aca="false">L1014*F1014</f>
        <v>0</v>
      </c>
      <c r="P1014" s="73" t="n">
        <v>20</v>
      </c>
      <c r="Q1014" s="62" t="n">
        <f aca="false">L1014*H1014*F1014</f>
        <v>0</v>
      </c>
      <c r="R1014" s="62" t="n">
        <f aca="false">R1013+Q1014</f>
        <v>118.788</v>
      </c>
    </row>
    <row r="1015" s="1" customFormat="true" ht="12.8" hidden="false" customHeight="false" outlineLevel="0" collapsed="false">
      <c r="A1015" s="93"/>
      <c r="B1015" s="93" t="s">
        <v>1019</v>
      </c>
      <c r="C1015" s="135" t="s">
        <v>1564</v>
      </c>
      <c r="D1015" s="64" t="s">
        <v>1565</v>
      </c>
      <c r="E1015" s="65" t="s">
        <v>65</v>
      </c>
      <c r="F1015" s="65" t="n">
        <v>6</v>
      </c>
      <c r="G1015" s="66" t="n">
        <v>8.05</v>
      </c>
      <c r="H1015" s="91" t="n">
        <f aca="false">G1015*0.95</f>
        <v>7.6475</v>
      </c>
      <c r="I1015" s="66" t="s">
        <v>335</v>
      </c>
      <c r="J1015" s="68" t="s">
        <v>28</v>
      </c>
      <c r="K1015" s="268"/>
      <c r="L1015" s="70"/>
      <c r="M1015" s="70"/>
      <c r="N1015" s="71" t="n">
        <f aca="false">O1015*G1015</f>
        <v>0</v>
      </c>
      <c r="O1015" s="72" t="n">
        <f aca="false">L1015*F1015</f>
        <v>0</v>
      </c>
      <c r="P1015" s="73" t="n">
        <v>20</v>
      </c>
      <c r="Q1015" s="62" t="n">
        <f aca="false">L1015*H1015*F1015</f>
        <v>0</v>
      </c>
      <c r="R1015" s="62" t="n">
        <f aca="false">R1014+Q1015</f>
        <v>118.788</v>
      </c>
    </row>
    <row r="1016" s="1" customFormat="true" ht="12.8" hidden="false" customHeight="false" outlineLevel="0" collapsed="false">
      <c r="A1016" s="93"/>
      <c r="B1016" s="93" t="s">
        <v>1019</v>
      </c>
      <c r="C1016" s="95" t="s">
        <v>1566</v>
      </c>
      <c r="D1016" s="75" t="s">
        <v>1567</v>
      </c>
      <c r="E1016" s="76" t="s">
        <v>65</v>
      </c>
      <c r="F1016" s="76" t="n">
        <v>6</v>
      </c>
      <c r="G1016" s="77" t="n">
        <v>8.16</v>
      </c>
      <c r="H1016" s="92" t="n">
        <f aca="false">G1016*0.95</f>
        <v>7.752</v>
      </c>
      <c r="I1016" s="77" t="s">
        <v>335</v>
      </c>
      <c r="J1016" s="79" t="s">
        <v>28</v>
      </c>
      <c r="K1016" s="273"/>
      <c r="L1016" s="81"/>
      <c r="M1016" s="81"/>
      <c r="N1016" s="82" t="n">
        <f aca="false">O1016*G1016</f>
        <v>0</v>
      </c>
      <c r="O1016" s="83" t="n">
        <f aca="false">L1016*F1016</f>
        <v>0</v>
      </c>
      <c r="P1016" s="84" t="n">
        <v>20</v>
      </c>
      <c r="Q1016" s="62" t="n">
        <f aca="false">L1016*H1016*F1016</f>
        <v>0</v>
      </c>
      <c r="R1016" s="62" t="n">
        <f aca="false">R1015+Q1016</f>
        <v>118.788</v>
      </c>
    </row>
    <row r="1017" customFormat="false" ht="22.05" hidden="false" customHeight="false" outlineLevel="0" collapsed="false">
      <c r="A1017" s="48"/>
      <c r="B1017" s="48" t="s">
        <v>1019</v>
      </c>
      <c r="D1017" s="254" t="s">
        <v>1568</v>
      </c>
      <c r="E1017" s="255"/>
      <c r="F1017" s="255"/>
      <c r="G1017" s="255"/>
      <c r="H1017" s="256"/>
      <c r="I1017" s="255"/>
      <c r="J1017" s="255"/>
      <c r="K1017" s="255"/>
      <c r="O1017" s="88"/>
      <c r="P1017" s="89"/>
      <c r="Q1017" s="62" t="n">
        <f aca="false">L1017*H1017*F1017</f>
        <v>0</v>
      </c>
      <c r="R1017" s="62" t="n">
        <f aca="false">R1016+Q1017</f>
        <v>118.788</v>
      </c>
      <c r="S1017" s="1"/>
      <c r="T1017" s="1"/>
      <c r="U1017" s="1"/>
      <c r="V1017" s="1"/>
      <c r="W1017" s="1"/>
      <c r="X1017" s="1"/>
      <c r="Y1017" s="1"/>
    </row>
    <row r="1018" s="1" customFormat="true" ht="12.8" hidden="false" customHeight="false" outlineLevel="0" collapsed="false">
      <c r="A1018" s="93"/>
      <c r="B1018" s="93" t="s">
        <v>1019</v>
      </c>
      <c r="C1018" s="142" t="s">
        <v>1569</v>
      </c>
      <c r="D1018" s="98" t="s">
        <v>1570</v>
      </c>
      <c r="E1018" s="99" t="s">
        <v>65</v>
      </c>
      <c r="F1018" s="99" t="n">
        <v>6</v>
      </c>
      <c r="G1018" s="100" t="n">
        <v>5.95</v>
      </c>
      <c r="H1018" s="101" t="n">
        <f aca="false">G1018*0.95</f>
        <v>5.6525</v>
      </c>
      <c r="I1018" s="100" t="s">
        <v>300</v>
      </c>
      <c r="J1018" s="102" t="s">
        <v>28</v>
      </c>
      <c r="K1018" s="278"/>
      <c r="L1018" s="104"/>
      <c r="M1018" s="104"/>
      <c r="N1018" s="105" t="n">
        <f aca="false">O1018*G1018</f>
        <v>0</v>
      </c>
      <c r="O1018" s="106" t="n">
        <f aca="false">L1018*F1018</f>
        <v>0</v>
      </c>
      <c r="P1018" s="107" t="n">
        <v>20</v>
      </c>
      <c r="Q1018" s="62" t="n">
        <f aca="false">L1018*H1018*F1018</f>
        <v>0</v>
      </c>
      <c r="R1018" s="62" t="n">
        <f aca="false">R1017+Q1018</f>
        <v>118.788</v>
      </c>
    </row>
    <row r="1019" s="1" customFormat="true" ht="12.8" hidden="false" customHeight="false" outlineLevel="0" collapsed="false">
      <c r="A1019" s="93"/>
      <c r="B1019" s="93" t="s">
        <v>1019</v>
      </c>
      <c r="C1019" s="142" t="s">
        <v>1571</v>
      </c>
      <c r="D1019" s="98" t="s">
        <v>1572</v>
      </c>
      <c r="E1019" s="99" t="s">
        <v>65</v>
      </c>
      <c r="F1019" s="99" t="n">
        <v>6</v>
      </c>
      <c r="G1019" s="100" t="n">
        <v>9.63</v>
      </c>
      <c r="H1019" s="101" t="n">
        <f aca="false">G1019*0.95</f>
        <v>9.1485</v>
      </c>
      <c r="I1019" s="100" t="s">
        <v>300</v>
      </c>
      <c r="J1019" s="102" t="s">
        <v>28</v>
      </c>
      <c r="K1019" s="278"/>
      <c r="L1019" s="104"/>
      <c r="M1019" s="104"/>
      <c r="N1019" s="105" t="n">
        <f aca="false">O1019*G1019</f>
        <v>0</v>
      </c>
      <c r="O1019" s="106" t="n">
        <f aca="false">L1019*F1019</f>
        <v>0</v>
      </c>
      <c r="P1019" s="107" t="n">
        <v>20</v>
      </c>
      <c r="Q1019" s="62" t="n">
        <f aca="false">L1019*H1019*F1019</f>
        <v>0</v>
      </c>
      <c r="R1019" s="62" t="n">
        <f aca="false">R1018+Q1019</f>
        <v>118.788</v>
      </c>
    </row>
    <row r="1020" s="1" customFormat="true" ht="12.8" hidden="false" customHeight="false" outlineLevel="0" collapsed="false">
      <c r="A1020" s="93"/>
      <c r="B1020" s="93" t="s">
        <v>1019</v>
      </c>
      <c r="C1020" s="142" t="s">
        <v>1573</v>
      </c>
      <c r="D1020" s="98" t="s">
        <v>1574</v>
      </c>
      <c r="E1020" s="99" t="s">
        <v>65</v>
      </c>
      <c r="F1020" s="99" t="n">
        <v>6</v>
      </c>
      <c r="G1020" s="100" t="n">
        <v>5.42</v>
      </c>
      <c r="H1020" s="101" t="n">
        <f aca="false">G1020*0.95</f>
        <v>5.149</v>
      </c>
      <c r="I1020" s="100" t="s">
        <v>300</v>
      </c>
      <c r="J1020" s="102" t="s">
        <v>28</v>
      </c>
      <c r="K1020" s="270"/>
      <c r="L1020" s="104"/>
      <c r="M1020" s="104"/>
      <c r="N1020" s="105" t="n">
        <f aca="false">O1020*G1020</f>
        <v>0</v>
      </c>
      <c r="O1020" s="106" t="n">
        <f aca="false">L1020*F1020</f>
        <v>0</v>
      </c>
      <c r="P1020" s="107" t="n">
        <v>20</v>
      </c>
      <c r="Q1020" s="62" t="n">
        <f aca="false">L1020*H1020*F1020</f>
        <v>0</v>
      </c>
      <c r="R1020" s="62" t="n">
        <f aca="false">R1019+Q1020</f>
        <v>118.788</v>
      </c>
    </row>
    <row r="1021" s="1" customFormat="true" ht="12.8" hidden="false" customHeight="false" outlineLevel="0" collapsed="false">
      <c r="A1021" s="93"/>
      <c r="B1021" s="93" t="s">
        <v>1019</v>
      </c>
      <c r="C1021" s="94" t="s">
        <v>1575</v>
      </c>
      <c r="D1021" s="52" t="s">
        <v>1576</v>
      </c>
      <c r="E1021" s="53" t="s">
        <v>65</v>
      </c>
      <c r="F1021" s="53" t="n">
        <v>6</v>
      </c>
      <c r="G1021" s="54" t="n">
        <v>5.24</v>
      </c>
      <c r="H1021" s="90" t="n">
        <f aca="false">G1021*0.95</f>
        <v>4.978</v>
      </c>
      <c r="I1021" s="54" t="s">
        <v>300</v>
      </c>
      <c r="J1021" s="56" t="s">
        <v>28</v>
      </c>
      <c r="K1021" s="277"/>
      <c r="L1021" s="58"/>
      <c r="M1021" s="58"/>
      <c r="N1021" s="59" t="n">
        <f aca="false">O1021*G1021</f>
        <v>0</v>
      </c>
      <c r="O1021" s="60" t="n">
        <f aca="false">L1021*F1021</f>
        <v>0</v>
      </c>
      <c r="P1021" s="61" t="n">
        <v>20</v>
      </c>
      <c r="Q1021" s="62" t="n">
        <f aca="false">L1021*H1021*F1021</f>
        <v>0</v>
      </c>
      <c r="R1021" s="62" t="n">
        <f aca="false">R1020+Q1021</f>
        <v>118.788</v>
      </c>
    </row>
    <row r="1022" s="1" customFormat="true" ht="12.8" hidden="false" customHeight="false" outlineLevel="0" collapsed="false">
      <c r="A1022" s="93"/>
      <c r="B1022" s="93" t="s">
        <v>1019</v>
      </c>
      <c r="C1022" s="135" t="s">
        <v>1577</v>
      </c>
      <c r="D1022" s="64" t="s">
        <v>1578</v>
      </c>
      <c r="E1022" s="65" t="s">
        <v>65</v>
      </c>
      <c r="F1022" s="65" t="n">
        <v>6</v>
      </c>
      <c r="G1022" s="66" t="n">
        <v>6.94</v>
      </c>
      <c r="H1022" s="91" t="n">
        <f aca="false">G1022*0.95</f>
        <v>6.593</v>
      </c>
      <c r="I1022" s="66" t="s">
        <v>300</v>
      </c>
      <c r="J1022" s="68" t="s">
        <v>28</v>
      </c>
      <c r="K1022" s="268"/>
      <c r="L1022" s="70"/>
      <c r="M1022" s="70"/>
      <c r="N1022" s="71" t="n">
        <f aca="false">O1022*G1022</f>
        <v>0</v>
      </c>
      <c r="O1022" s="72" t="n">
        <f aca="false">L1022*F1022</f>
        <v>0</v>
      </c>
      <c r="P1022" s="73" t="n">
        <v>20</v>
      </c>
      <c r="Q1022" s="62" t="n">
        <f aca="false">L1022*H1022*F1022</f>
        <v>0</v>
      </c>
      <c r="R1022" s="62" t="n">
        <f aca="false">R1021+Q1022</f>
        <v>118.788</v>
      </c>
    </row>
    <row r="1023" s="1" customFormat="true" ht="12.8" hidden="false" customHeight="false" outlineLevel="0" collapsed="false">
      <c r="A1023" s="93"/>
      <c r="B1023" s="93" t="s">
        <v>1019</v>
      </c>
      <c r="C1023" s="95" t="s">
        <v>1579</v>
      </c>
      <c r="D1023" s="75" t="s">
        <v>1004</v>
      </c>
      <c r="E1023" s="76" t="s">
        <v>65</v>
      </c>
      <c r="F1023" s="76" t="n">
        <v>6</v>
      </c>
      <c r="G1023" s="77" t="n">
        <v>7.16</v>
      </c>
      <c r="H1023" s="92" t="n">
        <f aca="false">G1023*0.95</f>
        <v>6.802</v>
      </c>
      <c r="I1023" s="77" t="s">
        <v>300</v>
      </c>
      <c r="J1023" s="79" t="s">
        <v>28</v>
      </c>
      <c r="K1023" s="273"/>
      <c r="L1023" s="81"/>
      <c r="M1023" s="81"/>
      <c r="N1023" s="82" t="n">
        <f aca="false">O1023*G1023</f>
        <v>0</v>
      </c>
      <c r="O1023" s="83" t="n">
        <f aca="false">L1023*F1023</f>
        <v>0</v>
      </c>
      <c r="P1023" s="84" t="n">
        <v>20</v>
      </c>
      <c r="Q1023" s="62" t="n">
        <f aca="false">L1023*H1023*F1023</f>
        <v>0</v>
      </c>
      <c r="R1023" s="62" t="n">
        <f aca="false">R1022+Q1023</f>
        <v>118.788</v>
      </c>
    </row>
    <row r="1024" s="1" customFormat="true" ht="12.8" hidden="false" customHeight="false" outlineLevel="0" collapsed="false">
      <c r="A1024" s="93"/>
      <c r="B1024" s="93" t="s">
        <v>1019</v>
      </c>
      <c r="C1024" s="135" t="s">
        <v>1580</v>
      </c>
      <c r="D1024" s="64" t="s">
        <v>1581</v>
      </c>
      <c r="E1024" s="65" t="s">
        <v>65</v>
      </c>
      <c r="F1024" s="65" t="n">
        <v>6</v>
      </c>
      <c r="G1024" s="66" t="n">
        <v>6</v>
      </c>
      <c r="H1024" s="91" t="n">
        <f aca="false">G1024*0.95</f>
        <v>5.7</v>
      </c>
      <c r="I1024" s="66" t="s">
        <v>300</v>
      </c>
      <c r="J1024" s="68" t="s">
        <v>28</v>
      </c>
      <c r="K1024" s="270" t="s">
        <v>1396</v>
      </c>
      <c r="L1024" s="104"/>
      <c r="M1024" s="104"/>
      <c r="N1024" s="71" t="n">
        <f aca="false">O1024*G1024</f>
        <v>0</v>
      </c>
      <c r="O1024" s="106" t="n">
        <f aca="false">L1024*F1024</f>
        <v>0</v>
      </c>
      <c r="P1024" s="107" t="n">
        <v>20</v>
      </c>
      <c r="Q1024" s="62" t="n">
        <f aca="false">L1024*H1024*F1024</f>
        <v>0</v>
      </c>
      <c r="R1024" s="62" t="n">
        <f aca="false">R1023+Q1024</f>
        <v>118.788</v>
      </c>
    </row>
    <row r="1025" s="1" customFormat="true" ht="12.8" hidden="false" customHeight="false" outlineLevel="0" collapsed="false">
      <c r="A1025" s="93"/>
      <c r="B1025" s="93" t="s">
        <v>1019</v>
      </c>
      <c r="C1025" s="135" t="s">
        <v>1582</v>
      </c>
      <c r="D1025" s="64" t="s">
        <v>1583</v>
      </c>
      <c r="E1025" s="65" t="s">
        <v>65</v>
      </c>
      <c r="F1025" s="65" t="n">
        <v>6</v>
      </c>
      <c r="G1025" s="66" t="n">
        <v>5.95</v>
      </c>
      <c r="H1025" s="91" t="n">
        <f aca="false">G1025*0.95</f>
        <v>5.6525</v>
      </c>
      <c r="I1025" s="66" t="s">
        <v>300</v>
      </c>
      <c r="J1025" s="68" t="s">
        <v>28</v>
      </c>
      <c r="K1025" s="270"/>
      <c r="L1025" s="104"/>
      <c r="M1025" s="104"/>
      <c r="N1025" s="71" t="n">
        <f aca="false">O1025*G1025</f>
        <v>0</v>
      </c>
      <c r="O1025" s="106" t="n">
        <f aca="false">L1025*F1025</f>
        <v>0</v>
      </c>
      <c r="P1025" s="107" t="n">
        <v>20</v>
      </c>
      <c r="Q1025" s="62" t="n">
        <f aca="false">L1025*H1025*F1025</f>
        <v>0</v>
      </c>
      <c r="R1025" s="62" t="n">
        <f aca="false">R1024+Q1025</f>
        <v>118.788</v>
      </c>
    </row>
    <row r="1026" s="1" customFormat="true" ht="12.8" hidden="false" customHeight="false" outlineLevel="0" collapsed="false">
      <c r="A1026" s="93"/>
      <c r="B1026" s="93" t="s">
        <v>1019</v>
      </c>
      <c r="C1026" s="94" t="s">
        <v>1584</v>
      </c>
      <c r="D1026" s="52" t="s">
        <v>1585</v>
      </c>
      <c r="E1026" s="53" t="s">
        <v>65</v>
      </c>
      <c r="F1026" s="53" t="n">
        <v>6</v>
      </c>
      <c r="G1026" s="54" t="n">
        <v>7.79</v>
      </c>
      <c r="H1026" s="90" t="n">
        <f aca="false">G1026*0.95</f>
        <v>7.4005</v>
      </c>
      <c r="I1026" s="54" t="s">
        <v>300</v>
      </c>
      <c r="J1026" s="56" t="s">
        <v>28</v>
      </c>
      <c r="K1026" s="275"/>
      <c r="L1026" s="58"/>
      <c r="M1026" s="58"/>
      <c r="N1026" s="59" t="n">
        <f aca="false">O1026*G1026</f>
        <v>0</v>
      </c>
      <c r="O1026" s="60" t="n">
        <f aca="false">L1026*F1026</f>
        <v>0</v>
      </c>
      <c r="P1026" s="61" t="n">
        <v>20</v>
      </c>
      <c r="Q1026" s="62" t="n">
        <f aca="false">L1026*H1026*F1026</f>
        <v>0</v>
      </c>
      <c r="R1026" s="62" t="n">
        <f aca="false">R1025+Q1026</f>
        <v>118.788</v>
      </c>
    </row>
    <row r="1027" s="1" customFormat="true" ht="12.8" hidden="false" customHeight="false" outlineLevel="0" collapsed="false">
      <c r="A1027" s="93"/>
      <c r="B1027" s="93" t="s">
        <v>1019</v>
      </c>
      <c r="C1027" s="95" t="s">
        <v>1586</v>
      </c>
      <c r="D1027" s="75" t="s">
        <v>1587</v>
      </c>
      <c r="E1027" s="76" t="s">
        <v>65</v>
      </c>
      <c r="F1027" s="76" t="n">
        <v>6</v>
      </c>
      <c r="G1027" s="77" t="n">
        <v>7.04</v>
      </c>
      <c r="H1027" s="92" t="n">
        <f aca="false">G1027*0.95</f>
        <v>6.688</v>
      </c>
      <c r="I1027" s="77" t="s">
        <v>300</v>
      </c>
      <c r="J1027" s="79" t="s">
        <v>28</v>
      </c>
      <c r="K1027" s="274"/>
      <c r="L1027" s="81"/>
      <c r="M1027" s="81"/>
      <c r="N1027" s="82" t="n">
        <f aca="false">O1027*G1027</f>
        <v>0</v>
      </c>
      <c r="O1027" s="83" t="n">
        <f aca="false">L1027*F1027</f>
        <v>0</v>
      </c>
      <c r="P1027" s="84" t="n">
        <v>20</v>
      </c>
      <c r="Q1027" s="62" t="n">
        <f aca="false">L1027*H1027*F1027</f>
        <v>0</v>
      </c>
      <c r="R1027" s="62" t="n">
        <f aca="false">R1026+Q1027</f>
        <v>118.788</v>
      </c>
    </row>
    <row r="1028" s="1" customFormat="true" ht="12.8" hidden="false" customHeight="false" outlineLevel="0" collapsed="false">
      <c r="A1028" s="93"/>
      <c r="B1028" s="93" t="s">
        <v>1019</v>
      </c>
      <c r="C1028" s="135" t="s">
        <v>1588</v>
      </c>
      <c r="D1028" s="64" t="s">
        <v>1589</v>
      </c>
      <c r="E1028" s="65" t="s">
        <v>65</v>
      </c>
      <c r="F1028" s="65" t="n">
        <v>6</v>
      </c>
      <c r="G1028" s="66" t="n">
        <v>6.45</v>
      </c>
      <c r="H1028" s="91" t="n">
        <f aca="false">G1028*0.95</f>
        <v>6.1275</v>
      </c>
      <c r="I1028" s="66" t="s">
        <v>300</v>
      </c>
      <c r="J1028" s="68" t="s">
        <v>28</v>
      </c>
      <c r="K1028" s="268"/>
      <c r="L1028" s="58"/>
      <c r="M1028" s="58"/>
      <c r="N1028" s="71" t="n">
        <f aca="false">O1028*G1028</f>
        <v>0</v>
      </c>
      <c r="O1028" s="60" t="n">
        <f aca="false">L1028*F1028</f>
        <v>0</v>
      </c>
      <c r="P1028" s="61" t="n">
        <v>20</v>
      </c>
      <c r="Q1028" s="62" t="n">
        <f aca="false">L1028*H1028*F1028</f>
        <v>0</v>
      </c>
      <c r="R1028" s="62" t="n">
        <f aca="false">R1027+Q1028</f>
        <v>118.788</v>
      </c>
    </row>
    <row r="1029" s="1" customFormat="true" ht="12.8" hidden="false" customHeight="false" outlineLevel="0" collapsed="false">
      <c r="A1029" s="93"/>
      <c r="B1029" s="93" t="s">
        <v>1019</v>
      </c>
      <c r="C1029" s="135" t="s">
        <v>1590</v>
      </c>
      <c r="D1029" s="64" t="s">
        <v>1591</v>
      </c>
      <c r="E1029" s="65" t="s">
        <v>65</v>
      </c>
      <c r="F1029" s="65" t="n">
        <v>6</v>
      </c>
      <c r="G1029" s="66" t="n">
        <v>6.49</v>
      </c>
      <c r="H1029" s="91" t="n">
        <f aca="false">G1029*0.95</f>
        <v>6.1655</v>
      </c>
      <c r="I1029" s="66" t="s">
        <v>300</v>
      </c>
      <c r="J1029" s="68" t="s">
        <v>28</v>
      </c>
      <c r="K1029" s="268"/>
      <c r="L1029" s="70"/>
      <c r="M1029" s="70"/>
      <c r="N1029" s="71" t="n">
        <f aca="false">O1029*G1029</f>
        <v>0</v>
      </c>
      <c r="O1029" s="72" t="n">
        <f aca="false">L1029*F1029</f>
        <v>0</v>
      </c>
      <c r="P1029" s="73" t="n">
        <v>20</v>
      </c>
      <c r="Q1029" s="62" t="n">
        <f aca="false">L1029*H1029*F1029</f>
        <v>0</v>
      </c>
      <c r="R1029" s="62" t="n">
        <f aca="false">R1028+Q1029</f>
        <v>118.788</v>
      </c>
    </row>
    <row r="1030" s="1" customFormat="true" ht="12.8" hidden="false" customHeight="false" outlineLevel="0" collapsed="false">
      <c r="A1030" s="93"/>
      <c r="B1030" s="93" t="s">
        <v>1019</v>
      </c>
      <c r="C1030" s="135" t="s">
        <v>1592</v>
      </c>
      <c r="D1030" s="64" t="s">
        <v>1593</v>
      </c>
      <c r="E1030" s="65" t="s">
        <v>65</v>
      </c>
      <c r="F1030" s="65" t="n">
        <v>12</v>
      </c>
      <c r="G1030" s="66" t="n">
        <v>5.53</v>
      </c>
      <c r="H1030" s="91" t="n">
        <f aca="false">G1030*0.95</f>
        <v>5.2535</v>
      </c>
      <c r="I1030" s="66" t="s">
        <v>300</v>
      </c>
      <c r="J1030" s="68" t="s">
        <v>28</v>
      </c>
      <c r="K1030" s="270"/>
      <c r="L1030" s="70"/>
      <c r="M1030" s="70"/>
      <c r="N1030" s="71" t="n">
        <f aca="false">O1030*G1030</f>
        <v>0</v>
      </c>
      <c r="O1030" s="72" t="n">
        <f aca="false">L1030*F1030</f>
        <v>0</v>
      </c>
      <c r="P1030" s="73" t="n">
        <v>20</v>
      </c>
      <c r="Q1030" s="62" t="n">
        <f aca="false">L1030*H1030*F1030</f>
        <v>0</v>
      </c>
      <c r="R1030" s="62" t="n">
        <f aca="false">R1029+Q1030</f>
        <v>118.788</v>
      </c>
    </row>
    <row r="1031" s="1" customFormat="true" ht="12.8" hidden="false" customHeight="false" outlineLevel="0" collapsed="false">
      <c r="A1031" s="93"/>
      <c r="B1031" s="93" t="s">
        <v>1019</v>
      </c>
      <c r="C1031" s="135" t="s">
        <v>1594</v>
      </c>
      <c r="D1031" s="64" t="s">
        <v>1593</v>
      </c>
      <c r="E1031" s="267" t="s">
        <v>739</v>
      </c>
      <c r="F1031" s="65" t="n">
        <v>6</v>
      </c>
      <c r="G1031" s="66" t="n">
        <v>3.56</v>
      </c>
      <c r="H1031" s="91" t="n">
        <f aca="false">G1031*0.95</f>
        <v>3.382</v>
      </c>
      <c r="I1031" s="66" t="s">
        <v>300</v>
      </c>
      <c r="J1031" s="68" t="s">
        <v>28</v>
      </c>
      <c r="K1031" s="270"/>
      <c r="L1031" s="70"/>
      <c r="M1031" s="70"/>
      <c r="N1031" s="71" t="n">
        <f aca="false">O1031*G1031</f>
        <v>0</v>
      </c>
      <c r="O1031" s="72" t="n">
        <f aca="false">L1031*F1031</f>
        <v>0</v>
      </c>
      <c r="P1031" s="73" t="n">
        <v>20</v>
      </c>
      <c r="Q1031" s="62" t="n">
        <f aca="false">L1031*H1031*F1031</f>
        <v>0</v>
      </c>
      <c r="R1031" s="62" t="n">
        <f aca="false">R1030+Q1031</f>
        <v>118.788</v>
      </c>
    </row>
    <row r="1032" s="1" customFormat="true" ht="12.8" hidden="false" customHeight="false" outlineLevel="0" collapsed="false">
      <c r="A1032" s="93"/>
      <c r="B1032" s="93" t="s">
        <v>1019</v>
      </c>
      <c r="C1032" s="135" t="s">
        <v>1595</v>
      </c>
      <c r="D1032" s="64" t="s">
        <v>1596</v>
      </c>
      <c r="E1032" s="65" t="s">
        <v>65</v>
      </c>
      <c r="F1032" s="65" t="n">
        <v>6</v>
      </c>
      <c r="G1032" s="66" t="n">
        <v>5.79</v>
      </c>
      <c r="H1032" s="91" t="n">
        <f aca="false">G1032*0.95</f>
        <v>5.5005</v>
      </c>
      <c r="I1032" s="66" t="s">
        <v>300</v>
      </c>
      <c r="J1032" s="68" t="s">
        <v>28</v>
      </c>
      <c r="K1032" s="268"/>
      <c r="L1032" s="70"/>
      <c r="M1032" s="70"/>
      <c r="N1032" s="71" t="n">
        <f aca="false">O1032*G1032</f>
        <v>0</v>
      </c>
      <c r="O1032" s="72" t="n">
        <f aca="false">L1032*F1032</f>
        <v>0</v>
      </c>
      <c r="P1032" s="73" t="n">
        <v>20</v>
      </c>
      <c r="Q1032" s="62" t="n">
        <f aca="false">L1032*H1032*F1032</f>
        <v>0</v>
      </c>
      <c r="R1032" s="62" t="n">
        <f aca="false">R1031+Q1032</f>
        <v>118.788</v>
      </c>
    </row>
    <row r="1033" s="1" customFormat="true" ht="12.8" hidden="false" customHeight="false" outlineLevel="0" collapsed="false">
      <c r="A1033" s="93"/>
      <c r="B1033" s="93" t="s">
        <v>1019</v>
      </c>
      <c r="C1033" s="135" t="s">
        <v>1597</v>
      </c>
      <c r="D1033" s="64" t="s">
        <v>998</v>
      </c>
      <c r="E1033" s="65" t="s">
        <v>65</v>
      </c>
      <c r="F1033" s="65" t="n">
        <v>6</v>
      </c>
      <c r="G1033" s="66" t="n">
        <v>5.25</v>
      </c>
      <c r="H1033" s="91" t="n">
        <f aca="false">G1033*0.95</f>
        <v>4.9875</v>
      </c>
      <c r="I1033" s="66" t="s">
        <v>300</v>
      </c>
      <c r="J1033" s="68" t="s">
        <v>28</v>
      </c>
      <c r="K1033" s="268"/>
      <c r="L1033" s="70"/>
      <c r="M1033" s="70"/>
      <c r="N1033" s="71" t="n">
        <f aca="false">O1033*G1033</f>
        <v>0</v>
      </c>
      <c r="O1033" s="72" t="n">
        <f aca="false">L1033*F1033</f>
        <v>0</v>
      </c>
      <c r="P1033" s="73" t="n">
        <v>20</v>
      </c>
      <c r="Q1033" s="62" t="n">
        <f aca="false">L1033*H1033*F1033</f>
        <v>0</v>
      </c>
      <c r="R1033" s="62" t="n">
        <f aca="false">R1032+Q1033</f>
        <v>118.788</v>
      </c>
    </row>
    <row r="1034" s="1" customFormat="true" ht="12.8" hidden="false" customHeight="false" outlineLevel="0" collapsed="false">
      <c r="A1034" s="93"/>
      <c r="B1034" s="93" t="s">
        <v>1019</v>
      </c>
      <c r="C1034" s="135" t="s">
        <v>1598</v>
      </c>
      <c r="D1034" s="64" t="s">
        <v>1000</v>
      </c>
      <c r="E1034" s="65" t="s">
        <v>65</v>
      </c>
      <c r="F1034" s="65" t="n">
        <v>6</v>
      </c>
      <c r="G1034" s="66" t="n">
        <v>6.15</v>
      </c>
      <c r="H1034" s="91" t="n">
        <f aca="false">G1034*0.95</f>
        <v>5.8425</v>
      </c>
      <c r="I1034" s="66" t="s">
        <v>300</v>
      </c>
      <c r="J1034" s="68" t="s">
        <v>28</v>
      </c>
      <c r="K1034" s="268"/>
      <c r="L1034" s="70"/>
      <c r="M1034" s="70"/>
      <c r="N1034" s="71" t="n">
        <f aca="false">O1034*G1034</f>
        <v>0</v>
      </c>
      <c r="O1034" s="72" t="n">
        <f aca="false">L1034*F1034</f>
        <v>0</v>
      </c>
      <c r="P1034" s="73" t="n">
        <v>20</v>
      </c>
      <c r="Q1034" s="62" t="n">
        <f aca="false">L1034*H1034*F1034</f>
        <v>0</v>
      </c>
      <c r="R1034" s="62" t="n">
        <f aca="false">R1033+Q1034</f>
        <v>118.788</v>
      </c>
    </row>
    <row r="1035" s="1" customFormat="true" ht="12.8" hidden="false" customHeight="false" outlineLevel="0" collapsed="false">
      <c r="A1035" s="93"/>
      <c r="B1035" s="93" t="s">
        <v>1019</v>
      </c>
      <c r="C1035" s="135" t="s">
        <v>1599</v>
      </c>
      <c r="D1035" s="64" t="s">
        <v>1000</v>
      </c>
      <c r="E1035" s="267" t="s">
        <v>739</v>
      </c>
      <c r="F1035" s="65" t="n">
        <v>6</v>
      </c>
      <c r="G1035" s="66" t="n">
        <v>4.25</v>
      </c>
      <c r="H1035" s="91" t="n">
        <f aca="false">G1035*0.95</f>
        <v>4.0375</v>
      </c>
      <c r="I1035" s="66" t="s">
        <v>300</v>
      </c>
      <c r="J1035" s="68" t="s">
        <v>28</v>
      </c>
      <c r="K1035" s="268"/>
      <c r="L1035" s="70"/>
      <c r="M1035" s="70"/>
      <c r="N1035" s="71" t="n">
        <f aca="false">O1035*G1035</f>
        <v>0</v>
      </c>
      <c r="O1035" s="83" t="n">
        <f aca="false">L1035*F1035</f>
        <v>0</v>
      </c>
      <c r="P1035" s="84" t="n">
        <v>20</v>
      </c>
      <c r="Q1035" s="62" t="n">
        <f aca="false">L1035*H1035*F1035</f>
        <v>0</v>
      </c>
      <c r="R1035" s="62" t="n">
        <f aca="false">R1034+Q1035</f>
        <v>118.788</v>
      </c>
    </row>
    <row r="1036" s="1" customFormat="true" ht="12.8" hidden="false" customHeight="false" outlineLevel="0" collapsed="false">
      <c r="A1036" s="93"/>
      <c r="B1036" s="93" t="s">
        <v>1019</v>
      </c>
      <c r="C1036" s="142" t="s">
        <v>1600</v>
      </c>
      <c r="D1036" s="98" t="s">
        <v>1601</v>
      </c>
      <c r="E1036" s="99" t="s">
        <v>65</v>
      </c>
      <c r="F1036" s="99" t="n">
        <v>6</v>
      </c>
      <c r="G1036" s="100" t="n">
        <v>5.16</v>
      </c>
      <c r="H1036" s="101" t="n">
        <f aca="false">G1036*0.95</f>
        <v>4.902</v>
      </c>
      <c r="I1036" s="100" t="s">
        <v>300</v>
      </c>
      <c r="J1036" s="102" t="s">
        <v>28</v>
      </c>
      <c r="K1036" s="278"/>
      <c r="L1036" s="104"/>
      <c r="M1036" s="104"/>
      <c r="N1036" s="105" t="n">
        <f aca="false">O1036*G1036</f>
        <v>0</v>
      </c>
      <c r="O1036" s="106" t="n">
        <f aca="false">L1036*F1036</f>
        <v>0</v>
      </c>
      <c r="P1036" s="107" t="n">
        <v>20</v>
      </c>
      <c r="Q1036" s="62" t="n">
        <f aca="false">L1036*H1036*F1036</f>
        <v>0</v>
      </c>
      <c r="R1036" s="62" t="n">
        <f aca="false">R1035+Q1036</f>
        <v>118.788</v>
      </c>
    </row>
    <row r="1037" s="1" customFormat="true" ht="12.8" hidden="false" customHeight="false" outlineLevel="0" collapsed="false">
      <c r="A1037" s="93"/>
      <c r="B1037" s="93" t="s">
        <v>1019</v>
      </c>
      <c r="C1037" s="142" t="s">
        <v>1602</v>
      </c>
      <c r="D1037" s="98" t="s">
        <v>1603</v>
      </c>
      <c r="E1037" s="99" t="s">
        <v>65</v>
      </c>
      <c r="F1037" s="99" t="n">
        <v>6</v>
      </c>
      <c r="G1037" s="100" t="n">
        <v>5.16</v>
      </c>
      <c r="H1037" s="101" t="n">
        <f aca="false">G1037*0.95</f>
        <v>4.902</v>
      </c>
      <c r="I1037" s="100" t="s">
        <v>300</v>
      </c>
      <c r="J1037" s="290" t="s">
        <v>1037</v>
      </c>
      <c r="K1037" s="278" t="s">
        <v>1038</v>
      </c>
      <c r="L1037" s="104"/>
      <c r="M1037" s="104"/>
      <c r="N1037" s="105" t="n">
        <f aca="false">O1037*G1037</f>
        <v>0</v>
      </c>
      <c r="O1037" s="106" t="n">
        <f aca="false">L1037*F1037</f>
        <v>0</v>
      </c>
      <c r="P1037" s="107" t="n">
        <v>20</v>
      </c>
      <c r="Q1037" s="62" t="n">
        <f aca="false">L1037*H1037*F1037</f>
        <v>0</v>
      </c>
      <c r="R1037" s="62" t="n">
        <f aca="false">R1036+Q1037</f>
        <v>118.788</v>
      </c>
    </row>
    <row r="1038" customFormat="false" ht="22.05" hidden="false" customHeight="false" outlineLevel="0" collapsed="false">
      <c r="A1038" s="48"/>
      <c r="B1038" s="48" t="s">
        <v>1019</v>
      </c>
      <c r="D1038" s="5" t="s">
        <v>1604</v>
      </c>
      <c r="E1038" s="85"/>
      <c r="F1038" s="85"/>
      <c r="G1038" s="85"/>
      <c r="H1038" s="86"/>
      <c r="I1038" s="85"/>
      <c r="J1038" s="85"/>
      <c r="K1038" s="85"/>
      <c r="L1038" s="88"/>
      <c r="M1038" s="88"/>
      <c r="O1038" s="88"/>
      <c r="P1038" s="89"/>
      <c r="Q1038" s="62" t="n">
        <f aca="false">L1038*H1038*F1038</f>
        <v>0</v>
      </c>
      <c r="R1038" s="62" t="n">
        <f aca="false">R1037+Q1038</f>
        <v>118.788</v>
      </c>
      <c r="S1038" s="1"/>
      <c r="T1038" s="1"/>
      <c r="U1038" s="1"/>
      <c r="V1038" s="1"/>
      <c r="W1038" s="1"/>
      <c r="X1038" s="1"/>
      <c r="Y1038" s="1"/>
    </row>
    <row r="1039" s="1" customFormat="true" ht="12.8" hidden="false" customHeight="false" outlineLevel="0" collapsed="false">
      <c r="A1039" s="93"/>
      <c r="B1039" s="93" t="s">
        <v>1019</v>
      </c>
      <c r="C1039" s="94" t="s">
        <v>1605</v>
      </c>
      <c r="D1039" s="52" t="s">
        <v>1606</v>
      </c>
      <c r="E1039" s="53" t="s">
        <v>65</v>
      </c>
      <c r="F1039" s="53" t="n">
        <v>6</v>
      </c>
      <c r="G1039" s="54" t="n">
        <v>10.5</v>
      </c>
      <c r="H1039" s="90" t="n">
        <f aca="false">G1039*0.95</f>
        <v>9.975</v>
      </c>
      <c r="I1039" s="54" t="s">
        <v>300</v>
      </c>
      <c r="J1039" s="56" t="s">
        <v>28</v>
      </c>
      <c r="K1039" s="277"/>
      <c r="L1039" s="58"/>
      <c r="M1039" s="58"/>
      <c r="N1039" s="59" t="n">
        <f aca="false">O1039*G1039</f>
        <v>0</v>
      </c>
      <c r="O1039" s="60" t="n">
        <f aca="false">L1039*F1039</f>
        <v>0</v>
      </c>
      <c r="P1039" s="61" t="n">
        <v>20</v>
      </c>
      <c r="Q1039" s="62" t="n">
        <f aca="false">L1039*H1039*F1039</f>
        <v>0</v>
      </c>
      <c r="R1039" s="62" t="n">
        <f aca="false">R1038+Q1039</f>
        <v>118.788</v>
      </c>
    </row>
    <row r="1040" s="1" customFormat="true" ht="12.8" hidden="false" customHeight="false" outlineLevel="0" collapsed="false">
      <c r="A1040" s="93"/>
      <c r="B1040" s="93" t="s">
        <v>1019</v>
      </c>
      <c r="C1040" s="135" t="s">
        <v>1607</v>
      </c>
      <c r="D1040" s="64" t="s">
        <v>1608</v>
      </c>
      <c r="E1040" s="65" t="s">
        <v>65</v>
      </c>
      <c r="F1040" s="65" t="n">
        <v>6</v>
      </c>
      <c r="G1040" s="66" t="n">
        <v>8.89</v>
      </c>
      <c r="H1040" s="91" t="n">
        <f aca="false">G1040*0.95</f>
        <v>8.4455</v>
      </c>
      <c r="I1040" s="66" t="s">
        <v>300</v>
      </c>
      <c r="J1040" s="68" t="s">
        <v>28</v>
      </c>
      <c r="K1040" s="270" t="s">
        <v>1396</v>
      </c>
      <c r="L1040" s="70"/>
      <c r="M1040" s="70"/>
      <c r="N1040" s="71" t="n">
        <f aca="false">O1040*G1040</f>
        <v>0</v>
      </c>
      <c r="O1040" s="72" t="n">
        <f aca="false">L1040*F1040</f>
        <v>0</v>
      </c>
      <c r="P1040" s="73" t="n">
        <v>20</v>
      </c>
      <c r="Q1040" s="62" t="n">
        <f aca="false">L1040*H1040*F1040</f>
        <v>0</v>
      </c>
      <c r="R1040" s="62" t="n">
        <f aca="false">R1039+Q1040</f>
        <v>118.788</v>
      </c>
    </row>
    <row r="1041" s="1" customFormat="true" ht="12.8" hidden="false" customHeight="false" outlineLevel="0" collapsed="false">
      <c r="A1041" s="93"/>
      <c r="B1041" s="93" t="s">
        <v>1019</v>
      </c>
      <c r="C1041" s="135" t="s">
        <v>1609</v>
      </c>
      <c r="D1041" s="64" t="s">
        <v>1608</v>
      </c>
      <c r="E1041" s="267" t="s">
        <v>739</v>
      </c>
      <c r="F1041" s="65" t="n">
        <v>12</v>
      </c>
      <c r="G1041" s="66" t="n">
        <v>5.79</v>
      </c>
      <c r="H1041" s="91" t="n">
        <f aca="false">G1041*0.95</f>
        <v>5.5005</v>
      </c>
      <c r="I1041" s="66" t="s">
        <v>300</v>
      </c>
      <c r="J1041" s="68" t="s">
        <v>28</v>
      </c>
      <c r="K1041" s="268"/>
      <c r="L1041" s="70"/>
      <c r="M1041" s="70"/>
      <c r="N1041" s="71" t="n">
        <f aca="false">O1041*G1041</f>
        <v>0</v>
      </c>
      <c r="O1041" s="72" t="n">
        <f aca="false">L1041*F1041</f>
        <v>0</v>
      </c>
      <c r="P1041" s="73" t="n">
        <v>20</v>
      </c>
      <c r="Q1041" s="62" t="n">
        <f aca="false">L1041*H1041*F1041</f>
        <v>0</v>
      </c>
      <c r="R1041" s="62" t="n">
        <f aca="false">R1040+Q1041</f>
        <v>118.788</v>
      </c>
    </row>
    <row r="1042" s="1" customFormat="true" ht="12.8" hidden="false" customHeight="false" outlineLevel="0" collapsed="false">
      <c r="A1042" s="93"/>
      <c r="B1042" s="93" t="s">
        <v>1019</v>
      </c>
      <c r="C1042" s="135" t="s">
        <v>1610</v>
      </c>
      <c r="D1042" s="64" t="s">
        <v>1611</v>
      </c>
      <c r="E1042" s="65" t="s">
        <v>65</v>
      </c>
      <c r="F1042" s="65" t="n">
        <v>6</v>
      </c>
      <c r="G1042" s="66" t="n">
        <v>9.74</v>
      </c>
      <c r="H1042" s="91" t="n">
        <f aca="false">G1042*0.95</f>
        <v>9.253</v>
      </c>
      <c r="I1042" s="66" t="s">
        <v>300</v>
      </c>
      <c r="J1042" s="68" t="s">
        <v>28</v>
      </c>
      <c r="K1042" s="270"/>
      <c r="L1042" s="70"/>
      <c r="M1042" s="70"/>
      <c r="N1042" s="71" t="n">
        <f aca="false">O1042*G1042</f>
        <v>0</v>
      </c>
      <c r="O1042" s="72" t="n">
        <f aca="false">L1042*F1042</f>
        <v>0</v>
      </c>
      <c r="P1042" s="73" t="n">
        <v>20</v>
      </c>
      <c r="Q1042" s="62" t="n">
        <f aca="false">L1042*H1042*F1042</f>
        <v>0</v>
      </c>
      <c r="R1042" s="62" t="n">
        <f aca="false">R1041+Q1042</f>
        <v>118.788</v>
      </c>
    </row>
    <row r="1043" s="1" customFormat="true" ht="12.8" hidden="false" customHeight="false" outlineLevel="0" collapsed="false">
      <c r="A1043" s="93"/>
      <c r="B1043" s="93" t="s">
        <v>1019</v>
      </c>
      <c r="C1043" s="135" t="s">
        <v>1612</v>
      </c>
      <c r="D1043" s="64" t="s">
        <v>1613</v>
      </c>
      <c r="E1043" s="65" t="s">
        <v>65</v>
      </c>
      <c r="F1043" s="65" t="n">
        <v>6</v>
      </c>
      <c r="G1043" s="66" t="n">
        <v>5.56</v>
      </c>
      <c r="H1043" s="91" t="n">
        <f aca="false">G1043*0.95</f>
        <v>5.282</v>
      </c>
      <c r="I1043" s="66" t="s">
        <v>300</v>
      </c>
      <c r="J1043" s="68" t="s">
        <v>28</v>
      </c>
      <c r="K1043" s="270"/>
      <c r="L1043" s="70"/>
      <c r="M1043" s="70"/>
      <c r="N1043" s="71" t="n">
        <f aca="false">O1043*G1043</f>
        <v>0</v>
      </c>
      <c r="O1043" s="72" t="n">
        <f aca="false">L1043*F1043</f>
        <v>0</v>
      </c>
      <c r="P1043" s="73" t="n">
        <v>20</v>
      </c>
      <c r="Q1043" s="62" t="n">
        <f aca="false">L1043*H1043*F1043</f>
        <v>0</v>
      </c>
      <c r="R1043" s="62" t="n">
        <f aca="false">R1042+Q1043</f>
        <v>118.788</v>
      </c>
    </row>
    <row r="1044" s="1" customFormat="true" ht="12.8" hidden="false" customHeight="false" outlineLevel="0" collapsed="false">
      <c r="A1044" s="93"/>
      <c r="B1044" s="93" t="s">
        <v>1019</v>
      </c>
      <c r="C1044" s="135" t="s">
        <v>1614</v>
      </c>
      <c r="D1044" s="64" t="s">
        <v>1615</v>
      </c>
      <c r="E1044" s="65" t="s">
        <v>65</v>
      </c>
      <c r="F1044" s="65" t="n">
        <v>6</v>
      </c>
      <c r="G1044" s="66" t="n">
        <v>5.84</v>
      </c>
      <c r="H1044" s="91" t="n">
        <f aca="false">G1044*0.95</f>
        <v>5.548</v>
      </c>
      <c r="I1044" s="66" t="s">
        <v>300</v>
      </c>
      <c r="J1044" s="68" t="s">
        <v>28</v>
      </c>
      <c r="K1044" s="268"/>
      <c r="L1044" s="70"/>
      <c r="M1044" s="70"/>
      <c r="N1044" s="71" t="n">
        <f aca="false">O1044*G1044</f>
        <v>0</v>
      </c>
      <c r="O1044" s="72" t="n">
        <f aca="false">L1044*F1044</f>
        <v>0</v>
      </c>
      <c r="P1044" s="73" t="n">
        <v>20</v>
      </c>
      <c r="Q1044" s="62" t="n">
        <f aca="false">L1044*H1044*F1044</f>
        <v>0</v>
      </c>
      <c r="R1044" s="62" t="n">
        <f aca="false">R1043+Q1044</f>
        <v>118.788</v>
      </c>
    </row>
    <row r="1045" s="1" customFormat="true" ht="12.8" hidden="false" customHeight="false" outlineLevel="0" collapsed="false">
      <c r="A1045" s="93"/>
      <c r="B1045" s="93" t="s">
        <v>1019</v>
      </c>
      <c r="C1045" s="135" t="s">
        <v>1616</v>
      </c>
      <c r="D1045" s="64" t="s">
        <v>1617</v>
      </c>
      <c r="E1045" s="65" t="s">
        <v>65</v>
      </c>
      <c r="F1045" s="65" t="n">
        <v>6</v>
      </c>
      <c r="G1045" s="66" t="n">
        <v>5.89</v>
      </c>
      <c r="H1045" s="91" t="n">
        <f aca="false">G1045*0.95</f>
        <v>5.5955</v>
      </c>
      <c r="I1045" s="66" t="s">
        <v>300</v>
      </c>
      <c r="J1045" s="68" t="s">
        <v>28</v>
      </c>
      <c r="K1045" s="270"/>
      <c r="L1045" s="70"/>
      <c r="M1045" s="70"/>
      <c r="N1045" s="71" t="n">
        <f aca="false">O1045*G1045</f>
        <v>0</v>
      </c>
      <c r="O1045" s="72" t="n">
        <f aca="false">L1045*F1045</f>
        <v>0</v>
      </c>
      <c r="P1045" s="73" t="n">
        <v>20</v>
      </c>
      <c r="Q1045" s="62" t="n">
        <f aca="false">L1045*H1045*F1045</f>
        <v>0</v>
      </c>
      <c r="R1045" s="62" t="n">
        <f aca="false">R1044+Q1045</f>
        <v>118.788</v>
      </c>
    </row>
    <row r="1046" s="1" customFormat="true" ht="12.8" hidden="false" customHeight="false" outlineLevel="0" collapsed="false">
      <c r="A1046" s="93"/>
      <c r="B1046" s="93" t="s">
        <v>1019</v>
      </c>
      <c r="C1046" s="135" t="s">
        <v>1618</v>
      </c>
      <c r="D1046" s="64" t="s">
        <v>1006</v>
      </c>
      <c r="E1046" s="65" t="s">
        <v>65</v>
      </c>
      <c r="F1046" s="65" t="n">
        <v>6</v>
      </c>
      <c r="G1046" s="66" t="n">
        <v>5.05</v>
      </c>
      <c r="H1046" s="91" t="n">
        <f aca="false">G1046*0.95</f>
        <v>4.7975</v>
      </c>
      <c r="I1046" s="66" t="s">
        <v>300</v>
      </c>
      <c r="J1046" s="68" t="s">
        <v>28</v>
      </c>
      <c r="K1046" s="268"/>
      <c r="L1046" s="70"/>
      <c r="M1046" s="70"/>
      <c r="N1046" s="71" t="n">
        <f aca="false">O1046*G1046</f>
        <v>0</v>
      </c>
      <c r="O1046" s="72" t="n">
        <f aca="false">L1046*F1046</f>
        <v>0</v>
      </c>
      <c r="P1046" s="73" t="n">
        <v>20</v>
      </c>
      <c r="Q1046" s="62" t="n">
        <f aca="false">L1046*H1046*F1046</f>
        <v>0</v>
      </c>
      <c r="R1046" s="62" t="n">
        <f aca="false">R1045+Q1046</f>
        <v>118.788</v>
      </c>
    </row>
    <row r="1047" s="1" customFormat="true" ht="12.8" hidden="false" customHeight="false" outlineLevel="0" collapsed="false">
      <c r="A1047" s="93"/>
      <c r="B1047" s="93" t="s">
        <v>1019</v>
      </c>
      <c r="C1047" s="135" t="s">
        <v>1619</v>
      </c>
      <c r="D1047" s="64" t="s">
        <v>1620</v>
      </c>
      <c r="E1047" s="65" t="s">
        <v>65</v>
      </c>
      <c r="F1047" s="65" t="n">
        <v>6</v>
      </c>
      <c r="G1047" s="66" t="n">
        <v>6.16</v>
      </c>
      <c r="H1047" s="91" t="n">
        <f aca="false">G1047*0.95</f>
        <v>5.852</v>
      </c>
      <c r="I1047" s="66" t="s">
        <v>300</v>
      </c>
      <c r="J1047" s="68" t="s">
        <v>28</v>
      </c>
      <c r="K1047" s="268"/>
      <c r="L1047" s="70"/>
      <c r="M1047" s="70"/>
      <c r="N1047" s="71" t="n">
        <f aca="false">O1047*G1047</f>
        <v>0</v>
      </c>
      <c r="O1047" s="72" t="n">
        <f aca="false">L1047*F1047</f>
        <v>0</v>
      </c>
      <c r="P1047" s="73" t="n">
        <v>20</v>
      </c>
      <c r="Q1047" s="62" t="n">
        <f aca="false">L1047*H1047*F1047</f>
        <v>0</v>
      </c>
      <c r="R1047" s="62" t="n">
        <f aca="false">R1046+Q1047</f>
        <v>118.788</v>
      </c>
    </row>
    <row r="1048" s="1" customFormat="true" ht="12.8" hidden="false" customHeight="false" outlineLevel="0" collapsed="false">
      <c r="A1048" s="93"/>
      <c r="B1048" s="93" t="s">
        <v>1019</v>
      </c>
      <c r="C1048" s="135" t="s">
        <v>1621</v>
      </c>
      <c r="D1048" s="64" t="s">
        <v>1620</v>
      </c>
      <c r="E1048" s="267" t="s">
        <v>739</v>
      </c>
      <c r="F1048" s="65" t="n">
        <v>12</v>
      </c>
      <c r="G1048" s="66" t="n">
        <v>5.05</v>
      </c>
      <c r="H1048" s="91" t="n">
        <f aca="false">G1048*0.95</f>
        <v>4.7975</v>
      </c>
      <c r="I1048" s="66" t="s">
        <v>300</v>
      </c>
      <c r="J1048" s="68" t="s">
        <v>28</v>
      </c>
      <c r="K1048" s="268"/>
      <c r="L1048" s="70"/>
      <c r="M1048" s="70"/>
      <c r="N1048" s="71" t="n">
        <f aca="false">O1048*G1048</f>
        <v>0</v>
      </c>
      <c r="O1048" s="72" t="n">
        <f aca="false">L1048*F1048</f>
        <v>0</v>
      </c>
      <c r="P1048" s="73" t="n">
        <v>20</v>
      </c>
      <c r="Q1048" s="62" t="n">
        <f aca="false">L1048*H1048*F1048</f>
        <v>0</v>
      </c>
      <c r="R1048" s="62" t="n">
        <f aca="false">R1047+Q1048</f>
        <v>118.788</v>
      </c>
    </row>
    <row r="1049" s="1" customFormat="true" ht="12.8" hidden="false" customHeight="false" outlineLevel="0" collapsed="false">
      <c r="A1049" s="93"/>
      <c r="B1049" s="93" t="s">
        <v>1019</v>
      </c>
      <c r="C1049" s="135" t="s">
        <v>1622</v>
      </c>
      <c r="D1049" s="64" t="s">
        <v>1623</v>
      </c>
      <c r="E1049" s="65" t="s">
        <v>65</v>
      </c>
      <c r="F1049" s="65" t="n">
        <v>6</v>
      </c>
      <c r="G1049" s="66" t="n">
        <v>6.98</v>
      </c>
      <c r="H1049" s="91" t="n">
        <f aca="false">G1049*0.95</f>
        <v>6.631</v>
      </c>
      <c r="I1049" s="66" t="s">
        <v>300</v>
      </c>
      <c r="J1049" s="68" t="s">
        <v>28</v>
      </c>
      <c r="K1049" s="268"/>
      <c r="L1049" s="70"/>
      <c r="M1049" s="70"/>
      <c r="N1049" s="71" t="n">
        <f aca="false">O1049*G1049</f>
        <v>0</v>
      </c>
      <c r="O1049" s="72" t="n">
        <f aca="false">L1049*F1049</f>
        <v>0</v>
      </c>
      <c r="P1049" s="73" t="n">
        <v>20</v>
      </c>
      <c r="Q1049" s="62" t="n">
        <f aca="false">L1049*H1049*F1049</f>
        <v>0</v>
      </c>
      <c r="R1049" s="62" t="n">
        <f aca="false">R1048+Q1049</f>
        <v>118.788</v>
      </c>
    </row>
    <row r="1050" s="1" customFormat="true" ht="12.8" hidden="false" customHeight="false" outlineLevel="0" collapsed="false">
      <c r="A1050" s="93"/>
      <c r="B1050" s="93" t="s">
        <v>1019</v>
      </c>
      <c r="C1050" s="95" t="s">
        <v>1624</v>
      </c>
      <c r="D1050" s="75" t="s">
        <v>1625</v>
      </c>
      <c r="E1050" s="76" t="s">
        <v>65</v>
      </c>
      <c r="F1050" s="76" t="n">
        <v>6</v>
      </c>
      <c r="G1050" s="77" t="n">
        <v>10.47</v>
      </c>
      <c r="H1050" s="92" t="n">
        <f aca="false">G1050*0.95</f>
        <v>9.9465</v>
      </c>
      <c r="I1050" s="77" t="s">
        <v>300</v>
      </c>
      <c r="J1050" s="79" t="s">
        <v>28</v>
      </c>
      <c r="K1050" s="273"/>
      <c r="L1050" s="81"/>
      <c r="M1050" s="81"/>
      <c r="N1050" s="82" t="n">
        <f aca="false">O1050*G1050</f>
        <v>0</v>
      </c>
      <c r="O1050" s="83" t="n">
        <f aca="false">L1050*F1050</f>
        <v>0</v>
      </c>
      <c r="P1050" s="84" t="n">
        <v>20</v>
      </c>
      <c r="Q1050" s="62" t="n">
        <f aca="false">L1050*H1050*F1050</f>
        <v>0</v>
      </c>
      <c r="R1050" s="62" t="n">
        <f aca="false">R1049+Q1050</f>
        <v>118.788</v>
      </c>
    </row>
    <row r="1051" customFormat="false" ht="13.8" hidden="false" customHeight="false" outlineLevel="0" collapsed="false">
      <c r="A1051" s="48"/>
      <c r="B1051" s="48"/>
      <c r="Q1051" s="62" t="n">
        <f aca="false">L1051*H1051*F1051</f>
        <v>0</v>
      </c>
      <c r="R1051" s="62" t="n">
        <f aca="false">R1050+Q1051</f>
        <v>118.788</v>
      </c>
      <c r="S1051" s="1"/>
      <c r="T1051" s="1"/>
      <c r="U1051" s="1"/>
      <c r="V1051" s="1"/>
      <c r="W1051" s="1"/>
      <c r="X1051" s="1"/>
      <c r="Y1051" s="1"/>
    </row>
    <row r="1052" customFormat="false" ht="14.25" hidden="false" customHeight="true" outlineLevel="0" collapsed="false">
      <c r="A1052" s="117"/>
      <c r="B1052" s="117"/>
      <c r="C1052" s="7"/>
      <c r="D1052" s="7"/>
      <c r="E1052" s="24" t="s">
        <v>4</v>
      </c>
      <c r="F1052" s="25" t="s">
        <v>5</v>
      </c>
      <c r="G1052" s="26" t="s">
        <v>6</v>
      </c>
      <c r="H1052" s="27" t="s">
        <v>7</v>
      </c>
      <c r="I1052" s="28" t="s">
        <v>8</v>
      </c>
      <c r="J1052" s="29" t="s">
        <v>9</v>
      </c>
      <c r="K1052" s="297" t="s">
        <v>10</v>
      </c>
      <c r="L1052" s="298" t="s">
        <v>11</v>
      </c>
      <c r="M1052" s="298"/>
      <c r="N1052" s="298"/>
      <c r="O1052" s="298"/>
      <c r="P1052" s="298"/>
      <c r="Q1052" s="62"/>
      <c r="R1052" s="62" t="n">
        <f aca="false">R1051+Q1052</f>
        <v>118.788</v>
      </c>
      <c r="S1052" s="1"/>
      <c r="T1052" s="1"/>
      <c r="U1052" s="1"/>
      <c r="V1052" s="1"/>
      <c r="W1052" s="1"/>
      <c r="X1052" s="1"/>
      <c r="Y1052" s="1"/>
    </row>
    <row r="1053" customFormat="false" ht="14.25" hidden="false" customHeight="true" outlineLevel="0" collapsed="false">
      <c r="A1053" s="117"/>
      <c r="B1053" s="117"/>
      <c r="C1053" s="43" t="s">
        <v>14</v>
      </c>
      <c r="D1053" s="43" t="s">
        <v>15</v>
      </c>
      <c r="E1053" s="24"/>
      <c r="F1053" s="25"/>
      <c r="G1053" s="26"/>
      <c r="H1053" s="27"/>
      <c r="I1053" s="28"/>
      <c r="J1053" s="29"/>
      <c r="K1053" s="297"/>
      <c r="L1053" s="44" t="s">
        <v>16</v>
      </c>
      <c r="M1053" s="44"/>
      <c r="N1053" s="45" t="s">
        <v>17</v>
      </c>
      <c r="O1053" s="46" t="s">
        <v>18</v>
      </c>
      <c r="P1053" s="47" t="s">
        <v>19</v>
      </c>
      <c r="Q1053" s="62"/>
      <c r="R1053" s="62" t="n">
        <f aca="false">R1052+Q1053</f>
        <v>118.788</v>
      </c>
      <c r="S1053" s="1"/>
      <c r="T1053" s="1"/>
      <c r="U1053" s="1"/>
      <c r="V1053" s="1"/>
      <c r="W1053" s="1"/>
      <c r="X1053" s="1"/>
      <c r="Y1053" s="1"/>
    </row>
    <row r="1054" customFormat="false" ht="13.8" hidden="false" customHeight="false" outlineLevel="0" collapsed="false">
      <c r="A1054" s="117"/>
      <c r="B1054" s="117"/>
      <c r="C1054" s="43"/>
      <c r="D1054" s="43"/>
      <c r="E1054" s="24"/>
      <c r="F1054" s="25"/>
      <c r="G1054" s="26"/>
      <c r="H1054" s="27"/>
      <c r="I1054" s="28"/>
      <c r="J1054" s="29"/>
      <c r="K1054" s="297"/>
      <c r="L1054" s="44"/>
      <c r="M1054" s="44"/>
      <c r="N1054" s="45"/>
      <c r="O1054" s="46"/>
      <c r="P1054" s="47"/>
      <c r="Q1054" s="62" t="n">
        <f aca="false">L1054*H1054*F1054</f>
        <v>0</v>
      </c>
      <c r="R1054" s="62" t="n">
        <f aca="false">R1053+Q1054</f>
        <v>118.788</v>
      </c>
      <c r="S1054" s="1"/>
      <c r="T1054" s="1"/>
      <c r="U1054" s="1"/>
      <c r="V1054" s="1"/>
      <c r="W1054" s="1"/>
      <c r="X1054" s="1"/>
      <c r="Y1054" s="1"/>
    </row>
    <row r="1055" s="1" customFormat="true" ht="12.8" hidden="false" customHeight="false" outlineLevel="0" collapsed="false">
      <c r="A1055" s="93"/>
      <c r="B1055" s="93" t="s">
        <v>1019</v>
      </c>
      <c r="C1055" s="135" t="s">
        <v>1626</v>
      </c>
      <c r="D1055" s="64" t="s">
        <v>1627</v>
      </c>
      <c r="E1055" s="65" t="s">
        <v>65</v>
      </c>
      <c r="F1055" s="65" t="n">
        <v>6</v>
      </c>
      <c r="G1055" s="66" t="n">
        <v>4.85</v>
      </c>
      <c r="H1055" s="91" t="n">
        <f aca="false">G1055*0.95</f>
        <v>4.6075</v>
      </c>
      <c r="I1055" s="66" t="s">
        <v>300</v>
      </c>
      <c r="J1055" s="68" t="s">
        <v>28</v>
      </c>
      <c r="K1055" s="268"/>
      <c r="L1055" s="70"/>
      <c r="M1055" s="70"/>
      <c r="N1055" s="71" t="n">
        <f aca="false">O1055*G1055</f>
        <v>0</v>
      </c>
      <c r="O1055" s="72" t="n">
        <f aca="false">L1055*F1055</f>
        <v>0</v>
      </c>
      <c r="P1055" s="73" t="n">
        <v>20</v>
      </c>
      <c r="Q1055" s="62" t="n">
        <f aca="false">L1055*H1055*F1055</f>
        <v>0</v>
      </c>
      <c r="R1055" s="62" t="n">
        <f aca="false">R1054+Q1055</f>
        <v>118.788</v>
      </c>
    </row>
    <row r="1056" s="1" customFormat="true" ht="12.8" hidden="false" customHeight="false" outlineLevel="0" collapsed="false">
      <c r="A1056" s="93"/>
      <c r="B1056" s="93" t="s">
        <v>1019</v>
      </c>
      <c r="C1056" s="135" t="s">
        <v>1628</v>
      </c>
      <c r="D1056" s="64" t="s">
        <v>1629</v>
      </c>
      <c r="E1056" s="65" t="s">
        <v>65</v>
      </c>
      <c r="F1056" s="65" t="n">
        <v>6</v>
      </c>
      <c r="G1056" s="66" t="n">
        <v>4.57</v>
      </c>
      <c r="H1056" s="91" t="n">
        <f aca="false">G1056*0.95</f>
        <v>4.3415</v>
      </c>
      <c r="I1056" s="66" t="s">
        <v>300</v>
      </c>
      <c r="J1056" s="68" t="s">
        <v>28</v>
      </c>
      <c r="K1056" s="268"/>
      <c r="L1056" s="70"/>
      <c r="M1056" s="70"/>
      <c r="N1056" s="71" t="n">
        <f aca="false">O1056*G1056</f>
        <v>0</v>
      </c>
      <c r="O1056" s="72" t="n">
        <f aca="false">L1056*F1056</f>
        <v>0</v>
      </c>
      <c r="P1056" s="73" t="n">
        <v>20</v>
      </c>
      <c r="Q1056" s="62" t="n">
        <f aca="false">L1056*H1056*F1056</f>
        <v>0</v>
      </c>
      <c r="R1056" s="62" t="n">
        <f aca="false">R1055+Q1056</f>
        <v>118.788</v>
      </c>
    </row>
    <row r="1057" s="1" customFormat="true" ht="12.8" hidden="false" customHeight="false" outlineLevel="0" collapsed="false">
      <c r="A1057" s="93"/>
      <c r="B1057" s="93" t="s">
        <v>1019</v>
      </c>
      <c r="C1057" s="135" t="s">
        <v>1630</v>
      </c>
      <c r="D1057" s="64" t="s">
        <v>1631</v>
      </c>
      <c r="E1057" s="65" t="s">
        <v>65</v>
      </c>
      <c r="F1057" s="65" t="n">
        <v>6</v>
      </c>
      <c r="G1057" s="66" t="n">
        <v>4.89</v>
      </c>
      <c r="H1057" s="91" t="n">
        <f aca="false">G1057*0.95</f>
        <v>4.6455</v>
      </c>
      <c r="I1057" s="66" t="s">
        <v>300</v>
      </c>
      <c r="J1057" s="68" t="s">
        <v>28</v>
      </c>
      <c r="K1057" s="270"/>
      <c r="L1057" s="70"/>
      <c r="M1057" s="70"/>
      <c r="N1057" s="71" t="n">
        <f aca="false">O1057*G1057</f>
        <v>0</v>
      </c>
      <c r="O1057" s="72" t="n">
        <f aca="false">L1057*F1057</f>
        <v>0</v>
      </c>
      <c r="P1057" s="73" t="n">
        <v>20</v>
      </c>
      <c r="Q1057" s="62" t="n">
        <f aca="false">L1057*H1057*F1057</f>
        <v>0</v>
      </c>
      <c r="R1057" s="62" t="n">
        <f aca="false">R1056+Q1057</f>
        <v>118.788</v>
      </c>
    </row>
    <row r="1058" s="1" customFormat="true" ht="12.8" hidden="false" customHeight="false" outlineLevel="0" collapsed="false">
      <c r="A1058" s="93"/>
      <c r="B1058" s="93" t="s">
        <v>1019</v>
      </c>
      <c r="C1058" s="135" t="s">
        <v>1632</v>
      </c>
      <c r="D1058" s="64" t="s">
        <v>1633</v>
      </c>
      <c r="E1058" s="65" t="s">
        <v>65</v>
      </c>
      <c r="F1058" s="65" t="n">
        <v>6</v>
      </c>
      <c r="G1058" s="66" t="n">
        <v>4.58</v>
      </c>
      <c r="H1058" s="91" t="n">
        <f aca="false">G1058*0.95</f>
        <v>4.351</v>
      </c>
      <c r="I1058" s="66" t="s">
        <v>300</v>
      </c>
      <c r="J1058" s="68" t="s">
        <v>28</v>
      </c>
      <c r="K1058" s="268"/>
      <c r="L1058" s="70"/>
      <c r="M1058" s="70"/>
      <c r="N1058" s="71" t="n">
        <f aca="false">O1058*G1058</f>
        <v>0</v>
      </c>
      <c r="O1058" s="72" t="n">
        <f aca="false">L1058*F1058</f>
        <v>0</v>
      </c>
      <c r="P1058" s="73" t="n">
        <v>20</v>
      </c>
      <c r="Q1058" s="62" t="n">
        <f aca="false">L1058*H1058*F1058</f>
        <v>0</v>
      </c>
      <c r="R1058" s="62" t="n">
        <f aca="false">R1057+Q1058</f>
        <v>118.788</v>
      </c>
    </row>
    <row r="1059" s="1" customFormat="true" ht="12.8" hidden="false" customHeight="false" outlineLevel="0" collapsed="false">
      <c r="A1059" s="93"/>
      <c r="B1059" s="93" t="s">
        <v>1019</v>
      </c>
      <c r="C1059" s="95" t="s">
        <v>1634</v>
      </c>
      <c r="D1059" s="75" t="s">
        <v>1635</v>
      </c>
      <c r="E1059" s="76" t="s">
        <v>65</v>
      </c>
      <c r="F1059" s="76" t="n">
        <v>6</v>
      </c>
      <c r="G1059" s="77" t="n">
        <v>4.63</v>
      </c>
      <c r="H1059" s="92" t="n">
        <f aca="false">G1059*0.95</f>
        <v>4.3985</v>
      </c>
      <c r="I1059" s="77" t="s">
        <v>300</v>
      </c>
      <c r="J1059" s="79" t="s">
        <v>28</v>
      </c>
      <c r="K1059" s="273"/>
      <c r="L1059" s="81"/>
      <c r="M1059" s="81"/>
      <c r="N1059" s="82" t="n">
        <f aca="false">O1059*G1059</f>
        <v>0</v>
      </c>
      <c r="O1059" s="83" t="n">
        <f aca="false">L1059*F1059</f>
        <v>0</v>
      </c>
      <c r="P1059" s="84" t="n">
        <v>20</v>
      </c>
      <c r="Q1059" s="62" t="n">
        <f aca="false">L1059*H1059*F1059</f>
        <v>0</v>
      </c>
      <c r="R1059" s="62" t="n">
        <f aca="false">R1058+Q1059</f>
        <v>118.788</v>
      </c>
    </row>
    <row r="1060" s="1" customFormat="true" ht="12.8" hidden="false" customHeight="false" outlineLevel="0" collapsed="false">
      <c r="A1060" s="93"/>
      <c r="B1060" s="93" t="s">
        <v>1019</v>
      </c>
      <c r="C1060" s="94" t="s">
        <v>1636</v>
      </c>
      <c r="D1060" s="52" t="s">
        <v>1637</v>
      </c>
      <c r="E1060" s="53" t="s">
        <v>65</v>
      </c>
      <c r="F1060" s="53" t="n">
        <v>6</v>
      </c>
      <c r="G1060" s="54" t="n">
        <v>8.79</v>
      </c>
      <c r="H1060" s="90" t="n">
        <f aca="false">G1060*0.95</f>
        <v>8.3505</v>
      </c>
      <c r="I1060" s="54" t="s">
        <v>300</v>
      </c>
      <c r="J1060" s="56" t="s">
        <v>28</v>
      </c>
      <c r="K1060" s="277"/>
      <c r="L1060" s="58"/>
      <c r="M1060" s="58"/>
      <c r="N1060" s="59" t="n">
        <f aca="false">O1060*G1060</f>
        <v>0</v>
      </c>
      <c r="O1060" s="60" t="n">
        <f aca="false">L1060*F1060</f>
        <v>0</v>
      </c>
      <c r="P1060" s="61" t="n">
        <v>20</v>
      </c>
      <c r="Q1060" s="62" t="n">
        <f aca="false">L1060*H1060*F1060</f>
        <v>0</v>
      </c>
      <c r="R1060" s="62" t="n">
        <f aca="false">R1059+Q1060</f>
        <v>118.788</v>
      </c>
    </row>
    <row r="1061" s="1" customFormat="true" ht="12.8" hidden="false" customHeight="false" outlineLevel="0" collapsed="false">
      <c r="A1061" s="93"/>
      <c r="B1061" s="93" t="s">
        <v>1019</v>
      </c>
      <c r="C1061" s="135" t="s">
        <v>1638</v>
      </c>
      <c r="D1061" s="64" t="s">
        <v>1639</v>
      </c>
      <c r="E1061" s="65" t="s">
        <v>65</v>
      </c>
      <c r="F1061" s="65" t="n">
        <v>6</v>
      </c>
      <c r="G1061" s="66" t="n">
        <v>5.05</v>
      </c>
      <c r="H1061" s="91" t="n">
        <f aca="false">G1061*0.95</f>
        <v>4.7975</v>
      </c>
      <c r="I1061" s="66" t="s">
        <v>300</v>
      </c>
      <c r="J1061" s="68" t="s">
        <v>28</v>
      </c>
      <c r="K1061" s="268"/>
      <c r="L1061" s="70"/>
      <c r="M1061" s="70"/>
      <c r="N1061" s="71" t="n">
        <f aca="false">O1061*G1061</f>
        <v>0</v>
      </c>
      <c r="O1061" s="72" t="n">
        <f aca="false">L1061*F1061</f>
        <v>0</v>
      </c>
      <c r="P1061" s="73" t="n">
        <v>20</v>
      </c>
      <c r="Q1061" s="62" t="n">
        <f aca="false">L1061*H1061*F1061</f>
        <v>0</v>
      </c>
      <c r="R1061" s="62" t="n">
        <f aca="false">R1060+Q1061</f>
        <v>118.788</v>
      </c>
    </row>
    <row r="1062" s="1" customFormat="true" ht="12.8" hidden="false" customHeight="false" outlineLevel="0" collapsed="false">
      <c r="A1062" s="93"/>
      <c r="B1062" s="93" t="s">
        <v>1019</v>
      </c>
      <c r="C1062" s="135" t="s">
        <v>1640</v>
      </c>
      <c r="D1062" s="64" t="s">
        <v>1641</v>
      </c>
      <c r="E1062" s="65" t="s">
        <v>65</v>
      </c>
      <c r="F1062" s="65" t="n">
        <v>6</v>
      </c>
      <c r="G1062" s="66" t="n">
        <v>5.05</v>
      </c>
      <c r="H1062" s="91" t="n">
        <f aca="false">G1062*0.95</f>
        <v>4.7975</v>
      </c>
      <c r="I1062" s="66" t="s">
        <v>300</v>
      </c>
      <c r="J1062" s="68" t="s">
        <v>28</v>
      </c>
      <c r="K1062" s="268"/>
      <c r="L1062" s="70"/>
      <c r="M1062" s="70"/>
      <c r="N1062" s="71" t="n">
        <f aca="false">O1062*G1062</f>
        <v>0</v>
      </c>
      <c r="O1062" s="72" t="n">
        <f aca="false">L1062*F1062</f>
        <v>0</v>
      </c>
      <c r="P1062" s="73" t="n">
        <v>20</v>
      </c>
      <c r="Q1062" s="62" t="n">
        <f aca="false">L1062*H1062*F1062</f>
        <v>0</v>
      </c>
      <c r="R1062" s="62" t="n">
        <f aca="false">R1061+Q1062</f>
        <v>118.788</v>
      </c>
    </row>
    <row r="1063" s="1" customFormat="true" ht="12.8" hidden="false" customHeight="false" outlineLevel="0" collapsed="false">
      <c r="A1063" s="93"/>
      <c r="B1063" s="93" t="s">
        <v>1019</v>
      </c>
      <c r="C1063" s="135" t="s">
        <v>1642</v>
      </c>
      <c r="D1063" s="64" t="s">
        <v>1643</v>
      </c>
      <c r="E1063" s="65" t="s">
        <v>65</v>
      </c>
      <c r="F1063" s="65" t="n">
        <v>6</v>
      </c>
      <c r="G1063" s="66" t="n">
        <v>5.05</v>
      </c>
      <c r="H1063" s="91" t="n">
        <f aca="false">G1063*0.95</f>
        <v>4.7975</v>
      </c>
      <c r="I1063" s="66" t="s">
        <v>300</v>
      </c>
      <c r="J1063" s="68" t="s">
        <v>28</v>
      </c>
      <c r="K1063" s="268"/>
      <c r="L1063" s="70"/>
      <c r="M1063" s="70"/>
      <c r="N1063" s="71" t="n">
        <f aca="false">O1063*G1063</f>
        <v>0</v>
      </c>
      <c r="O1063" s="72" t="n">
        <f aca="false">L1063*F1063</f>
        <v>0</v>
      </c>
      <c r="P1063" s="73" t="n">
        <v>20</v>
      </c>
      <c r="Q1063" s="62" t="n">
        <f aca="false">L1063*H1063*F1063</f>
        <v>0</v>
      </c>
      <c r="R1063" s="62" t="n">
        <f aca="false">R1062+Q1063</f>
        <v>118.788</v>
      </c>
    </row>
    <row r="1064" s="1" customFormat="true" ht="12.8" hidden="false" customHeight="false" outlineLevel="0" collapsed="false">
      <c r="A1064" s="93"/>
      <c r="B1064" s="93" t="s">
        <v>1019</v>
      </c>
      <c r="C1064" s="135" t="s">
        <v>1644</v>
      </c>
      <c r="D1064" s="64" t="s">
        <v>1645</v>
      </c>
      <c r="E1064" s="65" t="s">
        <v>65</v>
      </c>
      <c r="F1064" s="65" t="n">
        <v>6</v>
      </c>
      <c r="G1064" s="66" t="n">
        <v>5.16</v>
      </c>
      <c r="H1064" s="91" t="n">
        <f aca="false">G1064*0.95</f>
        <v>4.902</v>
      </c>
      <c r="I1064" s="66" t="s">
        <v>300</v>
      </c>
      <c r="J1064" s="68" t="s">
        <v>28</v>
      </c>
      <c r="K1064" s="270"/>
      <c r="L1064" s="70"/>
      <c r="M1064" s="70"/>
      <c r="N1064" s="71" t="n">
        <f aca="false">O1064*G1064</f>
        <v>0</v>
      </c>
      <c r="O1064" s="72" t="n">
        <f aca="false">L1064*F1064</f>
        <v>0</v>
      </c>
      <c r="P1064" s="73" t="n">
        <v>20</v>
      </c>
      <c r="Q1064" s="62" t="n">
        <f aca="false">L1064*H1064*F1064</f>
        <v>0</v>
      </c>
      <c r="R1064" s="62" t="n">
        <f aca="false">R1063+Q1064</f>
        <v>118.788</v>
      </c>
    </row>
    <row r="1065" s="1" customFormat="true" ht="12.8" hidden="false" customHeight="false" outlineLevel="0" collapsed="false">
      <c r="A1065" s="93"/>
      <c r="B1065" s="93" t="s">
        <v>1019</v>
      </c>
      <c r="C1065" s="95" t="s">
        <v>1646</v>
      </c>
      <c r="D1065" s="75" t="s">
        <v>1647</v>
      </c>
      <c r="E1065" s="76" t="s">
        <v>65</v>
      </c>
      <c r="F1065" s="76" t="n">
        <v>6</v>
      </c>
      <c r="G1065" s="77" t="n">
        <v>4.26</v>
      </c>
      <c r="H1065" s="92" t="n">
        <f aca="false">G1065*0.95</f>
        <v>4.047</v>
      </c>
      <c r="I1065" s="77" t="s">
        <v>300</v>
      </c>
      <c r="J1065" s="79" t="s">
        <v>28</v>
      </c>
      <c r="K1065" s="273"/>
      <c r="L1065" s="81"/>
      <c r="M1065" s="81"/>
      <c r="N1065" s="82" t="n">
        <f aca="false">O1065*G1065</f>
        <v>0</v>
      </c>
      <c r="O1065" s="83" t="n">
        <f aca="false">L1065*F1065</f>
        <v>0</v>
      </c>
      <c r="P1065" s="84" t="n">
        <v>20</v>
      </c>
      <c r="Q1065" s="62" t="n">
        <f aca="false">L1065*H1065*F1065</f>
        <v>0</v>
      </c>
      <c r="R1065" s="62" t="n">
        <f aca="false">R1064+Q1065</f>
        <v>118.788</v>
      </c>
    </row>
    <row r="1066" customFormat="false" ht="22.05" hidden="false" customHeight="false" outlineLevel="0" collapsed="false">
      <c r="A1066" s="48"/>
      <c r="B1066" s="48" t="s">
        <v>1019</v>
      </c>
      <c r="D1066" s="5" t="s">
        <v>1648</v>
      </c>
      <c r="E1066" s="85"/>
      <c r="F1066" s="85"/>
      <c r="G1066" s="85"/>
      <c r="H1066" s="86"/>
      <c r="I1066" s="85"/>
      <c r="J1066" s="85"/>
      <c r="K1066" s="85"/>
      <c r="L1066" s="88"/>
      <c r="M1066" s="88"/>
      <c r="O1066" s="88"/>
      <c r="P1066" s="89"/>
      <c r="Q1066" s="62" t="n">
        <f aca="false">L1066*H1066*F1066</f>
        <v>0</v>
      </c>
      <c r="R1066" s="62" t="n">
        <f aca="false">R1065+Q1066</f>
        <v>118.788</v>
      </c>
      <c r="S1066" s="1"/>
      <c r="T1066" s="1"/>
      <c r="U1066" s="1"/>
      <c r="V1066" s="1"/>
      <c r="W1066" s="1"/>
      <c r="X1066" s="1"/>
      <c r="Y1066" s="1"/>
    </row>
    <row r="1067" s="1" customFormat="true" ht="12.8" hidden="false" customHeight="false" outlineLevel="0" collapsed="false">
      <c r="A1067" s="93"/>
      <c r="B1067" s="93" t="s">
        <v>1019</v>
      </c>
      <c r="C1067" s="94" t="s">
        <v>1649</v>
      </c>
      <c r="D1067" s="52" t="s">
        <v>1650</v>
      </c>
      <c r="E1067" s="53" t="s">
        <v>65</v>
      </c>
      <c r="F1067" s="53" t="n">
        <v>6</v>
      </c>
      <c r="G1067" s="54" t="n">
        <v>6.95</v>
      </c>
      <c r="H1067" s="90" t="n">
        <f aca="false">G1067*0.95</f>
        <v>6.6025</v>
      </c>
      <c r="I1067" s="54" t="s">
        <v>205</v>
      </c>
      <c r="J1067" s="56" t="s">
        <v>28</v>
      </c>
      <c r="K1067" s="299"/>
      <c r="L1067" s="58"/>
      <c r="M1067" s="58"/>
      <c r="N1067" s="59" t="n">
        <f aca="false">O1067*G1067</f>
        <v>0</v>
      </c>
      <c r="O1067" s="60" t="n">
        <f aca="false">L1067*F1067</f>
        <v>0</v>
      </c>
      <c r="P1067" s="61" t="n">
        <v>20</v>
      </c>
      <c r="Q1067" s="62" t="n">
        <f aca="false">L1067*H1067*F1067</f>
        <v>0</v>
      </c>
      <c r="R1067" s="62" t="n">
        <f aca="false">R1066+Q1067</f>
        <v>118.788</v>
      </c>
    </row>
    <row r="1068" s="1" customFormat="true" ht="12.8" hidden="false" customHeight="false" outlineLevel="0" collapsed="false">
      <c r="A1068" s="93"/>
      <c r="B1068" s="93" t="s">
        <v>1019</v>
      </c>
      <c r="C1068" s="135" t="s">
        <v>1651</v>
      </c>
      <c r="D1068" s="64" t="s">
        <v>1652</v>
      </c>
      <c r="E1068" s="65" t="s">
        <v>65</v>
      </c>
      <c r="F1068" s="65" t="n">
        <v>6</v>
      </c>
      <c r="G1068" s="66" t="n">
        <v>2.32</v>
      </c>
      <c r="H1068" s="91" t="n">
        <f aca="false">G1068*0.95</f>
        <v>2.204</v>
      </c>
      <c r="I1068" s="66" t="s">
        <v>63</v>
      </c>
      <c r="J1068" s="68" t="s">
        <v>28</v>
      </c>
      <c r="K1068" s="292"/>
      <c r="L1068" s="70"/>
      <c r="M1068" s="70"/>
      <c r="N1068" s="71" t="n">
        <f aca="false">O1068*G1068</f>
        <v>0</v>
      </c>
      <c r="O1068" s="72" t="n">
        <f aca="false">L1068*F1068</f>
        <v>0</v>
      </c>
      <c r="P1068" s="73" t="n">
        <v>20</v>
      </c>
      <c r="Q1068" s="62" t="n">
        <f aca="false">L1068*H1068*F1068</f>
        <v>0</v>
      </c>
      <c r="R1068" s="62" t="n">
        <f aca="false">R1067+Q1068</f>
        <v>118.788</v>
      </c>
    </row>
    <row r="1069" s="1" customFormat="true" ht="12.8" hidden="false" customHeight="false" outlineLevel="0" collapsed="false">
      <c r="A1069" s="93"/>
      <c r="B1069" s="93" t="s">
        <v>1019</v>
      </c>
      <c r="C1069" s="135" t="s">
        <v>1653</v>
      </c>
      <c r="D1069" s="64" t="s">
        <v>1654</v>
      </c>
      <c r="E1069" s="65" t="s">
        <v>65</v>
      </c>
      <c r="F1069" s="65" t="n">
        <v>6</v>
      </c>
      <c r="G1069" s="66" t="n">
        <v>3.89</v>
      </c>
      <c r="H1069" s="91" t="n">
        <f aca="false">G1069*0.95</f>
        <v>3.6955</v>
      </c>
      <c r="I1069" s="66" t="s">
        <v>63</v>
      </c>
      <c r="J1069" s="280" t="s">
        <v>1037</v>
      </c>
      <c r="K1069" s="292" t="s">
        <v>1038</v>
      </c>
      <c r="L1069" s="70"/>
      <c r="M1069" s="70"/>
      <c r="N1069" s="71" t="n">
        <f aca="false">O1069*G1069</f>
        <v>0</v>
      </c>
      <c r="O1069" s="72" t="n">
        <f aca="false">L1069*F1069</f>
        <v>0</v>
      </c>
      <c r="P1069" s="73" t="n">
        <v>20</v>
      </c>
      <c r="Q1069" s="62" t="n">
        <f aca="false">L1069*H1069*F1069</f>
        <v>0</v>
      </c>
      <c r="R1069" s="62" t="n">
        <f aca="false">R1068+Q1069</f>
        <v>118.788</v>
      </c>
    </row>
    <row r="1070" s="1" customFormat="true" ht="12.8" hidden="false" customHeight="false" outlineLevel="0" collapsed="false">
      <c r="A1070" s="93"/>
      <c r="B1070" s="93" t="s">
        <v>1019</v>
      </c>
      <c r="C1070" s="135" t="s">
        <v>1655</v>
      </c>
      <c r="D1070" s="64" t="s">
        <v>1656</v>
      </c>
      <c r="E1070" s="65" t="s">
        <v>65</v>
      </c>
      <c r="F1070" s="65" t="n">
        <v>6</v>
      </c>
      <c r="G1070" s="66" t="n">
        <v>2.21</v>
      </c>
      <c r="H1070" s="91" t="n">
        <f aca="false">G1070*0.95</f>
        <v>2.0995</v>
      </c>
      <c r="I1070" s="66" t="s">
        <v>63</v>
      </c>
      <c r="J1070" s="68" t="s">
        <v>28</v>
      </c>
      <c r="K1070" s="292"/>
      <c r="L1070" s="70"/>
      <c r="M1070" s="70"/>
      <c r="N1070" s="71" t="n">
        <f aca="false">O1070*G1070</f>
        <v>0</v>
      </c>
      <c r="O1070" s="72" t="n">
        <f aca="false">L1070*F1070</f>
        <v>0</v>
      </c>
      <c r="P1070" s="73" t="n">
        <v>20</v>
      </c>
      <c r="Q1070" s="62" t="n">
        <f aca="false">L1070*H1070*F1070</f>
        <v>0</v>
      </c>
      <c r="R1070" s="62" t="n">
        <f aca="false">R1069+Q1070</f>
        <v>118.788</v>
      </c>
    </row>
    <row r="1071" s="1" customFormat="true" ht="12.8" hidden="false" customHeight="false" outlineLevel="0" collapsed="false">
      <c r="A1071" s="93"/>
      <c r="B1071" s="93" t="s">
        <v>1019</v>
      </c>
      <c r="C1071" s="135" t="s">
        <v>1657</v>
      </c>
      <c r="D1071" s="64" t="s">
        <v>1658</v>
      </c>
      <c r="E1071" s="65" t="s">
        <v>65</v>
      </c>
      <c r="F1071" s="65" t="n">
        <v>6</v>
      </c>
      <c r="G1071" s="66" t="n">
        <v>3.39</v>
      </c>
      <c r="H1071" s="91" t="n">
        <f aca="false">G1071*0.95</f>
        <v>3.2205</v>
      </c>
      <c r="I1071" s="66" t="s">
        <v>63</v>
      </c>
      <c r="J1071" s="280" t="s">
        <v>1037</v>
      </c>
      <c r="K1071" s="292" t="s">
        <v>1038</v>
      </c>
      <c r="L1071" s="70"/>
      <c r="M1071" s="70"/>
      <c r="N1071" s="71" t="n">
        <f aca="false">O1071*G1071</f>
        <v>0</v>
      </c>
      <c r="O1071" s="72" t="n">
        <f aca="false">L1071*F1071</f>
        <v>0</v>
      </c>
      <c r="P1071" s="73" t="n">
        <v>20</v>
      </c>
      <c r="Q1071" s="62" t="n">
        <f aca="false">L1071*H1071*F1071</f>
        <v>0</v>
      </c>
      <c r="R1071" s="62" t="n">
        <f aca="false">R1070+Q1071</f>
        <v>118.788</v>
      </c>
    </row>
    <row r="1072" s="1" customFormat="true" ht="12.8" hidden="false" customHeight="false" outlineLevel="0" collapsed="false">
      <c r="A1072" s="93"/>
      <c r="B1072" s="93" t="s">
        <v>1019</v>
      </c>
      <c r="C1072" s="142" t="s">
        <v>1659</v>
      </c>
      <c r="D1072" s="98" t="s">
        <v>1660</v>
      </c>
      <c r="E1072" s="99" t="s">
        <v>65</v>
      </c>
      <c r="F1072" s="99" t="n">
        <v>6</v>
      </c>
      <c r="G1072" s="100" t="n">
        <v>2.21</v>
      </c>
      <c r="H1072" s="101" t="n">
        <f aca="false">G1072*0.95</f>
        <v>2.0995</v>
      </c>
      <c r="I1072" s="100" t="s">
        <v>63</v>
      </c>
      <c r="J1072" s="102" t="s">
        <v>28</v>
      </c>
      <c r="K1072" s="278"/>
      <c r="L1072" s="104"/>
      <c r="M1072" s="104"/>
      <c r="N1072" s="105" t="n">
        <f aca="false">O1072*G1072</f>
        <v>0</v>
      </c>
      <c r="O1072" s="106" t="n">
        <f aca="false">L1072*F1072</f>
        <v>0</v>
      </c>
      <c r="P1072" s="107" t="n">
        <v>20</v>
      </c>
      <c r="Q1072" s="62" t="n">
        <f aca="false">L1072*H1072*F1072</f>
        <v>0</v>
      </c>
      <c r="R1072" s="62" t="n">
        <f aca="false">R1071+Q1072</f>
        <v>118.788</v>
      </c>
    </row>
    <row r="1073" s="1" customFormat="true" ht="12.8" hidden="false" customHeight="false" outlineLevel="0" collapsed="false">
      <c r="A1073" s="93"/>
      <c r="B1073" s="93" t="s">
        <v>1019</v>
      </c>
      <c r="C1073" s="142" t="s">
        <v>1661</v>
      </c>
      <c r="D1073" s="98" t="s">
        <v>1662</v>
      </c>
      <c r="E1073" s="99" t="s">
        <v>65</v>
      </c>
      <c r="F1073" s="99" t="n">
        <v>6</v>
      </c>
      <c r="G1073" s="100" t="n">
        <v>2.21</v>
      </c>
      <c r="H1073" s="101" t="n">
        <f aca="false">G1073*0.95</f>
        <v>2.0995</v>
      </c>
      <c r="I1073" s="100" t="s">
        <v>63</v>
      </c>
      <c r="J1073" s="102" t="s">
        <v>28</v>
      </c>
      <c r="K1073" s="278"/>
      <c r="L1073" s="104"/>
      <c r="M1073" s="104"/>
      <c r="N1073" s="105" t="n">
        <f aca="false">O1073*G1073</f>
        <v>0</v>
      </c>
      <c r="O1073" s="106" t="n">
        <f aca="false">L1073*F1073</f>
        <v>0</v>
      </c>
      <c r="P1073" s="107" t="n">
        <v>20</v>
      </c>
      <c r="Q1073" s="62" t="n">
        <f aca="false">L1073*H1073*F1073</f>
        <v>0</v>
      </c>
      <c r="R1073" s="62" t="n">
        <f aca="false">R1072+Q1073</f>
        <v>118.788</v>
      </c>
    </row>
    <row r="1074" customFormat="false" ht="22.05" hidden="false" customHeight="false" outlineLevel="0" collapsed="false">
      <c r="A1074" s="48"/>
      <c r="B1074" s="48" t="s">
        <v>1019</v>
      </c>
      <c r="D1074" s="5" t="s">
        <v>1663</v>
      </c>
      <c r="E1074" s="85"/>
      <c r="F1074" s="85"/>
      <c r="G1074" s="85"/>
      <c r="H1074" s="86"/>
      <c r="I1074" s="85"/>
      <c r="J1074" s="85"/>
      <c r="K1074" s="85"/>
      <c r="L1074" s="88"/>
      <c r="M1074" s="88"/>
      <c r="O1074" s="88"/>
      <c r="P1074" s="89"/>
      <c r="Q1074" s="62" t="n">
        <f aca="false">L1074*H1074*F1074</f>
        <v>0</v>
      </c>
      <c r="R1074" s="62" t="n">
        <f aca="false">R1073+Q1074</f>
        <v>118.788</v>
      </c>
      <c r="S1074" s="1"/>
      <c r="T1074" s="1"/>
      <c r="U1074" s="1"/>
      <c r="V1074" s="1"/>
      <c r="W1074" s="1"/>
      <c r="X1074" s="1"/>
      <c r="Y1074" s="1"/>
    </row>
    <row r="1075" s="1" customFormat="true" ht="12.8" hidden="false" customHeight="false" outlineLevel="0" collapsed="false">
      <c r="A1075" s="93"/>
      <c r="B1075" s="93" t="s">
        <v>1019</v>
      </c>
      <c r="C1075" s="94" t="s">
        <v>1664</v>
      </c>
      <c r="D1075" s="52" t="s">
        <v>1665</v>
      </c>
      <c r="E1075" s="53" t="s">
        <v>65</v>
      </c>
      <c r="F1075" s="53" t="n">
        <v>6</v>
      </c>
      <c r="G1075" s="54" t="n">
        <v>7.37</v>
      </c>
      <c r="H1075" s="90" t="n">
        <f aca="false">G1075*0.95</f>
        <v>7.0015</v>
      </c>
      <c r="I1075" s="54" t="s">
        <v>1146</v>
      </c>
      <c r="J1075" s="56" t="s">
        <v>28</v>
      </c>
      <c r="K1075" s="277"/>
      <c r="L1075" s="58"/>
      <c r="M1075" s="58"/>
      <c r="N1075" s="59" t="n">
        <f aca="false">O1075*G1075</f>
        <v>0</v>
      </c>
      <c r="O1075" s="60" t="n">
        <f aca="false">L1075*F1075</f>
        <v>0</v>
      </c>
      <c r="P1075" s="61" t="n">
        <v>20</v>
      </c>
      <c r="Q1075" s="62" t="n">
        <f aca="false">L1075*H1075*F1075</f>
        <v>0</v>
      </c>
      <c r="R1075" s="62" t="n">
        <f aca="false">R1074+Q1075</f>
        <v>118.788</v>
      </c>
    </row>
    <row r="1076" s="1" customFormat="true" ht="12.8" hidden="false" customHeight="false" outlineLevel="0" collapsed="false">
      <c r="A1076" s="93"/>
      <c r="B1076" s="93" t="s">
        <v>1019</v>
      </c>
      <c r="C1076" s="135" t="s">
        <v>1666</v>
      </c>
      <c r="D1076" s="64" t="s">
        <v>1667</v>
      </c>
      <c r="E1076" s="65" t="s">
        <v>65</v>
      </c>
      <c r="F1076" s="65" t="n">
        <v>6</v>
      </c>
      <c r="G1076" s="66" t="n">
        <v>6.53</v>
      </c>
      <c r="H1076" s="91" t="n">
        <f aca="false">G1076*0.95</f>
        <v>6.2035</v>
      </c>
      <c r="I1076" s="66" t="s">
        <v>951</v>
      </c>
      <c r="J1076" s="68" t="s">
        <v>28</v>
      </c>
      <c r="K1076" s="268"/>
      <c r="L1076" s="70"/>
      <c r="M1076" s="70"/>
      <c r="N1076" s="71" t="n">
        <f aca="false">O1076*G1076</f>
        <v>0</v>
      </c>
      <c r="O1076" s="72" t="n">
        <f aca="false">L1076*F1076</f>
        <v>0</v>
      </c>
      <c r="P1076" s="73" t="n">
        <v>20</v>
      </c>
      <c r="Q1076" s="62" t="n">
        <f aca="false">L1076*H1076*F1076</f>
        <v>0</v>
      </c>
      <c r="R1076" s="62" t="n">
        <f aca="false">R1075+Q1076</f>
        <v>118.788</v>
      </c>
    </row>
    <row r="1077" s="1" customFormat="true" ht="12.8" hidden="false" customHeight="false" outlineLevel="0" collapsed="false">
      <c r="A1077" s="93"/>
      <c r="B1077" s="93" t="s">
        <v>1019</v>
      </c>
      <c r="C1077" s="135" t="s">
        <v>1668</v>
      </c>
      <c r="D1077" s="64" t="s">
        <v>1669</v>
      </c>
      <c r="E1077" s="65" t="s">
        <v>65</v>
      </c>
      <c r="F1077" s="65" t="n">
        <v>6</v>
      </c>
      <c r="G1077" s="66" t="n">
        <v>7.37</v>
      </c>
      <c r="H1077" s="91" t="n">
        <f aca="false">G1077*0.95</f>
        <v>7.0015</v>
      </c>
      <c r="I1077" s="66" t="s">
        <v>951</v>
      </c>
      <c r="J1077" s="280" t="s">
        <v>1037</v>
      </c>
      <c r="K1077" s="268" t="s">
        <v>1038</v>
      </c>
      <c r="L1077" s="70"/>
      <c r="M1077" s="70"/>
      <c r="N1077" s="71" t="n">
        <f aca="false">O1077*G1077</f>
        <v>0</v>
      </c>
      <c r="O1077" s="72" t="n">
        <f aca="false">L1077*F1077</f>
        <v>0</v>
      </c>
      <c r="P1077" s="73" t="n">
        <v>20</v>
      </c>
      <c r="Q1077" s="62" t="n">
        <f aca="false">L1077*H1077*F1077</f>
        <v>0</v>
      </c>
      <c r="R1077" s="62" t="n">
        <f aca="false">R1076+Q1077</f>
        <v>118.788</v>
      </c>
    </row>
    <row r="1078" s="1" customFormat="true" ht="12.8" hidden="false" customHeight="false" outlineLevel="0" collapsed="false">
      <c r="A1078" s="93"/>
      <c r="B1078" s="93" t="s">
        <v>1019</v>
      </c>
      <c r="C1078" s="135" t="s">
        <v>1670</v>
      </c>
      <c r="D1078" s="64" t="s">
        <v>1671</v>
      </c>
      <c r="E1078" s="65" t="s">
        <v>65</v>
      </c>
      <c r="F1078" s="65" t="n">
        <v>6</v>
      </c>
      <c r="G1078" s="66" t="n">
        <v>6.58</v>
      </c>
      <c r="H1078" s="91" t="n">
        <f aca="false">G1078*0.95</f>
        <v>6.251</v>
      </c>
      <c r="I1078" s="66" t="s">
        <v>978</v>
      </c>
      <c r="J1078" s="68" t="s">
        <v>28</v>
      </c>
      <c r="K1078" s="268"/>
      <c r="L1078" s="70"/>
      <c r="M1078" s="70"/>
      <c r="N1078" s="71" t="n">
        <f aca="false">O1078*G1078</f>
        <v>0</v>
      </c>
      <c r="O1078" s="72" t="n">
        <f aca="false">L1078*F1078</f>
        <v>0</v>
      </c>
      <c r="P1078" s="73" t="n">
        <v>20</v>
      </c>
      <c r="Q1078" s="62" t="n">
        <f aca="false">L1078*H1078*F1078</f>
        <v>0</v>
      </c>
      <c r="R1078" s="62" t="n">
        <f aca="false">R1077+Q1078</f>
        <v>118.788</v>
      </c>
    </row>
    <row r="1079" s="1" customFormat="true" ht="12.8" hidden="false" customHeight="false" outlineLevel="0" collapsed="false">
      <c r="A1079" s="93"/>
      <c r="B1079" s="93" t="s">
        <v>1019</v>
      </c>
      <c r="C1079" s="135" t="s">
        <v>1672</v>
      </c>
      <c r="D1079" s="64" t="s">
        <v>1673</v>
      </c>
      <c r="E1079" s="65" t="s">
        <v>65</v>
      </c>
      <c r="F1079" s="65" t="n">
        <v>6</v>
      </c>
      <c r="G1079" s="66" t="n">
        <v>6.32</v>
      </c>
      <c r="H1079" s="91" t="n">
        <f aca="false">G1079*0.95</f>
        <v>6.004</v>
      </c>
      <c r="I1079" s="66" t="s">
        <v>978</v>
      </c>
      <c r="J1079" s="68" t="s">
        <v>28</v>
      </c>
      <c r="K1079" s="268"/>
      <c r="L1079" s="70"/>
      <c r="M1079" s="70"/>
      <c r="N1079" s="71" t="n">
        <f aca="false">O1079*G1079</f>
        <v>0</v>
      </c>
      <c r="O1079" s="72" t="n">
        <f aca="false">L1079*F1079</f>
        <v>0</v>
      </c>
      <c r="P1079" s="73" t="n">
        <v>20</v>
      </c>
      <c r="Q1079" s="62" t="n">
        <f aca="false">L1079*H1079*F1079</f>
        <v>0</v>
      </c>
      <c r="R1079" s="62" t="n">
        <f aca="false">R1078+Q1079</f>
        <v>118.788</v>
      </c>
    </row>
    <row r="1080" s="1" customFormat="true" ht="12.8" hidden="false" customHeight="false" outlineLevel="0" collapsed="false">
      <c r="A1080" s="93"/>
      <c r="B1080" s="93" t="s">
        <v>1019</v>
      </c>
      <c r="C1080" s="135" t="s">
        <v>1674</v>
      </c>
      <c r="D1080" s="64" t="s">
        <v>1675</v>
      </c>
      <c r="E1080" s="65" t="s">
        <v>65</v>
      </c>
      <c r="F1080" s="65" t="n">
        <v>6</v>
      </c>
      <c r="G1080" s="66" t="n">
        <v>7</v>
      </c>
      <c r="H1080" s="91" t="n">
        <f aca="false">G1080*0.95</f>
        <v>6.65</v>
      </c>
      <c r="I1080" s="66" t="s">
        <v>335</v>
      </c>
      <c r="J1080" s="68" t="s">
        <v>28</v>
      </c>
      <c r="K1080" s="268"/>
      <c r="L1080" s="70"/>
      <c r="M1080" s="70"/>
      <c r="N1080" s="71" t="n">
        <f aca="false">O1080*G1080</f>
        <v>0</v>
      </c>
      <c r="O1080" s="72" t="n">
        <f aca="false">L1080*F1080</f>
        <v>0</v>
      </c>
      <c r="P1080" s="73" t="n">
        <v>20</v>
      </c>
      <c r="Q1080" s="62" t="n">
        <f aca="false">L1080*H1080*F1080</f>
        <v>0</v>
      </c>
      <c r="R1080" s="62" t="n">
        <f aca="false">R1079+Q1080</f>
        <v>118.788</v>
      </c>
    </row>
    <row r="1081" s="1" customFormat="true" ht="12.8" hidden="false" customHeight="false" outlineLevel="0" collapsed="false">
      <c r="A1081" s="93"/>
      <c r="B1081" s="93" t="s">
        <v>1019</v>
      </c>
      <c r="C1081" s="135" t="s">
        <v>1676</v>
      </c>
      <c r="D1081" s="64" t="s">
        <v>1677</v>
      </c>
      <c r="E1081" s="65" t="s">
        <v>65</v>
      </c>
      <c r="F1081" s="65" t="n">
        <v>6</v>
      </c>
      <c r="G1081" s="66" t="n">
        <v>8.17</v>
      </c>
      <c r="H1081" s="91" t="n">
        <f aca="false">G1081*0.95</f>
        <v>7.7615</v>
      </c>
      <c r="I1081" s="66" t="s">
        <v>300</v>
      </c>
      <c r="J1081" s="68" t="s">
        <v>28</v>
      </c>
      <c r="K1081" s="268"/>
      <c r="L1081" s="70"/>
      <c r="M1081" s="70"/>
      <c r="N1081" s="71" t="n">
        <f aca="false">O1081*G1081</f>
        <v>0</v>
      </c>
      <c r="O1081" s="72" t="n">
        <f aca="false">L1081*F1081</f>
        <v>0</v>
      </c>
      <c r="P1081" s="73" t="n">
        <v>20</v>
      </c>
      <c r="Q1081" s="62" t="n">
        <f aca="false">L1081*H1081*F1081</f>
        <v>0</v>
      </c>
      <c r="R1081" s="62" t="n">
        <f aca="false">R1080+Q1081</f>
        <v>118.788</v>
      </c>
    </row>
    <row r="1082" s="1" customFormat="true" ht="12.8" hidden="false" customHeight="false" outlineLevel="0" collapsed="false">
      <c r="A1082" s="93"/>
      <c r="B1082" s="93" t="s">
        <v>1019</v>
      </c>
      <c r="C1082" s="135" t="s">
        <v>1678</v>
      </c>
      <c r="D1082" s="64" t="s">
        <v>1679</v>
      </c>
      <c r="E1082" s="65" t="s">
        <v>65</v>
      </c>
      <c r="F1082" s="65" t="n">
        <v>6</v>
      </c>
      <c r="G1082" s="66" t="n">
        <v>7.32</v>
      </c>
      <c r="H1082" s="91" t="n">
        <f aca="false">G1082*0.95</f>
        <v>6.954</v>
      </c>
      <c r="I1082" s="66" t="s">
        <v>300</v>
      </c>
      <c r="J1082" s="68" t="s">
        <v>28</v>
      </c>
      <c r="K1082" s="268"/>
      <c r="L1082" s="70"/>
      <c r="M1082" s="70"/>
      <c r="N1082" s="71" t="n">
        <f aca="false">O1082*G1082</f>
        <v>0</v>
      </c>
      <c r="O1082" s="72" t="n">
        <f aca="false">L1082*F1082</f>
        <v>0</v>
      </c>
      <c r="P1082" s="73" t="n">
        <v>20</v>
      </c>
      <c r="Q1082" s="62" t="n">
        <f aca="false">L1082*H1082*F1082</f>
        <v>0</v>
      </c>
      <c r="R1082" s="62" t="n">
        <f aca="false">R1081+Q1082</f>
        <v>118.788</v>
      </c>
    </row>
    <row r="1083" s="1" customFormat="true" ht="12.8" hidden="false" customHeight="false" outlineLevel="0" collapsed="false">
      <c r="A1083" s="93"/>
      <c r="B1083" s="93" t="s">
        <v>1019</v>
      </c>
      <c r="C1083" s="95" t="s">
        <v>1680</v>
      </c>
      <c r="D1083" s="75" t="s">
        <v>1681</v>
      </c>
      <c r="E1083" s="76" t="s">
        <v>65</v>
      </c>
      <c r="F1083" s="76" t="n">
        <v>6</v>
      </c>
      <c r="G1083" s="77" t="n">
        <v>7.32</v>
      </c>
      <c r="H1083" s="92" t="n">
        <f aca="false">G1083*0.95</f>
        <v>6.954</v>
      </c>
      <c r="I1083" s="77" t="s">
        <v>300</v>
      </c>
      <c r="J1083" s="79" t="s">
        <v>28</v>
      </c>
      <c r="K1083" s="274"/>
      <c r="L1083" s="81"/>
      <c r="M1083" s="81"/>
      <c r="N1083" s="82" t="n">
        <f aca="false">O1083*G1083</f>
        <v>0</v>
      </c>
      <c r="O1083" s="83" t="n">
        <f aca="false">L1083*F1083</f>
        <v>0</v>
      </c>
      <c r="P1083" s="84" t="n">
        <v>20</v>
      </c>
      <c r="Q1083" s="62" t="n">
        <f aca="false">L1083*H1083*F1083</f>
        <v>0</v>
      </c>
      <c r="R1083" s="62" t="n">
        <f aca="false">R1082+Q1083</f>
        <v>118.788</v>
      </c>
    </row>
    <row r="1084" s="1" customFormat="true" ht="12.8" hidden="false" customHeight="false" outlineLevel="0" collapsed="false">
      <c r="A1084" s="93"/>
      <c r="B1084" s="93" t="s">
        <v>1019</v>
      </c>
      <c r="C1084" s="94" t="s">
        <v>1682</v>
      </c>
      <c r="D1084" s="52" t="s">
        <v>1683</v>
      </c>
      <c r="E1084" s="53" t="s">
        <v>65</v>
      </c>
      <c r="F1084" s="53" t="n">
        <v>6</v>
      </c>
      <c r="G1084" s="54" t="n">
        <v>18.94</v>
      </c>
      <c r="H1084" s="90" t="n">
        <f aca="false">G1084*0.95</f>
        <v>17.993</v>
      </c>
      <c r="I1084" s="54" t="s">
        <v>1684</v>
      </c>
      <c r="J1084" s="280" t="s">
        <v>1076</v>
      </c>
      <c r="K1084" s="275" t="s">
        <v>1077</v>
      </c>
      <c r="L1084" s="58"/>
      <c r="M1084" s="58"/>
      <c r="N1084" s="59" t="n">
        <f aca="false">O1084*G1084</f>
        <v>0</v>
      </c>
      <c r="O1084" s="60" t="n">
        <f aca="false">L1084*F1084</f>
        <v>0</v>
      </c>
      <c r="P1084" s="61" t="n">
        <v>20</v>
      </c>
      <c r="Q1084" s="62" t="n">
        <f aca="false">L1084*H1084*F1084</f>
        <v>0</v>
      </c>
      <c r="R1084" s="62" t="n">
        <f aca="false">R1083+Q1084</f>
        <v>118.788</v>
      </c>
    </row>
    <row r="1085" s="1" customFormat="true" ht="12.8" hidden="false" customHeight="false" outlineLevel="0" collapsed="false">
      <c r="A1085" s="93"/>
      <c r="B1085" s="93" t="s">
        <v>1019</v>
      </c>
      <c r="C1085" s="135" t="s">
        <v>1685</v>
      </c>
      <c r="D1085" s="64" t="s">
        <v>1683</v>
      </c>
      <c r="E1085" s="267" t="s">
        <v>739</v>
      </c>
      <c r="F1085" s="65" t="n">
        <v>6</v>
      </c>
      <c r="G1085" s="66" t="n">
        <v>14.42</v>
      </c>
      <c r="H1085" s="91" t="n">
        <f aca="false">G1085*0.95</f>
        <v>13.699</v>
      </c>
      <c r="I1085" s="66" t="s">
        <v>1684</v>
      </c>
      <c r="J1085" s="280" t="s">
        <v>1076</v>
      </c>
      <c r="K1085" s="268" t="s">
        <v>1077</v>
      </c>
      <c r="L1085" s="70"/>
      <c r="M1085" s="70"/>
      <c r="N1085" s="71" t="n">
        <f aca="false">O1085*G1085</f>
        <v>0</v>
      </c>
      <c r="O1085" s="72" t="n">
        <f aca="false">L1085*F1085</f>
        <v>0</v>
      </c>
      <c r="P1085" s="73" t="n">
        <v>20</v>
      </c>
      <c r="Q1085" s="62" t="n">
        <f aca="false">L1085*H1085*F1085</f>
        <v>0</v>
      </c>
      <c r="R1085" s="62" t="n">
        <f aca="false">R1084+Q1085</f>
        <v>118.788</v>
      </c>
    </row>
    <row r="1086" s="1" customFormat="true" ht="12.8" hidden="false" customHeight="false" outlineLevel="0" collapsed="false">
      <c r="A1086" s="93"/>
      <c r="B1086" s="93" t="s">
        <v>1019</v>
      </c>
      <c r="C1086" s="135" t="s">
        <v>1686</v>
      </c>
      <c r="D1086" s="64" t="s">
        <v>1687</v>
      </c>
      <c r="E1086" s="65" t="s">
        <v>65</v>
      </c>
      <c r="F1086" s="65" t="n">
        <v>6</v>
      </c>
      <c r="G1086" s="66" t="n">
        <v>21.84</v>
      </c>
      <c r="H1086" s="91" t="n">
        <f aca="false">G1086*0.95</f>
        <v>20.748</v>
      </c>
      <c r="I1086" s="66" t="s">
        <v>1684</v>
      </c>
      <c r="J1086" s="280" t="s">
        <v>1076</v>
      </c>
      <c r="K1086" s="268" t="s">
        <v>1077</v>
      </c>
      <c r="L1086" s="70"/>
      <c r="M1086" s="70"/>
      <c r="N1086" s="71" t="n">
        <f aca="false">O1086*G1086</f>
        <v>0</v>
      </c>
      <c r="O1086" s="72" t="n">
        <f aca="false">L1086*F1086</f>
        <v>0</v>
      </c>
      <c r="P1086" s="73" t="n">
        <v>20</v>
      </c>
      <c r="Q1086" s="62" t="n">
        <f aca="false">L1086*H1086*F1086</f>
        <v>0</v>
      </c>
      <c r="R1086" s="62" t="n">
        <f aca="false">R1085+Q1086</f>
        <v>118.788</v>
      </c>
    </row>
    <row r="1087" s="1" customFormat="true" ht="12.8" hidden="false" customHeight="false" outlineLevel="0" collapsed="false">
      <c r="A1087" s="93"/>
      <c r="B1087" s="93" t="s">
        <v>1019</v>
      </c>
      <c r="C1087" s="95" t="s">
        <v>1688</v>
      </c>
      <c r="D1087" s="75" t="s">
        <v>1689</v>
      </c>
      <c r="E1087" s="76" t="s">
        <v>65</v>
      </c>
      <c r="F1087" s="76" t="n">
        <v>6</v>
      </c>
      <c r="G1087" s="77" t="n">
        <v>23.95</v>
      </c>
      <c r="H1087" s="92" t="n">
        <f aca="false">G1087*0.95</f>
        <v>22.7525</v>
      </c>
      <c r="I1087" s="77" t="s">
        <v>1684</v>
      </c>
      <c r="J1087" s="283" t="s">
        <v>1076</v>
      </c>
      <c r="K1087" s="274" t="s">
        <v>1077</v>
      </c>
      <c r="L1087" s="81"/>
      <c r="M1087" s="81"/>
      <c r="N1087" s="82" t="n">
        <f aca="false">O1087*G1087</f>
        <v>0</v>
      </c>
      <c r="O1087" s="83" t="n">
        <f aca="false">L1087*F1087</f>
        <v>0</v>
      </c>
      <c r="P1087" s="84" t="n">
        <v>20</v>
      </c>
      <c r="Q1087" s="62" t="n">
        <f aca="false">L1087*H1087*F1087</f>
        <v>0</v>
      </c>
      <c r="R1087" s="62" t="n">
        <f aca="false">R1086+Q1087</f>
        <v>118.788</v>
      </c>
    </row>
    <row r="1088" s="1" customFormat="true" ht="12.8" hidden="false" customHeight="false" outlineLevel="0" collapsed="false">
      <c r="A1088" s="93"/>
      <c r="B1088" s="93" t="s">
        <v>1019</v>
      </c>
      <c r="C1088" s="94" t="s">
        <v>1690</v>
      </c>
      <c r="D1088" s="52" t="s">
        <v>1691</v>
      </c>
      <c r="E1088" s="53" t="s">
        <v>65</v>
      </c>
      <c r="F1088" s="53" t="n">
        <v>6</v>
      </c>
      <c r="G1088" s="54" t="n">
        <v>9.32</v>
      </c>
      <c r="H1088" s="90" t="n">
        <f aca="false">G1088*0.95</f>
        <v>8.854</v>
      </c>
      <c r="I1088" s="54" t="s">
        <v>205</v>
      </c>
      <c r="J1088" s="56" t="s">
        <v>28</v>
      </c>
      <c r="K1088" s="300" t="s">
        <v>1692</v>
      </c>
      <c r="L1088" s="58"/>
      <c r="M1088" s="58"/>
      <c r="N1088" s="59" t="n">
        <f aca="false">O1088*G1088</f>
        <v>0</v>
      </c>
      <c r="O1088" s="60" t="n">
        <f aca="false">L1088*F1088</f>
        <v>0</v>
      </c>
      <c r="P1088" s="61" t="n">
        <v>20</v>
      </c>
      <c r="Q1088" s="62" t="n">
        <f aca="false">L1088*H1088*F1088</f>
        <v>0</v>
      </c>
      <c r="R1088" s="62" t="n">
        <f aca="false">R1087+Q1088</f>
        <v>118.788</v>
      </c>
    </row>
    <row r="1089" s="1" customFormat="true" ht="12.8" hidden="false" customHeight="false" outlineLevel="0" collapsed="false">
      <c r="A1089" s="93"/>
      <c r="B1089" s="93" t="s">
        <v>1019</v>
      </c>
      <c r="C1089" s="95" t="s">
        <v>1693</v>
      </c>
      <c r="D1089" s="75" t="s">
        <v>1694</v>
      </c>
      <c r="E1089" s="76" t="s">
        <v>65</v>
      </c>
      <c r="F1089" s="76" t="n">
        <v>6</v>
      </c>
      <c r="G1089" s="77" t="n">
        <v>9.32</v>
      </c>
      <c r="H1089" s="92" t="n">
        <f aca="false">G1089*0.95</f>
        <v>8.854</v>
      </c>
      <c r="I1089" s="77" t="s">
        <v>205</v>
      </c>
      <c r="J1089" s="79" t="s">
        <v>28</v>
      </c>
      <c r="K1089" s="301" t="s">
        <v>1692</v>
      </c>
      <c r="L1089" s="81"/>
      <c r="M1089" s="81"/>
      <c r="N1089" s="82" t="n">
        <f aca="false">O1089*G1089</f>
        <v>0</v>
      </c>
      <c r="O1089" s="83" t="n">
        <f aca="false">L1089*F1089</f>
        <v>0</v>
      </c>
      <c r="P1089" s="84" t="n">
        <v>20</v>
      </c>
      <c r="Q1089" s="62" t="n">
        <f aca="false">L1089*H1089*F1089</f>
        <v>0</v>
      </c>
      <c r="R1089" s="62" t="n">
        <f aca="false">R1088+Q1089</f>
        <v>118.788</v>
      </c>
    </row>
    <row r="1090" customFormat="false" ht="22.05" hidden="false" customHeight="false" outlineLevel="0" collapsed="false">
      <c r="A1090" s="48"/>
      <c r="B1090" s="48" t="s">
        <v>1019</v>
      </c>
      <c r="D1090" s="5" t="s">
        <v>1695</v>
      </c>
      <c r="E1090" s="85"/>
      <c r="F1090" s="85"/>
      <c r="G1090" s="85"/>
      <c r="H1090" s="86"/>
      <c r="I1090" s="85"/>
      <c r="J1090" s="85"/>
      <c r="K1090" s="85"/>
      <c r="L1090" s="88"/>
      <c r="M1090" s="88"/>
      <c r="O1090" s="88"/>
      <c r="P1090" s="89"/>
      <c r="Q1090" s="62" t="n">
        <f aca="false">L1090*H1090*F1090</f>
        <v>0</v>
      </c>
      <c r="R1090" s="62" t="n">
        <f aca="false">R1089+Q1090</f>
        <v>118.788</v>
      </c>
      <c r="S1090" s="1"/>
      <c r="T1090" s="1"/>
      <c r="U1090" s="1"/>
      <c r="V1090" s="1"/>
      <c r="W1090" s="1"/>
      <c r="X1090" s="1"/>
      <c r="Y1090" s="1"/>
    </row>
    <row r="1091" s="1" customFormat="true" ht="12.8" hidden="false" customHeight="false" outlineLevel="0" collapsed="false">
      <c r="A1091" s="93"/>
      <c r="B1091" s="93" t="s">
        <v>1019</v>
      </c>
      <c r="C1091" s="94" t="s">
        <v>1696</v>
      </c>
      <c r="D1091" s="52" t="s">
        <v>1697</v>
      </c>
      <c r="E1091" s="53" t="s">
        <v>65</v>
      </c>
      <c r="F1091" s="53" t="n">
        <v>6</v>
      </c>
      <c r="G1091" s="54" t="n">
        <v>10.53</v>
      </c>
      <c r="H1091" s="90" t="n">
        <f aca="false">G1091*0.95</f>
        <v>10.0035</v>
      </c>
      <c r="I1091" s="54" t="s">
        <v>219</v>
      </c>
      <c r="J1091" s="56" t="s">
        <v>28</v>
      </c>
      <c r="K1091" s="277"/>
      <c r="L1091" s="104"/>
      <c r="M1091" s="104"/>
      <c r="N1091" s="59" t="n">
        <f aca="false">O1091*G1091</f>
        <v>0</v>
      </c>
      <c r="O1091" s="106" t="n">
        <f aca="false">L1091*F1091</f>
        <v>0</v>
      </c>
      <c r="P1091" s="107" t="n">
        <v>20</v>
      </c>
      <c r="Q1091" s="62" t="n">
        <f aca="false">L1091*H1091*F1091</f>
        <v>0</v>
      </c>
      <c r="R1091" s="62" t="n">
        <f aca="false">R1090+Q1091</f>
        <v>118.788</v>
      </c>
    </row>
    <row r="1092" s="1" customFormat="true" ht="12.8" hidden="false" customHeight="false" outlineLevel="0" collapsed="false">
      <c r="A1092" s="93"/>
      <c r="B1092" s="93" t="s">
        <v>1019</v>
      </c>
      <c r="C1092" s="94" t="s">
        <v>1698</v>
      </c>
      <c r="D1092" s="52" t="s">
        <v>1699</v>
      </c>
      <c r="E1092" s="53" t="s">
        <v>65</v>
      </c>
      <c r="F1092" s="53" t="n">
        <v>6</v>
      </c>
      <c r="G1092" s="54" t="n">
        <v>2.92</v>
      </c>
      <c r="H1092" s="90" t="n">
        <f aca="false">G1092*0.95</f>
        <v>2.774</v>
      </c>
      <c r="I1092" s="54" t="s">
        <v>951</v>
      </c>
      <c r="J1092" s="56" t="s">
        <v>28</v>
      </c>
      <c r="K1092" s="275"/>
      <c r="L1092" s="58"/>
      <c r="M1092" s="58"/>
      <c r="N1092" s="59" t="n">
        <f aca="false">O1092*G1092</f>
        <v>0</v>
      </c>
      <c r="O1092" s="60" t="n">
        <f aca="false">L1092*F1092</f>
        <v>0</v>
      </c>
      <c r="P1092" s="61" t="n">
        <v>20</v>
      </c>
      <c r="Q1092" s="62" t="n">
        <f aca="false">L1092*H1092*F1092</f>
        <v>0</v>
      </c>
      <c r="R1092" s="62" t="n">
        <f aca="false">R1091+Q1092</f>
        <v>118.788</v>
      </c>
    </row>
    <row r="1093" s="1" customFormat="true" ht="12.8" hidden="false" customHeight="false" outlineLevel="0" collapsed="false">
      <c r="A1093" s="93"/>
      <c r="B1093" s="93" t="s">
        <v>1019</v>
      </c>
      <c r="C1093" s="135" t="s">
        <v>1700</v>
      </c>
      <c r="D1093" s="64" t="s">
        <v>1701</v>
      </c>
      <c r="E1093" s="65" t="s">
        <v>65</v>
      </c>
      <c r="F1093" s="65" t="n">
        <v>6</v>
      </c>
      <c r="G1093" s="66" t="n">
        <v>2.92</v>
      </c>
      <c r="H1093" s="91" t="n">
        <f aca="false">G1093*0.95</f>
        <v>2.774</v>
      </c>
      <c r="I1093" s="66" t="s">
        <v>951</v>
      </c>
      <c r="J1093" s="68" t="s">
        <v>28</v>
      </c>
      <c r="K1093" s="268"/>
      <c r="L1093" s="70"/>
      <c r="M1093" s="70"/>
      <c r="N1093" s="71" t="n">
        <f aca="false">O1093*G1093</f>
        <v>0</v>
      </c>
      <c r="O1093" s="72" t="n">
        <f aca="false">L1093*F1093</f>
        <v>0</v>
      </c>
      <c r="P1093" s="73" t="n">
        <v>20</v>
      </c>
      <c r="Q1093" s="62" t="n">
        <f aca="false">L1093*H1093*F1093</f>
        <v>0</v>
      </c>
      <c r="R1093" s="62" t="n">
        <f aca="false">R1092+Q1093</f>
        <v>118.788</v>
      </c>
    </row>
    <row r="1094" s="1" customFormat="true" ht="12.8" hidden="false" customHeight="false" outlineLevel="0" collapsed="false">
      <c r="A1094" s="93"/>
      <c r="B1094" s="93" t="s">
        <v>1019</v>
      </c>
      <c r="C1094" s="95" t="s">
        <v>1702</v>
      </c>
      <c r="D1094" s="75" t="s">
        <v>1703</v>
      </c>
      <c r="E1094" s="76" t="s">
        <v>65</v>
      </c>
      <c r="F1094" s="76" t="n">
        <v>6</v>
      </c>
      <c r="G1094" s="77" t="n">
        <v>3.58</v>
      </c>
      <c r="H1094" s="92" t="n">
        <f aca="false">G1094*0.95</f>
        <v>3.401</v>
      </c>
      <c r="I1094" s="77" t="s">
        <v>951</v>
      </c>
      <c r="J1094" s="79" t="s">
        <v>28</v>
      </c>
      <c r="K1094" s="274"/>
      <c r="L1094" s="81"/>
      <c r="M1094" s="81"/>
      <c r="N1094" s="82" t="n">
        <f aca="false">O1094*G1094</f>
        <v>0</v>
      </c>
      <c r="O1094" s="83" t="n">
        <f aca="false">L1094*F1094</f>
        <v>0</v>
      </c>
      <c r="P1094" s="84" t="n">
        <v>20</v>
      </c>
      <c r="Q1094" s="62" t="n">
        <f aca="false">L1094*H1094*F1094</f>
        <v>0</v>
      </c>
      <c r="R1094" s="62" t="n">
        <f aca="false">R1093+Q1094</f>
        <v>118.788</v>
      </c>
    </row>
    <row r="1095" s="1" customFormat="true" ht="12.8" hidden="false" customHeight="false" outlineLevel="0" collapsed="false">
      <c r="A1095" s="93"/>
      <c r="B1095" s="93" t="s">
        <v>1019</v>
      </c>
      <c r="C1095" s="135" t="s">
        <v>1704</v>
      </c>
      <c r="D1095" s="64" t="s">
        <v>1705</v>
      </c>
      <c r="E1095" s="65" t="s">
        <v>65</v>
      </c>
      <c r="F1095" s="65" t="n">
        <v>6</v>
      </c>
      <c r="G1095" s="66" t="n">
        <v>6.58</v>
      </c>
      <c r="H1095" s="91" t="n">
        <f aca="false">G1095*0.95</f>
        <v>6.251</v>
      </c>
      <c r="I1095" s="66" t="s">
        <v>951</v>
      </c>
      <c r="J1095" s="68" t="s">
        <v>28</v>
      </c>
      <c r="K1095" s="268"/>
      <c r="L1095" s="58"/>
      <c r="M1095" s="58"/>
      <c r="N1095" s="71" t="n">
        <f aca="false">O1095*G1095</f>
        <v>0</v>
      </c>
      <c r="O1095" s="60" t="n">
        <f aca="false">L1095*F1095</f>
        <v>0</v>
      </c>
      <c r="P1095" s="61" t="n">
        <v>20</v>
      </c>
      <c r="Q1095" s="62" t="n">
        <f aca="false">L1095*H1095*F1095</f>
        <v>0</v>
      </c>
      <c r="R1095" s="62" t="n">
        <f aca="false">R1094+Q1095</f>
        <v>118.788</v>
      </c>
    </row>
    <row r="1096" s="1" customFormat="true" ht="12.8" hidden="false" customHeight="false" outlineLevel="0" collapsed="false">
      <c r="A1096" s="93"/>
      <c r="B1096" s="93" t="s">
        <v>1019</v>
      </c>
      <c r="C1096" s="135"/>
      <c r="D1096" s="302" t="s">
        <v>1706</v>
      </c>
      <c r="E1096" s="65"/>
      <c r="F1096" s="65"/>
      <c r="G1096" s="66"/>
      <c r="H1096" s="91"/>
      <c r="I1096" s="66"/>
      <c r="J1096" s="68"/>
      <c r="K1096" s="268"/>
      <c r="L1096" s="70"/>
      <c r="M1096" s="70"/>
      <c r="N1096" s="71"/>
      <c r="O1096" s="72"/>
      <c r="P1096" s="73"/>
      <c r="Q1096" s="62" t="n">
        <f aca="false">L1096*H1096*F1096</f>
        <v>0</v>
      </c>
      <c r="R1096" s="62" t="n">
        <f aca="false">R1095+Q1096</f>
        <v>118.788</v>
      </c>
    </row>
    <row r="1097" s="1" customFormat="true" ht="12.8" hidden="false" customHeight="false" outlineLevel="0" collapsed="false">
      <c r="A1097" s="93"/>
      <c r="B1097" s="93" t="s">
        <v>1019</v>
      </c>
      <c r="C1097" s="135" t="s">
        <v>1707</v>
      </c>
      <c r="D1097" s="64" t="s">
        <v>1708</v>
      </c>
      <c r="E1097" s="65" t="s">
        <v>65</v>
      </c>
      <c r="F1097" s="65" t="n">
        <v>6</v>
      </c>
      <c r="G1097" s="66" t="n">
        <v>6.58</v>
      </c>
      <c r="H1097" s="91" t="n">
        <f aca="false">G1097*0.95</f>
        <v>6.251</v>
      </c>
      <c r="I1097" s="66" t="s">
        <v>951</v>
      </c>
      <c r="J1097" s="68" t="s">
        <v>28</v>
      </c>
      <c r="K1097" s="268"/>
      <c r="L1097" s="70"/>
      <c r="M1097" s="70"/>
      <c r="N1097" s="71" t="n">
        <f aca="false">O1097*G1097</f>
        <v>0</v>
      </c>
      <c r="O1097" s="72" t="n">
        <f aca="false">L1097*F1097</f>
        <v>0</v>
      </c>
      <c r="P1097" s="73" t="n">
        <v>20</v>
      </c>
      <c r="Q1097" s="62" t="n">
        <f aca="false">L1097*H1097*F1097</f>
        <v>0</v>
      </c>
      <c r="R1097" s="62" t="n">
        <f aca="false">R1096+Q1097</f>
        <v>118.788</v>
      </c>
    </row>
    <row r="1098" s="1" customFormat="true" ht="12.8" hidden="false" customHeight="false" outlineLevel="0" collapsed="false">
      <c r="A1098" s="93"/>
      <c r="B1098" s="93" t="s">
        <v>1019</v>
      </c>
      <c r="C1098" s="95"/>
      <c r="D1098" s="303" t="s">
        <v>1709</v>
      </c>
      <c r="E1098" s="76"/>
      <c r="F1098" s="76"/>
      <c r="G1098" s="77"/>
      <c r="H1098" s="92"/>
      <c r="I1098" s="77"/>
      <c r="J1098" s="79"/>
      <c r="K1098" s="274"/>
      <c r="L1098" s="81"/>
      <c r="M1098" s="81"/>
      <c r="N1098" s="82"/>
      <c r="O1098" s="83"/>
      <c r="P1098" s="84"/>
      <c r="Q1098" s="62" t="n">
        <f aca="false">L1098*H1098*F1098</f>
        <v>0</v>
      </c>
      <c r="R1098" s="62" t="n">
        <f aca="false">R1097+Q1098</f>
        <v>118.788</v>
      </c>
    </row>
    <row r="1099" customFormat="false" ht="14.15" hidden="false" customHeight="true" outlineLevel="0" collapsed="false">
      <c r="A1099" s="48"/>
      <c r="B1099" s="48"/>
      <c r="D1099" s="304" t="s">
        <v>1710</v>
      </c>
      <c r="E1099" s="304"/>
      <c r="F1099" s="304"/>
      <c r="G1099" s="304"/>
      <c r="H1099" s="304"/>
      <c r="I1099" s="304"/>
      <c r="J1099" s="304"/>
      <c r="K1099" s="304"/>
      <c r="Q1099" s="62" t="n">
        <f aca="false">L1099*H1099*F1099</f>
        <v>0</v>
      </c>
      <c r="R1099" s="62" t="n">
        <f aca="false">R1098+Q1099</f>
        <v>118.788</v>
      </c>
      <c r="S1099" s="1"/>
      <c r="T1099" s="1"/>
      <c r="U1099" s="1"/>
      <c r="V1099" s="1"/>
      <c r="W1099" s="1"/>
      <c r="X1099" s="1"/>
      <c r="Y1099" s="1"/>
    </row>
    <row r="1100" customFormat="false" ht="14.15" hidden="false" customHeight="true" outlineLevel="0" collapsed="false">
      <c r="A1100" s="48"/>
      <c r="B1100" s="48"/>
      <c r="D1100" s="304" t="s">
        <v>1711</v>
      </c>
      <c r="E1100" s="304"/>
      <c r="F1100" s="304"/>
      <c r="G1100" s="304"/>
      <c r="H1100" s="304"/>
      <c r="I1100" s="304"/>
      <c r="J1100" s="304"/>
      <c r="K1100" s="304"/>
      <c r="Q1100" s="62" t="n">
        <f aca="false">L1100*H1100*F1100</f>
        <v>0</v>
      </c>
      <c r="R1100" s="62" t="n">
        <f aca="false">R1099+Q1100</f>
        <v>118.788</v>
      </c>
      <c r="S1100" s="1"/>
      <c r="T1100" s="1"/>
      <c r="U1100" s="1"/>
      <c r="V1100" s="1"/>
      <c r="W1100" s="1"/>
      <c r="X1100" s="1"/>
      <c r="Y1100" s="1"/>
    </row>
    <row r="1101" customFormat="false" ht="13.8" hidden="false" customHeight="false" outlineLevel="0" collapsed="false">
      <c r="A1101" s="48"/>
      <c r="B1101" s="48"/>
      <c r="D1101" s="305"/>
      <c r="E1101" s="305"/>
      <c r="F1101" s="305"/>
      <c r="G1101" s="305"/>
      <c r="H1101" s="306"/>
      <c r="I1101" s="305"/>
      <c r="J1101" s="305"/>
      <c r="K1101" s="305"/>
      <c r="Q1101" s="62" t="n">
        <f aca="false">L1101*H1101*F1101</f>
        <v>0</v>
      </c>
      <c r="R1101" s="62" t="n">
        <f aca="false">R1100+Q1101</f>
        <v>118.788</v>
      </c>
      <c r="S1101" s="1"/>
      <c r="T1101" s="1"/>
      <c r="U1101" s="1"/>
      <c r="V1101" s="1"/>
      <c r="W1101" s="1"/>
      <c r="X1101" s="1"/>
      <c r="Y1101" s="1"/>
    </row>
    <row r="1102" customFormat="false" ht="13.8" hidden="false" customHeight="false" outlineLevel="0" collapsed="false">
      <c r="A1102" s="48"/>
      <c r="B1102" s="48"/>
      <c r="D1102" s="305"/>
      <c r="E1102" s="305"/>
      <c r="F1102" s="305"/>
      <c r="G1102" s="305"/>
      <c r="H1102" s="306"/>
      <c r="I1102" s="305"/>
      <c r="J1102" s="305"/>
      <c r="K1102" s="305"/>
      <c r="Q1102" s="62" t="n">
        <f aca="false">L1102*H1102*F1102</f>
        <v>0</v>
      </c>
      <c r="R1102" s="62" t="n">
        <f aca="false">R1101+Q1102</f>
        <v>118.788</v>
      </c>
      <c r="S1102" s="1"/>
      <c r="T1102" s="1"/>
      <c r="U1102" s="1"/>
      <c r="V1102" s="1"/>
      <c r="W1102" s="1"/>
      <c r="X1102" s="1"/>
      <c r="Y1102" s="1"/>
    </row>
    <row r="1103" customFormat="false" ht="13.8" hidden="false" customHeight="false" outlineLevel="0" collapsed="false">
      <c r="A1103" s="48"/>
      <c r="B1103" s="48"/>
      <c r="D1103" s="305"/>
      <c r="E1103" s="305"/>
      <c r="F1103" s="305"/>
      <c r="G1103" s="305"/>
      <c r="H1103" s="306"/>
      <c r="I1103" s="305"/>
      <c r="J1103" s="305"/>
      <c r="K1103" s="305"/>
      <c r="Q1103" s="62" t="n">
        <f aca="false">L1103*H1103*F1103</f>
        <v>0</v>
      </c>
      <c r="R1103" s="62" t="n">
        <f aca="false">R1102+Q1103</f>
        <v>118.788</v>
      </c>
      <c r="S1103" s="1"/>
      <c r="T1103" s="1"/>
      <c r="U1103" s="1"/>
      <c r="V1103" s="1"/>
      <c r="W1103" s="1"/>
      <c r="X1103" s="1"/>
      <c r="Y1103" s="1"/>
    </row>
    <row r="1104" customFormat="false" ht="13.8" hidden="false" customHeight="false" outlineLevel="0" collapsed="false">
      <c r="A1104" s="48"/>
      <c r="B1104" s="48"/>
      <c r="D1104" s="305"/>
      <c r="E1104" s="305"/>
      <c r="F1104" s="305"/>
      <c r="G1104" s="305"/>
      <c r="H1104" s="306"/>
      <c r="I1104" s="305"/>
      <c r="J1104" s="305"/>
      <c r="K1104" s="305"/>
      <c r="Q1104" s="62" t="n">
        <f aca="false">L1104*H1104*F1104</f>
        <v>0</v>
      </c>
      <c r="R1104" s="62" t="n">
        <f aca="false">R1103+Q1104</f>
        <v>118.788</v>
      </c>
      <c r="S1104" s="1"/>
      <c r="T1104" s="1"/>
      <c r="U1104" s="1"/>
      <c r="V1104" s="1"/>
      <c r="W1104" s="1"/>
      <c r="X1104" s="1"/>
      <c r="Y1104" s="1"/>
    </row>
    <row r="1105" customFormat="false" ht="13.8" hidden="false" customHeight="false" outlineLevel="0" collapsed="false">
      <c r="A1105" s="48"/>
      <c r="B1105" s="48"/>
      <c r="D1105" s="305"/>
      <c r="E1105" s="305"/>
      <c r="F1105" s="305"/>
      <c r="G1105" s="305"/>
      <c r="H1105" s="306"/>
      <c r="I1105" s="305"/>
      <c r="J1105" s="305"/>
      <c r="K1105" s="305"/>
      <c r="Q1105" s="62" t="n">
        <f aca="false">L1105*H1105*F1105</f>
        <v>0</v>
      </c>
      <c r="R1105" s="62" t="n">
        <f aca="false">R1104+Q1105</f>
        <v>118.788</v>
      </c>
      <c r="S1105" s="1"/>
      <c r="T1105" s="1"/>
      <c r="U1105" s="1"/>
      <c r="V1105" s="1"/>
      <c r="W1105" s="1"/>
      <c r="X1105" s="1"/>
      <c r="Y1105" s="1"/>
    </row>
    <row r="1106" customFormat="false" ht="13.8" hidden="false" customHeight="false" outlineLevel="0" collapsed="false">
      <c r="A1106" s="48"/>
      <c r="B1106" s="48"/>
      <c r="D1106" s="305"/>
      <c r="E1106" s="305"/>
      <c r="F1106" s="305"/>
      <c r="G1106" s="305"/>
      <c r="H1106" s="306"/>
      <c r="I1106" s="305"/>
      <c r="J1106" s="305"/>
      <c r="K1106" s="305"/>
      <c r="Q1106" s="62" t="n">
        <f aca="false">L1106*H1106*F1106</f>
        <v>0</v>
      </c>
      <c r="R1106" s="62" t="n">
        <f aca="false">R1105+Q1106</f>
        <v>118.788</v>
      </c>
      <c r="S1106" s="1"/>
      <c r="T1106" s="1"/>
      <c r="U1106" s="1"/>
      <c r="V1106" s="1"/>
      <c r="W1106" s="1"/>
      <c r="X1106" s="1"/>
      <c r="Y1106" s="1"/>
    </row>
    <row r="1107" customFormat="false" ht="13.8" hidden="false" customHeight="false" outlineLevel="0" collapsed="false">
      <c r="A1107" s="48"/>
      <c r="B1107" s="48"/>
      <c r="D1107" s="305"/>
      <c r="E1107" s="305"/>
      <c r="F1107" s="305"/>
      <c r="G1107" s="305"/>
      <c r="H1107" s="306"/>
      <c r="I1107" s="305"/>
      <c r="J1107" s="305"/>
      <c r="K1107" s="305"/>
      <c r="Q1107" s="62" t="n">
        <f aca="false">L1107*H1107*F1107</f>
        <v>0</v>
      </c>
      <c r="R1107" s="62" t="n">
        <f aca="false">R1106+Q1107</f>
        <v>118.788</v>
      </c>
      <c r="S1107" s="1"/>
      <c r="T1107" s="1"/>
      <c r="U1107" s="1"/>
      <c r="V1107" s="1"/>
      <c r="W1107" s="1"/>
      <c r="X1107" s="1"/>
      <c r="Y1107" s="1"/>
    </row>
    <row r="1108" customFormat="false" ht="13.8" hidden="false" customHeight="false" outlineLevel="0" collapsed="false">
      <c r="A1108" s="48"/>
      <c r="B1108" s="48"/>
      <c r="D1108" s="305"/>
      <c r="E1108" s="305"/>
      <c r="F1108" s="305"/>
      <c r="G1108" s="305"/>
      <c r="H1108" s="306"/>
      <c r="I1108" s="305"/>
      <c r="J1108" s="305"/>
      <c r="K1108" s="305"/>
      <c r="Q1108" s="62" t="n">
        <f aca="false">L1108*H1108*F1108</f>
        <v>0</v>
      </c>
      <c r="R1108" s="62" t="n">
        <f aca="false">R1107+Q1108</f>
        <v>118.788</v>
      </c>
      <c r="S1108" s="1"/>
      <c r="T1108" s="1"/>
      <c r="U1108" s="1"/>
      <c r="V1108" s="1"/>
      <c r="W1108" s="1"/>
      <c r="X1108" s="1"/>
      <c r="Y1108" s="1"/>
    </row>
    <row r="1109" customFormat="false" ht="13.8" hidden="false" customHeight="false" outlineLevel="0" collapsed="false">
      <c r="A1109" s="48"/>
      <c r="B1109" s="48"/>
      <c r="D1109" s="305"/>
      <c r="E1109" s="305"/>
      <c r="F1109" s="305"/>
      <c r="G1109" s="305"/>
      <c r="H1109" s="306"/>
      <c r="I1109" s="305"/>
      <c r="J1109" s="305"/>
      <c r="K1109" s="305"/>
      <c r="Q1109" s="62" t="n">
        <f aca="false">L1109*H1109*F1109</f>
        <v>0</v>
      </c>
      <c r="R1109" s="62" t="n">
        <f aca="false">R1108+Q1109</f>
        <v>118.788</v>
      </c>
      <c r="S1109" s="1"/>
      <c r="T1109" s="1"/>
      <c r="U1109" s="1"/>
      <c r="V1109" s="1"/>
      <c r="W1109" s="1"/>
      <c r="X1109" s="1"/>
      <c r="Y1109" s="1"/>
    </row>
    <row r="1110" customFormat="false" ht="33.85" hidden="false" customHeight="false" outlineLevel="0" collapsed="false">
      <c r="A1110" s="48"/>
      <c r="B1110" s="48" t="s">
        <v>1712</v>
      </c>
      <c r="D1110" s="33" t="s">
        <v>1712</v>
      </c>
      <c r="E1110" s="33"/>
      <c r="F1110" s="33"/>
      <c r="G1110" s="33"/>
      <c r="H1110" s="33"/>
      <c r="I1110" s="33"/>
      <c r="J1110" s="33"/>
      <c r="K1110" s="33"/>
      <c r="Q1110" s="62" t="n">
        <f aca="false">L1110*H1110*F1110</f>
        <v>0</v>
      </c>
      <c r="R1110" s="62" t="n">
        <f aca="false">R1109+Q1110</f>
        <v>118.788</v>
      </c>
      <c r="S1110" s="1"/>
      <c r="T1110" s="1"/>
      <c r="U1110" s="1"/>
      <c r="V1110" s="1"/>
      <c r="W1110" s="1"/>
      <c r="X1110" s="1"/>
      <c r="Y1110" s="1"/>
    </row>
    <row r="1111" customFormat="false" ht="14.25" hidden="false" customHeight="true" outlineLevel="0" collapsed="false">
      <c r="A1111" s="117"/>
      <c r="B1111" s="117"/>
      <c r="C1111" s="7"/>
      <c r="D1111" s="7"/>
      <c r="E1111" s="34" t="s">
        <v>4</v>
      </c>
      <c r="F1111" s="35" t="s">
        <v>5</v>
      </c>
      <c r="G1111" s="36" t="s">
        <v>6</v>
      </c>
      <c r="H1111" s="37" t="s">
        <v>7</v>
      </c>
      <c r="I1111" s="38" t="s">
        <v>8</v>
      </c>
      <c r="J1111" s="39" t="s">
        <v>9</v>
      </c>
      <c r="K1111" s="264" t="s">
        <v>10</v>
      </c>
      <c r="L1111" s="41" t="s">
        <v>11</v>
      </c>
      <c r="M1111" s="41"/>
      <c r="N1111" s="41"/>
      <c r="O1111" s="41"/>
      <c r="P1111" s="41"/>
      <c r="Q1111" s="62"/>
      <c r="R1111" s="62" t="n">
        <f aca="false">R1110+Q1111</f>
        <v>118.788</v>
      </c>
      <c r="S1111" s="1"/>
      <c r="T1111" s="1"/>
      <c r="U1111" s="1"/>
      <c r="V1111" s="1"/>
      <c r="W1111" s="1"/>
      <c r="X1111" s="1"/>
      <c r="Y1111" s="1"/>
    </row>
    <row r="1112" customFormat="false" ht="14.25" hidden="false" customHeight="true" outlineLevel="0" collapsed="false">
      <c r="A1112" s="117"/>
      <c r="B1112" s="48" t="s">
        <v>1712</v>
      </c>
      <c r="C1112" s="43" t="s">
        <v>14</v>
      </c>
      <c r="D1112" s="43" t="s">
        <v>15</v>
      </c>
      <c r="E1112" s="34"/>
      <c r="F1112" s="35"/>
      <c r="G1112" s="36"/>
      <c r="H1112" s="37"/>
      <c r="I1112" s="38"/>
      <c r="J1112" s="39"/>
      <c r="K1112" s="264"/>
      <c r="L1112" s="210" t="s">
        <v>16</v>
      </c>
      <c r="M1112" s="44" t="s">
        <v>410</v>
      </c>
      <c r="N1112" s="45" t="s">
        <v>17</v>
      </c>
      <c r="O1112" s="46" t="s">
        <v>18</v>
      </c>
      <c r="P1112" s="47" t="s">
        <v>19</v>
      </c>
      <c r="Q1112" s="62"/>
      <c r="R1112" s="62" t="n">
        <f aca="false">R1111+Q1112</f>
        <v>118.788</v>
      </c>
      <c r="S1112" s="1"/>
      <c r="T1112" s="1"/>
      <c r="U1112" s="1"/>
      <c r="V1112" s="1"/>
      <c r="W1112" s="1"/>
      <c r="X1112" s="1"/>
      <c r="Y1112" s="1"/>
    </row>
    <row r="1113" customFormat="false" ht="13.8" hidden="false" customHeight="false" outlineLevel="0" collapsed="false">
      <c r="A1113" s="117"/>
      <c r="B1113" s="48" t="s">
        <v>1712</v>
      </c>
      <c r="C1113" s="43"/>
      <c r="D1113" s="43"/>
      <c r="E1113" s="34"/>
      <c r="F1113" s="35"/>
      <c r="G1113" s="36"/>
      <c r="H1113" s="37"/>
      <c r="I1113" s="38"/>
      <c r="J1113" s="39"/>
      <c r="K1113" s="264"/>
      <c r="L1113" s="210"/>
      <c r="M1113" s="44"/>
      <c r="N1113" s="45"/>
      <c r="O1113" s="46"/>
      <c r="P1113" s="47"/>
      <c r="Q1113" s="62" t="n">
        <f aca="false">L1113*H1113*F1113</f>
        <v>0</v>
      </c>
      <c r="R1113" s="62" t="n">
        <f aca="false">R1112+Q1113</f>
        <v>118.788</v>
      </c>
      <c r="S1113" s="1"/>
      <c r="T1113" s="1"/>
      <c r="U1113" s="1"/>
      <c r="V1113" s="1"/>
      <c r="W1113" s="1"/>
      <c r="X1113" s="1"/>
      <c r="Y1113" s="1"/>
    </row>
    <row r="1114" s="1" customFormat="true" ht="12.8" hidden="false" customHeight="false" outlineLevel="0" collapsed="false">
      <c r="A1114" s="93"/>
      <c r="B1114" s="93" t="s">
        <v>1712</v>
      </c>
      <c r="C1114" s="142" t="s">
        <v>1713</v>
      </c>
      <c r="D1114" s="98" t="s">
        <v>1714</v>
      </c>
      <c r="E1114" s="99" t="s">
        <v>101</v>
      </c>
      <c r="F1114" s="99" t="n">
        <v>6</v>
      </c>
      <c r="G1114" s="100" t="n">
        <v>15.5</v>
      </c>
      <c r="H1114" s="90" t="n">
        <f aca="false">G1114*0.95</f>
        <v>14.725</v>
      </c>
      <c r="I1114" s="102" t="s">
        <v>1395</v>
      </c>
      <c r="J1114" s="102" t="s">
        <v>28</v>
      </c>
      <c r="K1114" s="106"/>
      <c r="L1114" s="104"/>
      <c r="M1114" s="104"/>
      <c r="N1114" s="105" t="n">
        <f aca="false">O1114*G1114</f>
        <v>0</v>
      </c>
      <c r="O1114" s="106" t="n">
        <f aca="false">M1114+L1114*F1114</f>
        <v>0</v>
      </c>
      <c r="P1114" s="107" t="n">
        <v>20</v>
      </c>
      <c r="Q1114" s="62" t="n">
        <f aca="false">L1114*H1114*F1114</f>
        <v>0</v>
      </c>
      <c r="R1114" s="62" t="n">
        <f aca="false">R1113+Q1114</f>
        <v>118.788</v>
      </c>
    </row>
    <row r="1115" s="1" customFormat="true" ht="12.8" hidden="false" customHeight="false" outlineLevel="0" collapsed="false">
      <c r="A1115" s="93"/>
      <c r="B1115" s="93" t="s">
        <v>1712</v>
      </c>
      <c r="C1115" s="142" t="s">
        <v>1715</v>
      </c>
      <c r="D1115" s="98" t="s">
        <v>1716</v>
      </c>
      <c r="E1115" s="99" t="s">
        <v>415</v>
      </c>
      <c r="F1115" s="99" t="n">
        <v>6</v>
      </c>
      <c r="G1115" s="100" t="n">
        <v>26.05</v>
      </c>
      <c r="H1115" s="90" t="n">
        <f aca="false">G1115*0.95</f>
        <v>24.7475</v>
      </c>
      <c r="I1115" s="102" t="s">
        <v>1717</v>
      </c>
      <c r="J1115" s="102" t="s">
        <v>28</v>
      </c>
      <c r="K1115" s="307"/>
      <c r="L1115" s="104"/>
      <c r="M1115" s="104"/>
      <c r="N1115" s="105" t="n">
        <f aca="false">O1115*G1115</f>
        <v>0</v>
      </c>
      <c r="O1115" s="106" t="n">
        <f aca="false">M1115+L1115*F1115</f>
        <v>0</v>
      </c>
      <c r="P1115" s="107" t="n">
        <v>20</v>
      </c>
      <c r="Q1115" s="62" t="n">
        <f aca="false">L1115*H1115*F1115</f>
        <v>0</v>
      </c>
      <c r="R1115" s="62" t="n">
        <f aca="false">R1114+Q1115</f>
        <v>118.788</v>
      </c>
    </row>
    <row r="1116" s="1" customFormat="true" ht="12.8" hidden="false" customHeight="false" outlineLevel="0" collapsed="false">
      <c r="A1116" s="93"/>
      <c r="B1116" s="93" t="s">
        <v>1712</v>
      </c>
      <c r="C1116" s="94" t="s">
        <v>1718</v>
      </c>
      <c r="D1116" s="52" t="s">
        <v>1719</v>
      </c>
      <c r="E1116" s="53" t="s">
        <v>415</v>
      </c>
      <c r="F1116" s="53" t="n">
        <v>6</v>
      </c>
      <c r="G1116" s="54" t="n">
        <v>21.5</v>
      </c>
      <c r="H1116" s="90" t="n">
        <f aca="false">G1116*0.95</f>
        <v>20.425</v>
      </c>
      <c r="I1116" s="56" t="s">
        <v>1720</v>
      </c>
      <c r="J1116" s="56" t="s">
        <v>28</v>
      </c>
      <c r="K1116" s="60"/>
      <c r="L1116" s="58"/>
      <c r="M1116" s="58"/>
      <c r="N1116" s="59" t="n">
        <f aca="false">O1116*G1116</f>
        <v>0</v>
      </c>
      <c r="O1116" s="60" t="n">
        <f aca="false">M1116+L1116*F1116</f>
        <v>0</v>
      </c>
      <c r="P1116" s="61" t="n">
        <v>20</v>
      </c>
      <c r="Q1116" s="62" t="n">
        <f aca="false">L1116*H1116*F1116</f>
        <v>0</v>
      </c>
      <c r="R1116" s="62" t="n">
        <f aca="false">R1115+Q1116</f>
        <v>118.788</v>
      </c>
    </row>
    <row r="1117" s="1" customFormat="true" ht="12.8" hidden="false" customHeight="false" outlineLevel="0" collapsed="false">
      <c r="A1117" s="93"/>
      <c r="B1117" s="93" t="s">
        <v>1712</v>
      </c>
      <c r="C1117" s="135" t="s">
        <v>1721</v>
      </c>
      <c r="D1117" s="64" t="s">
        <v>1722</v>
      </c>
      <c r="E1117" s="65" t="s">
        <v>415</v>
      </c>
      <c r="F1117" s="65" t="n">
        <v>6</v>
      </c>
      <c r="G1117" s="66" t="n">
        <v>29.5</v>
      </c>
      <c r="H1117" s="91" t="n">
        <f aca="false">G1117*0.95</f>
        <v>28.025</v>
      </c>
      <c r="I1117" s="68" t="s">
        <v>1720</v>
      </c>
      <c r="J1117" s="68" t="s">
        <v>28</v>
      </c>
      <c r="K1117" s="308"/>
      <c r="L1117" s="70"/>
      <c r="M1117" s="70"/>
      <c r="N1117" s="71" t="n">
        <f aca="false">O1117*G1117</f>
        <v>0</v>
      </c>
      <c r="O1117" s="72" t="n">
        <f aca="false">M1117+L1117*F1117</f>
        <v>0</v>
      </c>
      <c r="P1117" s="73" t="n">
        <v>20</v>
      </c>
      <c r="Q1117" s="62" t="n">
        <f aca="false">L1117*H1117*F1117</f>
        <v>0</v>
      </c>
      <c r="R1117" s="62" t="n">
        <f aca="false">R1116+Q1117</f>
        <v>118.788</v>
      </c>
    </row>
    <row r="1118" s="1" customFormat="true" ht="12.8" hidden="false" customHeight="false" outlineLevel="0" collapsed="false">
      <c r="A1118" s="93"/>
      <c r="B1118" s="93" t="s">
        <v>1712</v>
      </c>
      <c r="C1118" s="135" t="s">
        <v>1723</v>
      </c>
      <c r="D1118" s="64" t="s">
        <v>1724</v>
      </c>
      <c r="E1118" s="65" t="s">
        <v>415</v>
      </c>
      <c r="F1118" s="65" t="n">
        <v>6</v>
      </c>
      <c r="G1118" s="66" t="n">
        <v>21.42</v>
      </c>
      <c r="H1118" s="91" t="n">
        <f aca="false">G1118*0.95</f>
        <v>20.349</v>
      </c>
      <c r="I1118" s="68" t="s">
        <v>1720</v>
      </c>
      <c r="J1118" s="68" t="s">
        <v>28</v>
      </c>
      <c r="K1118" s="72"/>
      <c r="L1118" s="70"/>
      <c r="M1118" s="70"/>
      <c r="N1118" s="71" t="n">
        <f aca="false">O1118*G1118</f>
        <v>0</v>
      </c>
      <c r="O1118" s="72" t="n">
        <f aca="false">M1118+L1118*F1118</f>
        <v>0</v>
      </c>
      <c r="P1118" s="73" t="n">
        <v>20</v>
      </c>
      <c r="Q1118" s="62" t="n">
        <f aca="false">L1118*H1118*F1118</f>
        <v>0</v>
      </c>
      <c r="R1118" s="62" t="n">
        <f aca="false">R1117+Q1118</f>
        <v>118.788</v>
      </c>
    </row>
    <row r="1119" s="1" customFormat="true" ht="12.8" hidden="false" customHeight="false" outlineLevel="0" collapsed="false">
      <c r="A1119" s="93"/>
      <c r="B1119" s="93" t="s">
        <v>1712</v>
      </c>
      <c r="C1119" s="135" t="s">
        <v>1725</v>
      </c>
      <c r="D1119" s="64" t="s">
        <v>1726</v>
      </c>
      <c r="E1119" s="65" t="s">
        <v>415</v>
      </c>
      <c r="F1119" s="65" t="n">
        <v>6</v>
      </c>
      <c r="G1119" s="66" t="n">
        <v>28.26</v>
      </c>
      <c r="H1119" s="91" t="n">
        <f aca="false">G1119*0.95</f>
        <v>26.847</v>
      </c>
      <c r="I1119" s="68" t="s">
        <v>1720</v>
      </c>
      <c r="J1119" s="68" t="s">
        <v>28</v>
      </c>
      <c r="K1119" s="296"/>
      <c r="L1119" s="81"/>
      <c r="M1119" s="81"/>
      <c r="N1119" s="71" t="n">
        <f aca="false">O1119*G1119</f>
        <v>0</v>
      </c>
      <c r="O1119" s="72" t="n">
        <f aca="false">M1119+L1119*F1119</f>
        <v>0</v>
      </c>
      <c r="P1119" s="73" t="n">
        <v>20</v>
      </c>
      <c r="Q1119" s="62" t="n">
        <f aca="false">L1119*H1119*F1119</f>
        <v>0</v>
      </c>
      <c r="R1119" s="62" t="n">
        <f aca="false">R1118+Q1119</f>
        <v>118.788</v>
      </c>
    </row>
    <row r="1120" s="1" customFormat="true" ht="12.8" hidden="false" customHeight="false" outlineLevel="0" collapsed="false">
      <c r="A1120" s="93"/>
      <c r="B1120" s="93" t="s">
        <v>1712</v>
      </c>
      <c r="C1120" s="94" t="s">
        <v>1727</v>
      </c>
      <c r="D1120" s="52" t="s">
        <v>1728</v>
      </c>
      <c r="E1120" s="53" t="s">
        <v>373</v>
      </c>
      <c r="F1120" s="53" t="n">
        <v>6</v>
      </c>
      <c r="G1120" s="54" t="n">
        <v>7.5</v>
      </c>
      <c r="H1120" s="90" t="n">
        <f aca="false">G1120*0.95</f>
        <v>7.125</v>
      </c>
      <c r="I1120" s="56" t="s">
        <v>416</v>
      </c>
      <c r="J1120" s="56" t="s">
        <v>28</v>
      </c>
      <c r="K1120" s="309"/>
      <c r="L1120" s="58"/>
      <c r="M1120" s="58"/>
      <c r="N1120" s="59" t="n">
        <f aca="false">O1120*G1120</f>
        <v>0</v>
      </c>
      <c r="O1120" s="60" t="n">
        <f aca="false">M1120+L1120*F1120</f>
        <v>0</v>
      </c>
      <c r="P1120" s="61" t="n">
        <v>20</v>
      </c>
      <c r="Q1120" s="62" t="n">
        <f aca="false">L1120*H1120*F1120</f>
        <v>0</v>
      </c>
      <c r="R1120" s="62" t="n">
        <f aca="false">R1119+Q1120</f>
        <v>118.788</v>
      </c>
    </row>
    <row r="1121" s="1" customFormat="true" ht="12.8" hidden="false" customHeight="false" outlineLevel="0" collapsed="false">
      <c r="A1121" s="93"/>
      <c r="B1121" s="93" t="s">
        <v>1712</v>
      </c>
      <c r="C1121" s="135" t="s">
        <v>1729</v>
      </c>
      <c r="D1121" s="64" t="s">
        <v>1730</v>
      </c>
      <c r="E1121" s="65" t="s">
        <v>415</v>
      </c>
      <c r="F1121" s="65" t="n">
        <v>6</v>
      </c>
      <c r="G1121" s="66" t="n">
        <v>13.05</v>
      </c>
      <c r="H1121" s="91" t="n">
        <f aca="false">G1121*0.95</f>
        <v>12.3975</v>
      </c>
      <c r="I1121" s="68" t="s">
        <v>1395</v>
      </c>
      <c r="J1121" s="68" t="s">
        <v>28</v>
      </c>
      <c r="K1121" s="310"/>
      <c r="L1121" s="70"/>
      <c r="M1121" s="70"/>
      <c r="N1121" s="71" t="n">
        <f aca="false">O1121*G1121</f>
        <v>0</v>
      </c>
      <c r="O1121" s="72" t="n">
        <f aca="false">M1121+L1121*F1121</f>
        <v>0</v>
      </c>
      <c r="P1121" s="73" t="n">
        <v>20</v>
      </c>
      <c r="Q1121" s="62" t="n">
        <f aca="false">L1121*H1121*F1121</f>
        <v>0</v>
      </c>
      <c r="R1121" s="62" t="n">
        <f aca="false">R1120+Q1121</f>
        <v>118.788</v>
      </c>
    </row>
    <row r="1122" s="1" customFormat="true" ht="12.8" hidden="false" customHeight="false" outlineLevel="0" collapsed="false">
      <c r="A1122" s="93"/>
      <c r="B1122" s="93" t="s">
        <v>1712</v>
      </c>
      <c r="C1122" s="135" t="s">
        <v>1731</v>
      </c>
      <c r="D1122" s="64" t="s">
        <v>1732</v>
      </c>
      <c r="E1122" s="65" t="s">
        <v>373</v>
      </c>
      <c r="F1122" s="65" t="n">
        <v>6</v>
      </c>
      <c r="G1122" s="66" t="n">
        <v>7.5</v>
      </c>
      <c r="H1122" s="91" t="n">
        <f aca="false">G1122*0.95</f>
        <v>7.125</v>
      </c>
      <c r="I1122" s="68" t="s">
        <v>416</v>
      </c>
      <c r="J1122" s="68" t="s">
        <v>28</v>
      </c>
      <c r="K1122" s="310"/>
      <c r="L1122" s="70"/>
      <c r="M1122" s="70"/>
      <c r="N1122" s="71" t="n">
        <f aca="false">O1122*G1122</f>
        <v>0</v>
      </c>
      <c r="O1122" s="72" t="n">
        <f aca="false">M1122+L1122*F1122</f>
        <v>0</v>
      </c>
      <c r="P1122" s="73" t="n">
        <v>20</v>
      </c>
      <c r="Q1122" s="62" t="n">
        <f aca="false">L1122*H1122*F1122</f>
        <v>0</v>
      </c>
      <c r="R1122" s="62" t="n">
        <f aca="false">R1121+Q1122</f>
        <v>118.788</v>
      </c>
    </row>
    <row r="1123" s="1" customFormat="true" ht="12.8" hidden="false" customHeight="false" outlineLevel="0" collapsed="false">
      <c r="A1123" s="93"/>
      <c r="B1123" s="93" t="s">
        <v>1712</v>
      </c>
      <c r="C1123" s="135" t="s">
        <v>1733</v>
      </c>
      <c r="D1123" s="64" t="s">
        <v>1734</v>
      </c>
      <c r="E1123" s="65" t="s">
        <v>373</v>
      </c>
      <c r="F1123" s="65" t="n">
        <v>6</v>
      </c>
      <c r="G1123" s="66" t="n">
        <v>7.7</v>
      </c>
      <c r="H1123" s="91" t="n">
        <f aca="false">G1123*0.95</f>
        <v>7.315</v>
      </c>
      <c r="I1123" s="68" t="s">
        <v>416</v>
      </c>
      <c r="J1123" s="68" t="s">
        <v>28</v>
      </c>
      <c r="K1123" s="310"/>
      <c r="L1123" s="81"/>
      <c r="M1123" s="81"/>
      <c r="N1123" s="71" t="n">
        <f aca="false">O1123*G1123</f>
        <v>0</v>
      </c>
      <c r="O1123" s="72" t="n">
        <f aca="false">M1123+L1123*F1123</f>
        <v>0</v>
      </c>
      <c r="P1123" s="73" t="n">
        <v>20</v>
      </c>
      <c r="Q1123" s="62" t="n">
        <f aca="false">L1123*H1123*F1123</f>
        <v>0</v>
      </c>
      <c r="R1123" s="62" t="n">
        <f aca="false">R1122+Q1123</f>
        <v>118.788</v>
      </c>
    </row>
    <row r="1124" s="1" customFormat="true" ht="12.8" hidden="false" customHeight="false" outlineLevel="0" collapsed="false">
      <c r="A1124" s="93"/>
      <c r="B1124" s="93" t="s">
        <v>1712</v>
      </c>
      <c r="C1124" s="142" t="s">
        <v>1735</v>
      </c>
      <c r="D1124" s="98" t="s">
        <v>1736</v>
      </c>
      <c r="E1124" s="99" t="s">
        <v>415</v>
      </c>
      <c r="F1124" s="99" t="n">
        <v>6</v>
      </c>
      <c r="G1124" s="100" t="n">
        <v>22.58</v>
      </c>
      <c r="H1124" s="90" t="n">
        <f aca="false">G1124*0.95</f>
        <v>21.451</v>
      </c>
      <c r="I1124" s="102" t="s">
        <v>1395</v>
      </c>
      <c r="J1124" s="102" t="s">
        <v>28</v>
      </c>
      <c r="K1124" s="106"/>
      <c r="L1124" s="104"/>
      <c r="M1124" s="104"/>
      <c r="N1124" s="105" t="n">
        <f aca="false">O1124*G1124</f>
        <v>0</v>
      </c>
      <c r="O1124" s="106" t="n">
        <f aca="false">M1124+L1124*F1124</f>
        <v>0</v>
      </c>
      <c r="P1124" s="107" t="n">
        <v>20</v>
      </c>
      <c r="Q1124" s="62" t="n">
        <f aca="false">L1124*H1124*F1124</f>
        <v>0</v>
      </c>
      <c r="R1124" s="62" t="n">
        <f aca="false">R1123+Q1124</f>
        <v>118.788</v>
      </c>
    </row>
    <row r="1125" s="1" customFormat="true" ht="12.8" hidden="false" customHeight="false" outlineLevel="0" collapsed="false">
      <c r="A1125" s="93"/>
      <c r="B1125" s="93" t="s">
        <v>1712</v>
      </c>
      <c r="C1125" s="94" t="s">
        <v>1737</v>
      </c>
      <c r="D1125" s="52" t="s">
        <v>1738</v>
      </c>
      <c r="E1125" s="53" t="s">
        <v>373</v>
      </c>
      <c r="F1125" s="53" t="n">
        <v>6</v>
      </c>
      <c r="G1125" s="54" t="n">
        <v>16.2</v>
      </c>
      <c r="H1125" s="90" t="n">
        <f aca="false">G1125*0.95</f>
        <v>15.39</v>
      </c>
      <c r="I1125" s="56" t="s">
        <v>416</v>
      </c>
      <c r="J1125" s="56" t="s">
        <v>28</v>
      </c>
      <c r="K1125" s="309"/>
      <c r="L1125" s="104"/>
      <c r="M1125" s="104"/>
      <c r="N1125" s="59" t="n">
        <f aca="false">O1125*G1125</f>
        <v>0</v>
      </c>
      <c r="O1125" s="60" t="n">
        <f aca="false">M1125+L1125*F1125</f>
        <v>0</v>
      </c>
      <c r="P1125" s="61" t="n">
        <v>20</v>
      </c>
      <c r="Q1125" s="62" t="n">
        <f aca="false">L1125*H1125*F1125</f>
        <v>0</v>
      </c>
      <c r="R1125" s="62" t="n">
        <f aca="false">R1124+Q1125</f>
        <v>118.788</v>
      </c>
    </row>
    <row r="1126" s="1" customFormat="true" ht="12.8" hidden="false" customHeight="false" outlineLevel="0" collapsed="false">
      <c r="A1126" s="93"/>
      <c r="B1126" s="93" t="s">
        <v>1712</v>
      </c>
      <c r="C1126" s="142" t="s">
        <v>1739</v>
      </c>
      <c r="D1126" s="98" t="s">
        <v>1740</v>
      </c>
      <c r="E1126" s="99" t="s">
        <v>415</v>
      </c>
      <c r="F1126" s="99" t="n">
        <v>6</v>
      </c>
      <c r="G1126" s="100" t="n">
        <v>12</v>
      </c>
      <c r="H1126" s="90" t="n">
        <f aca="false">G1126*0.95</f>
        <v>11.4</v>
      </c>
      <c r="I1126" s="102" t="s">
        <v>1395</v>
      </c>
      <c r="J1126" s="102" t="s">
        <v>28</v>
      </c>
      <c r="K1126" s="106"/>
      <c r="L1126" s="104"/>
      <c r="M1126" s="104"/>
      <c r="N1126" s="105" t="n">
        <f aca="false">O1126*G1126</f>
        <v>0</v>
      </c>
      <c r="O1126" s="106" t="n">
        <f aca="false">M1126+L1126*F1126</f>
        <v>0</v>
      </c>
      <c r="P1126" s="107" t="n">
        <v>20</v>
      </c>
      <c r="Q1126" s="62" t="n">
        <f aca="false">L1126*H1126*F1126</f>
        <v>0</v>
      </c>
      <c r="R1126" s="62" t="n">
        <f aca="false">R1125+Q1126</f>
        <v>118.788</v>
      </c>
    </row>
    <row r="1127" s="1" customFormat="true" ht="12.8" hidden="false" customHeight="false" outlineLevel="0" collapsed="false">
      <c r="A1127" s="93"/>
      <c r="B1127" s="93" t="s">
        <v>1712</v>
      </c>
      <c r="C1127" s="94" t="s">
        <v>1741</v>
      </c>
      <c r="D1127" s="52" t="s">
        <v>1742</v>
      </c>
      <c r="E1127" s="53" t="s">
        <v>415</v>
      </c>
      <c r="F1127" s="53" t="n">
        <v>6</v>
      </c>
      <c r="G1127" s="54" t="n">
        <v>17.68</v>
      </c>
      <c r="H1127" s="90" t="n">
        <f aca="false">G1127*0.95</f>
        <v>16.796</v>
      </c>
      <c r="I1127" s="56" t="s">
        <v>1395</v>
      </c>
      <c r="J1127" s="56" t="s">
        <v>28</v>
      </c>
      <c r="K1127" s="60"/>
      <c r="L1127" s="58"/>
      <c r="M1127" s="58"/>
      <c r="N1127" s="59" t="n">
        <f aca="false">O1127*G1127</f>
        <v>0</v>
      </c>
      <c r="O1127" s="60" t="n">
        <f aca="false">M1127+L1127*F1127</f>
        <v>0</v>
      </c>
      <c r="P1127" s="61" t="n">
        <v>20</v>
      </c>
      <c r="Q1127" s="62" t="n">
        <f aca="false">L1127*H1127*F1127</f>
        <v>0</v>
      </c>
      <c r="R1127" s="62" t="n">
        <f aca="false">R1126+Q1127</f>
        <v>118.788</v>
      </c>
    </row>
    <row r="1128" s="1" customFormat="true" ht="12.8" hidden="false" customHeight="false" outlineLevel="0" collapsed="false">
      <c r="A1128" s="93"/>
      <c r="B1128" s="93" t="s">
        <v>1712</v>
      </c>
      <c r="C1128" s="95" t="s">
        <v>1743</v>
      </c>
      <c r="D1128" s="75" t="s">
        <v>1744</v>
      </c>
      <c r="E1128" s="76" t="s">
        <v>415</v>
      </c>
      <c r="F1128" s="76" t="n">
        <v>6</v>
      </c>
      <c r="G1128" s="77" t="n">
        <v>17.87</v>
      </c>
      <c r="H1128" s="91" t="n">
        <f aca="false">G1128*0.95</f>
        <v>16.9765</v>
      </c>
      <c r="I1128" s="79" t="s">
        <v>1745</v>
      </c>
      <c r="J1128" s="79" t="s">
        <v>28</v>
      </c>
      <c r="K1128" s="72"/>
      <c r="L1128" s="81"/>
      <c r="M1128" s="81"/>
      <c r="N1128" s="82" t="n">
        <f aca="false">O1128*G1128</f>
        <v>0</v>
      </c>
      <c r="O1128" s="83" t="n">
        <f aca="false">M1128+L1128*F1128</f>
        <v>0</v>
      </c>
      <c r="P1128" s="84" t="n">
        <v>20</v>
      </c>
      <c r="Q1128" s="62" t="n">
        <f aca="false">L1128*H1128*F1128</f>
        <v>0</v>
      </c>
      <c r="R1128" s="62" t="n">
        <f aca="false">R1127+Q1128</f>
        <v>118.788</v>
      </c>
    </row>
    <row r="1129" s="1" customFormat="true" ht="12.8" hidden="false" customHeight="false" outlineLevel="0" collapsed="false">
      <c r="A1129" s="93"/>
      <c r="B1129" s="93" t="s">
        <v>1712</v>
      </c>
      <c r="C1129" s="94" t="s">
        <v>1746</v>
      </c>
      <c r="D1129" s="52" t="s">
        <v>1747</v>
      </c>
      <c r="E1129" s="53" t="s">
        <v>373</v>
      </c>
      <c r="F1129" s="53" t="n">
        <v>1</v>
      </c>
      <c r="G1129" s="54" t="n">
        <v>11.5</v>
      </c>
      <c r="H1129" s="90" t="n">
        <f aca="false">G1129*0.95</f>
        <v>10.925</v>
      </c>
      <c r="I1129" s="56" t="s">
        <v>115</v>
      </c>
      <c r="J1129" s="56" t="s">
        <v>28</v>
      </c>
      <c r="K1129" s="309"/>
      <c r="L1129" s="58"/>
      <c r="M1129" s="58"/>
      <c r="N1129" s="59" t="n">
        <f aca="false">O1129*G1129</f>
        <v>0</v>
      </c>
      <c r="O1129" s="60" t="n">
        <f aca="false">M1129+L1129*F1129</f>
        <v>0</v>
      </c>
      <c r="P1129" s="61" t="n">
        <v>20</v>
      </c>
      <c r="Q1129" s="62" t="n">
        <f aca="false">L1129*H1129*F1129</f>
        <v>0</v>
      </c>
      <c r="R1129" s="62" t="n">
        <f aca="false">R1128+Q1129</f>
        <v>118.788</v>
      </c>
    </row>
    <row r="1130" s="1" customFormat="true" ht="12.8" hidden="false" customHeight="false" outlineLevel="0" collapsed="false">
      <c r="A1130" s="93"/>
      <c r="B1130" s="93" t="s">
        <v>1712</v>
      </c>
      <c r="C1130" s="135" t="s">
        <v>1748</v>
      </c>
      <c r="D1130" s="64" t="s">
        <v>1749</v>
      </c>
      <c r="E1130" s="65" t="s">
        <v>373</v>
      </c>
      <c r="F1130" s="65" t="n">
        <v>1</v>
      </c>
      <c r="G1130" s="66" t="n">
        <v>11.5</v>
      </c>
      <c r="H1130" s="91" t="n">
        <f aca="false">G1130*0.95</f>
        <v>10.925</v>
      </c>
      <c r="I1130" s="68" t="s">
        <v>115</v>
      </c>
      <c r="J1130" s="68" t="s">
        <v>28</v>
      </c>
      <c r="K1130" s="310"/>
      <c r="L1130" s="70"/>
      <c r="M1130" s="70"/>
      <c r="N1130" s="71" t="n">
        <f aca="false">O1130*G1130</f>
        <v>0</v>
      </c>
      <c r="O1130" s="72" t="n">
        <f aca="false">M1130+L1130*F1130</f>
        <v>0</v>
      </c>
      <c r="P1130" s="73" t="n">
        <v>20</v>
      </c>
      <c r="Q1130" s="62" t="n">
        <f aca="false">L1130*H1130*F1130</f>
        <v>0</v>
      </c>
      <c r="R1130" s="62" t="n">
        <f aca="false">R1129+Q1130</f>
        <v>118.788</v>
      </c>
    </row>
    <row r="1131" s="1" customFormat="true" ht="12.8" hidden="false" customHeight="false" outlineLevel="0" collapsed="false">
      <c r="A1131" s="93"/>
      <c r="B1131" s="93" t="s">
        <v>1712</v>
      </c>
      <c r="C1131" s="135" t="s">
        <v>1750</v>
      </c>
      <c r="D1131" s="64" t="s">
        <v>1751</v>
      </c>
      <c r="E1131" s="65" t="s">
        <v>373</v>
      </c>
      <c r="F1131" s="65" t="n">
        <v>1</v>
      </c>
      <c r="G1131" s="66" t="n">
        <v>11.5</v>
      </c>
      <c r="H1131" s="91" t="n">
        <f aca="false">G1131*0.95</f>
        <v>10.925</v>
      </c>
      <c r="I1131" s="68" t="s">
        <v>115</v>
      </c>
      <c r="J1131" s="68" t="s">
        <v>28</v>
      </c>
      <c r="K1131" s="310"/>
      <c r="L1131" s="81"/>
      <c r="M1131" s="81"/>
      <c r="N1131" s="71" t="n">
        <f aca="false">O1131*G1131</f>
        <v>0</v>
      </c>
      <c r="O1131" s="72" t="n">
        <f aca="false">M1131+L1131*F1131</f>
        <v>0</v>
      </c>
      <c r="P1131" s="73" t="n">
        <v>20</v>
      </c>
      <c r="Q1131" s="62" t="n">
        <f aca="false">L1131*H1131*F1131</f>
        <v>0</v>
      </c>
      <c r="R1131" s="62" t="n">
        <f aca="false">R1130+Q1131</f>
        <v>118.788</v>
      </c>
    </row>
    <row r="1132" s="1" customFormat="true" ht="12.8" hidden="false" customHeight="false" outlineLevel="0" collapsed="false">
      <c r="A1132" s="93"/>
      <c r="B1132" s="93" t="s">
        <v>1712</v>
      </c>
      <c r="C1132" s="94" t="s">
        <v>1752</v>
      </c>
      <c r="D1132" s="52" t="s">
        <v>1753</v>
      </c>
      <c r="E1132" s="53" t="s">
        <v>65</v>
      </c>
      <c r="F1132" s="53" t="n">
        <v>6</v>
      </c>
      <c r="G1132" s="54" t="n">
        <v>8.59</v>
      </c>
      <c r="H1132" s="90" t="n">
        <f aca="false">G1132*0.95</f>
        <v>8.1605</v>
      </c>
      <c r="I1132" s="56" t="s">
        <v>193</v>
      </c>
      <c r="J1132" s="56" t="s">
        <v>28</v>
      </c>
      <c r="K1132" s="60"/>
      <c r="L1132" s="58"/>
      <c r="M1132" s="58"/>
      <c r="N1132" s="59" t="n">
        <f aca="false">O1132*G1132</f>
        <v>0</v>
      </c>
      <c r="O1132" s="60" t="n">
        <f aca="false">M1132+L1132*F1132</f>
        <v>0</v>
      </c>
      <c r="P1132" s="61" t="n">
        <v>20</v>
      </c>
      <c r="Q1132" s="62" t="n">
        <f aca="false">L1132*H1132*F1132</f>
        <v>0</v>
      </c>
      <c r="R1132" s="62" t="n">
        <f aca="false">R1131+Q1132</f>
        <v>118.788</v>
      </c>
    </row>
    <row r="1133" s="1" customFormat="true" ht="12.8" hidden="false" customHeight="false" outlineLevel="0" collapsed="false">
      <c r="A1133" s="93"/>
      <c r="B1133" s="93" t="s">
        <v>1712</v>
      </c>
      <c r="C1133" s="135" t="s">
        <v>1754</v>
      </c>
      <c r="D1133" s="64" t="s">
        <v>1755</v>
      </c>
      <c r="E1133" s="65" t="s">
        <v>373</v>
      </c>
      <c r="F1133" s="65" t="n">
        <v>6</v>
      </c>
      <c r="G1133" s="66" t="n">
        <v>8.59</v>
      </c>
      <c r="H1133" s="91" t="n">
        <f aca="false">G1133*0.95</f>
        <v>8.1605</v>
      </c>
      <c r="I1133" s="68" t="s">
        <v>193</v>
      </c>
      <c r="J1133" s="68" t="s">
        <v>28</v>
      </c>
      <c r="K1133" s="310"/>
      <c r="L1133" s="70"/>
      <c r="M1133" s="70"/>
      <c r="N1133" s="71" t="n">
        <f aca="false">O1133*G1133</f>
        <v>0</v>
      </c>
      <c r="O1133" s="72" t="n">
        <f aca="false">M1133+L1133*F1133</f>
        <v>0</v>
      </c>
      <c r="P1133" s="73" t="n">
        <v>20</v>
      </c>
      <c r="Q1133" s="62" t="n">
        <f aca="false">L1133*H1133*F1133</f>
        <v>0</v>
      </c>
      <c r="R1133" s="62" t="n">
        <f aca="false">R1132+Q1133</f>
        <v>118.788</v>
      </c>
    </row>
    <row r="1134" s="1" customFormat="true" ht="12.8" hidden="false" customHeight="false" outlineLevel="0" collapsed="false">
      <c r="A1134" s="93"/>
      <c r="B1134" s="93" t="s">
        <v>1712</v>
      </c>
      <c r="C1134" s="135" t="s">
        <v>1756</v>
      </c>
      <c r="D1134" s="64" t="s">
        <v>1757</v>
      </c>
      <c r="E1134" s="65" t="s">
        <v>65</v>
      </c>
      <c r="F1134" s="65" t="n">
        <v>6</v>
      </c>
      <c r="G1134" s="66" t="n">
        <v>7.58</v>
      </c>
      <c r="H1134" s="91" t="n">
        <f aca="false">G1134*0.95</f>
        <v>7.201</v>
      </c>
      <c r="I1134" s="68" t="s">
        <v>193</v>
      </c>
      <c r="J1134" s="68" t="s">
        <v>28</v>
      </c>
      <c r="K1134" s="310"/>
      <c r="L1134" s="81"/>
      <c r="M1134" s="81"/>
      <c r="N1134" s="71" t="n">
        <f aca="false">O1134*G1134</f>
        <v>0</v>
      </c>
      <c r="O1134" s="72" t="n">
        <f aca="false">M1134+L1134*F1134</f>
        <v>0</v>
      </c>
      <c r="P1134" s="73" t="n">
        <v>20</v>
      </c>
      <c r="Q1134" s="62" t="n">
        <f aca="false">L1134*H1134*F1134</f>
        <v>0</v>
      </c>
      <c r="R1134" s="62" t="n">
        <f aca="false">R1133+Q1134</f>
        <v>118.788</v>
      </c>
    </row>
    <row r="1135" s="1" customFormat="true" ht="12.8" hidden="false" customHeight="false" outlineLevel="0" collapsed="false">
      <c r="A1135" s="93"/>
      <c r="B1135" s="93" t="s">
        <v>1712</v>
      </c>
      <c r="C1135" s="94" t="s">
        <v>1758</v>
      </c>
      <c r="D1135" s="52" t="s">
        <v>1759</v>
      </c>
      <c r="E1135" s="53" t="s">
        <v>415</v>
      </c>
      <c r="F1135" s="53" t="n">
        <v>6</v>
      </c>
      <c r="G1135" s="54" t="n">
        <v>17.68</v>
      </c>
      <c r="H1135" s="90" t="n">
        <f aca="false">G1135*0.95</f>
        <v>16.796</v>
      </c>
      <c r="I1135" s="56" t="s">
        <v>1395</v>
      </c>
      <c r="J1135" s="56" t="s">
        <v>28</v>
      </c>
      <c r="K1135" s="60"/>
      <c r="L1135" s="104"/>
      <c r="M1135" s="104"/>
      <c r="N1135" s="59" t="n">
        <f aca="false">O1135*G1135</f>
        <v>0</v>
      </c>
      <c r="O1135" s="60" t="n">
        <f aca="false">M1135+L1135*F1135</f>
        <v>0</v>
      </c>
      <c r="P1135" s="61" t="n">
        <v>20</v>
      </c>
      <c r="Q1135" s="62" t="n">
        <f aca="false">L1135*H1135*F1135</f>
        <v>0</v>
      </c>
      <c r="R1135" s="62" t="n">
        <f aca="false">R1134+Q1135</f>
        <v>118.788</v>
      </c>
    </row>
    <row r="1136" s="1" customFormat="true" ht="12.8" hidden="false" customHeight="false" outlineLevel="0" collapsed="false">
      <c r="A1136" s="93"/>
      <c r="B1136" s="93" t="s">
        <v>1712</v>
      </c>
      <c r="C1136" s="94" t="s">
        <v>1760</v>
      </c>
      <c r="D1136" s="52" t="s">
        <v>1761</v>
      </c>
      <c r="E1136" s="53" t="s">
        <v>65</v>
      </c>
      <c r="F1136" s="53" t="n">
        <v>6</v>
      </c>
      <c r="G1136" s="54" t="n">
        <v>12.36</v>
      </c>
      <c r="H1136" s="90" t="n">
        <f aca="false">G1136*0.95</f>
        <v>11.742</v>
      </c>
      <c r="I1136" s="56" t="s">
        <v>1762</v>
      </c>
      <c r="J1136" s="56" t="s">
        <v>28</v>
      </c>
      <c r="K1136" s="266"/>
      <c r="L1136" s="58"/>
      <c r="M1136" s="58"/>
      <c r="N1136" s="59" t="n">
        <f aca="false">O1136*G1136</f>
        <v>0</v>
      </c>
      <c r="O1136" s="60" t="n">
        <f aca="false">M1136+L1136*F1136</f>
        <v>0</v>
      </c>
      <c r="P1136" s="61" t="n">
        <v>20</v>
      </c>
      <c r="Q1136" s="62" t="n">
        <f aca="false">L1136*H1136*F1136</f>
        <v>0</v>
      </c>
      <c r="R1136" s="62" t="n">
        <f aca="false">R1135+Q1136</f>
        <v>118.788</v>
      </c>
    </row>
    <row r="1137" s="1" customFormat="true" ht="12.8" hidden="false" customHeight="false" outlineLevel="0" collapsed="false">
      <c r="A1137" s="93"/>
      <c r="B1137" s="93" t="s">
        <v>1712</v>
      </c>
      <c r="C1137" s="135" t="s">
        <v>1763</v>
      </c>
      <c r="D1137" s="64" t="s">
        <v>1764</v>
      </c>
      <c r="E1137" s="65" t="s">
        <v>65</v>
      </c>
      <c r="F1137" s="65" t="n">
        <v>6</v>
      </c>
      <c r="G1137" s="66" t="n">
        <v>12.02</v>
      </c>
      <c r="H1137" s="91" t="n">
        <f aca="false">G1137*0.95</f>
        <v>11.419</v>
      </c>
      <c r="I1137" s="68" t="s">
        <v>1762</v>
      </c>
      <c r="J1137" s="68" t="s">
        <v>28</v>
      </c>
      <c r="K1137" s="296"/>
      <c r="L1137" s="70"/>
      <c r="M1137" s="70"/>
      <c r="N1137" s="71" t="n">
        <f aca="false">O1137*G1137</f>
        <v>0</v>
      </c>
      <c r="O1137" s="72" t="n">
        <f aca="false">M1137+L1137*F1137</f>
        <v>0</v>
      </c>
      <c r="P1137" s="73" t="n">
        <v>20</v>
      </c>
      <c r="Q1137" s="62" t="n">
        <f aca="false">L1137*H1137*F1137</f>
        <v>0</v>
      </c>
      <c r="R1137" s="62" t="n">
        <f aca="false">R1136+Q1137</f>
        <v>118.788</v>
      </c>
    </row>
    <row r="1138" s="1" customFormat="true" ht="12.8" hidden="false" customHeight="false" outlineLevel="0" collapsed="false">
      <c r="A1138" s="93"/>
      <c r="B1138" s="93" t="s">
        <v>1712</v>
      </c>
      <c r="C1138" s="135" t="s">
        <v>1765</v>
      </c>
      <c r="D1138" s="64" t="s">
        <v>1766</v>
      </c>
      <c r="E1138" s="65" t="s">
        <v>65</v>
      </c>
      <c r="F1138" s="65" t="n">
        <v>6</v>
      </c>
      <c r="G1138" s="66" t="n">
        <v>10.95</v>
      </c>
      <c r="H1138" s="91" t="n">
        <f aca="false">G1138*0.95</f>
        <v>10.4025</v>
      </c>
      <c r="I1138" s="68" t="s">
        <v>1762</v>
      </c>
      <c r="J1138" s="68" t="s">
        <v>28</v>
      </c>
      <c r="K1138" s="296"/>
      <c r="L1138" s="70"/>
      <c r="M1138" s="70"/>
      <c r="N1138" s="71" t="n">
        <f aca="false">O1138*G1138</f>
        <v>0</v>
      </c>
      <c r="O1138" s="72" t="n">
        <f aca="false">M1138+L1138*F1138</f>
        <v>0</v>
      </c>
      <c r="P1138" s="73" t="n">
        <v>20</v>
      </c>
      <c r="Q1138" s="62" t="n">
        <f aca="false">L1138*H1138*F1138</f>
        <v>0</v>
      </c>
      <c r="R1138" s="62" t="n">
        <f aca="false">R1137+Q1138</f>
        <v>118.788</v>
      </c>
    </row>
    <row r="1139" s="1" customFormat="true" ht="12.8" hidden="false" customHeight="false" outlineLevel="0" collapsed="false">
      <c r="A1139" s="93"/>
      <c r="B1139" s="93" t="s">
        <v>1712</v>
      </c>
      <c r="C1139" s="95" t="s">
        <v>1767</v>
      </c>
      <c r="D1139" s="75" t="s">
        <v>1768</v>
      </c>
      <c r="E1139" s="76" t="s">
        <v>65</v>
      </c>
      <c r="F1139" s="76" t="n">
        <v>6</v>
      </c>
      <c r="G1139" s="77" t="n">
        <v>10.95</v>
      </c>
      <c r="H1139" s="91" t="n">
        <f aca="false">G1139*0.95</f>
        <v>10.4025</v>
      </c>
      <c r="I1139" s="79" t="s">
        <v>1762</v>
      </c>
      <c r="J1139" s="79" t="s">
        <v>28</v>
      </c>
      <c r="K1139" s="311"/>
      <c r="L1139" s="81"/>
      <c r="M1139" s="81"/>
      <c r="N1139" s="82" t="n">
        <f aca="false">O1139*G1139</f>
        <v>0</v>
      </c>
      <c r="O1139" s="83" t="n">
        <f aca="false">M1139+L1139*F1139</f>
        <v>0</v>
      </c>
      <c r="P1139" s="84" t="n">
        <v>20</v>
      </c>
      <c r="Q1139" s="62" t="n">
        <f aca="false">L1139*H1139*F1139</f>
        <v>0</v>
      </c>
      <c r="R1139" s="62" t="n">
        <f aca="false">R1138+Q1139</f>
        <v>118.788</v>
      </c>
    </row>
    <row r="1140" s="1" customFormat="true" ht="12.8" hidden="false" customHeight="false" outlineLevel="0" collapsed="false">
      <c r="A1140" s="93"/>
      <c r="B1140" s="93" t="s">
        <v>1712</v>
      </c>
      <c r="C1140" s="94" t="s">
        <v>1769</v>
      </c>
      <c r="D1140" s="52" t="s">
        <v>1770</v>
      </c>
      <c r="E1140" s="53" t="s">
        <v>415</v>
      </c>
      <c r="F1140" s="53" t="n">
        <v>6</v>
      </c>
      <c r="G1140" s="54" t="n">
        <v>12.1</v>
      </c>
      <c r="H1140" s="90" t="n">
        <f aca="false">G1140*0.95</f>
        <v>11.495</v>
      </c>
      <c r="I1140" s="56" t="s">
        <v>54</v>
      </c>
      <c r="J1140" s="56" t="s">
        <v>28</v>
      </c>
      <c r="K1140" s="309"/>
      <c r="L1140" s="58"/>
      <c r="M1140" s="58"/>
      <c r="N1140" s="59" t="n">
        <f aca="false">O1140*G1140</f>
        <v>0</v>
      </c>
      <c r="O1140" s="60" t="n">
        <f aca="false">M1140+L1140*F1140</f>
        <v>0</v>
      </c>
      <c r="P1140" s="61" t="n">
        <v>20</v>
      </c>
      <c r="Q1140" s="62" t="n">
        <f aca="false">L1140*H1140*F1140</f>
        <v>0</v>
      </c>
      <c r="R1140" s="62" t="n">
        <f aca="false">R1139+Q1140</f>
        <v>118.788</v>
      </c>
    </row>
    <row r="1141" s="1" customFormat="true" ht="12.8" hidden="false" customHeight="false" outlineLevel="0" collapsed="false">
      <c r="A1141" s="93"/>
      <c r="B1141" s="93" t="s">
        <v>1712</v>
      </c>
      <c r="C1141" s="94" t="s">
        <v>1771</v>
      </c>
      <c r="D1141" s="52" t="s">
        <v>1772</v>
      </c>
      <c r="E1141" s="53" t="s">
        <v>65</v>
      </c>
      <c r="F1141" s="53" t="n">
        <v>6</v>
      </c>
      <c r="G1141" s="54" t="n">
        <v>13.37</v>
      </c>
      <c r="H1141" s="90" t="n">
        <f aca="false">G1141*0.95</f>
        <v>12.7015</v>
      </c>
      <c r="I1141" s="56" t="s">
        <v>1773</v>
      </c>
      <c r="J1141" s="56" t="s">
        <v>28</v>
      </c>
      <c r="K1141" s="60"/>
      <c r="L1141" s="58"/>
      <c r="M1141" s="58"/>
      <c r="N1141" s="59" t="n">
        <f aca="false">O1141*G1141</f>
        <v>0</v>
      </c>
      <c r="O1141" s="60" t="n">
        <f aca="false">M1141+L1141*F1141</f>
        <v>0</v>
      </c>
      <c r="P1141" s="61" t="n">
        <v>20</v>
      </c>
      <c r="Q1141" s="62" t="n">
        <f aca="false">L1141*H1141*F1141</f>
        <v>0</v>
      </c>
      <c r="R1141" s="62" t="n">
        <f aca="false">R1140+Q1141</f>
        <v>118.788</v>
      </c>
    </row>
    <row r="1142" s="1" customFormat="true" ht="12.8" hidden="false" customHeight="false" outlineLevel="0" collapsed="false">
      <c r="A1142" s="93"/>
      <c r="B1142" s="93" t="s">
        <v>1712</v>
      </c>
      <c r="C1142" s="135" t="s">
        <v>1774</v>
      </c>
      <c r="D1142" s="64" t="s">
        <v>1775</v>
      </c>
      <c r="E1142" s="65" t="s">
        <v>65</v>
      </c>
      <c r="F1142" s="65" t="n">
        <v>6</v>
      </c>
      <c r="G1142" s="66" t="n">
        <v>10.89</v>
      </c>
      <c r="H1142" s="91" t="n">
        <f aca="false">G1142*0.95</f>
        <v>10.3455</v>
      </c>
      <c r="I1142" s="68" t="s">
        <v>1773</v>
      </c>
      <c r="J1142" s="68" t="s">
        <v>28</v>
      </c>
      <c r="K1142" s="296"/>
      <c r="L1142" s="70"/>
      <c r="M1142" s="70"/>
      <c r="N1142" s="71" t="n">
        <f aca="false">O1142*G1142</f>
        <v>0</v>
      </c>
      <c r="O1142" s="72" t="n">
        <f aca="false">M1142+L1142*F1142</f>
        <v>0</v>
      </c>
      <c r="P1142" s="73" t="n">
        <v>20</v>
      </c>
      <c r="Q1142" s="62" t="n">
        <f aca="false">L1142*H1142*F1142</f>
        <v>0</v>
      </c>
      <c r="R1142" s="62" t="n">
        <f aca="false">R1141+Q1142</f>
        <v>118.788</v>
      </c>
    </row>
    <row r="1143" s="1" customFormat="true" ht="12.8" hidden="false" customHeight="false" outlineLevel="0" collapsed="false">
      <c r="A1143" s="93"/>
      <c r="B1143" s="93" t="s">
        <v>1712</v>
      </c>
      <c r="C1143" s="135" t="s">
        <v>1776</v>
      </c>
      <c r="D1143" s="64" t="s">
        <v>1777</v>
      </c>
      <c r="E1143" s="65" t="s">
        <v>65</v>
      </c>
      <c r="F1143" s="65" t="n">
        <v>6</v>
      </c>
      <c r="G1143" s="66" t="n">
        <v>15.68</v>
      </c>
      <c r="H1143" s="91" t="n">
        <f aca="false">G1143*0.95</f>
        <v>14.896</v>
      </c>
      <c r="I1143" s="68" t="s">
        <v>1773</v>
      </c>
      <c r="J1143" s="68" t="s">
        <v>28</v>
      </c>
      <c r="K1143" s="296"/>
      <c r="L1143" s="81"/>
      <c r="M1143" s="81"/>
      <c r="N1143" s="71" t="n">
        <f aca="false">O1143*G1143</f>
        <v>0</v>
      </c>
      <c r="O1143" s="72" t="n">
        <f aca="false">M1143+L1143*F1143</f>
        <v>0</v>
      </c>
      <c r="P1143" s="73" t="n">
        <v>20</v>
      </c>
      <c r="Q1143" s="62" t="n">
        <f aca="false">L1143*H1143*F1143</f>
        <v>0</v>
      </c>
      <c r="R1143" s="62" t="n">
        <f aca="false">R1142+Q1143</f>
        <v>118.788</v>
      </c>
    </row>
    <row r="1144" s="1" customFormat="true" ht="12.8" hidden="false" customHeight="false" outlineLevel="0" collapsed="false">
      <c r="A1144" s="93"/>
      <c r="B1144" s="93" t="s">
        <v>1712</v>
      </c>
      <c r="C1144" s="94" t="s">
        <v>1778</v>
      </c>
      <c r="D1144" s="52" t="s">
        <v>1779</v>
      </c>
      <c r="E1144" s="53" t="s">
        <v>65</v>
      </c>
      <c r="F1144" s="53" t="n">
        <v>6</v>
      </c>
      <c r="G1144" s="54" t="n">
        <v>7.95</v>
      </c>
      <c r="H1144" s="90" t="n">
        <f aca="false">G1144*0.95</f>
        <v>7.5525</v>
      </c>
      <c r="I1144" s="56" t="s">
        <v>312</v>
      </c>
      <c r="J1144" s="56" t="s">
        <v>28</v>
      </c>
      <c r="K1144" s="60"/>
      <c r="L1144" s="104"/>
      <c r="M1144" s="104"/>
      <c r="N1144" s="59" t="n">
        <f aca="false">O1144*G1144</f>
        <v>0</v>
      </c>
      <c r="O1144" s="60" t="n">
        <f aca="false">M1144+L1144*F1144</f>
        <v>0</v>
      </c>
      <c r="P1144" s="61" t="n">
        <v>20</v>
      </c>
      <c r="Q1144" s="62" t="n">
        <f aca="false">L1144*H1144*F1144</f>
        <v>0</v>
      </c>
      <c r="R1144" s="62" t="n">
        <f aca="false">R1143+Q1144</f>
        <v>118.788</v>
      </c>
    </row>
    <row r="1145" s="1" customFormat="true" ht="12.8" hidden="false" customHeight="false" outlineLevel="0" collapsed="false">
      <c r="A1145" s="93"/>
      <c r="B1145" s="93" t="s">
        <v>1712</v>
      </c>
      <c r="C1145" s="94" t="s">
        <v>1780</v>
      </c>
      <c r="D1145" s="52" t="s">
        <v>1781</v>
      </c>
      <c r="E1145" s="53" t="s">
        <v>415</v>
      </c>
      <c r="F1145" s="53" t="n">
        <v>6</v>
      </c>
      <c r="G1145" s="54" t="n">
        <v>19.16</v>
      </c>
      <c r="H1145" s="90" t="n">
        <f aca="false">G1145*0.95</f>
        <v>18.202</v>
      </c>
      <c r="I1145" s="56" t="s">
        <v>1782</v>
      </c>
      <c r="J1145" s="56" t="s">
        <v>28</v>
      </c>
      <c r="K1145" s="60"/>
      <c r="L1145" s="58"/>
      <c r="M1145" s="58"/>
      <c r="N1145" s="59" t="n">
        <f aca="false">O1145*G1145</f>
        <v>0</v>
      </c>
      <c r="O1145" s="60" t="n">
        <f aca="false">M1145+L1145*F1145</f>
        <v>0</v>
      </c>
      <c r="P1145" s="61" t="n">
        <v>20</v>
      </c>
      <c r="Q1145" s="62" t="n">
        <f aca="false">L1145*H1145*F1145</f>
        <v>0</v>
      </c>
      <c r="R1145" s="62" t="n">
        <f aca="false">R1144+Q1145</f>
        <v>118.788</v>
      </c>
    </row>
    <row r="1146" s="1" customFormat="true" ht="12.8" hidden="false" customHeight="false" outlineLevel="0" collapsed="false">
      <c r="A1146" s="93"/>
      <c r="B1146" s="93" t="s">
        <v>1712</v>
      </c>
      <c r="C1146" s="135" t="s">
        <v>1783</v>
      </c>
      <c r="D1146" s="64" t="s">
        <v>1784</v>
      </c>
      <c r="E1146" s="65" t="s">
        <v>415</v>
      </c>
      <c r="F1146" s="65" t="n">
        <v>6</v>
      </c>
      <c r="G1146" s="66" t="n">
        <v>19.58</v>
      </c>
      <c r="H1146" s="91" t="n">
        <f aca="false">G1146*0.95</f>
        <v>18.601</v>
      </c>
      <c r="I1146" s="68" t="s">
        <v>1782</v>
      </c>
      <c r="J1146" s="68" t="s">
        <v>28</v>
      </c>
      <c r="K1146" s="72"/>
      <c r="L1146" s="70"/>
      <c r="M1146" s="70"/>
      <c r="N1146" s="71" t="n">
        <f aca="false">O1146*G1146</f>
        <v>0</v>
      </c>
      <c r="O1146" s="72" t="n">
        <f aca="false">M1146+L1146*F1146</f>
        <v>0</v>
      </c>
      <c r="P1146" s="73" t="n">
        <v>20</v>
      </c>
      <c r="Q1146" s="62" t="n">
        <f aca="false">L1146*H1146*F1146</f>
        <v>0</v>
      </c>
      <c r="R1146" s="62" t="n">
        <f aca="false">R1145+Q1146</f>
        <v>118.788</v>
      </c>
    </row>
    <row r="1147" s="1" customFormat="true" ht="12.8" hidden="false" customHeight="false" outlineLevel="0" collapsed="false">
      <c r="A1147" s="93"/>
      <c r="B1147" s="93" t="s">
        <v>1712</v>
      </c>
      <c r="C1147" s="135" t="s">
        <v>1785</v>
      </c>
      <c r="D1147" s="64" t="s">
        <v>1786</v>
      </c>
      <c r="E1147" s="65" t="s">
        <v>415</v>
      </c>
      <c r="F1147" s="65" t="n">
        <v>6</v>
      </c>
      <c r="G1147" s="66" t="n">
        <v>19.68</v>
      </c>
      <c r="H1147" s="91" t="n">
        <f aca="false">G1147*0.95</f>
        <v>18.696</v>
      </c>
      <c r="I1147" s="68" t="s">
        <v>1782</v>
      </c>
      <c r="J1147" s="68" t="s">
        <v>28</v>
      </c>
      <c r="K1147" s="72"/>
      <c r="L1147" s="70"/>
      <c r="M1147" s="70"/>
      <c r="N1147" s="71" t="n">
        <f aca="false">O1147*G1147</f>
        <v>0</v>
      </c>
      <c r="O1147" s="72" t="n">
        <f aca="false">M1147+L1147*F1147</f>
        <v>0</v>
      </c>
      <c r="P1147" s="73" t="n">
        <v>20</v>
      </c>
      <c r="Q1147" s="62" t="n">
        <f aca="false">L1147*H1147*F1147</f>
        <v>0</v>
      </c>
      <c r="R1147" s="62" t="n">
        <f aca="false">R1146+Q1147</f>
        <v>118.788</v>
      </c>
    </row>
    <row r="1148" s="1" customFormat="true" ht="12.8" hidden="false" customHeight="false" outlineLevel="0" collapsed="false">
      <c r="A1148" s="93"/>
      <c r="B1148" s="93" t="s">
        <v>1712</v>
      </c>
      <c r="C1148" s="135" t="s">
        <v>1787</v>
      </c>
      <c r="D1148" s="64" t="s">
        <v>1788</v>
      </c>
      <c r="E1148" s="65" t="s">
        <v>415</v>
      </c>
      <c r="F1148" s="65" t="n">
        <v>6</v>
      </c>
      <c r="G1148" s="66" t="n">
        <v>20.27</v>
      </c>
      <c r="H1148" s="91" t="n">
        <f aca="false">G1148*0.95</f>
        <v>19.2565</v>
      </c>
      <c r="I1148" s="68" t="s">
        <v>1395</v>
      </c>
      <c r="J1148" s="68" t="s">
        <v>28</v>
      </c>
      <c r="K1148" s="72"/>
      <c r="L1148" s="70"/>
      <c r="M1148" s="70"/>
      <c r="N1148" s="71" t="n">
        <f aca="false">O1148*G1148</f>
        <v>0</v>
      </c>
      <c r="O1148" s="72" t="n">
        <f aca="false">M1148+L1148*F1148</f>
        <v>0</v>
      </c>
      <c r="P1148" s="73" t="n">
        <v>20</v>
      </c>
      <c r="Q1148" s="62" t="n">
        <f aca="false">L1148*H1148*F1148</f>
        <v>0</v>
      </c>
      <c r="R1148" s="62" t="n">
        <f aca="false">R1147+Q1148</f>
        <v>118.788</v>
      </c>
    </row>
    <row r="1149" s="1" customFormat="true" ht="12.8" hidden="false" customHeight="false" outlineLevel="0" collapsed="false">
      <c r="A1149" s="93"/>
      <c r="B1149" s="93" t="s">
        <v>1712</v>
      </c>
      <c r="C1149" s="135" t="s">
        <v>1789</v>
      </c>
      <c r="D1149" s="64" t="s">
        <v>1790</v>
      </c>
      <c r="E1149" s="65" t="s">
        <v>415</v>
      </c>
      <c r="F1149" s="65" t="n">
        <v>6</v>
      </c>
      <c r="G1149" s="66" t="n">
        <v>20.27</v>
      </c>
      <c r="H1149" s="91" t="n">
        <f aca="false">G1149*0.95</f>
        <v>19.2565</v>
      </c>
      <c r="I1149" s="68" t="s">
        <v>1395</v>
      </c>
      <c r="J1149" s="68" t="s">
        <v>28</v>
      </c>
      <c r="K1149" s="72"/>
      <c r="L1149" s="70"/>
      <c r="M1149" s="70"/>
      <c r="N1149" s="71" t="n">
        <f aca="false">O1149*G1149</f>
        <v>0</v>
      </c>
      <c r="O1149" s="72" t="n">
        <f aca="false">M1149+L1149*F1149</f>
        <v>0</v>
      </c>
      <c r="P1149" s="73" t="n">
        <v>20</v>
      </c>
      <c r="Q1149" s="62" t="n">
        <f aca="false">L1149*H1149*F1149</f>
        <v>0</v>
      </c>
      <c r="R1149" s="62" t="n">
        <f aca="false">R1148+Q1149</f>
        <v>118.788</v>
      </c>
    </row>
    <row r="1150" s="1" customFormat="true" ht="12.8" hidden="false" customHeight="false" outlineLevel="0" collapsed="false">
      <c r="A1150" s="93" t="s">
        <v>50</v>
      </c>
      <c r="B1150" s="93" t="s">
        <v>1712</v>
      </c>
      <c r="C1150" s="95" t="s">
        <v>1791</v>
      </c>
      <c r="D1150" s="75" t="s">
        <v>1792</v>
      </c>
      <c r="E1150" s="76" t="s">
        <v>920</v>
      </c>
      <c r="F1150" s="76" t="n">
        <v>1</v>
      </c>
      <c r="G1150" s="77" t="n">
        <v>504.21</v>
      </c>
      <c r="H1150" s="91" t="n">
        <f aca="false">G1150*0.95</f>
        <v>478.9995</v>
      </c>
      <c r="I1150" s="79" t="s">
        <v>1395</v>
      </c>
      <c r="J1150" s="79" t="s">
        <v>28</v>
      </c>
      <c r="K1150" s="308"/>
      <c r="L1150" s="312"/>
      <c r="M1150" s="81"/>
      <c r="N1150" s="82" t="n">
        <f aca="false">O1150*G1150</f>
        <v>0</v>
      </c>
      <c r="O1150" s="83" t="n">
        <f aca="false">M1150+L1150*F1150</f>
        <v>0</v>
      </c>
      <c r="P1150" s="84" t="n">
        <v>20</v>
      </c>
      <c r="Q1150" s="62" t="n">
        <f aca="false">L1150*H1150*F1150</f>
        <v>0</v>
      </c>
      <c r="R1150" s="62" t="n">
        <f aca="false">R1149+Q1150</f>
        <v>118.788</v>
      </c>
    </row>
    <row r="1151" s="1" customFormat="true" ht="12.8" hidden="false" customHeight="false" outlineLevel="0" collapsed="false">
      <c r="A1151" s="93"/>
      <c r="B1151" s="93" t="s">
        <v>1712</v>
      </c>
      <c r="C1151" s="95" t="s">
        <v>1793</v>
      </c>
      <c r="D1151" s="75" t="s">
        <v>1794</v>
      </c>
      <c r="E1151" s="76" t="s">
        <v>65</v>
      </c>
      <c r="F1151" s="76" t="n">
        <v>6</v>
      </c>
      <c r="G1151" s="77" t="n">
        <v>2.81</v>
      </c>
      <c r="H1151" s="90" t="n">
        <f aca="false">G1151*0.95</f>
        <v>2.6695</v>
      </c>
      <c r="I1151" s="79" t="s">
        <v>63</v>
      </c>
      <c r="J1151" s="79" t="s">
        <v>28</v>
      </c>
      <c r="K1151" s="106"/>
      <c r="L1151" s="104"/>
      <c r="M1151" s="104"/>
      <c r="N1151" s="82" t="n">
        <f aca="false">O1151*G1151</f>
        <v>0</v>
      </c>
      <c r="O1151" s="83" t="n">
        <f aca="false">M1151+L1151*F1151</f>
        <v>0</v>
      </c>
      <c r="P1151" s="84" t="n">
        <v>20</v>
      </c>
      <c r="Q1151" s="62" t="n">
        <f aca="false">L1151*H1151*F1151</f>
        <v>0</v>
      </c>
      <c r="R1151" s="62" t="n">
        <f aca="false">R1150+Q1151</f>
        <v>118.788</v>
      </c>
    </row>
    <row r="1152" s="1" customFormat="true" ht="12.8" hidden="false" customHeight="false" outlineLevel="0" collapsed="false">
      <c r="A1152" s="93"/>
      <c r="B1152" s="93" t="s">
        <v>1712</v>
      </c>
      <c r="C1152" s="95" t="s">
        <v>1795</v>
      </c>
      <c r="D1152" s="75" t="s">
        <v>1796</v>
      </c>
      <c r="E1152" s="76" t="s">
        <v>415</v>
      </c>
      <c r="F1152" s="76" t="n">
        <v>6</v>
      </c>
      <c r="G1152" s="77" t="n">
        <v>12.05</v>
      </c>
      <c r="H1152" s="101" t="n">
        <f aca="false">G1152*0.95</f>
        <v>11.4475</v>
      </c>
      <c r="I1152" s="79" t="s">
        <v>205</v>
      </c>
      <c r="J1152" s="79" t="s">
        <v>28</v>
      </c>
      <c r="K1152" s="307"/>
      <c r="L1152" s="104"/>
      <c r="M1152" s="104"/>
      <c r="N1152" s="82" t="n">
        <f aca="false">O1152*G1152</f>
        <v>0</v>
      </c>
      <c r="O1152" s="83" t="n">
        <f aca="false">M1152+L1152*F1152</f>
        <v>0</v>
      </c>
      <c r="P1152" s="84" t="n">
        <v>20</v>
      </c>
      <c r="Q1152" s="62" t="n">
        <f aca="false">L1152*H1152*F1152</f>
        <v>0</v>
      </c>
      <c r="R1152" s="62" t="n">
        <f aca="false">R1151+Q1152</f>
        <v>118.788</v>
      </c>
    </row>
    <row r="1153" s="1" customFormat="true" ht="12.8" hidden="false" customHeight="false" outlineLevel="0" collapsed="false">
      <c r="A1153" s="93"/>
      <c r="B1153" s="93" t="s">
        <v>1712</v>
      </c>
      <c r="C1153" s="95" t="s">
        <v>1797</v>
      </c>
      <c r="D1153" s="75" t="s">
        <v>1798</v>
      </c>
      <c r="E1153" s="76" t="s">
        <v>415</v>
      </c>
      <c r="F1153" s="76" t="n">
        <v>6</v>
      </c>
      <c r="G1153" s="77" t="n">
        <v>26.74</v>
      </c>
      <c r="H1153" s="90" t="n">
        <f aca="false">G1153*0.95</f>
        <v>25.403</v>
      </c>
      <c r="I1153" s="79" t="s">
        <v>1799</v>
      </c>
      <c r="J1153" s="79" t="s">
        <v>28</v>
      </c>
      <c r="K1153" s="83"/>
      <c r="L1153" s="104"/>
      <c r="M1153" s="104"/>
      <c r="N1153" s="82" t="n">
        <f aca="false">O1153*G1153</f>
        <v>0</v>
      </c>
      <c r="O1153" s="83" t="n">
        <f aca="false">M1153+L1153*F1153</f>
        <v>0</v>
      </c>
      <c r="P1153" s="84" t="n">
        <v>20</v>
      </c>
      <c r="Q1153" s="62" t="n">
        <f aca="false">L1153*H1153*F1153</f>
        <v>0</v>
      </c>
      <c r="R1153" s="62" t="n">
        <f aca="false">R1152+Q1153</f>
        <v>118.788</v>
      </c>
    </row>
    <row r="1154" s="1" customFormat="true" ht="12.8" hidden="false" customHeight="false" outlineLevel="0" collapsed="false">
      <c r="A1154" s="93"/>
      <c r="B1154" s="93" t="s">
        <v>1712</v>
      </c>
      <c r="C1154" s="135" t="s">
        <v>1800</v>
      </c>
      <c r="D1154" s="64" t="s">
        <v>1801</v>
      </c>
      <c r="E1154" s="53" t="s">
        <v>101</v>
      </c>
      <c r="F1154" s="65" t="n">
        <v>6</v>
      </c>
      <c r="G1154" s="66" t="n">
        <v>11.84</v>
      </c>
      <c r="H1154" s="90" t="n">
        <f aca="false">G1154*0.95</f>
        <v>11.248</v>
      </c>
      <c r="I1154" s="56" t="s">
        <v>1395</v>
      </c>
      <c r="J1154" s="68" t="s">
        <v>28</v>
      </c>
      <c r="K1154" s="266"/>
      <c r="L1154" s="58"/>
      <c r="M1154" s="58"/>
      <c r="N1154" s="71" t="n">
        <f aca="false">O1154*G1154</f>
        <v>0</v>
      </c>
      <c r="O1154" s="72" t="n">
        <f aca="false">M1154+L1154*F1154</f>
        <v>0</v>
      </c>
      <c r="P1154" s="73" t="n">
        <v>20</v>
      </c>
      <c r="Q1154" s="62" t="n">
        <f aca="false">L1154*H1154*F1154</f>
        <v>0</v>
      </c>
      <c r="R1154" s="62" t="n">
        <f aca="false">R1153+Q1154</f>
        <v>118.788</v>
      </c>
    </row>
    <row r="1155" s="1" customFormat="true" ht="12.8" hidden="false" customHeight="false" outlineLevel="0" collapsed="false">
      <c r="A1155" s="93"/>
      <c r="B1155" s="93" t="s">
        <v>1712</v>
      </c>
      <c r="C1155" s="95" t="s">
        <v>1802</v>
      </c>
      <c r="D1155" s="75" t="s">
        <v>1803</v>
      </c>
      <c r="E1155" s="76" t="s">
        <v>101</v>
      </c>
      <c r="F1155" s="76" t="n">
        <v>6</v>
      </c>
      <c r="G1155" s="77" t="n">
        <v>11.84</v>
      </c>
      <c r="H1155" s="92" t="n">
        <f aca="false">G1155*0.95</f>
        <v>11.248</v>
      </c>
      <c r="I1155" s="79" t="s">
        <v>1395</v>
      </c>
      <c r="J1155" s="79" t="s">
        <v>28</v>
      </c>
      <c r="K1155" s="311"/>
      <c r="L1155" s="81"/>
      <c r="M1155" s="81"/>
      <c r="N1155" s="82" t="n">
        <f aca="false">O1155*G1155</f>
        <v>0</v>
      </c>
      <c r="O1155" s="83" t="n">
        <f aca="false">M1155+L1155*F1155</f>
        <v>0</v>
      </c>
      <c r="P1155" s="84" t="n">
        <v>20</v>
      </c>
      <c r="Q1155" s="62" t="n">
        <f aca="false">L1155*H1155*F1155</f>
        <v>0</v>
      </c>
      <c r="R1155" s="62" t="n">
        <f aca="false">R1154+Q1155</f>
        <v>118.788</v>
      </c>
    </row>
    <row r="1156" s="1" customFormat="true" ht="12.8" hidden="false" customHeight="false" outlineLevel="0" collapsed="false">
      <c r="A1156" s="93"/>
      <c r="B1156" s="93" t="s">
        <v>1712</v>
      </c>
      <c r="C1156" s="135" t="s">
        <v>1804</v>
      </c>
      <c r="D1156" s="64" t="s">
        <v>1805</v>
      </c>
      <c r="E1156" s="53" t="s">
        <v>415</v>
      </c>
      <c r="F1156" s="65" t="n">
        <v>6</v>
      </c>
      <c r="G1156" s="66" t="n">
        <v>15.95</v>
      </c>
      <c r="H1156" s="90" t="n">
        <f aca="false">G1156*0.95</f>
        <v>15.1525</v>
      </c>
      <c r="I1156" s="68" t="s">
        <v>1395</v>
      </c>
      <c r="J1156" s="68" t="s">
        <v>28</v>
      </c>
      <c r="K1156" s="60"/>
      <c r="L1156" s="58"/>
      <c r="M1156" s="58"/>
      <c r="N1156" s="71" t="n">
        <f aca="false">O1156*G1156</f>
        <v>0</v>
      </c>
      <c r="O1156" s="72" t="n">
        <f aca="false">M1156+L1156*F1156</f>
        <v>0</v>
      </c>
      <c r="P1156" s="73" t="n">
        <v>20</v>
      </c>
      <c r="Q1156" s="62" t="n">
        <f aca="false">L1156*H1156*F1156</f>
        <v>0</v>
      </c>
      <c r="R1156" s="62" t="n">
        <f aca="false">R1155+Q1156</f>
        <v>118.788</v>
      </c>
    </row>
    <row r="1157" s="1" customFormat="true" ht="12.8" hidden="false" customHeight="false" outlineLevel="0" collapsed="false">
      <c r="A1157" s="93"/>
      <c r="B1157" s="93" t="s">
        <v>1712</v>
      </c>
      <c r="C1157" s="135" t="s">
        <v>1806</v>
      </c>
      <c r="D1157" s="64" t="s">
        <v>1807</v>
      </c>
      <c r="E1157" s="65" t="s">
        <v>415</v>
      </c>
      <c r="F1157" s="65" t="n">
        <v>6</v>
      </c>
      <c r="G1157" s="66" t="n">
        <v>17.79</v>
      </c>
      <c r="H1157" s="91" t="n">
        <f aca="false">G1157*0.95</f>
        <v>16.9005</v>
      </c>
      <c r="I1157" s="68" t="s">
        <v>1745</v>
      </c>
      <c r="J1157" s="68" t="s">
        <v>28</v>
      </c>
      <c r="K1157" s="83"/>
      <c r="L1157" s="81"/>
      <c r="M1157" s="81"/>
      <c r="N1157" s="71" t="n">
        <f aca="false">O1157*G1157</f>
        <v>0</v>
      </c>
      <c r="O1157" s="72" t="n">
        <f aca="false">M1157+L1157*F1157</f>
        <v>0</v>
      </c>
      <c r="P1157" s="73" t="n">
        <v>20</v>
      </c>
      <c r="Q1157" s="62" t="n">
        <f aca="false">L1157*H1157*F1157</f>
        <v>0</v>
      </c>
      <c r="R1157" s="62" t="n">
        <f aca="false">R1156+Q1157</f>
        <v>118.788</v>
      </c>
    </row>
    <row r="1158" s="1" customFormat="true" ht="12.8" hidden="false" customHeight="false" outlineLevel="0" collapsed="false">
      <c r="A1158" s="93"/>
      <c r="B1158" s="93" t="s">
        <v>1712</v>
      </c>
      <c r="C1158" s="94" t="s">
        <v>1808</v>
      </c>
      <c r="D1158" s="52" t="s">
        <v>1809</v>
      </c>
      <c r="E1158" s="53" t="s">
        <v>415</v>
      </c>
      <c r="F1158" s="53" t="n">
        <v>6</v>
      </c>
      <c r="G1158" s="54" t="n">
        <v>21</v>
      </c>
      <c r="H1158" s="90" t="n">
        <f aca="false">G1158*0.95</f>
        <v>19.95</v>
      </c>
      <c r="I1158" s="56" t="s">
        <v>1810</v>
      </c>
      <c r="J1158" s="56" t="s">
        <v>28</v>
      </c>
      <c r="K1158" s="60"/>
      <c r="L1158" s="58"/>
      <c r="M1158" s="58"/>
      <c r="N1158" s="59" t="n">
        <f aca="false">O1158*G1158</f>
        <v>0</v>
      </c>
      <c r="O1158" s="60" t="n">
        <f aca="false">M1158+L1158*F1158</f>
        <v>0</v>
      </c>
      <c r="P1158" s="61" t="n">
        <v>20</v>
      </c>
      <c r="Q1158" s="62" t="n">
        <f aca="false">L1158*H1158*F1158</f>
        <v>0</v>
      </c>
      <c r="R1158" s="62" t="n">
        <f aca="false">R1157+Q1158</f>
        <v>118.788</v>
      </c>
    </row>
    <row r="1159" s="1" customFormat="true" ht="12.8" hidden="false" customHeight="false" outlineLevel="0" collapsed="false">
      <c r="A1159" s="93"/>
      <c r="B1159" s="93" t="s">
        <v>1712</v>
      </c>
      <c r="C1159" s="95" t="s">
        <v>1811</v>
      </c>
      <c r="D1159" s="75" t="s">
        <v>1812</v>
      </c>
      <c r="E1159" s="76" t="s">
        <v>415</v>
      </c>
      <c r="F1159" s="76" t="n">
        <v>6</v>
      </c>
      <c r="G1159" s="77" t="n">
        <v>26.47</v>
      </c>
      <c r="H1159" s="92" t="n">
        <f aca="false">G1159*0.95</f>
        <v>25.1465</v>
      </c>
      <c r="I1159" s="79" t="s">
        <v>1810</v>
      </c>
      <c r="J1159" s="79" t="s">
        <v>28</v>
      </c>
      <c r="K1159" s="83"/>
      <c r="L1159" s="81"/>
      <c r="M1159" s="81"/>
      <c r="N1159" s="82" t="n">
        <f aca="false">O1159*G1159</f>
        <v>0</v>
      </c>
      <c r="O1159" s="83" t="n">
        <f aca="false">M1159+L1159*F1159</f>
        <v>0</v>
      </c>
      <c r="P1159" s="84" t="n">
        <v>20</v>
      </c>
      <c r="Q1159" s="62" t="n">
        <f aca="false">L1159*H1159*F1159</f>
        <v>0</v>
      </c>
      <c r="R1159" s="62" t="n">
        <f aca="false">R1158+Q1159</f>
        <v>118.788</v>
      </c>
    </row>
    <row r="1160" customFormat="false" ht="13.8" hidden="false" customHeight="false" outlineLevel="0" collapsed="false">
      <c r="A1160" s="48"/>
      <c r="B1160" s="48"/>
      <c r="Q1160" s="62" t="n">
        <f aca="false">L1160*H1160*F1160</f>
        <v>0</v>
      </c>
      <c r="R1160" s="62" t="n">
        <f aca="false">R1159+Q1160</f>
        <v>118.788</v>
      </c>
      <c r="S1160" s="1"/>
      <c r="T1160" s="1"/>
      <c r="U1160" s="1"/>
      <c r="V1160" s="1"/>
      <c r="W1160" s="1"/>
      <c r="X1160" s="1"/>
      <c r="Y1160" s="1"/>
    </row>
    <row r="1161" customFormat="false" ht="13.8" hidden="false" customHeight="false" outlineLevel="0" collapsed="false">
      <c r="A1161" s="48"/>
      <c r="B1161" s="48"/>
      <c r="Q1161" s="62" t="n">
        <f aca="false">L1161*H1161*F1161</f>
        <v>0</v>
      </c>
      <c r="R1161" s="62" t="n">
        <f aca="false">R1160+Q1161</f>
        <v>118.788</v>
      </c>
      <c r="S1161" s="1"/>
      <c r="T1161" s="1"/>
      <c r="U1161" s="1"/>
      <c r="V1161" s="1"/>
      <c r="W1161" s="1"/>
      <c r="X1161" s="1"/>
      <c r="Y1161" s="1"/>
    </row>
    <row r="1162" customFormat="false" ht="13.8" hidden="false" customHeight="false" outlineLevel="0" collapsed="false">
      <c r="A1162" s="48"/>
      <c r="B1162" s="48"/>
      <c r="Q1162" s="62" t="n">
        <f aca="false">L1162*H1162*F1162</f>
        <v>0</v>
      </c>
      <c r="R1162" s="62" t="n">
        <f aca="false">R1161+Q1162</f>
        <v>118.788</v>
      </c>
      <c r="S1162" s="1"/>
      <c r="T1162" s="1"/>
      <c r="U1162" s="1"/>
      <c r="V1162" s="1"/>
      <c r="W1162" s="1"/>
      <c r="X1162" s="1"/>
      <c r="Y1162" s="1"/>
    </row>
    <row r="1163" customFormat="false" ht="13.8" hidden="false" customHeight="false" outlineLevel="0" collapsed="false">
      <c r="A1163" s="48"/>
      <c r="B1163" s="48"/>
      <c r="Q1163" s="62" t="n">
        <f aca="false">L1163*H1163*F1163</f>
        <v>0</v>
      </c>
      <c r="R1163" s="62" t="n">
        <f aca="false">R1162+Q1163</f>
        <v>118.788</v>
      </c>
      <c r="S1163" s="1"/>
      <c r="T1163" s="1"/>
      <c r="U1163" s="1"/>
      <c r="V1163" s="1"/>
      <c r="W1163" s="1"/>
      <c r="X1163" s="1"/>
      <c r="Y1163" s="1"/>
    </row>
    <row r="1164" customFormat="false" ht="13.8" hidden="false" customHeight="false" outlineLevel="0" collapsed="false">
      <c r="A1164" s="48"/>
      <c r="B1164" s="48"/>
      <c r="Q1164" s="62" t="n">
        <f aca="false">L1164*H1164*F1164</f>
        <v>0</v>
      </c>
      <c r="R1164" s="62" t="n">
        <f aca="false">R1163+Q1164</f>
        <v>118.788</v>
      </c>
      <c r="S1164" s="1"/>
      <c r="T1164" s="1"/>
      <c r="U1164" s="1"/>
      <c r="V1164" s="1"/>
      <c r="W1164" s="1"/>
      <c r="X1164" s="1"/>
      <c r="Y1164" s="1"/>
    </row>
    <row r="1165" customFormat="false" ht="13.8" hidden="false" customHeight="false" outlineLevel="0" collapsed="false">
      <c r="A1165" s="48"/>
      <c r="B1165" s="48"/>
      <c r="Q1165" s="62" t="n">
        <f aca="false">L1165*H1165*F1165</f>
        <v>0</v>
      </c>
      <c r="R1165" s="62" t="n">
        <f aca="false">R1164+Q1165</f>
        <v>118.788</v>
      </c>
      <c r="S1165" s="1"/>
      <c r="T1165" s="1"/>
      <c r="U1165" s="1"/>
      <c r="V1165" s="1"/>
      <c r="W1165" s="1"/>
      <c r="X1165" s="1"/>
      <c r="Y1165" s="1"/>
    </row>
    <row r="1166" customFormat="false" ht="13.8" hidden="false" customHeight="false" outlineLevel="0" collapsed="false">
      <c r="A1166" s="48"/>
      <c r="B1166" s="48"/>
      <c r="Q1166" s="62" t="n">
        <f aca="false">L1166*H1166*F1166</f>
        <v>0</v>
      </c>
      <c r="R1166" s="62" t="n">
        <f aca="false">R1165+Q1166</f>
        <v>118.788</v>
      </c>
      <c r="S1166" s="1"/>
      <c r="T1166" s="1"/>
      <c r="U1166" s="1"/>
      <c r="V1166" s="1"/>
      <c r="W1166" s="1"/>
      <c r="X1166" s="1"/>
      <c r="Y1166" s="1"/>
    </row>
    <row r="1167" customFormat="false" ht="13.8" hidden="false" customHeight="false" outlineLevel="0" collapsed="false">
      <c r="A1167" s="48"/>
      <c r="B1167" s="48"/>
      <c r="Q1167" s="62" t="n">
        <f aca="false">L1167*H1167*F1167</f>
        <v>0</v>
      </c>
      <c r="R1167" s="62" t="n">
        <f aca="false">R1166+Q1167</f>
        <v>118.788</v>
      </c>
      <c r="S1167" s="1"/>
      <c r="T1167" s="1"/>
      <c r="U1167" s="1"/>
      <c r="V1167" s="1"/>
      <c r="W1167" s="1"/>
      <c r="X1167" s="1"/>
      <c r="Y1167" s="1"/>
    </row>
    <row r="1168" customFormat="false" ht="13.8" hidden="false" customHeight="false" outlineLevel="0" collapsed="false">
      <c r="A1168" s="48"/>
      <c r="B1168" s="48"/>
      <c r="Q1168" s="62" t="n">
        <f aca="false">L1168*H1168*F1168</f>
        <v>0</v>
      </c>
      <c r="R1168" s="62" t="n">
        <f aca="false">R1167+Q1168</f>
        <v>118.788</v>
      </c>
      <c r="S1168" s="1"/>
      <c r="T1168" s="1"/>
      <c r="U1168" s="1"/>
      <c r="V1168" s="1"/>
      <c r="W1168" s="1"/>
      <c r="X1168" s="1"/>
      <c r="Y1168" s="1"/>
    </row>
    <row r="1169" customFormat="false" ht="33.85" hidden="false" customHeight="false" outlineLevel="0" collapsed="false">
      <c r="A1169" s="48"/>
      <c r="B1169" s="48" t="s">
        <v>1813</v>
      </c>
      <c r="D1169" s="33" t="s">
        <v>1813</v>
      </c>
      <c r="E1169" s="33"/>
      <c r="F1169" s="33"/>
      <c r="G1169" s="33"/>
      <c r="H1169" s="33"/>
      <c r="I1169" s="33"/>
      <c r="J1169" s="33"/>
      <c r="K1169" s="33"/>
      <c r="Q1169" s="62" t="n">
        <f aca="false">L1169*H1169*F1169</f>
        <v>0</v>
      </c>
      <c r="R1169" s="62" t="n">
        <f aca="false">R1168+Q1169</f>
        <v>118.788</v>
      </c>
      <c r="S1169" s="1"/>
      <c r="T1169" s="1"/>
      <c r="U1169" s="1"/>
      <c r="V1169" s="1"/>
      <c r="W1169" s="1"/>
      <c r="X1169" s="1"/>
      <c r="Y1169" s="1"/>
    </row>
    <row r="1170" customFormat="false" ht="14.25" hidden="false" customHeight="true" outlineLevel="0" collapsed="false">
      <c r="A1170" s="117"/>
      <c r="B1170" s="117"/>
      <c r="C1170" s="7"/>
      <c r="D1170" s="7"/>
      <c r="E1170" s="34" t="s">
        <v>4</v>
      </c>
      <c r="F1170" s="35" t="s">
        <v>5</v>
      </c>
      <c r="G1170" s="36" t="s">
        <v>6</v>
      </c>
      <c r="H1170" s="37" t="s">
        <v>7</v>
      </c>
      <c r="I1170" s="38" t="s">
        <v>8</v>
      </c>
      <c r="J1170" s="39" t="s">
        <v>9</v>
      </c>
      <c r="K1170" s="264" t="s">
        <v>10</v>
      </c>
      <c r="L1170" s="41" t="s">
        <v>11</v>
      </c>
      <c r="M1170" s="41"/>
      <c r="N1170" s="41"/>
      <c r="O1170" s="41"/>
      <c r="P1170" s="41"/>
      <c r="Q1170" s="62"/>
      <c r="R1170" s="62" t="n">
        <f aca="false">R1169+Q1170</f>
        <v>118.788</v>
      </c>
      <c r="S1170" s="1"/>
      <c r="T1170" s="1"/>
      <c r="U1170" s="1"/>
      <c r="V1170" s="1"/>
      <c r="W1170" s="1"/>
      <c r="X1170" s="1"/>
      <c r="Y1170" s="1"/>
    </row>
    <row r="1171" customFormat="false" ht="14.25" hidden="false" customHeight="true" outlineLevel="0" collapsed="false">
      <c r="A1171" s="48"/>
      <c r="B1171" s="48"/>
      <c r="C1171" s="43" t="s">
        <v>14</v>
      </c>
      <c r="D1171" s="43" t="s">
        <v>15</v>
      </c>
      <c r="E1171" s="34"/>
      <c r="F1171" s="35"/>
      <c r="G1171" s="36"/>
      <c r="H1171" s="37"/>
      <c r="I1171" s="38"/>
      <c r="J1171" s="39"/>
      <c r="K1171" s="264"/>
      <c r="L1171" s="44" t="s">
        <v>16</v>
      </c>
      <c r="M1171" s="44"/>
      <c r="N1171" s="45" t="s">
        <v>17</v>
      </c>
      <c r="O1171" s="46" t="s">
        <v>18</v>
      </c>
      <c r="P1171" s="47" t="s">
        <v>19</v>
      </c>
      <c r="Q1171" s="62"/>
      <c r="R1171" s="62" t="n">
        <f aca="false">R1170+Q1171</f>
        <v>118.788</v>
      </c>
      <c r="S1171" s="1"/>
      <c r="T1171" s="1"/>
      <c r="U1171" s="1"/>
      <c r="V1171" s="1"/>
      <c r="W1171" s="1"/>
      <c r="X1171" s="1"/>
      <c r="Y1171" s="1"/>
    </row>
    <row r="1172" customFormat="false" ht="13.8" hidden="false" customHeight="false" outlineLevel="0" collapsed="false">
      <c r="A1172" s="48"/>
      <c r="B1172" s="48"/>
      <c r="C1172" s="43"/>
      <c r="D1172" s="43"/>
      <c r="E1172" s="34"/>
      <c r="F1172" s="35"/>
      <c r="G1172" s="36"/>
      <c r="H1172" s="37"/>
      <c r="I1172" s="38"/>
      <c r="J1172" s="39"/>
      <c r="K1172" s="264"/>
      <c r="L1172" s="44"/>
      <c r="M1172" s="44"/>
      <c r="N1172" s="45"/>
      <c r="O1172" s="46"/>
      <c r="P1172" s="47"/>
      <c r="Q1172" s="62" t="n">
        <f aca="false">L1172*H1172*F1172</f>
        <v>0</v>
      </c>
      <c r="R1172" s="62" t="n">
        <f aca="false">R1171+Q1172</f>
        <v>118.788</v>
      </c>
      <c r="S1172" s="1"/>
      <c r="T1172" s="1"/>
      <c r="U1172" s="1"/>
      <c r="V1172" s="1"/>
      <c r="W1172" s="1"/>
      <c r="X1172" s="1"/>
      <c r="Y1172" s="1"/>
    </row>
    <row r="1173" customFormat="false" ht="22.05" hidden="false" customHeight="false" outlineLevel="0" collapsed="false">
      <c r="A1173" s="48" t="s">
        <v>50</v>
      </c>
      <c r="B1173" s="48" t="s">
        <v>1813</v>
      </c>
      <c r="D1173" s="5" t="s">
        <v>1814</v>
      </c>
      <c r="E1173" s="5"/>
      <c r="F1173" s="5"/>
      <c r="G1173" s="5"/>
      <c r="H1173" s="206"/>
      <c r="I1173" s="5"/>
      <c r="J1173" s="5"/>
      <c r="K1173" s="5"/>
      <c r="L1173" s="5"/>
      <c r="M1173" s="5"/>
      <c r="N1173" s="5"/>
      <c r="O1173" s="5"/>
      <c r="P1173" s="5"/>
      <c r="Q1173" s="62" t="n">
        <f aca="false">L1173*H1173*F1173</f>
        <v>0</v>
      </c>
      <c r="R1173" s="62" t="n">
        <f aca="false">R1172+Q1173</f>
        <v>118.788</v>
      </c>
      <c r="S1173" s="1"/>
      <c r="T1173" s="1"/>
      <c r="U1173" s="1"/>
      <c r="V1173" s="1"/>
      <c r="W1173" s="1"/>
      <c r="X1173" s="1"/>
      <c r="Y1173" s="1"/>
    </row>
    <row r="1174" s="1" customFormat="true" ht="12.8" hidden="false" customHeight="false" outlineLevel="0" collapsed="false">
      <c r="A1174" s="93"/>
      <c r="B1174" s="93" t="s">
        <v>1813</v>
      </c>
      <c r="C1174" s="94" t="s">
        <v>1815</v>
      </c>
      <c r="D1174" s="52" t="s">
        <v>1816</v>
      </c>
      <c r="E1174" s="53" t="s">
        <v>1817</v>
      </c>
      <c r="F1174" s="53" t="n">
        <v>16</v>
      </c>
      <c r="G1174" s="54" t="n">
        <v>3.1</v>
      </c>
      <c r="H1174" s="90" t="n">
        <f aca="false">G1174*0.95</f>
        <v>2.945</v>
      </c>
      <c r="I1174" s="56" t="s">
        <v>115</v>
      </c>
      <c r="J1174" s="56" t="s">
        <v>28</v>
      </c>
      <c r="K1174" s="309"/>
      <c r="L1174" s="58"/>
      <c r="M1174" s="58"/>
      <c r="N1174" s="59" t="n">
        <f aca="false">O1174*G1174</f>
        <v>0</v>
      </c>
      <c r="O1174" s="60" t="n">
        <f aca="false">M1174+L1174*F1174</f>
        <v>0</v>
      </c>
      <c r="P1174" s="61" t="s">
        <v>29</v>
      </c>
      <c r="Q1174" s="62" t="n">
        <f aca="false">L1174*H1174*F1174</f>
        <v>0</v>
      </c>
      <c r="R1174" s="62" t="n">
        <f aca="false">R1173+Q1174</f>
        <v>118.788</v>
      </c>
    </row>
    <row r="1175" s="1" customFormat="true" ht="12.8" hidden="false" customHeight="false" outlineLevel="0" collapsed="false">
      <c r="A1175" s="93"/>
      <c r="B1175" s="93" t="s">
        <v>1813</v>
      </c>
      <c r="C1175" s="95" t="s">
        <v>1818</v>
      </c>
      <c r="D1175" s="75" t="s">
        <v>1816</v>
      </c>
      <c r="E1175" s="76" t="s">
        <v>1819</v>
      </c>
      <c r="F1175" s="76" t="n">
        <v>6</v>
      </c>
      <c r="G1175" s="77" t="n">
        <v>12.25</v>
      </c>
      <c r="H1175" s="92" t="n">
        <f aca="false">G1175*0.95</f>
        <v>11.6375</v>
      </c>
      <c r="I1175" s="79" t="s">
        <v>115</v>
      </c>
      <c r="J1175" s="79" t="s">
        <v>28</v>
      </c>
      <c r="K1175" s="313"/>
      <c r="L1175" s="81"/>
      <c r="M1175" s="81"/>
      <c r="N1175" s="82" t="n">
        <f aca="false">O1175*G1175</f>
        <v>0</v>
      </c>
      <c r="O1175" s="83" t="n">
        <f aca="false">M1175+L1175*F1175</f>
        <v>0</v>
      </c>
      <c r="P1175" s="84" t="s">
        <v>29</v>
      </c>
      <c r="Q1175" s="62" t="n">
        <f aca="false">L1175*H1175*F1175</f>
        <v>0</v>
      </c>
      <c r="R1175" s="62" t="n">
        <f aca="false">R1174+Q1175</f>
        <v>118.788</v>
      </c>
    </row>
    <row r="1176" s="1" customFormat="true" ht="12.8" hidden="false" customHeight="false" outlineLevel="0" collapsed="false">
      <c r="A1176" s="93"/>
      <c r="B1176" s="93" t="s">
        <v>1813</v>
      </c>
      <c r="C1176" s="94" t="s">
        <v>1820</v>
      </c>
      <c r="D1176" s="52" t="s">
        <v>1821</v>
      </c>
      <c r="E1176" s="53" t="s">
        <v>1817</v>
      </c>
      <c r="F1176" s="53" t="n">
        <v>6</v>
      </c>
      <c r="G1176" s="54" t="n">
        <v>3.42</v>
      </c>
      <c r="H1176" s="90" t="n">
        <f aca="false">G1176*0.95</f>
        <v>3.249</v>
      </c>
      <c r="I1176" s="56" t="s">
        <v>115</v>
      </c>
      <c r="J1176" s="56" t="s">
        <v>28</v>
      </c>
      <c r="K1176" s="309"/>
      <c r="L1176" s="58"/>
      <c r="M1176" s="58"/>
      <c r="N1176" s="59" t="n">
        <f aca="false">O1176*G1176</f>
        <v>0</v>
      </c>
      <c r="O1176" s="60" t="n">
        <f aca="false">M1176+L1176*F1176</f>
        <v>0</v>
      </c>
      <c r="P1176" s="61" t="s">
        <v>29</v>
      </c>
      <c r="Q1176" s="62" t="n">
        <f aca="false">L1176*H1176*F1176</f>
        <v>0</v>
      </c>
      <c r="R1176" s="62" t="n">
        <f aca="false">R1175+Q1176</f>
        <v>118.788</v>
      </c>
    </row>
    <row r="1177" s="1" customFormat="true" ht="12.8" hidden="false" customHeight="false" outlineLevel="0" collapsed="false">
      <c r="A1177" s="93"/>
      <c r="B1177" s="93" t="s">
        <v>1813</v>
      </c>
      <c r="C1177" s="135" t="s">
        <v>1822</v>
      </c>
      <c r="D1177" s="64" t="s">
        <v>1821</v>
      </c>
      <c r="E1177" s="65" t="s">
        <v>1819</v>
      </c>
      <c r="F1177" s="65" t="n">
        <v>6</v>
      </c>
      <c r="G1177" s="66" t="n">
        <v>12.25</v>
      </c>
      <c r="H1177" s="91" t="n">
        <f aca="false">G1177*0.95</f>
        <v>11.6375</v>
      </c>
      <c r="I1177" s="68" t="s">
        <v>115</v>
      </c>
      <c r="J1177" s="68" t="s">
        <v>28</v>
      </c>
      <c r="K1177" s="310"/>
      <c r="L1177" s="70"/>
      <c r="M1177" s="70"/>
      <c r="N1177" s="71" t="n">
        <f aca="false">O1177*G1177</f>
        <v>0</v>
      </c>
      <c r="O1177" s="72" t="n">
        <f aca="false">M1177+L1177*F1177</f>
        <v>0</v>
      </c>
      <c r="P1177" s="73" t="s">
        <v>29</v>
      </c>
      <c r="Q1177" s="62" t="n">
        <f aca="false">L1177*H1177*F1177</f>
        <v>0</v>
      </c>
      <c r="R1177" s="62" t="n">
        <f aca="false">R1176+Q1177</f>
        <v>118.788</v>
      </c>
    </row>
    <row r="1178" s="1" customFormat="true" ht="12.8" hidden="false" customHeight="false" outlineLevel="0" collapsed="false">
      <c r="A1178" s="93" t="s">
        <v>50</v>
      </c>
      <c r="B1178" s="93" t="s">
        <v>1813</v>
      </c>
      <c r="C1178" s="95" t="s">
        <v>1823</v>
      </c>
      <c r="D1178" s="75" t="s">
        <v>1824</v>
      </c>
      <c r="E1178" s="76" t="s">
        <v>1825</v>
      </c>
      <c r="F1178" s="76" t="n">
        <v>1</v>
      </c>
      <c r="G1178" s="77" t="n">
        <v>240</v>
      </c>
      <c r="H1178" s="92" t="n">
        <f aca="false">G1178*0.95</f>
        <v>228</v>
      </c>
      <c r="I1178" s="79" t="s">
        <v>115</v>
      </c>
      <c r="J1178" s="79" t="s">
        <v>28</v>
      </c>
      <c r="K1178" s="83"/>
      <c r="L1178" s="81"/>
      <c r="M1178" s="81"/>
      <c r="N1178" s="82" t="n">
        <f aca="false">O1178*G1178</f>
        <v>0</v>
      </c>
      <c r="O1178" s="83" t="n">
        <f aca="false">M1178+L1178*F1178</f>
        <v>0</v>
      </c>
      <c r="P1178" s="84" t="s">
        <v>29</v>
      </c>
      <c r="Q1178" s="62" t="n">
        <f aca="false">L1178*H1178*F1178</f>
        <v>0</v>
      </c>
      <c r="R1178" s="62" t="n">
        <f aca="false">R1177+Q1178</f>
        <v>118.788</v>
      </c>
    </row>
    <row r="1179" s="1" customFormat="true" ht="12.8" hidden="false" customHeight="false" outlineLevel="0" collapsed="false">
      <c r="A1179" s="93"/>
      <c r="B1179" s="93" t="s">
        <v>1813</v>
      </c>
      <c r="C1179" s="142" t="s">
        <v>1826</v>
      </c>
      <c r="D1179" s="98" t="s">
        <v>1827</v>
      </c>
      <c r="E1179" s="99" t="s">
        <v>1817</v>
      </c>
      <c r="F1179" s="99" t="n">
        <v>5</v>
      </c>
      <c r="G1179" s="100" t="n">
        <v>3.95</v>
      </c>
      <c r="H1179" s="101" t="n">
        <f aca="false">G1179*0.95</f>
        <v>3.7525</v>
      </c>
      <c r="I1179" s="102" t="s">
        <v>115</v>
      </c>
      <c r="J1179" s="102" t="s">
        <v>28</v>
      </c>
      <c r="K1179" s="106"/>
      <c r="L1179" s="104"/>
      <c r="M1179" s="104"/>
      <c r="N1179" s="105" t="n">
        <f aca="false">O1179*G1179</f>
        <v>0</v>
      </c>
      <c r="O1179" s="106" t="n">
        <f aca="false">M1179+L1179*F1179</f>
        <v>0</v>
      </c>
      <c r="P1179" s="107" t="s">
        <v>29</v>
      </c>
      <c r="Q1179" s="62" t="n">
        <f aca="false">L1179*H1179*F1179</f>
        <v>0</v>
      </c>
      <c r="R1179" s="62" t="n">
        <f aca="false">R1178+Q1179</f>
        <v>118.788</v>
      </c>
    </row>
    <row r="1180" customFormat="false" ht="22.05" hidden="false" customHeight="false" outlineLevel="0" collapsed="false">
      <c r="A1180" s="48" t="s">
        <v>50</v>
      </c>
      <c r="B1180" s="48" t="s">
        <v>1813</v>
      </c>
      <c r="D1180" s="5" t="s">
        <v>1828</v>
      </c>
      <c r="E1180" s="85"/>
      <c r="F1180" s="85"/>
      <c r="G1180" s="85"/>
      <c r="H1180" s="86"/>
      <c r="I1180" s="85"/>
      <c r="J1180" s="85"/>
      <c r="K1180" s="85"/>
      <c r="L1180" s="88"/>
      <c r="M1180" s="88"/>
      <c r="O1180" s="88"/>
      <c r="P1180" s="89"/>
      <c r="Q1180" s="62" t="n">
        <f aca="false">L1180*H1180*F1180</f>
        <v>0</v>
      </c>
      <c r="R1180" s="62" t="n">
        <f aca="false">R1179+Q1180</f>
        <v>118.788</v>
      </c>
      <c r="S1180" s="1"/>
      <c r="T1180" s="1"/>
      <c r="U1180" s="1"/>
      <c r="V1180" s="1"/>
      <c r="W1180" s="1"/>
      <c r="X1180" s="1"/>
      <c r="Y1180" s="1"/>
    </row>
    <row r="1181" s="1" customFormat="true" ht="12.8" hidden="false" customHeight="false" outlineLevel="0" collapsed="false">
      <c r="A1181" s="93"/>
      <c r="B1181" s="93" t="s">
        <v>1813</v>
      </c>
      <c r="C1181" s="94" t="s">
        <v>1829</v>
      </c>
      <c r="D1181" s="52" t="s">
        <v>1830</v>
      </c>
      <c r="E1181" s="53" t="s">
        <v>1817</v>
      </c>
      <c r="F1181" s="53" t="n">
        <v>16</v>
      </c>
      <c r="G1181" s="54" t="n">
        <v>3.16</v>
      </c>
      <c r="H1181" s="90" t="n">
        <f aca="false">G1181*0.95</f>
        <v>3.002</v>
      </c>
      <c r="I1181" s="56" t="s">
        <v>1831</v>
      </c>
      <c r="J1181" s="56" t="s">
        <v>28</v>
      </c>
      <c r="K1181" s="309"/>
      <c r="L1181" s="58"/>
      <c r="M1181" s="58"/>
      <c r="N1181" s="59" t="n">
        <f aca="false">O1181*G1181</f>
        <v>0</v>
      </c>
      <c r="O1181" s="60" t="n">
        <f aca="false">M1181+L1181*F1181</f>
        <v>0</v>
      </c>
      <c r="P1181" s="61" t="s">
        <v>29</v>
      </c>
      <c r="Q1181" s="62" t="n">
        <f aca="false">L1181*H1181*F1181</f>
        <v>0</v>
      </c>
      <c r="R1181" s="62" t="n">
        <f aca="false">R1180+Q1181</f>
        <v>118.788</v>
      </c>
    </row>
    <row r="1182" s="1" customFormat="true" ht="12.8" hidden="false" customHeight="false" outlineLevel="0" collapsed="false">
      <c r="A1182" s="93"/>
      <c r="B1182" s="93" t="s">
        <v>1813</v>
      </c>
      <c r="C1182" s="135" t="s">
        <v>1832</v>
      </c>
      <c r="D1182" s="64" t="s">
        <v>1833</v>
      </c>
      <c r="E1182" s="65" t="s">
        <v>1819</v>
      </c>
      <c r="F1182" s="65" t="n">
        <v>6</v>
      </c>
      <c r="G1182" s="66" t="n">
        <v>12.4</v>
      </c>
      <c r="H1182" s="91" t="n">
        <f aca="false">G1182*0.95</f>
        <v>11.78</v>
      </c>
      <c r="I1182" s="68" t="s">
        <v>1831</v>
      </c>
      <c r="J1182" s="68" t="s">
        <v>28</v>
      </c>
      <c r="K1182" s="310"/>
      <c r="L1182" s="70"/>
      <c r="M1182" s="70"/>
      <c r="N1182" s="71" t="n">
        <f aca="false">O1182*G1182</f>
        <v>0</v>
      </c>
      <c r="O1182" s="72" t="n">
        <f aca="false">M1182+L1182*F1182</f>
        <v>0</v>
      </c>
      <c r="P1182" s="73" t="s">
        <v>29</v>
      </c>
      <c r="Q1182" s="62" t="n">
        <f aca="false">L1182*H1182*F1182</f>
        <v>0</v>
      </c>
      <c r="R1182" s="62" t="n">
        <f aca="false">R1181+Q1182</f>
        <v>118.788</v>
      </c>
    </row>
    <row r="1183" s="1" customFormat="true" ht="12.8" hidden="false" customHeight="false" outlineLevel="0" collapsed="false">
      <c r="A1183" s="93" t="s">
        <v>50</v>
      </c>
      <c r="B1183" s="93" t="s">
        <v>1813</v>
      </c>
      <c r="C1183" s="95" t="s">
        <v>1834</v>
      </c>
      <c r="D1183" s="75" t="s">
        <v>1833</v>
      </c>
      <c r="E1183" s="76" t="s">
        <v>1825</v>
      </c>
      <c r="F1183" s="76" t="n">
        <v>1</v>
      </c>
      <c r="G1183" s="77" t="n">
        <v>263</v>
      </c>
      <c r="H1183" s="92" t="n">
        <f aca="false">G1183*0.95</f>
        <v>249.85</v>
      </c>
      <c r="I1183" s="79" t="s">
        <v>1831</v>
      </c>
      <c r="J1183" s="79" t="s">
        <v>28</v>
      </c>
      <c r="K1183" s="83" t="s">
        <v>1835</v>
      </c>
      <c r="L1183" s="81"/>
      <c r="M1183" s="81"/>
      <c r="N1183" s="82" t="n">
        <f aca="false">O1183*G1183</f>
        <v>0</v>
      </c>
      <c r="O1183" s="83" t="n">
        <f aca="false">M1183+L1183*F1183</f>
        <v>0</v>
      </c>
      <c r="P1183" s="84" t="s">
        <v>29</v>
      </c>
      <c r="Q1183" s="62" t="n">
        <f aca="false">L1183*H1183*F1183</f>
        <v>0</v>
      </c>
      <c r="R1183" s="62" t="n">
        <f aca="false">R1182+Q1183</f>
        <v>118.788</v>
      </c>
    </row>
    <row r="1184" s="1" customFormat="true" ht="12.8" hidden="false" customHeight="false" outlineLevel="0" collapsed="false">
      <c r="A1184" s="93"/>
      <c r="B1184" s="93" t="s">
        <v>1813</v>
      </c>
      <c r="C1184" s="94" t="s">
        <v>1836</v>
      </c>
      <c r="D1184" s="52" t="s">
        <v>1837</v>
      </c>
      <c r="E1184" s="53" t="s">
        <v>1817</v>
      </c>
      <c r="F1184" s="53" t="n">
        <v>16</v>
      </c>
      <c r="G1184" s="54" t="n">
        <v>3.16</v>
      </c>
      <c r="H1184" s="90" t="n">
        <f aca="false">G1184*0.95</f>
        <v>3.002</v>
      </c>
      <c r="I1184" s="56" t="s">
        <v>1838</v>
      </c>
      <c r="J1184" s="56" t="s">
        <v>28</v>
      </c>
      <c r="K1184" s="60"/>
      <c r="L1184" s="58"/>
      <c r="M1184" s="58"/>
      <c r="N1184" s="59" t="n">
        <f aca="false">O1184*G1184</f>
        <v>0</v>
      </c>
      <c r="O1184" s="60" t="n">
        <f aca="false">M1184+L1184*F1184</f>
        <v>0</v>
      </c>
      <c r="P1184" s="61" t="s">
        <v>29</v>
      </c>
      <c r="Q1184" s="62" t="n">
        <f aca="false">L1184*H1184*F1184</f>
        <v>0</v>
      </c>
      <c r="R1184" s="62" t="n">
        <f aca="false">R1183+Q1184</f>
        <v>118.788</v>
      </c>
    </row>
    <row r="1185" s="1" customFormat="true" ht="12.8" hidden="false" customHeight="false" outlineLevel="0" collapsed="false">
      <c r="A1185" s="93"/>
      <c r="B1185" s="93" t="s">
        <v>1813</v>
      </c>
      <c r="C1185" s="135" t="s">
        <v>1839</v>
      </c>
      <c r="D1185" s="64" t="s">
        <v>1840</v>
      </c>
      <c r="E1185" s="65" t="s">
        <v>1819</v>
      </c>
      <c r="F1185" s="65" t="n">
        <v>6</v>
      </c>
      <c r="G1185" s="66" t="n">
        <v>12.4</v>
      </c>
      <c r="H1185" s="91" t="n">
        <f aca="false">G1185*0.95</f>
        <v>11.78</v>
      </c>
      <c r="I1185" s="68" t="s">
        <v>1838</v>
      </c>
      <c r="J1185" s="68" t="s">
        <v>28</v>
      </c>
      <c r="K1185" s="72"/>
      <c r="L1185" s="70"/>
      <c r="M1185" s="70"/>
      <c r="N1185" s="71" t="n">
        <f aca="false">O1185*G1185</f>
        <v>0</v>
      </c>
      <c r="O1185" s="72" t="n">
        <f aca="false">M1185+L1185*F1185</f>
        <v>0</v>
      </c>
      <c r="P1185" s="73" t="s">
        <v>29</v>
      </c>
      <c r="Q1185" s="62" t="n">
        <f aca="false">L1185*H1185*F1185</f>
        <v>0</v>
      </c>
      <c r="R1185" s="62" t="n">
        <f aca="false">R1184+Q1185</f>
        <v>118.788</v>
      </c>
    </row>
    <row r="1186" s="1" customFormat="true" ht="12.8" hidden="false" customHeight="false" outlineLevel="0" collapsed="false">
      <c r="A1186" s="93" t="s">
        <v>50</v>
      </c>
      <c r="B1186" s="93" t="s">
        <v>1813</v>
      </c>
      <c r="C1186" s="95" t="s">
        <v>1841</v>
      </c>
      <c r="D1186" s="75" t="s">
        <v>1840</v>
      </c>
      <c r="E1186" s="76" t="s">
        <v>1825</v>
      </c>
      <c r="F1186" s="76" t="n">
        <v>1</v>
      </c>
      <c r="G1186" s="77" t="n">
        <v>263</v>
      </c>
      <c r="H1186" s="92" t="n">
        <f aca="false">G1186*0.95</f>
        <v>249.85</v>
      </c>
      <c r="I1186" s="79" t="s">
        <v>1838</v>
      </c>
      <c r="J1186" s="79" t="s">
        <v>28</v>
      </c>
      <c r="K1186" s="83" t="s">
        <v>1835</v>
      </c>
      <c r="L1186" s="81"/>
      <c r="M1186" s="81"/>
      <c r="N1186" s="82" t="n">
        <f aca="false">O1186*G1186</f>
        <v>0</v>
      </c>
      <c r="O1186" s="83" t="n">
        <f aca="false">M1186+L1186*F1186</f>
        <v>0</v>
      </c>
      <c r="P1186" s="84" t="s">
        <v>29</v>
      </c>
      <c r="Q1186" s="62" t="n">
        <f aca="false">L1186*H1186*F1186</f>
        <v>0</v>
      </c>
      <c r="R1186" s="62" t="n">
        <f aca="false">R1185+Q1186</f>
        <v>118.788</v>
      </c>
    </row>
    <row r="1187" s="1" customFormat="true" ht="12.8" hidden="false" customHeight="false" outlineLevel="0" collapsed="false">
      <c r="A1187" s="93"/>
      <c r="B1187" s="93" t="s">
        <v>1813</v>
      </c>
      <c r="C1187" s="142" t="s">
        <v>1842</v>
      </c>
      <c r="D1187" s="98" t="s">
        <v>1843</v>
      </c>
      <c r="E1187" s="99" t="s">
        <v>1817</v>
      </c>
      <c r="F1187" s="99" t="n">
        <v>16</v>
      </c>
      <c r="G1187" s="100" t="n">
        <v>3.16</v>
      </c>
      <c r="H1187" s="101" t="n">
        <f aca="false">G1187*0.95</f>
        <v>3.002</v>
      </c>
      <c r="I1187" s="314" t="s">
        <v>1844</v>
      </c>
      <c r="J1187" s="102" t="s">
        <v>28</v>
      </c>
      <c r="K1187" s="307"/>
      <c r="L1187" s="104"/>
      <c r="M1187" s="104"/>
      <c r="N1187" s="105" t="n">
        <f aca="false">O1187*G1187</f>
        <v>0</v>
      </c>
      <c r="O1187" s="106" t="n">
        <f aca="false">M1187+L1187*F1187</f>
        <v>0</v>
      </c>
      <c r="P1187" s="107" t="s">
        <v>29</v>
      </c>
      <c r="Q1187" s="62" t="n">
        <f aca="false">L1187*H1187*F1187</f>
        <v>0</v>
      </c>
      <c r="R1187" s="62" t="n">
        <f aca="false">R1186+Q1187</f>
        <v>118.788</v>
      </c>
    </row>
    <row r="1188" customFormat="false" ht="22.05" hidden="false" customHeight="false" outlineLevel="0" collapsed="false">
      <c r="A1188" s="48"/>
      <c r="B1188" s="48" t="s">
        <v>1813</v>
      </c>
      <c r="D1188" s="5" t="s">
        <v>1845</v>
      </c>
      <c r="E1188" s="85"/>
      <c r="F1188" s="85"/>
      <c r="G1188" s="85"/>
      <c r="H1188" s="86"/>
      <c r="I1188" s="85"/>
      <c r="J1188" s="85"/>
      <c r="K1188" s="85"/>
      <c r="L1188" s="88"/>
      <c r="M1188" s="88"/>
      <c r="O1188" s="88"/>
      <c r="P1188" s="89"/>
      <c r="Q1188" s="62" t="n">
        <f aca="false">L1188*H1188*F1188</f>
        <v>0</v>
      </c>
      <c r="R1188" s="62" t="n">
        <f aca="false">R1187+Q1188</f>
        <v>118.788</v>
      </c>
      <c r="S1188" s="1"/>
      <c r="T1188" s="1"/>
      <c r="U1188" s="1"/>
      <c r="V1188" s="1"/>
      <c r="W1188" s="1"/>
      <c r="X1188" s="1"/>
      <c r="Y1188" s="1"/>
    </row>
    <row r="1189" s="1" customFormat="true" ht="12.8" hidden="false" customHeight="false" outlineLevel="0" collapsed="false">
      <c r="A1189" s="93"/>
      <c r="B1189" s="93" t="s">
        <v>1813</v>
      </c>
      <c r="C1189" s="94" t="s">
        <v>1846</v>
      </c>
      <c r="D1189" s="52" t="s">
        <v>1847</v>
      </c>
      <c r="E1189" s="53" t="s">
        <v>1817</v>
      </c>
      <c r="F1189" s="53" t="n">
        <v>6</v>
      </c>
      <c r="G1189" s="54" t="n">
        <v>3.43</v>
      </c>
      <c r="H1189" s="90" t="n">
        <f aca="false">G1189*0.95</f>
        <v>3.2585</v>
      </c>
      <c r="I1189" s="315" t="s">
        <v>1848</v>
      </c>
      <c r="J1189" s="56" t="s">
        <v>28</v>
      </c>
      <c r="K1189" s="309"/>
      <c r="L1189" s="58"/>
      <c r="M1189" s="58"/>
      <c r="N1189" s="59" t="n">
        <f aca="false">O1189*G1189</f>
        <v>0</v>
      </c>
      <c r="O1189" s="60" t="n">
        <f aca="false">M1189+L1189*F1189</f>
        <v>0</v>
      </c>
      <c r="P1189" s="61" t="s">
        <v>29</v>
      </c>
      <c r="Q1189" s="62" t="n">
        <f aca="false">L1189*H1189*F1189</f>
        <v>0</v>
      </c>
      <c r="R1189" s="62" t="n">
        <f aca="false">R1188+Q1189</f>
        <v>118.788</v>
      </c>
    </row>
    <row r="1190" s="1" customFormat="true" ht="12.8" hidden="false" customHeight="false" outlineLevel="0" collapsed="false">
      <c r="A1190" s="93"/>
      <c r="B1190" s="93" t="s">
        <v>1813</v>
      </c>
      <c r="C1190" s="135" t="s">
        <v>1849</v>
      </c>
      <c r="D1190" s="64" t="s">
        <v>1850</v>
      </c>
      <c r="E1190" s="65" t="s">
        <v>1817</v>
      </c>
      <c r="F1190" s="65" t="n">
        <v>6</v>
      </c>
      <c r="G1190" s="66" t="n">
        <v>3.37</v>
      </c>
      <c r="H1190" s="91" t="n">
        <f aca="false">G1190*0.95</f>
        <v>3.2015</v>
      </c>
      <c r="I1190" s="68" t="s">
        <v>1851</v>
      </c>
      <c r="J1190" s="68" t="s">
        <v>28</v>
      </c>
      <c r="K1190" s="310"/>
      <c r="L1190" s="70"/>
      <c r="M1190" s="70"/>
      <c r="N1190" s="71" t="n">
        <f aca="false">O1190*G1190</f>
        <v>0</v>
      </c>
      <c r="O1190" s="72" t="n">
        <f aca="false">M1190+L1190*F1190</f>
        <v>0</v>
      </c>
      <c r="P1190" s="73" t="s">
        <v>29</v>
      </c>
      <c r="Q1190" s="62" t="n">
        <f aca="false">L1190*H1190*F1190</f>
        <v>0</v>
      </c>
      <c r="R1190" s="62" t="n">
        <f aca="false">R1189+Q1190</f>
        <v>118.788</v>
      </c>
    </row>
    <row r="1191" s="1" customFormat="true" ht="12.8" hidden="false" customHeight="false" outlineLevel="0" collapsed="false">
      <c r="A1191" s="93"/>
      <c r="B1191" s="93" t="s">
        <v>1813</v>
      </c>
      <c r="C1191" s="135" t="s">
        <v>1852</v>
      </c>
      <c r="D1191" s="64" t="s">
        <v>1853</v>
      </c>
      <c r="E1191" s="65" t="s">
        <v>1817</v>
      </c>
      <c r="F1191" s="65" t="n">
        <v>6</v>
      </c>
      <c r="G1191" s="66" t="n">
        <v>3.9</v>
      </c>
      <c r="H1191" s="91" t="n">
        <f aca="false">G1191*0.95</f>
        <v>3.705</v>
      </c>
      <c r="I1191" s="68" t="s">
        <v>1851</v>
      </c>
      <c r="J1191" s="68" t="s">
        <v>28</v>
      </c>
      <c r="K1191" s="310"/>
      <c r="L1191" s="70"/>
      <c r="M1191" s="70"/>
      <c r="N1191" s="71" t="n">
        <f aca="false">O1191*G1191</f>
        <v>0</v>
      </c>
      <c r="O1191" s="72" t="n">
        <f aca="false">M1191+L1191*F1191</f>
        <v>0</v>
      </c>
      <c r="P1191" s="73" t="s">
        <v>29</v>
      </c>
      <c r="Q1191" s="62" t="n">
        <f aca="false">L1191*H1191*F1191</f>
        <v>0</v>
      </c>
      <c r="R1191" s="62" t="n">
        <f aca="false">R1190+Q1191</f>
        <v>118.788</v>
      </c>
    </row>
    <row r="1192" s="1" customFormat="true" ht="12.8" hidden="false" customHeight="false" outlineLevel="0" collapsed="false">
      <c r="A1192" s="93"/>
      <c r="B1192" s="93" t="s">
        <v>1813</v>
      </c>
      <c r="C1192" s="95" t="s">
        <v>1854</v>
      </c>
      <c r="D1192" s="75" t="s">
        <v>1855</v>
      </c>
      <c r="E1192" s="76" t="s">
        <v>1817</v>
      </c>
      <c r="F1192" s="76" t="n">
        <v>6</v>
      </c>
      <c r="G1192" s="77" t="n">
        <v>3.64</v>
      </c>
      <c r="H1192" s="92" t="n">
        <f aca="false">G1192*0.95</f>
        <v>3.458</v>
      </c>
      <c r="I1192" s="316" t="s">
        <v>1848</v>
      </c>
      <c r="J1192" s="79" t="s">
        <v>28</v>
      </c>
      <c r="K1192" s="313"/>
      <c r="L1192" s="81"/>
      <c r="M1192" s="81"/>
      <c r="N1192" s="82" t="n">
        <f aca="false">O1192*G1192</f>
        <v>0</v>
      </c>
      <c r="O1192" s="83" t="n">
        <f aca="false">M1192+L1192*F1192</f>
        <v>0</v>
      </c>
      <c r="P1192" s="84" t="s">
        <v>29</v>
      </c>
      <c r="Q1192" s="62" t="n">
        <f aca="false">L1192*H1192*F1192</f>
        <v>0</v>
      </c>
      <c r="R1192" s="62" t="n">
        <f aca="false">R1191+Q1192</f>
        <v>118.788</v>
      </c>
    </row>
    <row r="1193" s="1" customFormat="true" ht="12.8" hidden="false" customHeight="false" outlineLevel="0" collapsed="false">
      <c r="A1193" s="93"/>
      <c r="B1193" s="93" t="s">
        <v>1813</v>
      </c>
      <c r="C1193" s="135" t="s">
        <v>1856</v>
      </c>
      <c r="D1193" s="64" t="s">
        <v>1855</v>
      </c>
      <c r="E1193" s="65" t="s">
        <v>1819</v>
      </c>
      <c r="F1193" s="65" t="n">
        <v>5</v>
      </c>
      <c r="G1193" s="66" t="n">
        <v>14.5</v>
      </c>
      <c r="H1193" s="90" t="n">
        <f aca="false">G1193*0.95</f>
        <v>13.775</v>
      </c>
      <c r="I1193" s="315" t="s">
        <v>1848</v>
      </c>
      <c r="J1193" s="68" t="s">
        <v>28</v>
      </c>
      <c r="K1193" s="309"/>
      <c r="L1193" s="58"/>
      <c r="M1193" s="58"/>
      <c r="N1193" s="71" t="n">
        <f aca="false">O1193*G1193</f>
        <v>0</v>
      </c>
      <c r="O1193" s="72" t="n">
        <f aca="false">M1193+L1193*F1193</f>
        <v>0</v>
      </c>
      <c r="P1193" s="73" t="s">
        <v>29</v>
      </c>
      <c r="Q1193" s="62" t="n">
        <f aca="false">L1193*H1193*F1193</f>
        <v>0</v>
      </c>
      <c r="R1193" s="62" t="n">
        <f aca="false">R1192+Q1193</f>
        <v>118.788</v>
      </c>
    </row>
    <row r="1194" s="1" customFormat="true" ht="12.8" hidden="false" customHeight="false" outlineLevel="0" collapsed="false">
      <c r="A1194" s="93"/>
      <c r="B1194" s="93" t="s">
        <v>1813</v>
      </c>
      <c r="C1194" s="95" t="s">
        <v>1857</v>
      </c>
      <c r="D1194" s="75" t="s">
        <v>1858</v>
      </c>
      <c r="E1194" s="76" t="s">
        <v>1819</v>
      </c>
      <c r="F1194" s="76" t="n">
        <v>5</v>
      </c>
      <c r="G1194" s="77" t="n">
        <v>14.5</v>
      </c>
      <c r="H1194" s="92" t="n">
        <f aca="false">G1194*0.95</f>
        <v>13.775</v>
      </c>
      <c r="I1194" s="79" t="s">
        <v>1851</v>
      </c>
      <c r="J1194" s="79" t="s">
        <v>28</v>
      </c>
      <c r="K1194" s="313"/>
      <c r="L1194" s="81"/>
      <c r="M1194" s="81"/>
      <c r="N1194" s="82" t="n">
        <f aca="false">O1194*G1194</f>
        <v>0</v>
      </c>
      <c r="O1194" s="83" t="n">
        <f aca="false">M1194+L1194*F1194</f>
        <v>0</v>
      </c>
      <c r="P1194" s="84" t="s">
        <v>29</v>
      </c>
      <c r="Q1194" s="62" t="n">
        <f aca="false">L1194*H1194*F1194</f>
        <v>0</v>
      </c>
      <c r="R1194" s="62" t="n">
        <f aca="false">R1193+Q1194</f>
        <v>118.788</v>
      </c>
    </row>
    <row r="1195" customFormat="false" ht="22.05" hidden="false" customHeight="false" outlineLevel="0" collapsed="false">
      <c r="A1195" s="48"/>
      <c r="B1195" s="48" t="s">
        <v>1813</v>
      </c>
      <c r="D1195" s="5" t="s">
        <v>1859</v>
      </c>
      <c r="E1195" s="85"/>
      <c r="F1195" s="85"/>
      <c r="G1195" s="85"/>
      <c r="H1195" s="86"/>
      <c r="I1195" s="85"/>
      <c r="J1195" s="85"/>
      <c r="K1195" s="85"/>
      <c r="L1195" s="88"/>
      <c r="M1195" s="88"/>
      <c r="O1195" s="88"/>
      <c r="P1195" s="89"/>
      <c r="Q1195" s="62" t="n">
        <f aca="false">L1195*H1195*F1195</f>
        <v>0</v>
      </c>
      <c r="R1195" s="62" t="n">
        <f aca="false">R1194+Q1195</f>
        <v>118.788</v>
      </c>
      <c r="S1195" s="1"/>
      <c r="T1195" s="1"/>
      <c r="U1195" s="1"/>
      <c r="V1195" s="1"/>
      <c r="W1195" s="1"/>
      <c r="X1195" s="1"/>
      <c r="Y1195" s="1"/>
    </row>
    <row r="1196" s="1" customFormat="true" ht="12.8" hidden="false" customHeight="false" outlineLevel="0" collapsed="false">
      <c r="A1196" s="93"/>
      <c r="B1196" s="93" t="s">
        <v>1813</v>
      </c>
      <c r="C1196" s="94" t="s">
        <v>1860</v>
      </c>
      <c r="D1196" s="52" t="s">
        <v>1861</v>
      </c>
      <c r="E1196" s="53" t="s">
        <v>1817</v>
      </c>
      <c r="F1196" s="53" t="n">
        <v>12</v>
      </c>
      <c r="G1196" s="54" t="n">
        <v>3.45</v>
      </c>
      <c r="H1196" s="90" t="n">
        <f aca="false">G1196*0.95</f>
        <v>3.2775</v>
      </c>
      <c r="I1196" s="315" t="s">
        <v>1862</v>
      </c>
      <c r="J1196" s="56" t="s">
        <v>28</v>
      </c>
      <c r="K1196" s="309"/>
      <c r="L1196" s="58"/>
      <c r="M1196" s="58"/>
      <c r="N1196" s="59" t="n">
        <f aca="false">O1196*G1196</f>
        <v>0</v>
      </c>
      <c r="O1196" s="60" t="n">
        <f aca="false">M1196+L1196*F1196</f>
        <v>0</v>
      </c>
      <c r="P1196" s="61" t="s">
        <v>29</v>
      </c>
      <c r="Q1196" s="62" t="n">
        <f aca="false">L1196*H1196*F1196</f>
        <v>0</v>
      </c>
      <c r="R1196" s="62" t="n">
        <f aca="false">R1195+Q1196</f>
        <v>118.788</v>
      </c>
    </row>
    <row r="1197" s="1" customFormat="true" ht="12.8" hidden="false" customHeight="false" outlineLevel="0" collapsed="false">
      <c r="A1197" s="93"/>
      <c r="B1197" s="93" t="s">
        <v>1813</v>
      </c>
      <c r="C1197" s="135" t="s">
        <v>1863</v>
      </c>
      <c r="D1197" s="64" t="s">
        <v>1864</v>
      </c>
      <c r="E1197" s="65" t="s">
        <v>1817</v>
      </c>
      <c r="F1197" s="65" t="n">
        <v>12</v>
      </c>
      <c r="G1197" s="66" t="n">
        <v>3.45</v>
      </c>
      <c r="H1197" s="91" t="n">
        <f aca="false">G1197*0.95</f>
        <v>3.2775</v>
      </c>
      <c r="I1197" s="317" t="s">
        <v>1862</v>
      </c>
      <c r="J1197" s="68" t="s">
        <v>28</v>
      </c>
      <c r="K1197" s="310"/>
      <c r="L1197" s="70"/>
      <c r="M1197" s="70"/>
      <c r="N1197" s="71" t="n">
        <f aca="false">O1197*G1197</f>
        <v>0</v>
      </c>
      <c r="O1197" s="72" t="n">
        <f aca="false">M1197+L1197*F1197</f>
        <v>0</v>
      </c>
      <c r="P1197" s="73" t="s">
        <v>29</v>
      </c>
      <c r="Q1197" s="62" t="n">
        <f aca="false">L1197*H1197*F1197</f>
        <v>0</v>
      </c>
      <c r="R1197" s="62" t="n">
        <f aca="false">R1196+Q1197</f>
        <v>118.788</v>
      </c>
    </row>
    <row r="1198" s="1" customFormat="true" ht="12.8" hidden="false" customHeight="false" outlineLevel="0" collapsed="false">
      <c r="A1198" s="93"/>
      <c r="B1198" s="93" t="s">
        <v>1813</v>
      </c>
      <c r="C1198" s="135" t="s">
        <v>1865</v>
      </c>
      <c r="D1198" s="64" t="s">
        <v>1853</v>
      </c>
      <c r="E1198" s="65" t="s">
        <v>1817</v>
      </c>
      <c r="F1198" s="65" t="n">
        <v>12</v>
      </c>
      <c r="G1198" s="66" t="n">
        <v>3.77</v>
      </c>
      <c r="H1198" s="91" t="n">
        <f aca="false">G1198*0.95</f>
        <v>3.5815</v>
      </c>
      <c r="I1198" s="317" t="s">
        <v>1862</v>
      </c>
      <c r="J1198" s="68" t="s">
        <v>28</v>
      </c>
      <c r="K1198" s="310"/>
      <c r="L1198" s="70"/>
      <c r="M1198" s="70"/>
      <c r="N1198" s="71" t="n">
        <f aca="false">O1198*G1198</f>
        <v>0</v>
      </c>
      <c r="O1198" s="72" t="n">
        <f aca="false">M1198+L1198*F1198</f>
        <v>0</v>
      </c>
      <c r="P1198" s="73" t="s">
        <v>29</v>
      </c>
      <c r="Q1198" s="62" t="n">
        <f aca="false">L1198*H1198*F1198</f>
        <v>0</v>
      </c>
      <c r="R1198" s="62" t="n">
        <f aca="false">R1197+Q1198</f>
        <v>118.788</v>
      </c>
    </row>
    <row r="1199" s="1" customFormat="true" ht="12.8" hidden="false" customHeight="false" outlineLevel="0" collapsed="false">
      <c r="A1199" s="93"/>
      <c r="B1199" s="93" t="s">
        <v>1813</v>
      </c>
      <c r="C1199" s="135" t="s">
        <v>1866</v>
      </c>
      <c r="D1199" s="64" t="s">
        <v>1867</v>
      </c>
      <c r="E1199" s="65" t="s">
        <v>1817</v>
      </c>
      <c r="F1199" s="65" t="n">
        <v>12</v>
      </c>
      <c r="G1199" s="66" t="n">
        <v>3.45</v>
      </c>
      <c r="H1199" s="92" t="n">
        <f aca="false">G1199*0.95</f>
        <v>3.2775</v>
      </c>
      <c r="I1199" s="317" t="s">
        <v>1862</v>
      </c>
      <c r="J1199" s="68" t="s">
        <v>28</v>
      </c>
      <c r="K1199" s="313"/>
      <c r="L1199" s="81"/>
      <c r="M1199" s="81"/>
      <c r="N1199" s="71" t="n">
        <f aca="false">O1199*G1199</f>
        <v>0</v>
      </c>
      <c r="O1199" s="72" t="n">
        <f aca="false">M1199+L1199*F1199</f>
        <v>0</v>
      </c>
      <c r="P1199" s="73" t="s">
        <v>29</v>
      </c>
      <c r="Q1199" s="62" t="n">
        <f aca="false">L1199*H1199*F1199</f>
        <v>0</v>
      </c>
      <c r="R1199" s="62" t="n">
        <f aca="false">R1198+Q1199</f>
        <v>118.788</v>
      </c>
    </row>
    <row r="1200" s="1" customFormat="true" ht="12.8" hidden="false" customHeight="false" outlineLevel="0" collapsed="false">
      <c r="A1200" s="93"/>
      <c r="B1200" s="93" t="s">
        <v>1813</v>
      </c>
      <c r="C1200" s="142" t="s">
        <v>1868</v>
      </c>
      <c r="D1200" s="98" t="s">
        <v>1869</v>
      </c>
      <c r="E1200" s="99" t="s">
        <v>1819</v>
      </c>
      <c r="F1200" s="99" t="n">
        <v>8</v>
      </c>
      <c r="G1200" s="100" t="n">
        <v>13.8</v>
      </c>
      <c r="H1200" s="101" t="n">
        <f aca="false">G1200*0.95</f>
        <v>13.11</v>
      </c>
      <c r="I1200" s="314" t="s">
        <v>1862</v>
      </c>
      <c r="J1200" s="102" t="s">
        <v>28</v>
      </c>
      <c r="K1200" s="318"/>
      <c r="L1200" s="104"/>
      <c r="M1200" s="104"/>
      <c r="N1200" s="105" t="n">
        <f aca="false">O1200*G1200</f>
        <v>0</v>
      </c>
      <c r="O1200" s="106" t="n">
        <f aca="false">M1200+L1200*F1200</f>
        <v>0</v>
      </c>
      <c r="P1200" s="107" t="s">
        <v>29</v>
      </c>
      <c r="Q1200" s="62" t="n">
        <f aca="false">L1200*H1200*F1200</f>
        <v>0</v>
      </c>
      <c r="R1200" s="62" t="n">
        <f aca="false">R1199+Q1200</f>
        <v>118.788</v>
      </c>
    </row>
    <row r="1201" customFormat="false" ht="22.05" hidden="false" customHeight="false" outlineLevel="0" collapsed="false">
      <c r="A1201" s="48"/>
      <c r="B1201" s="48" t="s">
        <v>1813</v>
      </c>
      <c r="D1201" s="5" t="s">
        <v>1870</v>
      </c>
      <c r="E1201" s="186"/>
      <c r="F1201" s="186"/>
      <c r="G1201" s="186"/>
      <c r="H1201" s="187"/>
      <c r="I1201" s="186"/>
      <c r="J1201" s="186"/>
      <c r="K1201" s="186"/>
      <c r="O1201" s="88"/>
      <c r="P1201" s="89"/>
      <c r="Q1201" s="62" t="n">
        <f aca="false">L1201*H1201*F1201</f>
        <v>0</v>
      </c>
      <c r="R1201" s="62" t="n">
        <f aca="false">R1200+Q1201</f>
        <v>118.788</v>
      </c>
      <c r="S1201" s="1"/>
      <c r="T1201" s="1"/>
      <c r="U1201" s="1"/>
      <c r="V1201" s="1"/>
      <c r="W1201" s="1"/>
      <c r="X1201" s="1"/>
      <c r="Y1201" s="1"/>
    </row>
    <row r="1202" s="1" customFormat="true" ht="12.8" hidden="false" customHeight="false" outlineLevel="0" collapsed="false">
      <c r="A1202" s="93"/>
      <c r="B1202" s="93" t="s">
        <v>1813</v>
      </c>
      <c r="C1202" s="94" t="s">
        <v>1871</v>
      </c>
      <c r="D1202" s="52" t="s">
        <v>1872</v>
      </c>
      <c r="E1202" s="53" t="s">
        <v>1873</v>
      </c>
      <c r="F1202" s="53" t="n">
        <v>12</v>
      </c>
      <c r="G1202" s="54" t="n">
        <v>2.62</v>
      </c>
      <c r="H1202" s="193" t="n">
        <f aca="false">G1202*0.95</f>
        <v>2.489</v>
      </c>
      <c r="I1202" s="56" t="s">
        <v>213</v>
      </c>
      <c r="J1202" s="56" t="s">
        <v>28</v>
      </c>
      <c r="K1202" s="309"/>
      <c r="L1202" s="58"/>
      <c r="M1202" s="58"/>
      <c r="N1202" s="59" t="n">
        <f aca="false">O1202*G1202</f>
        <v>0</v>
      </c>
      <c r="O1202" s="60" t="n">
        <f aca="false">M1202+L1202*F1202</f>
        <v>0</v>
      </c>
      <c r="P1202" s="61" t="s">
        <v>29</v>
      </c>
      <c r="Q1202" s="62" t="n">
        <f aca="false">L1202*H1202*F1202</f>
        <v>0</v>
      </c>
      <c r="R1202" s="62" t="n">
        <f aca="false">R1201+Q1202</f>
        <v>118.788</v>
      </c>
    </row>
    <row r="1203" s="1" customFormat="true" ht="12.8" hidden="false" customHeight="false" outlineLevel="0" collapsed="false">
      <c r="A1203" s="93"/>
      <c r="B1203" s="93" t="s">
        <v>1813</v>
      </c>
      <c r="C1203" s="135" t="s">
        <v>1874</v>
      </c>
      <c r="D1203" s="64" t="s">
        <v>1875</v>
      </c>
      <c r="E1203" s="65" t="s">
        <v>1873</v>
      </c>
      <c r="F1203" s="65" t="n">
        <v>12</v>
      </c>
      <c r="G1203" s="66" t="n">
        <v>2.62</v>
      </c>
      <c r="H1203" s="109" t="n">
        <f aca="false">G1203*0.95</f>
        <v>2.489</v>
      </c>
      <c r="I1203" s="68" t="s">
        <v>213</v>
      </c>
      <c r="J1203" s="68" t="s">
        <v>28</v>
      </c>
      <c r="K1203" s="319"/>
      <c r="L1203" s="70"/>
      <c r="M1203" s="70"/>
      <c r="N1203" s="71" t="n">
        <f aca="false">O1203*G1203</f>
        <v>0</v>
      </c>
      <c r="O1203" s="72" t="n">
        <f aca="false">M1203+L1203*F1203</f>
        <v>0</v>
      </c>
      <c r="P1203" s="73" t="s">
        <v>29</v>
      </c>
      <c r="Q1203" s="62" t="n">
        <f aca="false">L1203*H1203*F1203</f>
        <v>0</v>
      </c>
      <c r="R1203" s="62" t="n">
        <f aca="false">R1202+Q1203</f>
        <v>118.788</v>
      </c>
    </row>
    <row r="1204" s="1" customFormat="true" ht="12.8" hidden="false" customHeight="false" outlineLevel="0" collapsed="false">
      <c r="A1204" s="93"/>
      <c r="B1204" s="93" t="s">
        <v>1813</v>
      </c>
      <c r="C1204" s="135" t="s">
        <v>1876</v>
      </c>
      <c r="D1204" s="64" t="s">
        <v>1877</v>
      </c>
      <c r="E1204" s="65" t="s">
        <v>1878</v>
      </c>
      <c r="F1204" s="65" t="n">
        <v>6</v>
      </c>
      <c r="G1204" s="66" t="n">
        <v>3.34</v>
      </c>
      <c r="H1204" s="109" t="n">
        <f aca="false">G1204*0.95</f>
        <v>3.173</v>
      </c>
      <c r="I1204" s="68" t="s">
        <v>213</v>
      </c>
      <c r="J1204" s="68" t="s">
        <v>28</v>
      </c>
      <c r="K1204" s="319"/>
      <c r="L1204" s="70"/>
      <c r="M1204" s="70"/>
      <c r="N1204" s="71" t="n">
        <f aca="false">O1204*G1204</f>
        <v>0</v>
      </c>
      <c r="O1204" s="72" t="n">
        <f aca="false">M1204+L1204*F1204</f>
        <v>0</v>
      </c>
      <c r="P1204" s="73" t="s">
        <v>29</v>
      </c>
      <c r="Q1204" s="62" t="n">
        <f aca="false">L1204*H1204*F1204</f>
        <v>0</v>
      </c>
      <c r="R1204" s="62" t="n">
        <f aca="false">R1203+Q1204</f>
        <v>118.788</v>
      </c>
    </row>
    <row r="1205" s="1" customFormat="true" ht="12.8" hidden="false" customHeight="false" outlineLevel="0" collapsed="false">
      <c r="A1205" s="93"/>
      <c r="B1205" s="93" t="s">
        <v>1813</v>
      </c>
      <c r="C1205" s="95" t="s">
        <v>1879</v>
      </c>
      <c r="D1205" s="75" t="s">
        <v>1880</v>
      </c>
      <c r="E1205" s="76" t="s">
        <v>1881</v>
      </c>
      <c r="F1205" s="76" t="n">
        <v>12</v>
      </c>
      <c r="G1205" s="77" t="n">
        <v>3.62</v>
      </c>
      <c r="H1205" s="111" t="n">
        <f aca="false">G1205*0.95</f>
        <v>3.439</v>
      </c>
      <c r="I1205" s="79" t="s">
        <v>213</v>
      </c>
      <c r="J1205" s="79" t="s">
        <v>28</v>
      </c>
      <c r="K1205" s="320"/>
      <c r="L1205" s="81"/>
      <c r="M1205" s="81"/>
      <c r="N1205" s="82" t="n">
        <f aca="false">O1205*G1205</f>
        <v>0</v>
      </c>
      <c r="O1205" s="83" t="n">
        <f aca="false">M1205+L1205*F1205</f>
        <v>0</v>
      </c>
      <c r="P1205" s="84" t="s">
        <v>29</v>
      </c>
      <c r="Q1205" s="62" t="n">
        <f aca="false">L1205*H1205*F1205</f>
        <v>0</v>
      </c>
      <c r="R1205" s="62" t="n">
        <f aca="false">R1204+Q1205</f>
        <v>118.788</v>
      </c>
    </row>
    <row r="1206" customFormat="false" ht="22.05" hidden="false" customHeight="false" outlineLevel="0" collapsed="false">
      <c r="A1206" s="48" t="s">
        <v>50</v>
      </c>
      <c r="B1206" s="48" t="s">
        <v>1813</v>
      </c>
      <c r="D1206" s="5" t="s">
        <v>1882</v>
      </c>
      <c r="E1206" s="186"/>
      <c r="F1206" s="186"/>
      <c r="G1206" s="186"/>
      <c r="H1206" s="187"/>
      <c r="I1206" s="186"/>
      <c r="J1206" s="186"/>
      <c r="K1206" s="186"/>
      <c r="O1206" s="88"/>
      <c r="P1206" s="89"/>
      <c r="Q1206" s="62" t="n">
        <f aca="false">L1206*H1206*F1206</f>
        <v>0</v>
      </c>
      <c r="R1206" s="62" t="n">
        <f aca="false">R1205+Q1206</f>
        <v>118.788</v>
      </c>
      <c r="S1206" s="1"/>
      <c r="T1206" s="1"/>
      <c r="U1206" s="1"/>
      <c r="V1206" s="1"/>
      <c r="W1206" s="1"/>
      <c r="X1206" s="1"/>
      <c r="Y1206" s="1"/>
    </row>
    <row r="1207" s="1" customFormat="true" ht="12.8" hidden="false" customHeight="false" outlineLevel="0" collapsed="false">
      <c r="A1207" s="93" t="s">
        <v>50</v>
      </c>
      <c r="B1207" s="93" t="s">
        <v>1813</v>
      </c>
      <c r="C1207" s="142" t="s">
        <v>1883</v>
      </c>
      <c r="D1207" s="98" t="s">
        <v>1884</v>
      </c>
      <c r="E1207" s="99" t="s">
        <v>1885</v>
      </c>
      <c r="F1207" s="99" t="n">
        <v>2</v>
      </c>
      <c r="G1207" s="100" t="n">
        <v>30</v>
      </c>
      <c r="H1207" s="101" t="n">
        <f aca="false">G1207*0.95</f>
        <v>28.5</v>
      </c>
      <c r="I1207" s="102" t="s">
        <v>213</v>
      </c>
      <c r="J1207" s="102" t="s">
        <v>28</v>
      </c>
      <c r="K1207" s="318"/>
      <c r="L1207" s="104"/>
      <c r="M1207" s="104"/>
      <c r="N1207" s="105" t="n">
        <f aca="false">O1207*G1207</f>
        <v>0</v>
      </c>
      <c r="O1207" s="106" t="n">
        <f aca="false">M1207+L1207*F1207</f>
        <v>0</v>
      </c>
      <c r="P1207" s="107" t="s">
        <v>29</v>
      </c>
      <c r="Q1207" s="62" t="n">
        <f aca="false">L1207*H1207*F1207</f>
        <v>0</v>
      </c>
      <c r="R1207" s="62" t="n">
        <f aca="false">R1206+Q1207</f>
        <v>118.788</v>
      </c>
    </row>
    <row r="1208" customFormat="false" ht="22.05" hidden="false" customHeight="false" outlineLevel="0" collapsed="false">
      <c r="A1208" s="48"/>
      <c r="B1208" s="48" t="s">
        <v>1813</v>
      </c>
      <c r="D1208" s="5" t="s">
        <v>1886</v>
      </c>
      <c r="E1208" s="85"/>
      <c r="F1208" s="85"/>
      <c r="G1208" s="85"/>
      <c r="H1208" s="86"/>
      <c r="I1208" s="85"/>
      <c r="J1208" s="85"/>
      <c r="K1208" s="85"/>
      <c r="L1208" s="88"/>
      <c r="M1208" s="88"/>
      <c r="O1208" s="88"/>
      <c r="P1208" s="89"/>
      <c r="Q1208" s="62" t="n">
        <f aca="false">L1208*H1208*F1208</f>
        <v>0</v>
      </c>
      <c r="R1208" s="62" t="n">
        <f aca="false">R1207+Q1208</f>
        <v>118.788</v>
      </c>
      <c r="S1208" s="1"/>
      <c r="T1208" s="1"/>
      <c r="U1208" s="1"/>
      <c r="V1208" s="1"/>
      <c r="W1208" s="1"/>
      <c r="X1208" s="1"/>
      <c r="Y1208" s="1"/>
    </row>
    <row r="1209" s="1" customFormat="true" ht="12.8" hidden="false" customHeight="false" outlineLevel="0" collapsed="false">
      <c r="A1209" s="93"/>
      <c r="B1209" s="93" t="s">
        <v>1813</v>
      </c>
      <c r="C1209" s="142" t="s">
        <v>1887</v>
      </c>
      <c r="D1209" s="98" t="s">
        <v>1888</v>
      </c>
      <c r="E1209" s="99" t="s">
        <v>1889</v>
      </c>
      <c r="F1209" s="99" t="n">
        <v>12</v>
      </c>
      <c r="G1209" s="100" t="n">
        <v>1.97</v>
      </c>
      <c r="H1209" s="101" t="n">
        <f aca="false">G1209*0.95</f>
        <v>1.8715</v>
      </c>
      <c r="I1209" s="102" t="s">
        <v>205</v>
      </c>
      <c r="J1209" s="102" t="s">
        <v>28</v>
      </c>
      <c r="K1209" s="318"/>
      <c r="L1209" s="104"/>
      <c r="M1209" s="104"/>
      <c r="N1209" s="105" t="n">
        <f aca="false">O1209*G1209</f>
        <v>0</v>
      </c>
      <c r="O1209" s="106" t="n">
        <f aca="false">M1209+L1209*F1209</f>
        <v>0</v>
      </c>
      <c r="P1209" s="107" t="s">
        <v>29</v>
      </c>
      <c r="Q1209" s="62" t="n">
        <f aca="false">L1209*H1209*F1209</f>
        <v>0</v>
      </c>
      <c r="R1209" s="62" t="n">
        <f aca="false">R1208+Q1209</f>
        <v>118.788</v>
      </c>
    </row>
    <row r="1210" customFormat="false" ht="13.8" hidden="false" customHeight="false" outlineLevel="0" collapsed="false">
      <c r="A1210" s="48"/>
      <c r="B1210" s="48"/>
      <c r="Q1210" s="62" t="n">
        <f aca="false">L1210*H1210*F1210</f>
        <v>0</v>
      </c>
      <c r="R1210" s="62" t="n">
        <f aca="false">R1209+Q1210</f>
        <v>118.788</v>
      </c>
      <c r="S1210" s="1"/>
      <c r="T1210" s="1"/>
      <c r="U1210" s="1"/>
      <c r="V1210" s="1"/>
      <c r="W1210" s="1"/>
      <c r="X1210" s="1"/>
      <c r="Y1210" s="1"/>
    </row>
    <row r="1211" customFormat="false" ht="33.85" hidden="false" customHeight="false" outlineLevel="0" collapsed="false">
      <c r="A1211" s="48"/>
      <c r="B1211" s="48"/>
      <c r="D1211" s="33" t="s">
        <v>1890</v>
      </c>
      <c r="E1211" s="33"/>
      <c r="F1211" s="33"/>
      <c r="G1211" s="33"/>
      <c r="H1211" s="33"/>
      <c r="I1211" s="33"/>
      <c r="J1211" s="33"/>
      <c r="K1211" s="33"/>
      <c r="Q1211" s="62" t="n">
        <f aca="false">L1211*H1211*F1211</f>
        <v>0</v>
      </c>
      <c r="R1211" s="62" t="n">
        <f aca="false">R1210+Q1211</f>
        <v>118.788</v>
      </c>
      <c r="S1211" s="1"/>
      <c r="T1211" s="1"/>
      <c r="U1211" s="1"/>
      <c r="V1211" s="1"/>
      <c r="W1211" s="1"/>
      <c r="X1211" s="1"/>
      <c r="Y1211" s="1"/>
    </row>
    <row r="1212" customFormat="false" ht="14.25" hidden="false" customHeight="true" outlineLevel="0" collapsed="false">
      <c r="A1212" s="117"/>
      <c r="B1212" s="117"/>
      <c r="C1212" s="7"/>
      <c r="D1212" s="7"/>
      <c r="E1212" s="34" t="s">
        <v>4</v>
      </c>
      <c r="F1212" s="35" t="s">
        <v>5</v>
      </c>
      <c r="G1212" s="36" t="s">
        <v>1891</v>
      </c>
      <c r="H1212" s="37" t="s">
        <v>1892</v>
      </c>
      <c r="I1212" s="38" t="s">
        <v>8</v>
      </c>
      <c r="J1212" s="39" t="s">
        <v>9</v>
      </c>
      <c r="K1212" s="264" t="s">
        <v>10</v>
      </c>
      <c r="L1212" s="41" t="s">
        <v>11</v>
      </c>
      <c r="M1212" s="41"/>
      <c r="N1212" s="41"/>
      <c r="O1212" s="41"/>
      <c r="P1212" s="41"/>
      <c r="Q1212" s="62"/>
      <c r="R1212" s="62" t="n">
        <f aca="false">R1211+Q1212</f>
        <v>118.788</v>
      </c>
      <c r="S1212" s="1"/>
      <c r="T1212" s="1"/>
      <c r="U1212" s="1"/>
      <c r="V1212" s="1"/>
      <c r="W1212" s="1"/>
      <c r="X1212" s="1"/>
      <c r="Y1212" s="1"/>
    </row>
    <row r="1213" customFormat="false" ht="14.25" hidden="false" customHeight="true" outlineLevel="0" collapsed="false">
      <c r="A1213" s="48"/>
      <c r="B1213" s="48"/>
      <c r="C1213" s="43" t="s">
        <v>14</v>
      </c>
      <c r="D1213" s="43" t="s">
        <v>15</v>
      </c>
      <c r="E1213" s="34"/>
      <c r="F1213" s="35"/>
      <c r="G1213" s="36"/>
      <c r="H1213" s="37"/>
      <c r="I1213" s="38"/>
      <c r="J1213" s="39"/>
      <c r="K1213" s="264"/>
      <c r="L1213" s="44" t="s">
        <v>1893</v>
      </c>
      <c r="M1213" s="44"/>
      <c r="N1213" s="45" t="s">
        <v>17</v>
      </c>
      <c r="O1213" s="46" t="s">
        <v>18</v>
      </c>
      <c r="P1213" s="47" t="s">
        <v>19</v>
      </c>
      <c r="Q1213" s="62"/>
      <c r="R1213" s="62" t="n">
        <f aca="false">R1212+Q1213</f>
        <v>118.788</v>
      </c>
      <c r="S1213" s="1"/>
      <c r="T1213" s="1"/>
      <c r="U1213" s="1"/>
      <c r="V1213" s="1"/>
      <c r="W1213" s="1"/>
      <c r="X1213" s="1"/>
      <c r="Y1213" s="1"/>
    </row>
    <row r="1214" customFormat="false" ht="13.8" hidden="false" customHeight="false" outlineLevel="0" collapsed="false">
      <c r="A1214" s="48"/>
      <c r="B1214" s="48"/>
      <c r="C1214" s="43"/>
      <c r="D1214" s="43"/>
      <c r="E1214" s="34"/>
      <c r="F1214" s="35"/>
      <c r="G1214" s="36"/>
      <c r="H1214" s="37"/>
      <c r="I1214" s="38"/>
      <c r="J1214" s="39"/>
      <c r="K1214" s="264"/>
      <c r="L1214" s="44"/>
      <c r="M1214" s="44"/>
      <c r="N1214" s="45"/>
      <c r="O1214" s="46"/>
      <c r="P1214" s="47"/>
      <c r="Q1214" s="62" t="n">
        <f aca="false">L1214*H1214*F1214</f>
        <v>0</v>
      </c>
      <c r="R1214" s="62" t="n">
        <f aca="false">R1213+Q1214</f>
        <v>118.788</v>
      </c>
      <c r="S1214" s="1"/>
      <c r="T1214" s="1"/>
      <c r="U1214" s="1"/>
      <c r="V1214" s="1"/>
      <c r="W1214" s="1"/>
      <c r="X1214" s="1"/>
      <c r="Y1214" s="1"/>
    </row>
    <row r="1215" customFormat="false" ht="22.05" hidden="false" customHeight="false" outlineLevel="0" collapsed="false">
      <c r="A1215" s="48"/>
      <c r="B1215" s="48" t="s">
        <v>1894</v>
      </c>
      <c r="D1215" s="194" t="s">
        <v>1895</v>
      </c>
      <c r="E1215" s="194"/>
      <c r="F1215" s="194"/>
      <c r="G1215" s="194"/>
      <c r="H1215" s="195"/>
      <c r="I1215" s="194"/>
      <c r="J1215" s="194"/>
      <c r="K1215" s="194"/>
      <c r="L1215" s="194"/>
      <c r="M1215" s="194"/>
      <c r="N1215" s="194"/>
      <c r="O1215" s="194"/>
      <c r="P1215" s="194"/>
      <c r="Q1215" s="62" t="n">
        <f aca="false">L1215*H1215*F1215</f>
        <v>0</v>
      </c>
      <c r="R1215" s="62" t="n">
        <f aca="false">R1214+Q1215</f>
        <v>118.788</v>
      </c>
      <c r="S1215" s="1"/>
      <c r="T1215" s="1"/>
      <c r="U1215" s="1"/>
      <c r="V1215" s="1"/>
      <c r="W1215" s="1"/>
      <c r="X1215" s="1"/>
      <c r="Y1215" s="1"/>
    </row>
    <row r="1216" s="1" customFormat="true" ht="12.8" hidden="false" customHeight="false" outlineLevel="0" collapsed="false">
      <c r="A1216" s="93"/>
      <c r="B1216" s="93" t="s">
        <v>1894</v>
      </c>
      <c r="C1216" s="142" t="s">
        <v>1896</v>
      </c>
      <c r="D1216" s="98" t="s">
        <v>1897</v>
      </c>
      <c r="E1216" s="99" t="n">
        <v>200</v>
      </c>
      <c r="F1216" s="99" t="n">
        <v>1</v>
      </c>
      <c r="G1216" s="100" t="n">
        <v>27</v>
      </c>
      <c r="H1216" s="101" t="n">
        <f aca="false">G1216*0.95</f>
        <v>25.65</v>
      </c>
      <c r="I1216" s="102" t="s">
        <v>1898</v>
      </c>
      <c r="J1216" s="102" t="s">
        <v>28</v>
      </c>
      <c r="K1216" s="106"/>
      <c r="L1216" s="104"/>
      <c r="M1216" s="104"/>
      <c r="N1216" s="105" t="n">
        <f aca="false">O1216*G1216</f>
        <v>0</v>
      </c>
      <c r="O1216" s="106" t="n">
        <f aca="false">M1216+L1216*F1216</f>
        <v>0</v>
      </c>
      <c r="P1216" s="107" t="s">
        <v>29</v>
      </c>
      <c r="Q1216" s="62" t="n">
        <f aca="false">L1216*H1216*F1216</f>
        <v>0</v>
      </c>
      <c r="R1216" s="62" t="n">
        <f aca="false">R1215+Q1216</f>
        <v>118.788</v>
      </c>
    </row>
    <row r="1217" customFormat="false" ht="13.8" hidden="false" customHeight="false" outlineLevel="0" collapsed="false">
      <c r="A1217" s="48"/>
      <c r="B1217" s="48"/>
      <c r="Q1217" s="62" t="n">
        <f aca="false">L1217*H1217*F1217</f>
        <v>0</v>
      </c>
      <c r="R1217" s="62" t="n">
        <f aca="false">R1216+Q1217</f>
        <v>118.788</v>
      </c>
      <c r="S1217" s="1"/>
      <c r="T1217" s="1"/>
      <c r="U1217" s="1"/>
      <c r="V1217" s="1"/>
      <c r="W1217" s="1"/>
      <c r="X1217" s="1"/>
      <c r="Y1217" s="1"/>
    </row>
    <row r="1218" customFormat="false" ht="13.8" hidden="false" customHeight="false" outlineLevel="0" collapsed="false">
      <c r="A1218" s="48"/>
      <c r="B1218" s="48"/>
      <c r="Q1218" s="62" t="n">
        <f aca="false">L1218*H1218*F1218</f>
        <v>0</v>
      </c>
      <c r="R1218" s="62" t="n">
        <f aca="false">R1217+Q1218</f>
        <v>118.788</v>
      </c>
      <c r="S1218" s="1"/>
      <c r="T1218" s="1"/>
      <c r="U1218" s="1"/>
      <c r="V1218" s="1"/>
      <c r="W1218" s="1"/>
      <c r="X1218" s="1"/>
      <c r="Y1218" s="1"/>
    </row>
    <row r="1219" customFormat="false" ht="13.8" hidden="false" customHeight="false" outlineLevel="0" collapsed="false">
      <c r="A1219" s="48"/>
      <c r="B1219" s="48"/>
      <c r="Q1219" s="62" t="n">
        <f aca="false">L1219*H1219*F1219</f>
        <v>0</v>
      </c>
      <c r="R1219" s="62" t="n">
        <f aca="false">R1218+Q1219</f>
        <v>118.788</v>
      </c>
      <c r="S1219" s="1"/>
      <c r="T1219" s="1"/>
      <c r="U1219" s="1"/>
      <c r="V1219" s="1"/>
      <c r="W1219" s="1"/>
      <c r="X1219" s="1"/>
      <c r="Y1219" s="1"/>
    </row>
    <row r="1220" customFormat="false" ht="13.8" hidden="false" customHeight="false" outlineLevel="0" collapsed="false">
      <c r="A1220" s="48"/>
      <c r="B1220" s="48"/>
      <c r="Q1220" s="62" t="n">
        <f aca="false">L1220*H1220*F1220</f>
        <v>0</v>
      </c>
      <c r="R1220" s="62" t="n">
        <f aca="false">R1219+Q1220</f>
        <v>118.788</v>
      </c>
      <c r="S1220" s="1"/>
      <c r="T1220" s="1"/>
      <c r="U1220" s="1"/>
      <c r="V1220" s="1"/>
      <c r="W1220" s="1"/>
      <c r="X1220" s="1"/>
      <c r="Y1220" s="1"/>
    </row>
    <row r="1221" customFormat="false" ht="33.85" hidden="false" customHeight="false" outlineLevel="0" collapsed="false">
      <c r="A1221" s="48"/>
      <c r="B1221" s="48" t="s">
        <v>1899</v>
      </c>
      <c r="D1221" s="33" t="s">
        <v>1900</v>
      </c>
      <c r="E1221" s="33"/>
      <c r="F1221" s="33"/>
      <c r="G1221" s="33"/>
      <c r="H1221" s="33"/>
      <c r="I1221" s="33"/>
      <c r="J1221" s="33"/>
      <c r="K1221" s="33"/>
      <c r="Q1221" s="62" t="n">
        <f aca="false">L1221*H1221*F1221</f>
        <v>0</v>
      </c>
      <c r="R1221" s="62" t="n">
        <f aca="false">R1220+Q1221</f>
        <v>118.788</v>
      </c>
      <c r="S1221" s="1"/>
      <c r="T1221" s="1"/>
      <c r="U1221" s="1"/>
      <c r="V1221" s="1"/>
      <c r="W1221" s="1"/>
      <c r="X1221" s="1"/>
      <c r="Y1221" s="1"/>
    </row>
    <row r="1222" customFormat="false" ht="14.25" hidden="false" customHeight="true" outlineLevel="0" collapsed="false">
      <c r="A1222" s="117"/>
      <c r="B1222" s="117"/>
      <c r="C1222" s="7"/>
      <c r="D1222" s="7"/>
      <c r="E1222" s="34" t="s">
        <v>4</v>
      </c>
      <c r="F1222" s="35" t="s">
        <v>5</v>
      </c>
      <c r="G1222" s="36" t="s">
        <v>6</v>
      </c>
      <c r="H1222" s="37" t="s">
        <v>7</v>
      </c>
      <c r="I1222" s="38" t="s">
        <v>8</v>
      </c>
      <c r="J1222" s="39" t="s">
        <v>9</v>
      </c>
      <c r="K1222" s="264" t="s">
        <v>10</v>
      </c>
      <c r="L1222" s="41" t="s">
        <v>11</v>
      </c>
      <c r="M1222" s="41"/>
      <c r="N1222" s="41"/>
      <c r="O1222" s="41"/>
      <c r="P1222" s="41"/>
      <c r="Q1222" s="62"/>
      <c r="R1222" s="62" t="n">
        <f aca="false">R1221+Q1222</f>
        <v>118.788</v>
      </c>
      <c r="S1222" s="1"/>
      <c r="T1222" s="1"/>
      <c r="U1222" s="1"/>
      <c r="V1222" s="1"/>
      <c r="W1222" s="1"/>
      <c r="X1222" s="1"/>
      <c r="Y1222" s="1"/>
    </row>
    <row r="1223" customFormat="false" ht="14.25" hidden="false" customHeight="true" outlineLevel="0" collapsed="false">
      <c r="A1223" s="48"/>
      <c r="B1223" s="48" t="s">
        <v>1899</v>
      </c>
      <c r="C1223" s="43" t="s">
        <v>14</v>
      </c>
      <c r="D1223" s="43" t="s">
        <v>15</v>
      </c>
      <c r="E1223" s="34"/>
      <c r="F1223" s="35"/>
      <c r="G1223" s="36"/>
      <c r="H1223" s="37"/>
      <c r="I1223" s="38"/>
      <c r="J1223" s="39"/>
      <c r="K1223" s="264"/>
      <c r="L1223" s="210" t="s">
        <v>16</v>
      </c>
      <c r="M1223" s="44" t="s">
        <v>410</v>
      </c>
      <c r="N1223" s="45" t="s">
        <v>17</v>
      </c>
      <c r="O1223" s="46" t="s">
        <v>18</v>
      </c>
      <c r="P1223" s="47" t="s">
        <v>19</v>
      </c>
      <c r="Q1223" s="62"/>
      <c r="R1223" s="62" t="n">
        <f aca="false">R1222+Q1223</f>
        <v>118.788</v>
      </c>
      <c r="S1223" s="1"/>
      <c r="T1223" s="1"/>
      <c r="U1223" s="1"/>
      <c r="V1223" s="1"/>
      <c r="W1223" s="1"/>
      <c r="X1223" s="1"/>
      <c r="Y1223" s="1"/>
    </row>
    <row r="1224" customFormat="false" ht="13.8" hidden="false" customHeight="false" outlineLevel="0" collapsed="false">
      <c r="A1224" s="48"/>
      <c r="B1224" s="48" t="s">
        <v>1899</v>
      </c>
      <c r="C1224" s="43"/>
      <c r="D1224" s="43"/>
      <c r="E1224" s="34"/>
      <c r="F1224" s="35"/>
      <c r="G1224" s="36"/>
      <c r="H1224" s="37"/>
      <c r="I1224" s="38"/>
      <c r="J1224" s="39"/>
      <c r="K1224" s="264"/>
      <c r="L1224" s="210"/>
      <c r="M1224" s="44"/>
      <c r="N1224" s="45"/>
      <c r="O1224" s="46"/>
      <c r="P1224" s="47"/>
      <c r="Q1224" s="62" t="n">
        <f aca="false">L1224*H1224*F1224</f>
        <v>0</v>
      </c>
      <c r="R1224" s="62" t="n">
        <f aca="false">R1223+Q1224</f>
        <v>118.788</v>
      </c>
      <c r="S1224" s="1"/>
      <c r="T1224" s="1"/>
      <c r="U1224" s="1"/>
      <c r="V1224" s="1"/>
      <c r="W1224" s="1"/>
      <c r="X1224" s="1"/>
      <c r="Y1224" s="1"/>
    </row>
    <row r="1225" customFormat="false" ht="22.05" hidden="false" customHeight="false" outlineLevel="0" collapsed="false">
      <c r="A1225" s="48"/>
      <c r="B1225" s="48" t="s">
        <v>1899</v>
      </c>
      <c r="D1225" s="5" t="s">
        <v>1901</v>
      </c>
      <c r="E1225" s="5"/>
      <c r="F1225" s="5"/>
      <c r="G1225" s="5"/>
      <c r="H1225" s="206"/>
      <c r="I1225" s="5"/>
      <c r="J1225" s="5"/>
      <c r="K1225" s="5"/>
      <c r="L1225" s="5"/>
      <c r="M1225" s="5"/>
      <c r="N1225" s="5"/>
      <c r="O1225" s="5"/>
      <c r="P1225" s="5"/>
      <c r="Q1225" s="62" t="n">
        <f aca="false">L1225*H1225*F1225</f>
        <v>0</v>
      </c>
      <c r="R1225" s="62" t="n">
        <f aca="false">R1224+Q1225</f>
        <v>118.788</v>
      </c>
      <c r="S1225" s="1"/>
      <c r="T1225" s="1"/>
      <c r="U1225" s="1"/>
      <c r="V1225" s="1"/>
      <c r="W1225" s="1"/>
      <c r="X1225" s="1"/>
      <c r="Y1225" s="1"/>
      <c r="Z1225" s="89"/>
    </row>
    <row r="1226" s="1" customFormat="true" ht="12.8" hidden="false" customHeight="false" outlineLevel="0" collapsed="false">
      <c r="A1226" s="93"/>
      <c r="B1226" s="93" t="s">
        <v>1899</v>
      </c>
      <c r="C1226" s="94" t="s">
        <v>1902</v>
      </c>
      <c r="D1226" s="245" t="s">
        <v>1903</v>
      </c>
      <c r="E1226" s="53" t="s">
        <v>1878</v>
      </c>
      <c r="F1226" s="53" t="n">
        <v>6</v>
      </c>
      <c r="G1226" s="54" t="n">
        <v>3.62</v>
      </c>
      <c r="H1226" s="90" t="n">
        <f aca="false">G1226*0.95</f>
        <v>3.439</v>
      </c>
      <c r="I1226" s="56" t="s">
        <v>1904</v>
      </c>
      <c r="J1226" s="56" t="s">
        <v>28</v>
      </c>
      <c r="K1226" s="309"/>
      <c r="L1226" s="58"/>
      <c r="M1226" s="58"/>
      <c r="N1226" s="59" t="n">
        <f aca="false">O1226*G1226</f>
        <v>0</v>
      </c>
      <c r="O1226" s="60" t="n">
        <f aca="false">M1226+L1226*F1226</f>
        <v>0</v>
      </c>
      <c r="P1226" s="61" t="s">
        <v>29</v>
      </c>
      <c r="Q1226" s="62" t="n">
        <f aca="false">L1226*H1226*F1226</f>
        <v>0</v>
      </c>
      <c r="R1226" s="62" t="n">
        <f aca="false">R1225+Q1226</f>
        <v>118.788</v>
      </c>
    </row>
    <row r="1227" s="1" customFormat="true" ht="12.8" hidden="false" customHeight="false" outlineLevel="0" collapsed="false">
      <c r="A1227" s="93"/>
      <c r="B1227" s="93" t="s">
        <v>1899</v>
      </c>
      <c r="C1227" s="135" t="s">
        <v>1905</v>
      </c>
      <c r="D1227" s="64" t="s">
        <v>1906</v>
      </c>
      <c r="E1227" s="65" t="s">
        <v>1878</v>
      </c>
      <c r="F1227" s="65" t="n">
        <v>6</v>
      </c>
      <c r="G1227" s="66" t="n">
        <v>3.59</v>
      </c>
      <c r="H1227" s="91" t="n">
        <f aca="false">G1227*0.95</f>
        <v>3.4105</v>
      </c>
      <c r="I1227" s="68" t="s">
        <v>1907</v>
      </c>
      <c r="J1227" s="68" t="s">
        <v>28</v>
      </c>
      <c r="K1227" s="310"/>
      <c r="L1227" s="70"/>
      <c r="M1227" s="70"/>
      <c r="N1227" s="71" t="n">
        <f aca="false">O1227*G1227</f>
        <v>0</v>
      </c>
      <c r="O1227" s="72" t="n">
        <f aca="false">M1227+L1227*F1227</f>
        <v>0</v>
      </c>
      <c r="P1227" s="73" t="s">
        <v>29</v>
      </c>
      <c r="Q1227" s="62" t="n">
        <f aca="false">L1227*H1227*F1227</f>
        <v>0</v>
      </c>
      <c r="R1227" s="62" t="n">
        <f aca="false">R1226+Q1227</f>
        <v>118.788</v>
      </c>
    </row>
    <row r="1228" s="1" customFormat="true" ht="12.8" hidden="false" customHeight="false" outlineLevel="0" collapsed="false">
      <c r="A1228" s="93"/>
      <c r="B1228" s="93" t="s">
        <v>1899</v>
      </c>
      <c r="C1228" s="135" t="s">
        <v>1908</v>
      </c>
      <c r="D1228" s="64" t="s">
        <v>1909</v>
      </c>
      <c r="E1228" s="65" t="s">
        <v>1878</v>
      </c>
      <c r="F1228" s="65" t="n">
        <v>6</v>
      </c>
      <c r="G1228" s="66" t="n">
        <v>3.36</v>
      </c>
      <c r="H1228" s="91" t="n">
        <f aca="false">G1228*0.95</f>
        <v>3.192</v>
      </c>
      <c r="I1228" s="68" t="s">
        <v>1907</v>
      </c>
      <c r="J1228" s="68" t="s">
        <v>28</v>
      </c>
      <c r="K1228" s="310"/>
      <c r="L1228" s="70"/>
      <c r="M1228" s="70"/>
      <c r="N1228" s="71" t="n">
        <f aca="false">O1228*G1228</f>
        <v>0</v>
      </c>
      <c r="O1228" s="72" t="n">
        <f aca="false">M1228+L1228*F1228</f>
        <v>0</v>
      </c>
      <c r="P1228" s="73" t="s">
        <v>29</v>
      </c>
      <c r="Q1228" s="62" t="n">
        <f aca="false">L1228*H1228*F1228</f>
        <v>0</v>
      </c>
      <c r="R1228" s="62" t="n">
        <f aca="false">R1227+Q1228</f>
        <v>118.788</v>
      </c>
    </row>
    <row r="1229" s="1" customFormat="true" ht="12.8" hidden="false" customHeight="false" outlineLevel="0" collapsed="false">
      <c r="A1229" s="93"/>
      <c r="B1229" s="93" t="s">
        <v>1899</v>
      </c>
      <c r="C1229" s="135" t="s">
        <v>1910</v>
      </c>
      <c r="D1229" s="64" t="s">
        <v>1911</v>
      </c>
      <c r="E1229" s="65" t="s">
        <v>1878</v>
      </c>
      <c r="F1229" s="65" t="n">
        <v>6</v>
      </c>
      <c r="G1229" s="66" t="n">
        <v>4.8</v>
      </c>
      <c r="H1229" s="91" t="n">
        <f aca="false">G1229*0.95</f>
        <v>4.56</v>
      </c>
      <c r="I1229" s="68" t="s">
        <v>1907</v>
      </c>
      <c r="J1229" s="68" t="s">
        <v>28</v>
      </c>
      <c r="K1229" s="310"/>
      <c r="L1229" s="70"/>
      <c r="M1229" s="70"/>
      <c r="N1229" s="71" t="n">
        <f aca="false">O1229*G1229</f>
        <v>0</v>
      </c>
      <c r="O1229" s="72" t="n">
        <f aca="false">M1229+L1229*F1229</f>
        <v>0</v>
      </c>
      <c r="P1229" s="73" t="s">
        <v>29</v>
      </c>
      <c r="Q1229" s="62" t="n">
        <f aca="false">L1229*H1229*F1229</f>
        <v>0</v>
      </c>
      <c r="R1229" s="62" t="n">
        <f aca="false">R1228+Q1229</f>
        <v>118.788</v>
      </c>
    </row>
    <row r="1230" s="1" customFormat="true" ht="12.8" hidden="false" customHeight="false" outlineLevel="0" collapsed="false">
      <c r="A1230" s="93"/>
      <c r="B1230" s="93" t="s">
        <v>1899</v>
      </c>
      <c r="C1230" s="135" t="s">
        <v>1912</v>
      </c>
      <c r="D1230" s="64" t="s">
        <v>1913</v>
      </c>
      <c r="E1230" s="65" t="s">
        <v>1878</v>
      </c>
      <c r="F1230" s="65" t="n">
        <v>6</v>
      </c>
      <c r="G1230" s="66" t="n">
        <v>3.25</v>
      </c>
      <c r="H1230" s="91" t="n">
        <f aca="false">G1230*0.95</f>
        <v>3.0875</v>
      </c>
      <c r="I1230" s="68" t="s">
        <v>1907</v>
      </c>
      <c r="J1230" s="68" t="s">
        <v>28</v>
      </c>
      <c r="K1230" s="310"/>
      <c r="L1230" s="70"/>
      <c r="M1230" s="70"/>
      <c r="N1230" s="71" t="n">
        <f aca="false">O1230*G1230</f>
        <v>0</v>
      </c>
      <c r="O1230" s="72" t="n">
        <f aca="false">M1230+L1230*F1230</f>
        <v>0</v>
      </c>
      <c r="P1230" s="73" t="s">
        <v>29</v>
      </c>
      <c r="Q1230" s="62" t="n">
        <f aca="false">L1230*H1230*F1230</f>
        <v>0</v>
      </c>
      <c r="R1230" s="62" t="n">
        <f aca="false">R1229+Q1230</f>
        <v>118.788</v>
      </c>
    </row>
    <row r="1231" s="1" customFormat="true" ht="12.8" hidden="false" customHeight="false" outlineLevel="0" collapsed="false">
      <c r="A1231" s="93"/>
      <c r="B1231" s="93" t="s">
        <v>1899</v>
      </c>
      <c r="C1231" s="135" t="s">
        <v>1914</v>
      </c>
      <c r="D1231" s="64" t="s">
        <v>1915</v>
      </c>
      <c r="E1231" s="65" t="s">
        <v>1878</v>
      </c>
      <c r="F1231" s="65" t="n">
        <v>6</v>
      </c>
      <c r="G1231" s="66" t="n">
        <v>4.06</v>
      </c>
      <c r="H1231" s="91" t="n">
        <f aca="false">G1231*0.95</f>
        <v>3.857</v>
      </c>
      <c r="I1231" s="68" t="s">
        <v>1904</v>
      </c>
      <c r="J1231" s="68" t="s">
        <v>28</v>
      </c>
      <c r="K1231" s="310"/>
      <c r="L1231" s="70"/>
      <c r="M1231" s="70"/>
      <c r="N1231" s="71" t="n">
        <f aca="false">O1231*G1231</f>
        <v>0</v>
      </c>
      <c r="O1231" s="72" t="n">
        <f aca="false">M1231+L1231*F1231</f>
        <v>0</v>
      </c>
      <c r="P1231" s="73" t="s">
        <v>29</v>
      </c>
      <c r="Q1231" s="62" t="n">
        <f aca="false">L1231*H1231*F1231</f>
        <v>0</v>
      </c>
      <c r="R1231" s="62" t="n">
        <f aca="false">R1230+Q1231</f>
        <v>118.788</v>
      </c>
    </row>
    <row r="1232" s="1" customFormat="true" ht="12.8" hidden="false" customHeight="false" outlineLevel="0" collapsed="false">
      <c r="A1232" s="93"/>
      <c r="B1232" s="93" t="s">
        <v>1899</v>
      </c>
      <c r="C1232" s="135" t="s">
        <v>1916</v>
      </c>
      <c r="D1232" s="64" t="s">
        <v>1917</v>
      </c>
      <c r="E1232" s="65" t="s">
        <v>1878</v>
      </c>
      <c r="F1232" s="65" t="n">
        <v>6</v>
      </c>
      <c r="G1232" s="66" t="n">
        <v>3.43</v>
      </c>
      <c r="H1232" s="91" t="n">
        <f aca="false">G1232*0.95</f>
        <v>3.2585</v>
      </c>
      <c r="I1232" s="68" t="s">
        <v>1904</v>
      </c>
      <c r="J1232" s="68" t="s">
        <v>28</v>
      </c>
      <c r="K1232" s="310"/>
      <c r="L1232" s="70"/>
      <c r="M1232" s="70"/>
      <c r="N1232" s="71" t="n">
        <f aca="false">O1232*G1232</f>
        <v>0</v>
      </c>
      <c r="O1232" s="72" t="n">
        <f aca="false">M1232+L1232*F1232</f>
        <v>0</v>
      </c>
      <c r="P1232" s="73" t="s">
        <v>29</v>
      </c>
      <c r="Q1232" s="62" t="n">
        <f aca="false">L1232*H1232*F1232</f>
        <v>0</v>
      </c>
      <c r="R1232" s="62" t="n">
        <f aca="false">R1231+Q1232</f>
        <v>118.788</v>
      </c>
    </row>
    <row r="1233" s="1" customFormat="true" ht="12.8" hidden="false" customHeight="false" outlineLevel="0" collapsed="false">
      <c r="A1233" s="93"/>
      <c r="B1233" s="93" t="s">
        <v>1899</v>
      </c>
      <c r="C1233" s="135" t="s">
        <v>1918</v>
      </c>
      <c r="D1233" s="64" t="s">
        <v>1919</v>
      </c>
      <c r="E1233" s="65" t="s">
        <v>1878</v>
      </c>
      <c r="F1233" s="65" t="n">
        <v>6</v>
      </c>
      <c r="G1233" s="66" t="n">
        <v>3.73</v>
      </c>
      <c r="H1233" s="91" t="n">
        <f aca="false">G1233*0.95</f>
        <v>3.5435</v>
      </c>
      <c r="I1233" s="68" t="s">
        <v>1904</v>
      </c>
      <c r="J1233" s="68" t="s">
        <v>28</v>
      </c>
      <c r="K1233" s="310"/>
      <c r="L1233" s="70"/>
      <c r="M1233" s="70"/>
      <c r="N1233" s="71" t="n">
        <f aca="false">O1233*G1233</f>
        <v>0</v>
      </c>
      <c r="O1233" s="72" t="n">
        <f aca="false">M1233+L1233*F1233</f>
        <v>0</v>
      </c>
      <c r="P1233" s="73" t="s">
        <v>29</v>
      </c>
      <c r="Q1233" s="62" t="n">
        <f aca="false">L1233*H1233*F1233</f>
        <v>0</v>
      </c>
      <c r="R1233" s="62" t="n">
        <f aca="false">R1232+Q1233</f>
        <v>118.788</v>
      </c>
    </row>
    <row r="1234" s="1" customFormat="true" ht="12.8" hidden="false" customHeight="false" outlineLevel="0" collapsed="false">
      <c r="A1234" s="93"/>
      <c r="B1234" s="93" t="s">
        <v>1899</v>
      </c>
      <c r="C1234" s="135" t="s">
        <v>1920</v>
      </c>
      <c r="D1234" s="64" t="s">
        <v>1921</v>
      </c>
      <c r="E1234" s="65" t="s">
        <v>1878</v>
      </c>
      <c r="F1234" s="65" t="n">
        <v>6</v>
      </c>
      <c r="G1234" s="66" t="n">
        <v>3.96</v>
      </c>
      <c r="H1234" s="91" t="n">
        <f aca="false">G1234*0.95</f>
        <v>3.762</v>
      </c>
      <c r="I1234" s="68" t="s">
        <v>1904</v>
      </c>
      <c r="J1234" s="68" t="s">
        <v>28</v>
      </c>
      <c r="K1234" s="310"/>
      <c r="L1234" s="70"/>
      <c r="M1234" s="70"/>
      <c r="N1234" s="71" t="n">
        <f aca="false">O1234*G1234</f>
        <v>0</v>
      </c>
      <c r="O1234" s="72" t="n">
        <f aca="false">M1234+L1234*F1234</f>
        <v>0</v>
      </c>
      <c r="P1234" s="73" t="s">
        <v>29</v>
      </c>
      <c r="Q1234" s="62" t="n">
        <f aca="false">L1234*H1234*F1234</f>
        <v>0</v>
      </c>
      <c r="R1234" s="62" t="n">
        <f aca="false">R1233+Q1234</f>
        <v>118.788</v>
      </c>
    </row>
    <row r="1235" s="1" customFormat="true" ht="12.8" hidden="false" customHeight="false" outlineLevel="0" collapsed="false">
      <c r="A1235" s="93"/>
      <c r="B1235" s="93" t="s">
        <v>1899</v>
      </c>
      <c r="C1235" s="135" t="s">
        <v>1922</v>
      </c>
      <c r="D1235" s="64" t="s">
        <v>1923</v>
      </c>
      <c r="E1235" s="65" t="s">
        <v>1878</v>
      </c>
      <c r="F1235" s="65" t="n">
        <v>6</v>
      </c>
      <c r="G1235" s="66" t="n">
        <v>3.17</v>
      </c>
      <c r="H1235" s="91" t="n">
        <f aca="false">G1235*0.95</f>
        <v>3.0115</v>
      </c>
      <c r="I1235" s="68" t="s">
        <v>1924</v>
      </c>
      <c r="J1235" s="68" t="s">
        <v>28</v>
      </c>
      <c r="K1235" s="310"/>
      <c r="L1235" s="70"/>
      <c r="M1235" s="70"/>
      <c r="N1235" s="71" t="n">
        <f aca="false">O1235*G1235</f>
        <v>0</v>
      </c>
      <c r="O1235" s="72" t="n">
        <f aca="false">M1235+L1235*F1235</f>
        <v>0</v>
      </c>
      <c r="P1235" s="73" t="s">
        <v>29</v>
      </c>
      <c r="Q1235" s="62" t="n">
        <f aca="false">L1235*H1235*F1235</f>
        <v>0</v>
      </c>
      <c r="R1235" s="62" t="n">
        <f aca="false">R1234+Q1235</f>
        <v>118.788</v>
      </c>
    </row>
    <row r="1236" s="1" customFormat="true" ht="12.8" hidden="false" customHeight="false" outlineLevel="0" collapsed="false">
      <c r="A1236" s="93"/>
      <c r="B1236" s="93" t="s">
        <v>1899</v>
      </c>
      <c r="C1236" s="135" t="s">
        <v>1925</v>
      </c>
      <c r="D1236" s="64" t="s">
        <v>1926</v>
      </c>
      <c r="E1236" s="65" t="s">
        <v>1878</v>
      </c>
      <c r="F1236" s="65" t="n">
        <v>6</v>
      </c>
      <c r="G1236" s="66" t="n">
        <v>3.42</v>
      </c>
      <c r="H1236" s="91" t="n">
        <f aca="false">G1236*0.95</f>
        <v>3.249</v>
      </c>
      <c r="I1236" s="68" t="s">
        <v>1924</v>
      </c>
      <c r="J1236" s="68" t="s">
        <v>28</v>
      </c>
      <c r="K1236" s="310"/>
      <c r="L1236" s="70"/>
      <c r="M1236" s="70"/>
      <c r="N1236" s="71" t="n">
        <f aca="false">O1236*G1236</f>
        <v>0</v>
      </c>
      <c r="O1236" s="72" t="n">
        <f aca="false">M1236+L1236*F1236</f>
        <v>0</v>
      </c>
      <c r="P1236" s="73" t="s">
        <v>29</v>
      </c>
      <c r="Q1236" s="62" t="n">
        <f aca="false">L1236*H1236*F1236</f>
        <v>0</v>
      </c>
      <c r="R1236" s="62" t="n">
        <f aca="false">R1235+Q1236</f>
        <v>118.788</v>
      </c>
    </row>
    <row r="1237" s="1" customFormat="true" ht="12.8" hidden="false" customHeight="false" outlineLevel="0" collapsed="false">
      <c r="A1237" s="93"/>
      <c r="B1237" s="93" t="s">
        <v>1899</v>
      </c>
      <c r="C1237" s="135" t="s">
        <v>1927</v>
      </c>
      <c r="D1237" s="64" t="s">
        <v>1928</v>
      </c>
      <c r="E1237" s="65" t="s">
        <v>1878</v>
      </c>
      <c r="F1237" s="65" t="n">
        <v>6</v>
      </c>
      <c r="G1237" s="66" t="n">
        <v>4.26</v>
      </c>
      <c r="H1237" s="91" t="n">
        <f aca="false">G1237*0.95</f>
        <v>4.047</v>
      </c>
      <c r="I1237" s="68" t="s">
        <v>1929</v>
      </c>
      <c r="J1237" s="68" t="s">
        <v>28</v>
      </c>
      <c r="K1237" s="310"/>
      <c r="L1237" s="70"/>
      <c r="M1237" s="70"/>
      <c r="N1237" s="71" t="n">
        <f aca="false">O1237*G1237</f>
        <v>0</v>
      </c>
      <c r="O1237" s="72" t="n">
        <f aca="false">M1237+L1237*F1237</f>
        <v>0</v>
      </c>
      <c r="P1237" s="73" t="s">
        <v>29</v>
      </c>
      <c r="Q1237" s="62" t="n">
        <f aca="false">L1237*H1237*F1237</f>
        <v>0</v>
      </c>
      <c r="R1237" s="62" t="n">
        <f aca="false">R1236+Q1237</f>
        <v>118.788</v>
      </c>
    </row>
    <row r="1238" s="1" customFormat="true" ht="12.8" hidden="false" customHeight="false" outlineLevel="0" collapsed="false">
      <c r="A1238" s="93"/>
      <c r="B1238" s="93" t="s">
        <v>1899</v>
      </c>
      <c r="C1238" s="135" t="s">
        <v>1930</v>
      </c>
      <c r="D1238" s="64" t="s">
        <v>1931</v>
      </c>
      <c r="E1238" s="65" t="s">
        <v>1878</v>
      </c>
      <c r="F1238" s="65" t="n">
        <v>6</v>
      </c>
      <c r="G1238" s="66" t="n">
        <v>3.95</v>
      </c>
      <c r="H1238" s="91" t="n">
        <f aca="false">G1238*0.95</f>
        <v>3.7525</v>
      </c>
      <c r="I1238" s="68" t="s">
        <v>1904</v>
      </c>
      <c r="J1238" s="68" t="s">
        <v>28</v>
      </c>
      <c r="K1238" s="310"/>
      <c r="L1238" s="70"/>
      <c r="M1238" s="70"/>
      <c r="N1238" s="71" t="n">
        <f aca="false">O1238*G1238</f>
        <v>0</v>
      </c>
      <c r="O1238" s="72" t="n">
        <f aca="false">M1238+L1238*F1238</f>
        <v>0</v>
      </c>
      <c r="P1238" s="73" t="s">
        <v>29</v>
      </c>
      <c r="Q1238" s="62" t="n">
        <f aca="false">L1238*H1238*F1238</f>
        <v>0</v>
      </c>
      <c r="R1238" s="62" t="n">
        <f aca="false">R1237+Q1238</f>
        <v>118.788</v>
      </c>
    </row>
    <row r="1239" s="1" customFormat="true" ht="12.8" hidden="false" customHeight="false" outlineLevel="0" collapsed="false">
      <c r="A1239" s="93"/>
      <c r="B1239" s="93" t="s">
        <v>1899</v>
      </c>
      <c r="C1239" s="135" t="s">
        <v>1932</v>
      </c>
      <c r="D1239" s="64" t="s">
        <v>1933</v>
      </c>
      <c r="E1239" s="65" t="s">
        <v>1878</v>
      </c>
      <c r="F1239" s="65" t="n">
        <v>6</v>
      </c>
      <c r="G1239" s="66" t="n">
        <v>3.96</v>
      </c>
      <c r="H1239" s="91" t="n">
        <f aca="false">G1239*0.95</f>
        <v>3.762</v>
      </c>
      <c r="I1239" s="68" t="s">
        <v>1904</v>
      </c>
      <c r="J1239" s="68" t="s">
        <v>28</v>
      </c>
      <c r="K1239" s="310"/>
      <c r="L1239" s="70"/>
      <c r="M1239" s="70"/>
      <c r="N1239" s="71" t="n">
        <f aca="false">O1239*G1239</f>
        <v>0</v>
      </c>
      <c r="O1239" s="72" t="n">
        <f aca="false">M1239+L1239*F1239</f>
        <v>0</v>
      </c>
      <c r="P1239" s="73" t="s">
        <v>29</v>
      </c>
      <c r="Q1239" s="62" t="n">
        <f aca="false">L1239*H1239*F1239</f>
        <v>0</v>
      </c>
      <c r="R1239" s="62" t="n">
        <f aca="false">R1238+Q1239</f>
        <v>118.788</v>
      </c>
    </row>
    <row r="1240" s="1" customFormat="true" ht="12.8" hidden="false" customHeight="false" outlineLevel="0" collapsed="false">
      <c r="A1240" s="93"/>
      <c r="B1240" s="93" t="s">
        <v>1899</v>
      </c>
      <c r="C1240" s="142" t="s">
        <v>1934</v>
      </c>
      <c r="D1240" s="98" t="s">
        <v>1935</v>
      </c>
      <c r="E1240" s="99" t="s">
        <v>1936</v>
      </c>
      <c r="F1240" s="99" t="n">
        <v>6</v>
      </c>
      <c r="G1240" s="100" t="n">
        <v>3.68</v>
      </c>
      <c r="H1240" s="101" t="n">
        <f aca="false">G1240*0.95</f>
        <v>3.496</v>
      </c>
      <c r="I1240" s="102" t="s">
        <v>1907</v>
      </c>
      <c r="J1240" s="102" t="s">
        <v>28</v>
      </c>
      <c r="K1240" s="307"/>
      <c r="L1240" s="104"/>
      <c r="M1240" s="104"/>
      <c r="N1240" s="105" t="n">
        <f aca="false">O1240*G1240</f>
        <v>0</v>
      </c>
      <c r="O1240" s="106" t="n">
        <f aca="false">M1240+L1240*F1240</f>
        <v>0</v>
      </c>
      <c r="P1240" s="107" t="s">
        <v>29</v>
      </c>
      <c r="Q1240" s="62" t="n">
        <f aca="false">L1240*H1240*F1240</f>
        <v>0</v>
      </c>
      <c r="R1240" s="62" t="n">
        <f aca="false">R1239+Q1240</f>
        <v>118.788</v>
      </c>
    </row>
    <row r="1241" customFormat="false" ht="22.05" hidden="false" customHeight="false" outlineLevel="0" collapsed="false">
      <c r="A1241" s="48"/>
      <c r="B1241" s="48" t="s">
        <v>1899</v>
      </c>
      <c r="D1241" s="5" t="s">
        <v>1937</v>
      </c>
      <c r="E1241" s="85"/>
      <c r="F1241" s="85"/>
      <c r="G1241" s="85"/>
      <c r="H1241" s="86"/>
      <c r="I1241" s="85"/>
      <c r="J1241" s="85"/>
      <c r="K1241" s="85"/>
      <c r="L1241" s="88"/>
      <c r="M1241" s="88"/>
      <c r="O1241" s="88"/>
      <c r="P1241" s="89"/>
      <c r="Q1241" s="62" t="n">
        <f aca="false">L1241*H1241*F1241</f>
        <v>0</v>
      </c>
      <c r="R1241" s="62" t="n">
        <f aca="false">R1240+Q1241</f>
        <v>118.788</v>
      </c>
      <c r="S1241" s="1"/>
      <c r="T1241" s="1"/>
      <c r="U1241" s="1"/>
      <c r="V1241" s="1"/>
      <c r="W1241" s="1"/>
      <c r="X1241" s="1"/>
      <c r="Y1241" s="1"/>
    </row>
    <row r="1242" s="1" customFormat="true" ht="12.8" hidden="false" customHeight="false" outlineLevel="0" collapsed="false">
      <c r="A1242" s="93"/>
      <c r="B1242" s="93" t="s">
        <v>1899</v>
      </c>
      <c r="C1242" s="94" t="s">
        <v>1938</v>
      </c>
      <c r="D1242" s="52" t="s">
        <v>1939</v>
      </c>
      <c r="E1242" s="53" t="s">
        <v>1878</v>
      </c>
      <c r="F1242" s="53" t="n">
        <v>6</v>
      </c>
      <c r="G1242" s="54" t="n">
        <v>3.65</v>
      </c>
      <c r="H1242" s="90" t="n">
        <f aca="false">G1242*0.95</f>
        <v>3.4675</v>
      </c>
      <c r="I1242" s="56" t="s">
        <v>1940</v>
      </c>
      <c r="J1242" s="56" t="s">
        <v>28</v>
      </c>
      <c r="K1242" s="309"/>
      <c r="L1242" s="58"/>
      <c r="M1242" s="58"/>
      <c r="N1242" s="59" t="n">
        <f aca="false">O1242*G1242</f>
        <v>0</v>
      </c>
      <c r="O1242" s="60" t="n">
        <f aca="false">M1242+L1242*F1242</f>
        <v>0</v>
      </c>
      <c r="P1242" s="61" t="s">
        <v>29</v>
      </c>
      <c r="Q1242" s="62" t="n">
        <f aca="false">L1242*H1242*F1242</f>
        <v>0</v>
      </c>
      <c r="R1242" s="62" t="n">
        <f aca="false">R1241+Q1242</f>
        <v>118.788</v>
      </c>
    </row>
    <row r="1243" s="1" customFormat="true" ht="12.8" hidden="false" customHeight="false" outlineLevel="0" collapsed="false">
      <c r="A1243" s="93"/>
      <c r="B1243" s="93" t="s">
        <v>1899</v>
      </c>
      <c r="C1243" s="135" t="s">
        <v>1941</v>
      </c>
      <c r="D1243" s="64" t="s">
        <v>1942</v>
      </c>
      <c r="E1243" s="65" t="s">
        <v>1878</v>
      </c>
      <c r="F1243" s="65" t="n">
        <v>6</v>
      </c>
      <c r="G1243" s="66" t="n">
        <v>3.58</v>
      </c>
      <c r="H1243" s="91" t="n">
        <f aca="false">G1243*0.95</f>
        <v>3.401</v>
      </c>
      <c r="I1243" s="68" t="s">
        <v>1943</v>
      </c>
      <c r="J1243" s="68" t="s">
        <v>28</v>
      </c>
      <c r="K1243" s="310"/>
      <c r="L1243" s="70"/>
      <c r="M1243" s="70"/>
      <c r="N1243" s="71" t="n">
        <f aca="false">O1243*G1243</f>
        <v>0</v>
      </c>
      <c r="O1243" s="72" t="n">
        <f aca="false">M1243+L1243*F1243</f>
        <v>0</v>
      </c>
      <c r="P1243" s="73" t="s">
        <v>29</v>
      </c>
      <c r="Q1243" s="62" t="n">
        <f aca="false">L1243*H1243*F1243</f>
        <v>0</v>
      </c>
      <c r="R1243" s="62" t="n">
        <f aca="false">R1242+Q1243</f>
        <v>118.788</v>
      </c>
    </row>
    <row r="1244" s="1" customFormat="true" ht="12.8" hidden="false" customHeight="false" outlineLevel="0" collapsed="false">
      <c r="A1244" s="93"/>
      <c r="B1244" s="93" t="s">
        <v>1899</v>
      </c>
      <c r="C1244" s="135" t="s">
        <v>1944</v>
      </c>
      <c r="D1244" s="64" t="s">
        <v>1945</v>
      </c>
      <c r="E1244" s="65" t="s">
        <v>1878</v>
      </c>
      <c r="F1244" s="65" t="n">
        <v>6</v>
      </c>
      <c r="G1244" s="66" t="n">
        <v>3.23</v>
      </c>
      <c r="H1244" s="91" t="n">
        <f aca="false">G1244*0.95</f>
        <v>3.0685</v>
      </c>
      <c r="I1244" s="68" t="s">
        <v>1943</v>
      </c>
      <c r="J1244" s="68" t="s">
        <v>28</v>
      </c>
      <c r="K1244" s="310"/>
      <c r="L1244" s="70"/>
      <c r="M1244" s="70"/>
      <c r="N1244" s="71" t="n">
        <f aca="false">O1244*G1244</f>
        <v>0</v>
      </c>
      <c r="O1244" s="72" t="n">
        <f aca="false">M1244+L1244*F1244</f>
        <v>0</v>
      </c>
      <c r="P1244" s="73" t="s">
        <v>29</v>
      </c>
      <c r="Q1244" s="62" t="n">
        <f aca="false">L1244*H1244*F1244</f>
        <v>0</v>
      </c>
      <c r="R1244" s="62" t="n">
        <f aca="false">R1243+Q1244</f>
        <v>118.788</v>
      </c>
    </row>
    <row r="1245" s="1" customFormat="true" ht="12.8" hidden="false" customHeight="false" outlineLevel="0" collapsed="false">
      <c r="A1245" s="93"/>
      <c r="B1245" s="93" t="s">
        <v>1899</v>
      </c>
      <c r="C1245" s="135" t="s">
        <v>1946</v>
      </c>
      <c r="D1245" s="64" t="s">
        <v>1947</v>
      </c>
      <c r="E1245" s="65" t="s">
        <v>1878</v>
      </c>
      <c r="F1245" s="65" t="n">
        <v>6</v>
      </c>
      <c r="G1245" s="66" t="n">
        <v>6.55</v>
      </c>
      <c r="H1245" s="91" t="n">
        <f aca="false">G1245*0.95</f>
        <v>6.2225</v>
      </c>
      <c r="I1245" s="68" t="s">
        <v>1907</v>
      </c>
      <c r="J1245" s="68" t="s">
        <v>28</v>
      </c>
      <c r="K1245" s="310"/>
      <c r="L1245" s="70"/>
      <c r="M1245" s="70"/>
      <c r="N1245" s="71" t="n">
        <f aca="false">O1245*G1245</f>
        <v>0</v>
      </c>
      <c r="O1245" s="72" t="n">
        <f aca="false">M1245+L1245*F1245</f>
        <v>0</v>
      </c>
      <c r="P1245" s="73" t="s">
        <v>29</v>
      </c>
      <c r="Q1245" s="62" t="n">
        <f aca="false">L1245*H1245*F1245</f>
        <v>0</v>
      </c>
      <c r="R1245" s="62" t="n">
        <f aca="false">R1244+Q1245</f>
        <v>118.788</v>
      </c>
    </row>
    <row r="1246" s="1" customFormat="true" ht="12.8" hidden="false" customHeight="false" outlineLevel="0" collapsed="false">
      <c r="A1246" s="93"/>
      <c r="B1246" s="93" t="s">
        <v>1899</v>
      </c>
      <c r="C1246" s="135" t="s">
        <v>1948</v>
      </c>
      <c r="D1246" s="64" t="s">
        <v>1949</v>
      </c>
      <c r="E1246" s="65" t="s">
        <v>1878</v>
      </c>
      <c r="F1246" s="65" t="n">
        <v>6</v>
      </c>
      <c r="G1246" s="66" t="n">
        <v>3.68</v>
      </c>
      <c r="H1246" s="91" t="n">
        <f aca="false">G1246*0.95</f>
        <v>3.496</v>
      </c>
      <c r="I1246" s="68" t="s">
        <v>1924</v>
      </c>
      <c r="J1246" s="68" t="s">
        <v>28</v>
      </c>
      <c r="K1246" s="310"/>
      <c r="L1246" s="70"/>
      <c r="M1246" s="70"/>
      <c r="N1246" s="71" t="n">
        <f aca="false">O1246*G1246</f>
        <v>0</v>
      </c>
      <c r="O1246" s="72" t="n">
        <f aca="false">M1246+L1246*F1246</f>
        <v>0</v>
      </c>
      <c r="P1246" s="73" t="s">
        <v>29</v>
      </c>
      <c r="Q1246" s="62" t="n">
        <f aca="false">L1246*H1246*F1246</f>
        <v>0</v>
      </c>
      <c r="R1246" s="62" t="n">
        <f aca="false">R1245+Q1246</f>
        <v>118.788</v>
      </c>
    </row>
    <row r="1247" s="1" customFormat="true" ht="12.8" hidden="false" customHeight="false" outlineLevel="0" collapsed="false">
      <c r="A1247" s="93"/>
      <c r="B1247" s="93" t="s">
        <v>1899</v>
      </c>
      <c r="C1247" s="135" t="s">
        <v>1950</v>
      </c>
      <c r="D1247" s="64" t="s">
        <v>1951</v>
      </c>
      <c r="E1247" s="65" t="s">
        <v>1878</v>
      </c>
      <c r="F1247" s="65" t="n">
        <v>6</v>
      </c>
      <c r="G1247" s="66" t="n">
        <v>4.19</v>
      </c>
      <c r="H1247" s="91" t="n">
        <f aca="false">G1247*0.95</f>
        <v>3.9805</v>
      </c>
      <c r="I1247" s="68" t="s">
        <v>1940</v>
      </c>
      <c r="J1247" s="68" t="s">
        <v>28</v>
      </c>
      <c r="K1247" s="310"/>
      <c r="L1247" s="70"/>
      <c r="M1247" s="70"/>
      <c r="N1247" s="71" t="n">
        <f aca="false">O1247*G1247</f>
        <v>0</v>
      </c>
      <c r="O1247" s="72" t="n">
        <f aca="false">M1247+L1247*F1247</f>
        <v>0</v>
      </c>
      <c r="P1247" s="73" t="s">
        <v>29</v>
      </c>
      <c r="Q1247" s="62" t="n">
        <f aca="false">L1247*H1247*F1247</f>
        <v>0</v>
      </c>
      <c r="R1247" s="62" t="n">
        <f aca="false">R1246+Q1247</f>
        <v>118.788</v>
      </c>
    </row>
    <row r="1248" s="1" customFormat="true" ht="12.8" hidden="false" customHeight="false" outlineLevel="0" collapsed="false">
      <c r="A1248" s="93"/>
      <c r="B1248" s="93" t="s">
        <v>1899</v>
      </c>
      <c r="C1248" s="135" t="s">
        <v>1952</v>
      </c>
      <c r="D1248" s="64" t="s">
        <v>1953</v>
      </c>
      <c r="E1248" s="65" t="s">
        <v>1878</v>
      </c>
      <c r="F1248" s="65" t="n">
        <v>6</v>
      </c>
      <c r="G1248" s="66" t="n">
        <v>3.73</v>
      </c>
      <c r="H1248" s="91" t="n">
        <f aca="false">G1248*0.95</f>
        <v>3.5435</v>
      </c>
      <c r="I1248" s="68" t="s">
        <v>1940</v>
      </c>
      <c r="J1248" s="68" t="s">
        <v>28</v>
      </c>
      <c r="K1248" s="310"/>
      <c r="L1248" s="70"/>
      <c r="M1248" s="70"/>
      <c r="N1248" s="71" t="n">
        <f aca="false">O1248*G1248</f>
        <v>0</v>
      </c>
      <c r="O1248" s="72" t="n">
        <f aca="false">M1248+L1248*F1248</f>
        <v>0</v>
      </c>
      <c r="P1248" s="73" t="s">
        <v>29</v>
      </c>
      <c r="Q1248" s="62" t="n">
        <f aca="false">L1248*H1248*F1248</f>
        <v>0</v>
      </c>
      <c r="R1248" s="62" t="n">
        <f aca="false">R1247+Q1248</f>
        <v>118.788</v>
      </c>
    </row>
    <row r="1249" s="1" customFormat="true" ht="12.8" hidden="false" customHeight="false" outlineLevel="0" collapsed="false">
      <c r="A1249" s="93"/>
      <c r="B1249" s="93" t="s">
        <v>1899</v>
      </c>
      <c r="C1249" s="135" t="s">
        <v>1954</v>
      </c>
      <c r="D1249" s="64" t="s">
        <v>1955</v>
      </c>
      <c r="E1249" s="65" t="s">
        <v>1878</v>
      </c>
      <c r="F1249" s="65" t="n">
        <v>6</v>
      </c>
      <c r="G1249" s="66" t="n">
        <v>3.64</v>
      </c>
      <c r="H1249" s="91" t="n">
        <f aca="false">G1249*0.95</f>
        <v>3.458</v>
      </c>
      <c r="I1249" s="68" t="s">
        <v>1940</v>
      </c>
      <c r="J1249" s="68" t="s">
        <v>28</v>
      </c>
      <c r="K1249" s="310"/>
      <c r="L1249" s="70"/>
      <c r="M1249" s="70"/>
      <c r="N1249" s="71" t="n">
        <f aca="false">O1249*G1249</f>
        <v>0</v>
      </c>
      <c r="O1249" s="72" t="n">
        <f aca="false">M1249+L1249*F1249</f>
        <v>0</v>
      </c>
      <c r="P1249" s="73" t="s">
        <v>29</v>
      </c>
      <c r="Q1249" s="62" t="n">
        <f aca="false">L1249*H1249*F1249</f>
        <v>0</v>
      </c>
      <c r="R1249" s="62" t="n">
        <f aca="false">R1248+Q1249</f>
        <v>118.788</v>
      </c>
    </row>
    <row r="1250" s="1" customFormat="true" ht="12.8" hidden="false" customHeight="false" outlineLevel="0" collapsed="false">
      <c r="A1250" s="93"/>
      <c r="B1250" s="93" t="s">
        <v>1899</v>
      </c>
      <c r="C1250" s="135" t="s">
        <v>1956</v>
      </c>
      <c r="D1250" s="64" t="s">
        <v>1957</v>
      </c>
      <c r="E1250" s="65" t="s">
        <v>1878</v>
      </c>
      <c r="F1250" s="65" t="n">
        <v>6</v>
      </c>
      <c r="G1250" s="66" t="n">
        <v>4.02</v>
      </c>
      <c r="H1250" s="91" t="n">
        <f aca="false">G1250*0.95</f>
        <v>3.819</v>
      </c>
      <c r="I1250" s="68" t="s">
        <v>1940</v>
      </c>
      <c r="J1250" s="68" t="s">
        <v>28</v>
      </c>
      <c r="K1250" s="310"/>
      <c r="L1250" s="70"/>
      <c r="M1250" s="70"/>
      <c r="N1250" s="71" t="n">
        <f aca="false">O1250*G1250</f>
        <v>0</v>
      </c>
      <c r="O1250" s="72" t="n">
        <f aca="false">M1250+L1250*F1250</f>
        <v>0</v>
      </c>
      <c r="P1250" s="73" t="s">
        <v>29</v>
      </c>
      <c r="Q1250" s="62" t="n">
        <f aca="false">L1250*H1250*F1250</f>
        <v>0</v>
      </c>
      <c r="R1250" s="62" t="n">
        <f aca="false">R1249+Q1250</f>
        <v>118.788</v>
      </c>
    </row>
    <row r="1251" s="1" customFormat="true" ht="12.8" hidden="false" customHeight="false" outlineLevel="0" collapsed="false">
      <c r="A1251" s="93"/>
      <c r="B1251" s="93" t="s">
        <v>1899</v>
      </c>
      <c r="C1251" s="135" t="s">
        <v>1958</v>
      </c>
      <c r="D1251" s="64" t="s">
        <v>1959</v>
      </c>
      <c r="E1251" s="65" t="s">
        <v>1878</v>
      </c>
      <c r="F1251" s="65" t="n">
        <v>6</v>
      </c>
      <c r="G1251" s="66" t="n">
        <v>3.79</v>
      </c>
      <c r="H1251" s="91" t="n">
        <f aca="false">G1251*0.95</f>
        <v>3.6005</v>
      </c>
      <c r="I1251" s="68" t="s">
        <v>1940</v>
      </c>
      <c r="J1251" s="68" t="s">
        <v>28</v>
      </c>
      <c r="K1251" s="310"/>
      <c r="L1251" s="70"/>
      <c r="M1251" s="70"/>
      <c r="N1251" s="71" t="n">
        <f aca="false">O1251*G1251</f>
        <v>0</v>
      </c>
      <c r="O1251" s="72" t="n">
        <f aca="false">M1251+L1251*F1251</f>
        <v>0</v>
      </c>
      <c r="P1251" s="73" t="s">
        <v>29</v>
      </c>
      <c r="Q1251" s="62" t="n">
        <f aca="false">L1251*H1251*F1251</f>
        <v>0</v>
      </c>
      <c r="R1251" s="62" t="n">
        <f aca="false">R1250+Q1251</f>
        <v>118.788</v>
      </c>
    </row>
    <row r="1252" s="1" customFormat="true" ht="12.8" hidden="false" customHeight="false" outlineLevel="0" collapsed="false">
      <c r="A1252" s="93"/>
      <c r="B1252" s="93" t="s">
        <v>1899</v>
      </c>
      <c r="C1252" s="95" t="s">
        <v>1960</v>
      </c>
      <c r="D1252" s="75" t="s">
        <v>1961</v>
      </c>
      <c r="E1252" s="76" t="s">
        <v>1878</v>
      </c>
      <c r="F1252" s="76" t="n">
        <v>6</v>
      </c>
      <c r="G1252" s="77" t="n">
        <v>4.14</v>
      </c>
      <c r="H1252" s="92" t="n">
        <f aca="false">G1252*0.95</f>
        <v>3.933</v>
      </c>
      <c r="I1252" s="79" t="s">
        <v>1940</v>
      </c>
      <c r="J1252" s="79" t="s">
        <v>28</v>
      </c>
      <c r="K1252" s="313"/>
      <c r="L1252" s="81"/>
      <c r="M1252" s="81"/>
      <c r="N1252" s="82" t="n">
        <f aca="false">O1252*G1252</f>
        <v>0</v>
      </c>
      <c r="O1252" s="83" t="n">
        <f aca="false">M1252+L1252*F1252</f>
        <v>0</v>
      </c>
      <c r="P1252" s="84" t="s">
        <v>29</v>
      </c>
      <c r="Q1252" s="62" t="n">
        <f aca="false">L1252*H1252*F1252</f>
        <v>0</v>
      </c>
      <c r="R1252" s="62" t="n">
        <f aca="false">R1251+Q1252</f>
        <v>118.788</v>
      </c>
    </row>
    <row r="1253" customFormat="false" ht="22.05" hidden="false" customHeight="false" outlineLevel="0" collapsed="false">
      <c r="A1253" s="48" t="s">
        <v>50</v>
      </c>
      <c r="B1253" s="48" t="s">
        <v>1899</v>
      </c>
      <c r="D1253" s="5" t="s">
        <v>1962</v>
      </c>
      <c r="E1253" s="85"/>
      <c r="F1253" s="85"/>
      <c r="G1253" s="85"/>
      <c r="H1253" s="86"/>
      <c r="I1253" s="85"/>
      <c r="J1253" s="85"/>
      <c r="K1253" s="85"/>
      <c r="L1253" s="88"/>
      <c r="M1253" s="88"/>
      <c r="O1253" s="88"/>
      <c r="P1253" s="89"/>
      <c r="Q1253" s="62" t="n">
        <f aca="false">L1253*H1253*F1253</f>
        <v>0</v>
      </c>
      <c r="R1253" s="62" t="n">
        <f aca="false">R1252+Q1253</f>
        <v>118.788</v>
      </c>
      <c r="S1253" s="1"/>
      <c r="T1253" s="1"/>
      <c r="U1253" s="1"/>
      <c r="V1253" s="1"/>
      <c r="W1253" s="1"/>
      <c r="X1253" s="1"/>
      <c r="Y1253" s="1"/>
    </row>
    <row r="1254" s="1" customFormat="true" ht="12.8" hidden="false" customHeight="false" outlineLevel="0" collapsed="false">
      <c r="A1254" s="93"/>
      <c r="B1254" s="93" t="s">
        <v>1899</v>
      </c>
      <c r="C1254" s="94" t="s">
        <v>1963</v>
      </c>
      <c r="D1254" s="52" t="s">
        <v>1964</v>
      </c>
      <c r="E1254" s="53" t="s">
        <v>1878</v>
      </c>
      <c r="F1254" s="53" t="n">
        <v>6</v>
      </c>
      <c r="G1254" s="54" t="n">
        <v>2.8</v>
      </c>
      <c r="H1254" s="90" t="n">
        <f aca="false">G1254*0.95</f>
        <v>2.66</v>
      </c>
      <c r="I1254" s="56" t="s">
        <v>1965</v>
      </c>
      <c r="J1254" s="56" t="s">
        <v>28</v>
      </c>
      <c r="K1254" s="309"/>
      <c r="L1254" s="58"/>
      <c r="M1254" s="58"/>
      <c r="N1254" s="59" t="n">
        <f aca="false">O1254*G1254</f>
        <v>0</v>
      </c>
      <c r="O1254" s="60" t="n">
        <f aca="false">M1254+L1254*F1254</f>
        <v>0</v>
      </c>
      <c r="P1254" s="61" t="s">
        <v>29</v>
      </c>
      <c r="Q1254" s="62" t="n">
        <f aca="false">L1254*H1254*F1254</f>
        <v>0</v>
      </c>
      <c r="R1254" s="62" t="n">
        <f aca="false">R1253+Q1254</f>
        <v>118.788</v>
      </c>
    </row>
    <row r="1255" s="1" customFormat="true" ht="12.8" hidden="false" customHeight="false" outlineLevel="0" collapsed="false">
      <c r="A1255" s="93"/>
      <c r="B1255" s="93" t="s">
        <v>1899</v>
      </c>
      <c r="C1255" s="135" t="s">
        <v>1966</v>
      </c>
      <c r="D1255" s="64" t="s">
        <v>1967</v>
      </c>
      <c r="E1255" s="65" t="s">
        <v>1878</v>
      </c>
      <c r="F1255" s="65" t="n">
        <v>6</v>
      </c>
      <c r="G1255" s="66" t="n">
        <v>3.28</v>
      </c>
      <c r="H1255" s="91" t="n">
        <f aca="false">G1255*0.95</f>
        <v>3.116</v>
      </c>
      <c r="I1255" s="68" t="s">
        <v>1965</v>
      </c>
      <c r="J1255" s="68" t="s">
        <v>28</v>
      </c>
      <c r="K1255" s="310"/>
      <c r="L1255" s="70"/>
      <c r="M1255" s="70"/>
      <c r="N1255" s="71" t="n">
        <f aca="false">O1255*G1255</f>
        <v>0</v>
      </c>
      <c r="O1255" s="72" t="n">
        <f aca="false">M1255+L1255*F1255</f>
        <v>0</v>
      </c>
      <c r="P1255" s="73" t="s">
        <v>29</v>
      </c>
      <c r="Q1255" s="62" t="n">
        <f aca="false">L1255*H1255*F1255</f>
        <v>0</v>
      </c>
      <c r="R1255" s="62" t="n">
        <f aca="false">R1254+Q1255</f>
        <v>118.788</v>
      </c>
    </row>
    <row r="1256" s="1" customFormat="true" ht="12.8" hidden="false" customHeight="false" outlineLevel="0" collapsed="false">
      <c r="A1256" s="93"/>
      <c r="B1256" s="93" t="s">
        <v>1899</v>
      </c>
      <c r="C1256" s="135" t="s">
        <v>1968</v>
      </c>
      <c r="D1256" s="64" t="s">
        <v>1969</v>
      </c>
      <c r="E1256" s="65" t="s">
        <v>1878</v>
      </c>
      <c r="F1256" s="65" t="n">
        <v>6</v>
      </c>
      <c r="G1256" s="66" t="n">
        <v>3.96</v>
      </c>
      <c r="H1256" s="91" t="n">
        <f aca="false">G1256*0.95</f>
        <v>3.762</v>
      </c>
      <c r="I1256" s="68" t="s">
        <v>1965</v>
      </c>
      <c r="J1256" s="68" t="s">
        <v>28</v>
      </c>
      <c r="K1256" s="310"/>
      <c r="L1256" s="70"/>
      <c r="M1256" s="70"/>
      <c r="N1256" s="71" t="n">
        <f aca="false">O1256*G1256</f>
        <v>0</v>
      </c>
      <c r="O1256" s="72" t="n">
        <f aca="false">M1256+L1256*F1256</f>
        <v>0</v>
      </c>
      <c r="P1256" s="73" t="s">
        <v>29</v>
      </c>
      <c r="Q1256" s="62" t="n">
        <f aca="false">L1256*H1256*F1256</f>
        <v>0</v>
      </c>
      <c r="R1256" s="62" t="n">
        <f aca="false">R1255+Q1256</f>
        <v>118.788</v>
      </c>
    </row>
    <row r="1257" s="1" customFormat="true" ht="12.8" hidden="false" customHeight="false" outlineLevel="0" collapsed="false">
      <c r="A1257" s="93"/>
      <c r="B1257" s="93" t="s">
        <v>1899</v>
      </c>
      <c r="C1257" s="135" t="s">
        <v>1970</v>
      </c>
      <c r="D1257" s="64" t="s">
        <v>1971</v>
      </c>
      <c r="E1257" s="65" t="s">
        <v>1878</v>
      </c>
      <c r="F1257" s="65" t="n">
        <v>6</v>
      </c>
      <c r="G1257" s="66" t="n">
        <v>3.51</v>
      </c>
      <c r="H1257" s="91" t="n">
        <f aca="false">G1257*0.95</f>
        <v>3.3345</v>
      </c>
      <c r="I1257" s="68" t="s">
        <v>1965</v>
      </c>
      <c r="J1257" s="68" t="s">
        <v>28</v>
      </c>
      <c r="K1257" s="310"/>
      <c r="L1257" s="70"/>
      <c r="M1257" s="70"/>
      <c r="N1257" s="71" t="n">
        <f aca="false">O1257*G1257</f>
        <v>0</v>
      </c>
      <c r="O1257" s="72" t="n">
        <f aca="false">M1257+L1257*F1257</f>
        <v>0</v>
      </c>
      <c r="P1257" s="73" t="s">
        <v>29</v>
      </c>
      <c r="Q1257" s="62" t="n">
        <f aca="false">L1257*H1257*F1257</f>
        <v>0</v>
      </c>
      <c r="R1257" s="62" t="n">
        <f aca="false">R1256+Q1257</f>
        <v>118.788</v>
      </c>
    </row>
    <row r="1258" s="1" customFormat="true" ht="12.8" hidden="false" customHeight="false" outlineLevel="0" collapsed="false">
      <c r="A1258" s="93"/>
      <c r="B1258" s="93" t="s">
        <v>1899</v>
      </c>
      <c r="C1258" s="135" t="s">
        <v>1972</v>
      </c>
      <c r="D1258" s="64" t="s">
        <v>1973</v>
      </c>
      <c r="E1258" s="65" t="s">
        <v>1878</v>
      </c>
      <c r="F1258" s="65" t="n">
        <v>6</v>
      </c>
      <c r="G1258" s="66" t="n">
        <v>3.73</v>
      </c>
      <c r="H1258" s="91" t="n">
        <f aca="false">G1258*0.95</f>
        <v>3.5435</v>
      </c>
      <c r="I1258" s="68" t="s">
        <v>1965</v>
      </c>
      <c r="J1258" s="68" t="s">
        <v>28</v>
      </c>
      <c r="K1258" s="310"/>
      <c r="L1258" s="70"/>
      <c r="M1258" s="70"/>
      <c r="N1258" s="71" t="n">
        <f aca="false">O1258*G1258</f>
        <v>0</v>
      </c>
      <c r="O1258" s="72" t="n">
        <f aca="false">M1258+L1258*F1258</f>
        <v>0</v>
      </c>
      <c r="P1258" s="73" t="s">
        <v>29</v>
      </c>
      <c r="Q1258" s="62" t="n">
        <f aca="false">L1258*H1258*F1258</f>
        <v>0</v>
      </c>
      <c r="R1258" s="62" t="n">
        <f aca="false">R1257+Q1258</f>
        <v>118.788</v>
      </c>
    </row>
    <row r="1259" s="1" customFormat="true" ht="12.8" hidden="false" customHeight="false" outlineLevel="0" collapsed="false">
      <c r="A1259" s="93"/>
      <c r="B1259" s="93" t="s">
        <v>1899</v>
      </c>
      <c r="C1259" s="135" t="s">
        <v>1974</v>
      </c>
      <c r="D1259" s="64" t="s">
        <v>1975</v>
      </c>
      <c r="E1259" s="65" t="s">
        <v>1878</v>
      </c>
      <c r="F1259" s="65" t="n">
        <v>6</v>
      </c>
      <c r="G1259" s="66" t="n">
        <v>3.84</v>
      </c>
      <c r="H1259" s="91" t="n">
        <f aca="false">G1259*0.95</f>
        <v>3.648</v>
      </c>
      <c r="I1259" s="68" t="s">
        <v>1965</v>
      </c>
      <c r="J1259" s="68" t="s">
        <v>28</v>
      </c>
      <c r="K1259" s="310"/>
      <c r="L1259" s="70"/>
      <c r="M1259" s="70"/>
      <c r="N1259" s="71" t="n">
        <f aca="false">O1259*G1259</f>
        <v>0</v>
      </c>
      <c r="O1259" s="72" t="n">
        <f aca="false">M1259+L1259*F1259</f>
        <v>0</v>
      </c>
      <c r="P1259" s="73" t="s">
        <v>29</v>
      </c>
      <c r="Q1259" s="62" t="n">
        <f aca="false">L1259*H1259*F1259</f>
        <v>0</v>
      </c>
      <c r="R1259" s="62" t="n">
        <f aca="false">R1258+Q1259</f>
        <v>118.788</v>
      </c>
    </row>
    <row r="1260" s="1" customFormat="true" ht="12.8" hidden="false" customHeight="false" outlineLevel="0" collapsed="false">
      <c r="A1260" s="93"/>
      <c r="B1260" s="93" t="s">
        <v>1899</v>
      </c>
      <c r="C1260" s="135" t="s">
        <v>1976</v>
      </c>
      <c r="D1260" s="64" t="s">
        <v>1977</v>
      </c>
      <c r="E1260" s="65" t="s">
        <v>1878</v>
      </c>
      <c r="F1260" s="65" t="n">
        <v>6</v>
      </c>
      <c r="G1260" s="66" t="n">
        <v>3.57</v>
      </c>
      <c r="H1260" s="91" t="n">
        <f aca="false">G1260*0.95</f>
        <v>3.3915</v>
      </c>
      <c r="I1260" s="68" t="s">
        <v>1965</v>
      </c>
      <c r="J1260" s="68" t="s">
        <v>28</v>
      </c>
      <c r="K1260" s="310"/>
      <c r="L1260" s="70"/>
      <c r="M1260" s="70"/>
      <c r="N1260" s="71" t="n">
        <f aca="false">O1260*G1260</f>
        <v>0</v>
      </c>
      <c r="O1260" s="72" t="n">
        <f aca="false">M1260+L1260*F1260</f>
        <v>0</v>
      </c>
      <c r="P1260" s="73" t="s">
        <v>29</v>
      </c>
      <c r="Q1260" s="62" t="n">
        <f aca="false">L1260*H1260*F1260</f>
        <v>0</v>
      </c>
      <c r="R1260" s="62" t="n">
        <f aca="false">R1259+Q1260</f>
        <v>118.788</v>
      </c>
    </row>
    <row r="1261" s="1" customFormat="true" ht="12.8" hidden="false" customHeight="false" outlineLevel="0" collapsed="false">
      <c r="A1261" s="93"/>
      <c r="B1261" s="93" t="s">
        <v>1899</v>
      </c>
      <c r="C1261" s="135" t="s">
        <v>1978</v>
      </c>
      <c r="D1261" s="64" t="s">
        <v>1979</v>
      </c>
      <c r="E1261" s="65" t="s">
        <v>1878</v>
      </c>
      <c r="F1261" s="65" t="n">
        <v>6</v>
      </c>
      <c r="G1261" s="66" t="n">
        <v>3.57</v>
      </c>
      <c r="H1261" s="91" t="n">
        <f aca="false">G1261*0.95</f>
        <v>3.3915</v>
      </c>
      <c r="I1261" s="68" t="s">
        <v>1965</v>
      </c>
      <c r="J1261" s="68" t="s">
        <v>28</v>
      </c>
      <c r="K1261" s="310"/>
      <c r="L1261" s="70"/>
      <c r="M1261" s="70"/>
      <c r="N1261" s="71" t="n">
        <f aca="false">O1261*G1261</f>
        <v>0</v>
      </c>
      <c r="O1261" s="72" t="n">
        <f aca="false">M1261+L1261*F1261</f>
        <v>0</v>
      </c>
      <c r="P1261" s="73" t="s">
        <v>29</v>
      </c>
      <c r="Q1261" s="62" t="n">
        <f aca="false">L1261*H1261*F1261</f>
        <v>0</v>
      </c>
      <c r="R1261" s="62" t="n">
        <f aca="false">R1260+Q1261</f>
        <v>118.788</v>
      </c>
    </row>
    <row r="1262" s="1" customFormat="true" ht="12.8" hidden="false" customHeight="false" outlineLevel="0" collapsed="false">
      <c r="A1262" s="93"/>
      <c r="B1262" s="93" t="s">
        <v>1899</v>
      </c>
      <c r="C1262" s="135" t="s">
        <v>1980</v>
      </c>
      <c r="D1262" s="64" t="s">
        <v>1981</v>
      </c>
      <c r="E1262" s="65" t="s">
        <v>1878</v>
      </c>
      <c r="F1262" s="65" t="n">
        <v>6</v>
      </c>
      <c r="G1262" s="66" t="n">
        <v>3.92</v>
      </c>
      <c r="H1262" s="91" t="n">
        <f aca="false">G1262*0.95</f>
        <v>3.724</v>
      </c>
      <c r="I1262" s="68" t="s">
        <v>1965</v>
      </c>
      <c r="J1262" s="68" t="s">
        <v>28</v>
      </c>
      <c r="K1262" s="310"/>
      <c r="L1262" s="70"/>
      <c r="M1262" s="70"/>
      <c r="N1262" s="71" t="n">
        <f aca="false">O1262*G1262</f>
        <v>0</v>
      </c>
      <c r="O1262" s="72" t="n">
        <f aca="false">M1262+L1262*F1262</f>
        <v>0</v>
      </c>
      <c r="P1262" s="73" t="s">
        <v>29</v>
      </c>
      <c r="Q1262" s="62" t="n">
        <f aca="false">L1262*H1262*F1262</f>
        <v>0</v>
      </c>
      <c r="R1262" s="62" t="n">
        <f aca="false">R1261+Q1262</f>
        <v>118.788</v>
      </c>
    </row>
    <row r="1263" s="1" customFormat="true" ht="12.8" hidden="false" customHeight="false" outlineLevel="0" collapsed="false">
      <c r="A1263" s="93"/>
      <c r="B1263" s="93" t="s">
        <v>1899</v>
      </c>
      <c r="C1263" s="135" t="s">
        <v>1982</v>
      </c>
      <c r="D1263" s="64" t="s">
        <v>1983</v>
      </c>
      <c r="E1263" s="65" t="s">
        <v>1878</v>
      </c>
      <c r="F1263" s="65" t="n">
        <v>6</v>
      </c>
      <c r="G1263" s="66" t="n">
        <v>4.35</v>
      </c>
      <c r="H1263" s="91" t="n">
        <f aca="false">G1263*0.95</f>
        <v>4.1325</v>
      </c>
      <c r="I1263" s="68" t="s">
        <v>1965</v>
      </c>
      <c r="J1263" s="68" t="s">
        <v>28</v>
      </c>
      <c r="K1263" s="310"/>
      <c r="L1263" s="70"/>
      <c r="M1263" s="70"/>
      <c r="N1263" s="71" t="n">
        <f aca="false">O1263*G1263</f>
        <v>0</v>
      </c>
      <c r="O1263" s="72" t="n">
        <f aca="false">M1263+L1263*F1263</f>
        <v>0</v>
      </c>
      <c r="P1263" s="73" t="s">
        <v>29</v>
      </c>
      <c r="Q1263" s="62" t="n">
        <f aca="false">L1263*H1263*F1263</f>
        <v>0</v>
      </c>
      <c r="R1263" s="62" t="n">
        <f aca="false">R1262+Q1263</f>
        <v>118.788</v>
      </c>
    </row>
    <row r="1264" s="1" customFormat="true" ht="12.8" hidden="false" customHeight="false" outlineLevel="0" collapsed="false">
      <c r="A1264" s="93"/>
      <c r="B1264" s="93" t="s">
        <v>1899</v>
      </c>
      <c r="C1264" s="135" t="s">
        <v>1984</v>
      </c>
      <c r="D1264" s="64" t="s">
        <v>1985</v>
      </c>
      <c r="E1264" s="65" t="s">
        <v>1878</v>
      </c>
      <c r="F1264" s="65" t="n">
        <v>6</v>
      </c>
      <c r="G1264" s="66" t="n">
        <v>3.92</v>
      </c>
      <c r="H1264" s="91" t="n">
        <f aca="false">G1264*0.95</f>
        <v>3.724</v>
      </c>
      <c r="I1264" s="68" t="s">
        <v>1965</v>
      </c>
      <c r="J1264" s="68" t="s">
        <v>28</v>
      </c>
      <c r="K1264" s="310"/>
      <c r="L1264" s="70"/>
      <c r="M1264" s="70"/>
      <c r="N1264" s="71" t="n">
        <f aca="false">O1264*G1264</f>
        <v>0</v>
      </c>
      <c r="O1264" s="72" t="n">
        <f aca="false">M1264+L1264*F1264</f>
        <v>0</v>
      </c>
      <c r="P1264" s="73" t="s">
        <v>29</v>
      </c>
      <c r="Q1264" s="62" t="n">
        <f aca="false">L1264*H1264*F1264</f>
        <v>0</v>
      </c>
      <c r="R1264" s="62" t="n">
        <f aca="false">R1263+Q1264</f>
        <v>118.788</v>
      </c>
    </row>
    <row r="1265" s="1" customFormat="true" ht="12.8" hidden="false" customHeight="false" outlineLevel="0" collapsed="false">
      <c r="A1265" s="93"/>
      <c r="B1265" s="93" t="s">
        <v>1899</v>
      </c>
      <c r="C1265" s="94" t="s">
        <v>1986</v>
      </c>
      <c r="D1265" s="52" t="s">
        <v>1987</v>
      </c>
      <c r="E1265" s="53" t="s">
        <v>1878</v>
      </c>
      <c r="F1265" s="53" t="n">
        <v>6</v>
      </c>
      <c r="G1265" s="54" t="n">
        <v>2.88</v>
      </c>
      <c r="H1265" s="90" t="n">
        <f aca="false">G1265*0.95</f>
        <v>2.736</v>
      </c>
      <c r="I1265" s="56" t="s">
        <v>1965</v>
      </c>
      <c r="J1265" s="56" t="s">
        <v>28</v>
      </c>
      <c r="K1265" s="309"/>
      <c r="L1265" s="58"/>
      <c r="M1265" s="58"/>
      <c r="N1265" s="59" t="n">
        <f aca="false">O1265*G1265</f>
        <v>0</v>
      </c>
      <c r="O1265" s="60" t="n">
        <f aca="false">M1265+L1265*F1265</f>
        <v>0</v>
      </c>
      <c r="P1265" s="61" t="s">
        <v>29</v>
      </c>
      <c r="Q1265" s="62" t="n">
        <f aca="false">L1265*H1265*F1265</f>
        <v>0</v>
      </c>
      <c r="R1265" s="62" t="n">
        <f aca="false">R1264+Q1265</f>
        <v>118.788</v>
      </c>
    </row>
    <row r="1266" s="1" customFormat="true" ht="12.8" hidden="false" customHeight="false" outlineLevel="0" collapsed="false">
      <c r="A1266" s="93"/>
      <c r="B1266" s="93" t="s">
        <v>1899</v>
      </c>
      <c r="C1266" s="135" t="s">
        <v>1988</v>
      </c>
      <c r="D1266" s="64" t="s">
        <v>1989</v>
      </c>
      <c r="E1266" s="65" t="s">
        <v>1878</v>
      </c>
      <c r="F1266" s="65" t="n">
        <v>6</v>
      </c>
      <c r="G1266" s="66" t="n">
        <v>3.77</v>
      </c>
      <c r="H1266" s="91" t="n">
        <f aca="false">G1266*0.95</f>
        <v>3.5815</v>
      </c>
      <c r="I1266" s="68" t="s">
        <v>1965</v>
      </c>
      <c r="J1266" s="68" t="s">
        <v>28</v>
      </c>
      <c r="K1266" s="310"/>
      <c r="L1266" s="70"/>
      <c r="M1266" s="70"/>
      <c r="N1266" s="71" t="n">
        <f aca="false">O1266*G1266</f>
        <v>0</v>
      </c>
      <c r="O1266" s="72" t="n">
        <f aca="false">M1266+L1266*F1266</f>
        <v>0</v>
      </c>
      <c r="P1266" s="73" t="s">
        <v>29</v>
      </c>
      <c r="Q1266" s="62" t="n">
        <f aca="false">L1266*H1266*F1266</f>
        <v>0</v>
      </c>
      <c r="R1266" s="62" t="n">
        <f aca="false">R1265+Q1266</f>
        <v>118.788</v>
      </c>
    </row>
    <row r="1267" s="1" customFormat="true" ht="12.8" hidden="false" customHeight="false" outlineLevel="0" collapsed="false">
      <c r="A1267" s="93" t="s">
        <v>50</v>
      </c>
      <c r="B1267" s="93" t="s">
        <v>1899</v>
      </c>
      <c r="C1267" s="142" t="s">
        <v>1990</v>
      </c>
      <c r="D1267" s="98" t="s">
        <v>1991</v>
      </c>
      <c r="E1267" s="99" t="s">
        <v>1889</v>
      </c>
      <c r="F1267" s="99" t="n">
        <v>6</v>
      </c>
      <c r="G1267" s="100" t="n">
        <v>6.83</v>
      </c>
      <c r="H1267" s="101" t="n">
        <f aca="false">G1267*0.95</f>
        <v>6.4885</v>
      </c>
      <c r="I1267" s="102" t="s">
        <v>1965</v>
      </c>
      <c r="J1267" s="102" t="s">
        <v>28</v>
      </c>
      <c r="K1267" s="307"/>
      <c r="L1267" s="104"/>
      <c r="M1267" s="104"/>
      <c r="N1267" s="105" t="n">
        <f aca="false">O1267*G1267</f>
        <v>0</v>
      </c>
      <c r="O1267" s="106" t="n">
        <f aca="false">M1267+L1267*F1267</f>
        <v>0</v>
      </c>
      <c r="P1267" s="107" t="s">
        <v>29</v>
      </c>
      <c r="Q1267" s="62" t="n">
        <f aca="false">L1267*H1267*F1267</f>
        <v>0</v>
      </c>
      <c r="R1267" s="62" t="n">
        <f aca="false">R1266+Q1267</f>
        <v>118.788</v>
      </c>
    </row>
    <row r="1268" customFormat="false" ht="22.05" hidden="false" customHeight="false" outlineLevel="0" collapsed="false">
      <c r="A1268" s="48"/>
      <c r="B1268" s="48" t="s">
        <v>1899</v>
      </c>
      <c r="D1268" s="5" t="s">
        <v>1992</v>
      </c>
      <c r="E1268" s="85"/>
      <c r="F1268" s="85"/>
      <c r="G1268" s="85"/>
      <c r="H1268" s="86"/>
      <c r="I1268" s="85"/>
      <c r="J1268" s="85"/>
      <c r="K1268" s="85"/>
      <c r="L1268" s="88"/>
      <c r="M1268" s="88"/>
      <c r="O1268" s="88"/>
      <c r="P1268" s="89"/>
      <c r="Q1268" s="62" t="n">
        <f aca="false">L1268*H1268*F1268</f>
        <v>0</v>
      </c>
      <c r="R1268" s="62" t="n">
        <f aca="false">R1267+Q1268</f>
        <v>118.788</v>
      </c>
      <c r="S1268" s="1"/>
      <c r="T1268" s="1"/>
      <c r="U1268" s="1"/>
      <c r="V1268" s="1"/>
      <c r="W1268" s="1"/>
      <c r="X1268" s="1"/>
      <c r="Y1268" s="1"/>
    </row>
    <row r="1269" s="1" customFormat="true" ht="12.8" hidden="false" customHeight="false" outlineLevel="0" collapsed="false">
      <c r="A1269" s="93"/>
      <c r="B1269" s="93" t="s">
        <v>1899</v>
      </c>
      <c r="C1269" s="94" t="s">
        <v>1993</v>
      </c>
      <c r="D1269" s="52" t="s">
        <v>1994</v>
      </c>
      <c r="E1269" s="53" t="s">
        <v>1878</v>
      </c>
      <c r="F1269" s="53" t="n">
        <v>6</v>
      </c>
      <c r="G1269" s="54" t="n">
        <v>3.6</v>
      </c>
      <c r="H1269" s="90" t="n">
        <f aca="false">G1269*0.95</f>
        <v>3.42</v>
      </c>
      <c r="I1269" s="56" t="s">
        <v>1995</v>
      </c>
      <c r="J1269" s="56" t="s">
        <v>28</v>
      </c>
      <c r="K1269" s="309"/>
      <c r="L1269" s="58"/>
      <c r="M1269" s="58"/>
      <c r="N1269" s="59" t="n">
        <f aca="false">O1269*G1269</f>
        <v>0</v>
      </c>
      <c r="O1269" s="60" t="n">
        <f aca="false">M1269+L1269*F1269</f>
        <v>0</v>
      </c>
      <c r="P1269" s="61" t="s">
        <v>29</v>
      </c>
      <c r="Q1269" s="62" t="n">
        <f aca="false">L1269*H1269*F1269</f>
        <v>0</v>
      </c>
      <c r="R1269" s="62" t="n">
        <f aca="false">R1268+Q1269</f>
        <v>118.788</v>
      </c>
    </row>
    <row r="1270" s="1" customFormat="true" ht="12.8" hidden="false" customHeight="false" outlineLevel="0" collapsed="false">
      <c r="A1270" s="93"/>
      <c r="B1270" s="93" t="s">
        <v>1899</v>
      </c>
      <c r="C1270" s="135" t="s">
        <v>1996</v>
      </c>
      <c r="D1270" s="64" t="s">
        <v>1997</v>
      </c>
      <c r="E1270" s="65" t="s">
        <v>1878</v>
      </c>
      <c r="F1270" s="65" t="n">
        <v>6</v>
      </c>
      <c r="G1270" s="66" t="n">
        <v>4.02</v>
      </c>
      <c r="H1270" s="91" t="n">
        <f aca="false">G1270*0.95</f>
        <v>3.819</v>
      </c>
      <c r="I1270" s="68" t="s">
        <v>1995</v>
      </c>
      <c r="J1270" s="68" t="s">
        <v>28</v>
      </c>
      <c r="K1270" s="310"/>
      <c r="L1270" s="70"/>
      <c r="M1270" s="70"/>
      <c r="N1270" s="71" t="n">
        <f aca="false">O1270*G1270</f>
        <v>0</v>
      </c>
      <c r="O1270" s="72" t="n">
        <f aca="false">M1270+L1270*F1270</f>
        <v>0</v>
      </c>
      <c r="P1270" s="73" t="s">
        <v>29</v>
      </c>
      <c r="Q1270" s="62" t="n">
        <f aca="false">L1270*H1270*F1270</f>
        <v>0</v>
      </c>
      <c r="R1270" s="62" t="n">
        <f aca="false">R1269+Q1270</f>
        <v>118.788</v>
      </c>
    </row>
    <row r="1271" s="1" customFormat="true" ht="12.8" hidden="false" customHeight="false" outlineLevel="0" collapsed="false">
      <c r="A1271" s="93"/>
      <c r="B1271" s="93" t="s">
        <v>1899</v>
      </c>
      <c r="C1271" s="135" t="s">
        <v>1998</v>
      </c>
      <c r="D1271" s="64" t="s">
        <v>1999</v>
      </c>
      <c r="E1271" s="65" t="s">
        <v>1878</v>
      </c>
      <c r="F1271" s="65" t="n">
        <v>6</v>
      </c>
      <c r="G1271" s="66" t="n">
        <v>4.02</v>
      </c>
      <c r="H1271" s="91" t="n">
        <f aca="false">G1271*0.95</f>
        <v>3.819</v>
      </c>
      <c r="I1271" s="68" t="s">
        <v>1995</v>
      </c>
      <c r="J1271" s="68" t="s">
        <v>28</v>
      </c>
      <c r="K1271" s="310"/>
      <c r="L1271" s="70"/>
      <c r="M1271" s="70"/>
      <c r="N1271" s="71" t="n">
        <f aca="false">O1271*G1271</f>
        <v>0</v>
      </c>
      <c r="O1271" s="72" t="n">
        <f aca="false">M1271+L1271*F1271</f>
        <v>0</v>
      </c>
      <c r="P1271" s="73" t="s">
        <v>29</v>
      </c>
      <c r="Q1271" s="62" t="n">
        <f aca="false">L1271*H1271*F1271</f>
        <v>0</v>
      </c>
      <c r="R1271" s="62" t="n">
        <f aca="false">R1270+Q1271</f>
        <v>118.788</v>
      </c>
    </row>
    <row r="1272" s="1" customFormat="true" ht="12.8" hidden="false" customHeight="false" outlineLevel="0" collapsed="false">
      <c r="A1272" s="93"/>
      <c r="B1272" s="93" t="s">
        <v>1899</v>
      </c>
      <c r="C1272" s="135" t="s">
        <v>2000</v>
      </c>
      <c r="D1272" s="64" t="s">
        <v>2001</v>
      </c>
      <c r="E1272" s="65" t="s">
        <v>1878</v>
      </c>
      <c r="F1272" s="65" t="n">
        <v>6</v>
      </c>
      <c r="G1272" s="66" t="n">
        <v>4.02</v>
      </c>
      <c r="H1272" s="91" t="n">
        <f aca="false">G1272*0.95</f>
        <v>3.819</v>
      </c>
      <c r="I1272" s="68" t="s">
        <v>1995</v>
      </c>
      <c r="J1272" s="68" t="s">
        <v>28</v>
      </c>
      <c r="K1272" s="310"/>
      <c r="L1272" s="70"/>
      <c r="M1272" s="70"/>
      <c r="N1272" s="71" t="n">
        <f aca="false">O1272*G1272</f>
        <v>0</v>
      </c>
      <c r="O1272" s="72" t="n">
        <f aca="false">M1272+L1272*F1272</f>
        <v>0</v>
      </c>
      <c r="P1272" s="73" t="s">
        <v>29</v>
      </c>
      <c r="Q1272" s="62" t="n">
        <f aca="false">L1272*H1272*F1272</f>
        <v>0</v>
      </c>
      <c r="R1272" s="62" t="n">
        <f aca="false">R1271+Q1272</f>
        <v>118.788</v>
      </c>
    </row>
    <row r="1273" s="1" customFormat="true" ht="12.8" hidden="false" customHeight="false" outlineLevel="0" collapsed="false">
      <c r="A1273" s="93"/>
      <c r="B1273" s="93" t="s">
        <v>1899</v>
      </c>
      <c r="C1273" s="135" t="s">
        <v>2002</v>
      </c>
      <c r="D1273" s="64" t="s">
        <v>2003</v>
      </c>
      <c r="E1273" s="65" t="s">
        <v>1878</v>
      </c>
      <c r="F1273" s="65" t="n">
        <v>6</v>
      </c>
      <c r="G1273" s="66" t="n">
        <v>4.02</v>
      </c>
      <c r="H1273" s="91" t="n">
        <f aca="false">G1273*0.95</f>
        <v>3.819</v>
      </c>
      <c r="I1273" s="68" t="s">
        <v>1995</v>
      </c>
      <c r="J1273" s="68" t="s">
        <v>28</v>
      </c>
      <c r="K1273" s="310"/>
      <c r="L1273" s="70"/>
      <c r="M1273" s="70"/>
      <c r="N1273" s="71" t="n">
        <f aca="false">O1273*G1273</f>
        <v>0</v>
      </c>
      <c r="O1273" s="72" t="n">
        <f aca="false">M1273+L1273*F1273</f>
        <v>0</v>
      </c>
      <c r="P1273" s="73" t="s">
        <v>29</v>
      </c>
      <c r="Q1273" s="62" t="n">
        <f aca="false">L1273*H1273*F1273</f>
        <v>0</v>
      </c>
      <c r="R1273" s="62" t="n">
        <f aca="false">R1272+Q1273</f>
        <v>118.788</v>
      </c>
    </row>
    <row r="1274" s="1" customFormat="true" ht="12.8" hidden="false" customHeight="false" outlineLevel="0" collapsed="false">
      <c r="A1274" s="93"/>
      <c r="B1274" s="93" t="s">
        <v>1899</v>
      </c>
      <c r="C1274" s="135" t="s">
        <v>2004</v>
      </c>
      <c r="D1274" s="64" t="s">
        <v>2005</v>
      </c>
      <c r="E1274" s="65" t="s">
        <v>1878</v>
      </c>
      <c r="F1274" s="65" t="n">
        <v>6</v>
      </c>
      <c r="G1274" s="66" t="n">
        <v>4.02</v>
      </c>
      <c r="H1274" s="91" t="n">
        <f aca="false">G1274*0.95</f>
        <v>3.819</v>
      </c>
      <c r="I1274" s="68" t="s">
        <v>1995</v>
      </c>
      <c r="J1274" s="68" t="s">
        <v>28</v>
      </c>
      <c r="K1274" s="310"/>
      <c r="L1274" s="70"/>
      <c r="M1274" s="70"/>
      <c r="N1274" s="71" t="n">
        <f aca="false">O1274*G1274</f>
        <v>0</v>
      </c>
      <c r="O1274" s="72" t="n">
        <f aca="false">M1274+L1274*F1274</f>
        <v>0</v>
      </c>
      <c r="P1274" s="73" t="s">
        <v>29</v>
      </c>
      <c r="Q1274" s="62" t="n">
        <f aca="false">L1274*H1274*F1274</f>
        <v>0</v>
      </c>
      <c r="R1274" s="62" t="n">
        <f aca="false">R1273+Q1274</f>
        <v>118.788</v>
      </c>
    </row>
    <row r="1275" s="1" customFormat="true" ht="12.8" hidden="false" customHeight="false" outlineLevel="0" collapsed="false">
      <c r="A1275" s="93"/>
      <c r="B1275" s="93" t="s">
        <v>1899</v>
      </c>
      <c r="C1275" s="95" t="s">
        <v>2006</v>
      </c>
      <c r="D1275" s="75" t="s">
        <v>2007</v>
      </c>
      <c r="E1275" s="76" t="s">
        <v>1878</v>
      </c>
      <c r="F1275" s="76" t="n">
        <v>6</v>
      </c>
      <c r="G1275" s="77" t="n">
        <v>4.02</v>
      </c>
      <c r="H1275" s="92" t="n">
        <f aca="false">G1275*0.95</f>
        <v>3.819</v>
      </c>
      <c r="I1275" s="79" t="s">
        <v>1995</v>
      </c>
      <c r="J1275" s="79" t="s">
        <v>28</v>
      </c>
      <c r="K1275" s="313"/>
      <c r="L1275" s="81"/>
      <c r="M1275" s="81"/>
      <c r="N1275" s="82" t="n">
        <f aca="false">O1275*G1275</f>
        <v>0</v>
      </c>
      <c r="O1275" s="83" t="n">
        <f aca="false">M1275+L1275*F1275</f>
        <v>0</v>
      </c>
      <c r="P1275" s="84" t="s">
        <v>29</v>
      </c>
      <c r="Q1275" s="62" t="n">
        <f aca="false">L1275*H1275*F1275</f>
        <v>0</v>
      </c>
      <c r="R1275" s="62" t="n">
        <f aca="false">R1274+Q1275</f>
        <v>118.788</v>
      </c>
    </row>
    <row r="1276" customFormat="false" ht="13.8" hidden="false" customHeight="false" outlineLevel="0" collapsed="false">
      <c r="A1276" s="48"/>
      <c r="B1276" s="48"/>
      <c r="Q1276" s="62" t="n">
        <f aca="false">L1276*H1276*F1276</f>
        <v>0</v>
      </c>
      <c r="R1276" s="62" t="n">
        <f aca="false">R1275+Q1276</f>
        <v>118.788</v>
      </c>
      <c r="S1276" s="1"/>
      <c r="T1276" s="1"/>
      <c r="U1276" s="1"/>
      <c r="V1276" s="1"/>
      <c r="W1276" s="1"/>
      <c r="X1276" s="1"/>
      <c r="Y1276" s="1"/>
    </row>
    <row r="1277" customFormat="false" ht="13.8" hidden="false" customHeight="false" outlineLevel="0" collapsed="false">
      <c r="A1277" s="48"/>
      <c r="B1277" s="48"/>
      <c r="Q1277" s="62" t="n">
        <f aca="false">L1277*H1277*F1277</f>
        <v>0</v>
      </c>
      <c r="R1277" s="62" t="n">
        <f aca="false">R1276+Q1277</f>
        <v>118.788</v>
      </c>
      <c r="S1277" s="1"/>
      <c r="T1277" s="1"/>
      <c r="U1277" s="1"/>
      <c r="V1277" s="1"/>
      <c r="W1277" s="1"/>
      <c r="X1277" s="1"/>
      <c r="Y1277" s="1"/>
    </row>
    <row r="1278" customFormat="false" ht="13.8" hidden="false" customHeight="false" outlineLevel="0" collapsed="false">
      <c r="A1278" s="48"/>
      <c r="B1278" s="48"/>
      <c r="Q1278" s="62" t="n">
        <f aca="false">L1278*H1278*F1278</f>
        <v>0</v>
      </c>
      <c r="R1278" s="62" t="n">
        <f aca="false">R1277+Q1278</f>
        <v>118.788</v>
      </c>
      <c r="S1278" s="1"/>
      <c r="T1278" s="1"/>
      <c r="U1278" s="1"/>
      <c r="V1278" s="1"/>
      <c r="W1278" s="1"/>
      <c r="X1278" s="1"/>
      <c r="Y1278" s="1"/>
    </row>
    <row r="1279" customFormat="false" ht="13.8" hidden="false" customHeight="true" outlineLevel="0" collapsed="false">
      <c r="A1279" s="117"/>
      <c r="B1279" s="117"/>
      <c r="C1279" s="7"/>
      <c r="D1279" s="7"/>
      <c r="E1279" s="34" t="s">
        <v>4</v>
      </c>
      <c r="F1279" s="35" t="s">
        <v>5</v>
      </c>
      <c r="G1279" s="36" t="s">
        <v>6</v>
      </c>
      <c r="H1279" s="37" t="s">
        <v>7</v>
      </c>
      <c r="I1279" s="38" t="s">
        <v>8</v>
      </c>
      <c r="J1279" s="39" t="s">
        <v>9</v>
      </c>
      <c r="K1279" s="264" t="s">
        <v>10</v>
      </c>
      <c r="L1279" s="41" t="s">
        <v>11</v>
      </c>
      <c r="M1279" s="41"/>
      <c r="N1279" s="41"/>
      <c r="O1279" s="41"/>
      <c r="P1279" s="41"/>
      <c r="Q1279" s="62"/>
      <c r="R1279" s="62" t="n">
        <f aca="false">R1278+Q1279</f>
        <v>118.788</v>
      </c>
      <c r="S1279" s="1"/>
      <c r="T1279" s="1"/>
      <c r="U1279" s="1"/>
      <c r="V1279" s="1"/>
      <c r="W1279" s="1"/>
      <c r="X1279" s="1"/>
      <c r="Y1279" s="1"/>
    </row>
    <row r="1280" customFormat="false" ht="14.25" hidden="false" customHeight="true" outlineLevel="0" collapsed="false">
      <c r="A1280" s="48"/>
      <c r="B1280" s="48"/>
      <c r="C1280" s="43" t="s">
        <v>14</v>
      </c>
      <c r="D1280" s="43" t="s">
        <v>15</v>
      </c>
      <c r="E1280" s="34"/>
      <c r="F1280" s="35"/>
      <c r="G1280" s="36"/>
      <c r="H1280" s="37"/>
      <c r="I1280" s="38"/>
      <c r="J1280" s="39"/>
      <c r="K1280" s="264"/>
      <c r="L1280" s="210" t="s">
        <v>16</v>
      </c>
      <c r="M1280" s="44" t="s">
        <v>410</v>
      </c>
      <c r="N1280" s="45" t="s">
        <v>17</v>
      </c>
      <c r="O1280" s="46" t="s">
        <v>18</v>
      </c>
      <c r="P1280" s="47" t="s">
        <v>19</v>
      </c>
      <c r="Q1280" s="62"/>
      <c r="R1280" s="62" t="n">
        <f aca="false">R1279+Q1280</f>
        <v>118.788</v>
      </c>
      <c r="S1280" s="1"/>
      <c r="T1280" s="1"/>
      <c r="U1280" s="1"/>
      <c r="V1280" s="1"/>
      <c r="W1280" s="1"/>
      <c r="X1280" s="1"/>
      <c r="Y1280" s="1"/>
    </row>
    <row r="1281" customFormat="false" ht="13.8" hidden="false" customHeight="false" outlineLevel="0" collapsed="false">
      <c r="A1281" s="48"/>
      <c r="B1281" s="48"/>
      <c r="C1281" s="43"/>
      <c r="D1281" s="43"/>
      <c r="E1281" s="34"/>
      <c r="F1281" s="35"/>
      <c r="G1281" s="36"/>
      <c r="H1281" s="37"/>
      <c r="I1281" s="38"/>
      <c r="J1281" s="39"/>
      <c r="K1281" s="264"/>
      <c r="L1281" s="210"/>
      <c r="M1281" s="44"/>
      <c r="N1281" s="45"/>
      <c r="O1281" s="46"/>
      <c r="P1281" s="47"/>
      <c r="Q1281" s="62" t="n">
        <f aca="false">L1281*H1281*F1281</f>
        <v>0</v>
      </c>
      <c r="R1281" s="62" t="n">
        <f aca="false">R1280+Q1281</f>
        <v>118.788</v>
      </c>
      <c r="S1281" s="1"/>
      <c r="T1281" s="1"/>
      <c r="U1281" s="1"/>
      <c r="V1281" s="1"/>
      <c r="W1281" s="1"/>
      <c r="X1281" s="1"/>
      <c r="Y1281" s="1"/>
    </row>
    <row r="1282" customFormat="false" ht="22.05" hidden="false" customHeight="false" outlineLevel="0" collapsed="false">
      <c r="A1282" s="48"/>
      <c r="B1282" s="48" t="s">
        <v>1899</v>
      </c>
      <c r="D1282" s="5" t="s">
        <v>2008</v>
      </c>
      <c r="E1282" s="5"/>
      <c r="F1282" s="5"/>
      <c r="G1282" s="5"/>
      <c r="H1282" s="206"/>
      <c r="I1282" s="5"/>
      <c r="J1282" s="5"/>
      <c r="K1282" s="5"/>
      <c r="L1282" s="5"/>
      <c r="M1282" s="5"/>
      <c r="N1282" s="5"/>
      <c r="O1282" s="5"/>
      <c r="Q1282" s="62" t="n">
        <f aca="false">L1282*H1282*F1282</f>
        <v>0</v>
      </c>
      <c r="R1282" s="62" t="n">
        <f aca="false">R1281+Q1282</f>
        <v>118.788</v>
      </c>
      <c r="S1282" s="1"/>
      <c r="T1282" s="1"/>
      <c r="U1282" s="1"/>
      <c r="V1282" s="1"/>
      <c r="W1282" s="1"/>
      <c r="X1282" s="1"/>
      <c r="Y1282" s="1"/>
    </row>
    <row r="1283" s="1" customFormat="true" ht="12.8" hidden="false" customHeight="false" outlineLevel="0" collapsed="false">
      <c r="A1283" s="93"/>
      <c r="B1283" s="93" t="s">
        <v>1899</v>
      </c>
      <c r="C1283" s="94" t="s">
        <v>2009</v>
      </c>
      <c r="D1283" s="52" t="s">
        <v>2010</v>
      </c>
      <c r="E1283" s="53" t="s">
        <v>1936</v>
      </c>
      <c r="F1283" s="53" t="n">
        <v>6</v>
      </c>
      <c r="G1283" s="54" t="n">
        <v>3.17</v>
      </c>
      <c r="H1283" s="90" t="n">
        <f aca="false">G1283*0.95</f>
        <v>3.0115</v>
      </c>
      <c r="I1283" s="56" t="s">
        <v>1395</v>
      </c>
      <c r="J1283" s="56" t="s">
        <v>28</v>
      </c>
      <c r="K1283" s="321"/>
      <c r="L1283" s="58"/>
      <c r="M1283" s="58"/>
      <c r="N1283" s="59" t="n">
        <f aca="false">O1283*G1283</f>
        <v>0</v>
      </c>
      <c r="O1283" s="60" t="n">
        <f aca="false">M1283+L1283*F1283</f>
        <v>0</v>
      </c>
      <c r="P1283" s="61" t="s">
        <v>29</v>
      </c>
      <c r="Q1283" s="62" t="n">
        <f aca="false">L1283*H1283*F1283</f>
        <v>0</v>
      </c>
      <c r="R1283" s="62" t="n">
        <f aca="false">R1282+Q1283</f>
        <v>118.788</v>
      </c>
    </row>
    <row r="1284" s="1" customFormat="true" ht="12.8" hidden="false" customHeight="false" outlineLevel="0" collapsed="false">
      <c r="A1284" s="93"/>
      <c r="B1284" s="93" t="s">
        <v>1899</v>
      </c>
      <c r="C1284" s="135" t="s">
        <v>2011</v>
      </c>
      <c r="D1284" s="64" t="s">
        <v>2012</v>
      </c>
      <c r="E1284" s="65" t="s">
        <v>1936</v>
      </c>
      <c r="F1284" s="65" t="n">
        <v>6</v>
      </c>
      <c r="G1284" s="66" t="n">
        <v>2.77</v>
      </c>
      <c r="H1284" s="91" t="n">
        <f aca="false">G1284*0.95</f>
        <v>2.6315</v>
      </c>
      <c r="I1284" s="68" t="s">
        <v>1965</v>
      </c>
      <c r="J1284" s="68" t="s">
        <v>28</v>
      </c>
      <c r="K1284" s="322"/>
      <c r="L1284" s="70"/>
      <c r="M1284" s="70"/>
      <c r="N1284" s="71" t="n">
        <f aca="false">O1284*G1284</f>
        <v>0</v>
      </c>
      <c r="O1284" s="72" t="n">
        <f aca="false">M1284+L1284*F1284</f>
        <v>0</v>
      </c>
      <c r="P1284" s="73" t="s">
        <v>29</v>
      </c>
      <c r="Q1284" s="62" t="n">
        <f aca="false">L1284*H1284*F1284</f>
        <v>0</v>
      </c>
      <c r="R1284" s="62" t="n">
        <f aca="false">R1283+Q1284</f>
        <v>118.788</v>
      </c>
    </row>
    <row r="1285" s="1" customFormat="true" ht="12.8" hidden="false" customHeight="false" outlineLevel="0" collapsed="false">
      <c r="A1285" s="93"/>
      <c r="B1285" s="93" t="s">
        <v>1899</v>
      </c>
      <c r="C1285" s="135" t="s">
        <v>2013</v>
      </c>
      <c r="D1285" s="64" t="s">
        <v>2014</v>
      </c>
      <c r="E1285" s="65" t="s">
        <v>1936</v>
      </c>
      <c r="F1285" s="65" t="n">
        <v>6</v>
      </c>
      <c r="G1285" s="66" t="n">
        <v>2.77</v>
      </c>
      <c r="H1285" s="91" t="n">
        <f aca="false">G1285*0.95</f>
        <v>2.6315</v>
      </c>
      <c r="I1285" s="68" t="s">
        <v>1965</v>
      </c>
      <c r="J1285" s="68" t="s">
        <v>28</v>
      </c>
      <c r="K1285" s="322"/>
      <c r="L1285" s="70"/>
      <c r="M1285" s="70"/>
      <c r="N1285" s="71" t="n">
        <f aca="false">O1285*G1285</f>
        <v>0</v>
      </c>
      <c r="O1285" s="72" t="n">
        <f aca="false">M1285+L1285*F1285</f>
        <v>0</v>
      </c>
      <c r="P1285" s="73" t="s">
        <v>29</v>
      </c>
      <c r="Q1285" s="62" t="n">
        <f aca="false">L1285*H1285*F1285</f>
        <v>0</v>
      </c>
      <c r="R1285" s="62" t="n">
        <f aca="false">R1284+Q1285</f>
        <v>118.788</v>
      </c>
    </row>
    <row r="1286" s="1" customFormat="true" ht="12.8" hidden="false" customHeight="false" outlineLevel="0" collapsed="false">
      <c r="A1286" s="93"/>
      <c r="B1286" s="93" t="s">
        <v>1899</v>
      </c>
      <c r="C1286" s="135" t="s">
        <v>2015</v>
      </c>
      <c r="D1286" s="64" t="s">
        <v>2016</v>
      </c>
      <c r="E1286" s="65" t="s">
        <v>1936</v>
      </c>
      <c r="F1286" s="65" t="n">
        <v>6</v>
      </c>
      <c r="G1286" s="66" t="n">
        <v>2.77</v>
      </c>
      <c r="H1286" s="91" t="n">
        <f aca="false">G1286*0.95</f>
        <v>2.6315</v>
      </c>
      <c r="I1286" s="68" t="s">
        <v>1965</v>
      </c>
      <c r="J1286" s="68" t="s">
        <v>28</v>
      </c>
      <c r="K1286" s="322"/>
      <c r="L1286" s="70"/>
      <c r="M1286" s="70"/>
      <c r="N1286" s="71" t="n">
        <f aca="false">O1286*G1286</f>
        <v>0</v>
      </c>
      <c r="O1286" s="72" t="n">
        <f aca="false">M1286+L1286*F1286</f>
        <v>0</v>
      </c>
      <c r="P1286" s="73" t="s">
        <v>29</v>
      </c>
      <c r="Q1286" s="62" t="n">
        <f aca="false">L1286*H1286*F1286</f>
        <v>0</v>
      </c>
      <c r="R1286" s="62" t="n">
        <f aca="false">R1285+Q1286</f>
        <v>118.788</v>
      </c>
    </row>
    <row r="1287" s="1" customFormat="true" ht="12.8" hidden="false" customHeight="false" outlineLevel="0" collapsed="false">
      <c r="A1287" s="93"/>
      <c r="B1287" s="93" t="s">
        <v>1899</v>
      </c>
      <c r="C1287" s="135" t="s">
        <v>2017</v>
      </c>
      <c r="D1287" s="64" t="s">
        <v>2018</v>
      </c>
      <c r="E1287" s="65" t="s">
        <v>1936</v>
      </c>
      <c r="F1287" s="65" t="n">
        <v>6</v>
      </c>
      <c r="G1287" s="66" t="n">
        <v>3.03</v>
      </c>
      <c r="H1287" s="91" t="n">
        <f aca="false">G1287*0.95</f>
        <v>2.8785</v>
      </c>
      <c r="I1287" s="68" t="s">
        <v>1965</v>
      </c>
      <c r="J1287" s="68" t="s">
        <v>28</v>
      </c>
      <c r="K1287" s="322"/>
      <c r="L1287" s="70"/>
      <c r="M1287" s="70"/>
      <c r="N1287" s="71" t="n">
        <f aca="false">O1287*G1287</f>
        <v>0</v>
      </c>
      <c r="O1287" s="72" t="n">
        <f aca="false">M1287+L1287*F1287</f>
        <v>0</v>
      </c>
      <c r="P1287" s="73" t="s">
        <v>29</v>
      </c>
      <c r="Q1287" s="62" t="n">
        <f aca="false">L1287*H1287*F1287</f>
        <v>0</v>
      </c>
      <c r="R1287" s="62" t="n">
        <f aca="false">R1286+Q1287</f>
        <v>118.788</v>
      </c>
    </row>
    <row r="1288" s="1" customFormat="true" ht="12.8" hidden="false" customHeight="false" outlineLevel="0" collapsed="false">
      <c r="A1288" s="93"/>
      <c r="B1288" s="93" t="s">
        <v>1899</v>
      </c>
      <c r="C1288" s="135" t="s">
        <v>2019</v>
      </c>
      <c r="D1288" s="64" t="s">
        <v>2020</v>
      </c>
      <c r="E1288" s="65" t="s">
        <v>1936</v>
      </c>
      <c r="F1288" s="65" t="n">
        <v>6</v>
      </c>
      <c r="G1288" s="66" t="n">
        <v>2.77</v>
      </c>
      <c r="H1288" s="91" t="n">
        <f aca="false">G1288*0.95</f>
        <v>2.6315</v>
      </c>
      <c r="I1288" s="68"/>
      <c r="J1288" s="68" t="s">
        <v>28</v>
      </c>
      <c r="K1288" s="322"/>
      <c r="L1288" s="70"/>
      <c r="M1288" s="70"/>
      <c r="N1288" s="71" t="n">
        <f aca="false">O1288*G1288</f>
        <v>0</v>
      </c>
      <c r="O1288" s="72" t="n">
        <f aca="false">M1288+L1288*F1288</f>
        <v>0</v>
      </c>
      <c r="P1288" s="73" t="s">
        <v>29</v>
      </c>
      <c r="Q1288" s="62" t="n">
        <f aca="false">L1288*H1288*F1288</f>
        <v>0</v>
      </c>
      <c r="R1288" s="62" t="n">
        <f aca="false">R1287+Q1288</f>
        <v>118.788</v>
      </c>
    </row>
    <row r="1289" s="1" customFormat="true" ht="12.8" hidden="false" customHeight="false" outlineLevel="0" collapsed="false">
      <c r="A1289" s="93"/>
      <c r="B1289" s="93" t="s">
        <v>1899</v>
      </c>
      <c r="C1289" s="135" t="s">
        <v>2021</v>
      </c>
      <c r="D1289" s="64" t="s">
        <v>2022</v>
      </c>
      <c r="E1289" s="65" t="s">
        <v>1878</v>
      </c>
      <c r="F1289" s="65" t="n">
        <v>6</v>
      </c>
      <c r="G1289" s="66" t="n">
        <v>3.77</v>
      </c>
      <c r="H1289" s="91" t="n">
        <f aca="false">G1289*0.95</f>
        <v>3.5815</v>
      </c>
      <c r="I1289" s="68"/>
      <c r="J1289" s="68" t="s">
        <v>28</v>
      </c>
      <c r="K1289" s="322"/>
      <c r="L1289" s="70"/>
      <c r="M1289" s="70"/>
      <c r="N1289" s="71" t="n">
        <f aca="false">O1289*G1289</f>
        <v>0</v>
      </c>
      <c r="O1289" s="72" t="n">
        <f aca="false">M1289+L1289*F1289</f>
        <v>0</v>
      </c>
      <c r="P1289" s="73" t="s">
        <v>29</v>
      </c>
      <c r="Q1289" s="62" t="n">
        <f aca="false">L1289*H1289*F1289</f>
        <v>0</v>
      </c>
      <c r="R1289" s="62" t="n">
        <f aca="false">R1288+Q1289</f>
        <v>118.788</v>
      </c>
    </row>
    <row r="1290" s="1" customFormat="true" ht="12.8" hidden="false" customHeight="false" outlineLevel="0" collapsed="false">
      <c r="A1290" s="93"/>
      <c r="B1290" s="93" t="s">
        <v>1899</v>
      </c>
      <c r="C1290" s="135" t="s">
        <v>2023</v>
      </c>
      <c r="D1290" s="64" t="s">
        <v>2024</v>
      </c>
      <c r="E1290" s="65" t="s">
        <v>1936</v>
      </c>
      <c r="F1290" s="65" t="n">
        <v>6</v>
      </c>
      <c r="G1290" s="66" t="n">
        <v>3.17</v>
      </c>
      <c r="H1290" s="91" t="n">
        <f aca="false">G1290*0.95</f>
        <v>3.0115</v>
      </c>
      <c r="I1290" s="68" t="s">
        <v>1395</v>
      </c>
      <c r="J1290" s="68" t="s">
        <v>28</v>
      </c>
      <c r="K1290" s="322"/>
      <c r="L1290" s="70"/>
      <c r="M1290" s="70"/>
      <c r="N1290" s="71" t="n">
        <f aca="false">O1290*G1290</f>
        <v>0</v>
      </c>
      <c r="O1290" s="72" t="n">
        <f aca="false">M1290+L1290*F1290</f>
        <v>0</v>
      </c>
      <c r="P1290" s="73" t="s">
        <v>29</v>
      </c>
      <c r="Q1290" s="62" t="n">
        <f aca="false">L1290*H1290*F1290</f>
        <v>0</v>
      </c>
      <c r="R1290" s="62" t="n">
        <f aca="false">R1289+Q1290</f>
        <v>118.788</v>
      </c>
    </row>
    <row r="1291" s="1" customFormat="true" ht="12.8" hidden="false" customHeight="false" outlineLevel="0" collapsed="false">
      <c r="A1291" s="93"/>
      <c r="B1291" s="93" t="s">
        <v>1899</v>
      </c>
      <c r="C1291" s="135" t="s">
        <v>2025</v>
      </c>
      <c r="D1291" s="64" t="s">
        <v>2026</v>
      </c>
      <c r="E1291" s="65" t="s">
        <v>1936</v>
      </c>
      <c r="F1291" s="65" t="n">
        <v>6</v>
      </c>
      <c r="G1291" s="66" t="n">
        <v>2.68</v>
      </c>
      <c r="H1291" s="91" t="n">
        <f aca="false">G1291*0.95</f>
        <v>2.546</v>
      </c>
      <c r="I1291" s="68" t="s">
        <v>1395</v>
      </c>
      <c r="J1291" s="68" t="s">
        <v>28</v>
      </c>
      <c r="K1291" s="322"/>
      <c r="L1291" s="70"/>
      <c r="M1291" s="70"/>
      <c r="N1291" s="71" t="n">
        <f aca="false">O1291*G1291</f>
        <v>0</v>
      </c>
      <c r="O1291" s="72" t="n">
        <f aca="false">M1291+L1291*F1291</f>
        <v>0</v>
      </c>
      <c r="P1291" s="73" t="s">
        <v>29</v>
      </c>
      <c r="Q1291" s="62" t="n">
        <f aca="false">L1291*H1291*F1291</f>
        <v>0</v>
      </c>
      <c r="R1291" s="62" t="n">
        <f aca="false">R1290+Q1291</f>
        <v>118.788</v>
      </c>
    </row>
    <row r="1292" s="1" customFormat="true" ht="12.8" hidden="false" customHeight="false" outlineLevel="0" collapsed="false">
      <c r="A1292" s="93"/>
      <c r="B1292" s="93" t="s">
        <v>1899</v>
      </c>
      <c r="C1292" s="135" t="s">
        <v>2027</v>
      </c>
      <c r="D1292" s="64" t="s">
        <v>2028</v>
      </c>
      <c r="E1292" s="65" t="s">
        <v>1936</v>
      </c>
      <c r="F1292" s="65" t="n">
        <v>6</v>
      </c>
      <c r="G1292" s="66" t="n">
        <v>3.17</v>
      </c>
      <c r="H1292" s="91" t="n">
        <f aca="false">G1292*0.95</f>
        <v>3.0115</v>
      </c>
      <c r="I1292" s="68" t="s">
        <v>1395</v>
      </c>
      <c r="J1292" s="68" t="s">
        <v>28</v>
      </c>
      <c r="K1292" s="322"/>
      <c r="L1292" s="70"/>
      <c r="M1292" s="70"/>
      <c r="N1292" s="71" t="n">
        <f aca="false">O1292*G1292</f>
        <v>0</v>
      </c>
      <c r="O1292" s="72" t="n">
        <f aca="false">M1292+L1292*F1292</f>
        <v>0</v>
      </c>
      <c r="P1292" s="73" t="s">
        <v>29</v>
      </c>
      <c r="Q1292" s="62" t="n">
        <f aca="false">L1292*H1292*F1292</f>
        <v>0</v>
      </c>
      <c r="R1292" s="62" t="n">
        <f aca="false">R1291+Q1292</f>
        <v>118.788</v>
      </c>
    </row>
    <row r="1293" s="1" customFormat="true" ht="12.8" hidden="false" customHeight="false" outlineLevel="0" collapsed="false">
      <c r="A1293" s="93"/>
      <c r="B1293" s="93" t="s">
        <v>1899</v>
      </c>
      <c r="C1293" s="95" t="s">
        <v>2029</v>
      </c>
      <c r="D1293" s="75" t="s">
        <v>2030</v>
      </c>
      <c r="E1293" s="76" t="s">
        <v>1936</v>
      </c>
      <c r="F1293" s="76" t="n">
        <v>6</v>
      </c>
      <c r="G1293" s="77" t="n">
        <v>2.33</v>
      </c>
      <c r="H1293" s="92" t="n">
        <f aca="false">G1293*0.95</f>
        <v>2.2135</v>
      </c>
      <c r="I1293" s="79" t="s">
        <v>1395</v>
      </c>
      <c r="J1293" s="79" t="s">
        <v>28</v>
      </c>
      <c r="K1293" s="322"/>
      <c r="L1293" s="81"/>
      <c r="M1293" s="81"/>
      <c r="N1293" s="82" t="n">
        <f aca="false">O1293*G1293</f>
        <v>0</v>
      </c>
      <c r="O1293" s="83" t="n">
        <f aca="false">M1293+L1293*F1293</f>
        <v>0</v>
      </c>
      <c r="P1293" s="84" t="s">
        <v>29</v>
      </c>
      <c r="Q1293" s="62" t="n">
        <f aca="false">L1293*H1293*F1293</f>
        <v>0</v>
      </c>
      <c r="R1293" s="62" t="n">
        <f aca="false">R1292+Q1293</f>
        <v>118.788</v>
      </c>
    </row>
    <row r="1294" s="1" customFormat="true" ht="12.8" hidden="false" customHeight="false" outlineLevel="0" collapsed="false">
      <c r="A1294" s="93"/>
      <c r="B1294" s="93" t="s">
        <v>1899</v>
      </c>
      <c r="C1294" s="95" t="s">
        <v>2031</v>
      </c>
      <c r="D1294" s="75" t="s">
        <v>2032</v>
      </c>
      <c r="E1294" s="76" t="s">
        <v>1878</v>
      </c>
      <c r="F1294" s="76" t="n">
        <v>6</v>
      </c>
      <c r="G1294" s="77" t="n">
        <v>3.89</v>
      </c>
      <c r="H1294" s="92" t="n">
        <f aca="false">G1294*0.95</f>
        <v>3.6955</v>
      </c>
      <c r="I1294" s="79"/>
      <c r="J1294" s="79" t="s">
        <v>28</v>
      </c>
      <c r="K1294" s="323"/>
      <c r="L1294" s="81"/>
      <c r="M1294" s="81"/>
      <c r="N1294" s="82" t="n">
        <f aca="false">O1294*G1294</f>
        <v>0</v>
      </c>
      <c r="O1294" s="83" t="n">
        <f aca="false">M1294+L1294*F1294</f>
        <v>0</v>
      </c>
      <c r="P1294" s="84" t="s">
        <v>29</v>
      </c>
      <c r="Q1294" s="62" t="n">
        <f aca="false">L1294*H1294*F1294</f>
        <v>0</v>
      </c>
      <c r="R1294" s="62" t="n">
        <f aca="false">R1293+Q1294</f>
        <v>118.788</v>
      </c>
    </row>
    <row r="1295" customFormat="false" ht="22.05" hidden="false" customHeight="false" outlineLevel="0" collapsed="false">
      <c r="A1295" s="48"/>
      <c r="B1295" s="48" t="s">
        <v>1899</v>
      </c>
      <c r="D1295" s="5" t="s">
        <v>2033</v>
      </c>
      <c r="E1295" s="85"/>
      <c r="F1295" s="85"/>
      <c r="G1295" s="85"/>
      <c r="H1295" s="86"/>
      <c r="I1295" s="85"/>
      <c r="J1295" s="5"/>
      <c r="K1295" s="321"/>
      <c r="L1295" s="88"/>
      <c r="M1295" s="88"/>
      <c r="O1295" s="88"/>
      <c r="P1295" s="89"/>
      <c r="Q1295" s="62" t="n">
        <f aca="false">L1295*H1295*F1295</f>
        <v>0</v>
      </c>
      <c r="R1295" s="62" t="n">
        <f aca="false">R1294+Q1295</f>
        <v>118.788</v>
      </c>
      <c r="S1295" s="1"/>
      <c r="T1295" s="1"/>
      <c r="U1295" s="1"/>
      <c r="V1295" s="1"/>
      <c r="W1295" s="1"/>
      <c r="X1295" s="1"/>
      <c r="Y1295" s="1"/>
    </row>
    <row r="1296" s="1" customFormat="true" ht="12.8" hidden="false" customHeight="false" outlineLevel="0" collapsed="false">
      <c r="A1296" s="93"/>
      <c r="B1296" s="93" t="s">
        <v>1899</v>
      </c>
      <c r="C1296" s="94" t="s">
        <v>2034</v>
      </c>
      <c r="D1296" s="52" t="s">
        <v>2035</v>
      </c>
      <c r="E1296" s="53" t="s">
        <v>2036</v>
      </c>
      <c r="F1296" s="53" t="n">
        <v>6</v>
      </c>
      <c r="G1296" s="54" t="n">
        <v>1.89</v>
      </c>
      <c r="H1296" s="90" t="n">
        <f aca="false">G1296*0.95</f>
        <v>1.7955</v>
      </c>
      <c r="I1296" s="56" t="s">
        <v>1395</v>
      </c>
      <c r="J1296" s="56" t="s">
        <v>28</v>
      </c>
      <c r="K1296" s="321"/>
      <c r="L1296" s="58"/>
      <c r="M1296" s="58"/>
      <c r="N1296" s="59" t="n">
        <f aca="false">O1296*G1296</f>
        <v>0</v>
      </c>
      <c r="O1296" s="60" t="n">
        <f aca="false">M1296+L1296*F1296</f>
        <v>0</v>
      </c>
      <c r="P1296" s="61" t="s">
        <v>29</v>
      </c>
      <c r="Q1296" s="62" t="n">
        <f aca="false">L1296*H1296*F1296</f>
        <v>0</v>
      </c>
      <c r="R1296" s="62" t="n">
        <f aca="false">R1295+Q1296</f>
        <v>118.788</v>
      </c>
    </row>
    <row r="1297" s="1" customFormat="true" ht="12.8" hidden="false" customHeight="false" outlineLevel="0" collapsed="false">
      <c r="A1297" s="93"/>
      <c r="B1297" s="93" t="s">
        <v>1899</v>
      </c>
      <c r="C1297" s="135" t="s">
        <v>2037</v>
      </c>
      <c r="D1297" s="64" t="s">
        <v>2038</v>
      </c>
      <c r="E1297" s="65" t="s">
        <v>2036</v>
      </c>
      <c r="F1297" s="65" t="n">
        <v>6</v>
      </c>
      <c r="G1297" s="66" t="n">
        <v>1.89</v>
      </c>
      <c r="H1297" s="91" t="n">
        <f aca="false">G1297*0.95</f>
        <v>1.7955</v>
      </c>
      <c r="I1297" s="68" t="s">
        <v>1395</v>
      </c>
      <c r="J1297" s="68" t="s">
        <v>28</v>
      </c>
      <c r="K1297" s="322"/>
      <c r="L1297" s="70"/>
      <c r="M1297" s="70"/>
      <c r="N1297" s="71" t="n">
        <f aca="false">O1297*G1297</f>
        <v>0</v>
      </c>
      <c r="O1297" s="72" t="n">
        <f aca="false">M1297+L1297*F1297</f>
        <v>0</v>
      </c>
      <c r="P1297" s="73" t="s">
        <v>29</v>
      </c>
      <c r="Q1297" s="62" t="n">
        <f aca="false">L1297*H1297*F1297</f>
        <v>0</v>
      </c>
      <c r="R1297" s="62" t="n">
        <f aca="false">R1296+Q1297</f>
        <v>118.788</v>
      </c>
    </row>
    <row r="1298" s="1" customFormat="true" ht="12.8" hidden="false" customHeight="false" outlineLevel="0" collapsed="false">
      <c r="A1298" s="93"/>
      <c r="B1298" s="93" t="s">
        <v>1899</v>
      </c>
      <c r="C1298" s="95" t="s">
        <v>2039</v>
      </c>
      <c r="D1298" s="75" t="s">
        <v>2040</v>
      </c>
      <c r="E1298" s="76" t="s">
        <v>2036</v>
      </c>
      <c r="F1298" s="76" t="n">
        <v>6</v>
      </c>
      <c r="G1298" s="77" t="n">
        <v>1.42</v>
      </c>
      <c r="H1298" s="92" t="n">
        <f aca="false">G1298*0.95</f>
        <v>1.349</v>
      </c>
      <c r="I1298" s="79" t="s">
        <v>1395</v>
      </c>
      <c r="J1298" s="79" t="s">
        <v>28</v>
      </c>
      <c r="K1298" s="324"/>
      <c r="L1298" s="81"/>
      <c r="M1298" s="81"/>
      <c r="N1298" s="82" t="n">
        <f aca="false">O1298*G1298</f>
        <v>0</v>
      </c>
      <c r="O1298" s="83" t="n">
        <f aca="false">M1298+L1298*F1298</f>
        <v>0</v>
      </c>
      <c r="P1298" s="84" t="s">
        <v>29</v>
      </c>
      <c r="Q1298" s="62" t="n">
        <f aca="false">L1298*H1298*F1298</f>
        <v>0</v>
      </c>
      <c r="R1298" s="62" t="n">
        <f aca="false">R1297+Q1298</f>
        <v>118.788</v>
      </c>
    </row>
    <row r="1299" customFormat="false" ht="13.8" hidden="false" customHeight="false" outlineLevel="0" collapsed="false">
      <c r="A1299" s="48"/>
      <c r="B1299" s="48"/>
      <c r="Q1299" s="62" t="n">
        <f aca="false">L1299*H1299*F1299</f>
        <v>0</v>
      </c>
      <c r="R1299" s="62" t="n">
        <f aca="false">R1298+Q1299</f>
        <v>118.788</v>
      </c>
      <c r="S1299" s="1"/>
      <c r="T1299" s="1"/>
      <c r="U1299" s="1"/>
      <c r="V1299" s="1"/>
      <c r="W1299" s="1"/>
      <c r="X1299" s="1"/>
      <c r="Y1299" s="1"/>
    </row>
    <row r="1300" customFormat="false" ht="33.85" hidden="false" customHeight="false" outlineLevel="0" collapsed="false">
      <c r="A1300" s="48"/>
      <c r="B1300" s="48" t="s">
        <v>1899</v>
      </c>
      <c r="D1300" s="33" t="s">
        <v>2041</v>
      </c>
      <c r="E1300" s="33"/>
      <c r="F1300" s="33"/>
      <c r="G1300" s="33"/>
      <c r="H1300" s="33"/>
      <c r="I1300" s="33"/>
      <c r="J1300" s="33"/>
      <c r="K1300" s="33"/>
      <c r="Q1300" s="62" t="n">
        <f aca="false">L1300*H1300*F1300</f>
        <v>0</v>
      </c>
      <c r="R1300" s="62" t="n">
        <f aca="false">R1299+Q1300</f>
        <v>118.788</v>
      </c>
      <c r="S1300" s="1"/>
      <c r="T1300" s="1"/>
      <c r="U1300" s="1"/>
      <c r="V1300" s="1"/>
      <c r="W1300" s="1"/>
      <c r="X1300" s="1"/>
      <c r="Y1300" s="1"/>
    </row>
    <row r="1301" customFormat="false" ht="13.8" hidden="false" customHeight="true" outlineLevel="0" collapsed="false">
      <c r="A1301" s="117"/>
      <c r="B1301" s="117"/>
      <c r="C1301" s="7"/>
      <c r="D1301" s="7"/>
      <c r="E1301" s="34" t="s">
        <v>4</v>
      </c>
      <c r="F1301" s="35" t="s">
        <v>5</v>
      </c>
      <c r="G1301" s="36" t="s">
        <v>6</v>
      </c>
      <c r="H1301" s="37" t="s">
        <v>7</v>
      </c>
      <c r="I1301" s="38" t="s">
        <v>8</v>
      </c>
      <c r="J1301" s="39" t="s">
        <v>9</v>
      </c>
      <c r="K1301" s="264" t="s">
        <v>10</v>
      </c>
      <c r="L1301" s="41" t="s">
        <v>11</v>
      </c>
      <c r="M1301" s="41"/>
      <c r="N1301" s="41"/>
      <c r="O1301" s="41"/>
      <c r="P1301" s="41"/>
      <c r="Q1301" s="62"/>
      <c r="R1301" s="62" t="n">
        <f aca="false">R1300+Q1301</f>
        <v>118.788</v>
      </c>
      <c r="S1301" s="1"/>
      <c r="T1301" s="1"/>
      <c r="U1301" s="1"/>
      <c r="V1301" s="1"/>
      <c r="W1301" s="1"/>
      <c r="X1301" s="1"/>
      <c r="Y1301" s="1"/>
    </row>
    <row r="1302" customFormat="false" ht="15" hidden="false" customHeight="true" outlineLevel="0" collapsed="false">
      <c r="A1302" s="48"/>
      <c r="B1302" s="48"/>
      <c r="C1302" s="43" t="s">
        <v>14</v>
      </c>
      <c r="D1302" s="43" t="s">
        <v>15</v>
      </c>
      <c r="E1302" s="34"/>
      <c r="F1302" s="35"/>
      <c r="G1302" s="36"/>
      <c r="H1302" s="37"/>
      <c r="I1302" s="38"/>
      <c r="J1302" s="39"/>
      <c r="K1302" s="264"/>
      <c r="L1302" s="210" t="s">
        <v>1893</v>
      </c>
      <c r="M1302" s="210"/>
      <c r="N1302" s="45" t="s">
        <v>17</v>
      </c>
      <c r="O1302" s="46" t="s">
        <v>18</v>
      </c>
      <c r="P1302" s="47" t="s">
        <v>19</v>
      </c>
      <c r="Q1302" s="62"/>
      <c r="R1302" s="62" t="n">
        <f aca="false">R1301+Q1302</f>
        <v>118.788</v>
      </c>
      <c r="S1302" s="1"/>
      <c r="T1302" s="1"/>
      <c r="U1302" s="1"/>
      <c r="V1302" s="1"/>
      <c r="W1302" s="1"/>
      <c r="X1302" s="1"/>
      <c r="Y1302" s="1"/>
    </row>
    <row r="1303" customFormat="false" ht="15" hidden="false" customHeight="true" outlineLevel="0" collapsed="false">
      <c r="A1303" s="48"/>
      <c r="B1303" s="48"/>
      <c r="C1303" s="43"/>
      <c r="D1303" s="43"/>
      <c r="E1303" s="34"/>
      <c r="F1303" s="35"/>
      <c r="G1303" s="36"/>
      <c r="H1303" s="37"/>
      <c r="I1303" s="38"/>
      <c r="J1303" s="39"/>
      <c r="K1303" s="264"/>
      <c r="L1303" s="210"/>
      <c r="M1303" s="210"/>
      <c r="N1303" s="45"/>
      <c r="O1303" s="46"/>
      <c r="P1303" s="47"/>
      <c r="Q1303" s="62" t="n">
        <f aca="false">L1303*H1303*F1303</f>
        <v>0</v>
      </c>
      <c r="R1303" s="62" t="n">
        <f aca="false">R1302+Q1303</f>
        <v>118.788</v>
      </c>
      <c r="S1303" s="1"/>
      <c r="T1303" s="1"/>
      <c r="U1303" s="1"/>
      <c r="V1303" s="1"/>
      <c r="W1303" s="1"/>
      <c r="X1303" s="1"/>
      <c r="Y1303" s="1"/>
    </row>
    <row r="1304" customFormat="false" ht="22.05" hidden="false" customHeight="false" outlineLevel="0" collapsed="false">
      <c r="A1304" s="48" t="s">
        <v>50</v>
      </c>
      <c r="B1304" s="48" t="s">
        <v>1899</v>
      </c>
      <c r="D1304" s="5" t="s">
        <v>2042</v>
      </c>
      <c r="E1304" s="5"/>
      <c r="F1304" s="5"/>
      <c r="G1304" s="5"/>
      <c r="H1304" s="206"/>
      <c r="I1304" s="5"/>
      <c r="J1304" s="5"/>
      <c r="K1304" s="5"/>
      <c r="L1304" s="5"/>
      <c r="M1304" s="5"/>
      <c r="N1304" s="5"/>
      <c r="O1304" s="5"/>
      <c r="P1304" s="5"/>
      <c r="Q1304" s="62" t="n">
        <f aca="false">L1304*H1304*F1304</f>
        <v>0</v>
      </c>
      <c r="R1304" s="62" t="n">
        <f aca="false">R1303+Q1304</f>
        <v>118.788</v>
      </c>
      <c r="S1304" s="1"/>
      <c r="T1304" s="1"/>
      <c r="U1304" s="1"/>
      <c r="V1304" s="1"/>
      <c r="W1304" s="1"/>
      <c r="X1304" s="1"/>
      <c r="Y1304" s="1"/>
    </row>
    <row r="1305" s="1" customFormat="true" ht="12.8" hidden="false" customHeight="false" outlineLevel="0" collapsed="false">
      <c r="A1305" s="93" t="s">
        <v>50</v>
      </c>
      <c r="B1305" s="93" t="s">
        <v>1899</v>
      </c>
      <c r="C1305" s="94" t="s">
        <v>2043</v>
      </c>
      <c r="D1305" s="245" t="s">
        <v>2044</v>
      </c>
      <c r="E1305" s="53" t="s">
        <v>1819</v>
      </c>
      <c r="F1305" s="53" t="n">
        <v>1</v>
      </c>
      <c r="G1305" s="54" t="n">
        <v>29.17</v>
      </c>
      <c r="H1305" s="90" t="n">
        <f aca="false">G1305*0.95</f>
        <v>27.7115</v>
      </c>
      <c r="I1305" s="56" t="s">
        <v>1904</v>
      </c>
      <c r="J1305" s="56" t="s">
        <v>28</v>
      </c>
      <c r="K1305" s="309"/>
      <c r="L1305" s="58"/>
      <c r="M1305" s="58"/>
      <c r="N1305" s="59" t="n">
        <f aca="false">O1305*G1305</f>
        <v>0</v>
      </c>
      <c r="O1305" s="325" t="n">
        <f aca="false">M1305+L1305*F1305</f>
        <v>0</v>
      </c>
      <c r="P1305" s="326" t="s">
        <v>29</v>
      </c>
      <c r="Q1305" s="62" t="n">
        <f aca="false">L1305*H1305*F1305</f>
        <v>0</v>
      </c>
      <c r="R1305" s="62" t="n">
        <f aca="false">R1304+Q1305</f>
        <v>118.788</v>
      </c>
    </row>
    <row r="1306" s="1" customFormat="true" ht="12.8" hidden="false" customHeight="false" outlineLevel="0" collapsed="false">
      <c r="A1306" s="93" t="s">
        <v>50</v>
      </c>
      <c r="B1306" s="93" t="s">
        <v>1899</v>
      </c>
      <c r="C1306" s="135" t="s">
        <v>2045</v>
      </c>
      <c r="D1306" s="215" t="s">
        <v>1913</v>
      </c>
      <c r="E1306" s="65" t="s">
        <v>1819</v>
      </c>
      <c r="F1306" s="65" t="n">
        <v>1</v>
      </c>
      <c r="G1306" s="66" t="n">
        <v>21.43</v>
      </c>
      <c r="H1306" s="91" t="n">
        <f aca="false">G1306*0.95</f>
        <v>20.3585</v>
      </c>
      <c r="I1306" s="68" t="s">
        <v>1907</v>
      </c>
      <c r="J1306" s="68" t="s">
        <v>28</v>
      </c>
      <c r="K1306" s="310"/>
      <c r="L1306" s="70"/>
      <c r="M1306" s="70"/>
      <c r="N1306" s="71" t="n">
        <f aca="false">O1306*G1306</f>
        <v>0</v>
      </c>
      <c r="O1306" s="327" t="n">
        <f aca="false">M1306+L1306*F1306</f>
        <v>0</v>
      </c>
      <c r="P1306" s="328" t="s">
        <v>29</v>
      </c>
      <c r="Q1306" s="62" t="n">
        <f aca="false">L1306*H1306*F1306</f>
        <v>0</v>
      </c>
      <c r="R1306" s="62" t="n">
        <f aca="false">R1305+Q1306</f>
        <v>118.788</v>
      </c>
    </row>
    <row r="1307" s="1" customFormat="true" ht="12.8" hidden="false" customHeight="false" outlineLevel="0" collapsed="false">
      <c r="A1307" s="93" t="s">
        <v>50</v>
      </c>
      <c r="B1307" s="93" t="s">
        <v>1899</v>
      </c>
      <c r="C1307" s="135" t="s">
        <v>2046</v>
      </c>
      <c r="D1307" s="64" t="s">
        <v>2047</v>
      </c>
      <c r="E1307" s="65" t="s">
        <v>1819</v>
      </c>
      <c r="F1307" s="65" t="n">
        <v>1</v>
      </c>
      <c r="G1307" s="66" t="n">
        <v>33.63</v>
      </c>
      <c r="H1307" s="91" t="n">
        <f aca="false">G1307*0.95</f>
        <v>31.9485</v>
      </c>
      <c r="I1307" s="68" t="s">
        <v>1904</v>
      </c>
      <c r="J1307" s="68" t="s">
        <v>28</v>
      </c>
      <c r="K1307" s="310"/>
      <c r="L1307" s="70"/>
      <c r="M1307" s="70"/>
      <c r="N1307" s="71" t="n">
        <f aca="false">O1307*G1307</f>
        <v>0</v>
      </c>
      <c r="O1307" s="327" t="n">
        <f aca="false">M1307+L1307*F1307</f>
        <v>0</v>
      </c>
      <c r="P1307" s="328" t="s">
        <v>29</v>
      </c>
      <c r="Q1307" s="62" t="n">
        <f aca="false">L1307*H1307*F1307</f>
        <v>0</v>
      </c>
      <c r="R1307" s="62" t="n">
        <f aca="false">R1306+Q1307</f>
        <v>118.788</v>
      </c>
    </row>
    <row r="1308" s="1" customFormat="true" ht="12.8" hidden="false" customHeight="false" outlineLevel="0" collapsed="false">
      <c r="A1308" s="93" t="s">
        <v>50</v>
      </c>
      <c r="B1308" s="93" t="s">
        <v>1899</v>
      </c>
      <c r="C1308" s="135" t="s">
        <v>2048</v>
      </c>
      <c r="D1308" s="215" t="s">
        <v>2049</v>
      </c>
      <c r="E1308" s="65" t="s">
        <v>1819</v>
      </c>
      <c r="F1308" s="65" t="n">
        <v>1</v>
      </c>
      <c r="G1308" s="66" t="n">
        <v>31.31</v>
      </c>
      <c r="H1308" s="91" t="n">
        <f aca="false">G1308*0.95</f>
        <v>29.7445</v>
      </c>
      <c r="I1308" s="68" t="s">
        <v>1904</v>
      </c>
      <c r="J1308" s="68" t="s">
        <v>28</v>
      </c>
      <c r="K1308" s="310"/>
      <c r="L1308" s="70"/>
      <c r="M1308" s="70"/>
      <c r="N1308" s="71" t="n">
        <f aca="false">O1308*G1308</f>
        <v>0</v>
      </c>
      <c r="O1308" s="327" t="n">
        <f aca="false">M1308+L1308*F1308</f>
        <v>0</v>
      </c>
      <c r="P1308" s="328" t="s">
        <v>29</v>
      </c>
      <c r="Q1308" s="62" t="n">
        <f aca="false">L1308*H1308*F1308</f>
        <v>0</v>
      </c>
      <c r="R1308" s="62" t="n">
        <f aca="false">R1307+Q1308</f>
        <v>118.788</v>
      </c>
    </row>
    <row r="1309" s="1" customFormat="true" ht="12.8" hidden="false" customHeight="false" outlineLevel="0" collapsed="false">
      <c r="A1309" s="93" t="s">
        <v>50</v>
      </c>
      <c r="B1309" s="93" t="s">
        <v>1899</v>
      </c>
      <c r="C1309" s="135" t="s">
        <v>2050</v>
      </c>
      <c r="D1309" s="64" t="s">
        <v>2051</v>
      </c>
      <c r="E1309" s="65" t="s">
        <v>1819</v>
      </c>
      <c r="F1309" s="65" t="n">
        <v>1</v>
      </c>
      <c r="G1309" s="66" t="n">
        <v>21.65</v>
      </c>
      <c r="H1309" s="91" t="n">
        <f aca="false">G1309*0.95</f>
        <v>20.5675</v>
      </c>
      <c r="I1309" s="68" t="s">
        <v>1907</v>
      </c>
      <c r="J1309" s="68" t="s">
        <v>28</v>
      </c>
      <c r="K1309" s="310"/>
      <c r="L1309" s="70"/>
      <c r="M1309" s="70"/>
      <c r="N1309" s="71" t="n">
        <f aca="false">O1309*G1309</f>
        <v>0</v>
      </c>
      <c r="O1309" s="327" t="n">
        <f aca="false">M1309+L1309*F1309</f>
        <v>0</v>
      </c>
      <c r="P1309" s="328" t="s">
        <v>29</v>
      </c>
      <c r="Q1309" s="62" t="n">
        <f aca="false">L1309*H1309*F1309</f>
        <v>0</v>
      </c>
      <c r="R1309" s="62" t="n">
        <f aca="false">R1308+Q1309</f>
        <v>118.788</v>
      </c>
    </row>
    <row r="1310" s="1" customFormat="true" ht="12.8" hidden="false" customHeight="false" outlineLevel="0" collapsed="false">
      <c r="A1310" s="93" t="s">
        <v>50</v>
      </c>
      <c r="B1310" s="93" t="s">
        <v>1899</v>
      </c>
      <c r="C1310" s="135" t="s">
        <v>2052</v>
      </c>
      <c r="D1310" s="64" t="s">
        <v>2053</v>
      </c>
      <c r="E1310" s="65" t="s">
        <v>1819</v>
      </c>
      <c r="F1310" s="65" t="n">
        <v>1</v>
      </c>
      <c r="G1310" s="66" t="n">
        <v>39.33</v>
      </c>
      <c r="H1310" s="91" t="n">
        <f aca="false">G1310*0.95</f>
        <v>37.3635</v>
      </c>
      <c r="I1310" s="68" t="s">
        <v>1907</v>
      </c>
      <c r="J1310" s="68" t="s">
        <v>28</v>
      </c>
      <c r="K1310" s="310"/>
      <c r="L1310" s="70"/>
      <c r="M1310" s="70"/>
      <c r="N1310" s="71" t="n">
        <f aca="false">O1310*G1310</f>
        <v>0</v>
      </c>
      <c r="O1310" s="327" t="n">
        <f aca="false">M1310+L1310*F1310</f>
        <v>0</v>
      </c>
      <c r="P1310" s="328" t="s">
        <v>29</v>
      </c>
      <c r="Q1310" s="62" t="n">
        <f aca="false">L1310*H1310*F1310</f>
        <v>0</v>
      </c>
      <c r="R1310" s="62" t="n">
        <f aca="false">R1309+Q1310</f>
        <v>118.788</v>
      </c>
    </row>
    <row r="1311" s="1" customFormat="true" ht="12.8" hidden="false" customHeight="false" outlineLevel="0" collapsed="false">
      <c r="A1311" s="93" t="s">
        <v>50</v>
      </c>
      <c r="B1311" s="93" t="s">
        <v>1899</v>
      </c>
      <c r="C1311" s="95" t="s">
        <v>2054</v>
      </c>
      <c r="D1311" s="75" t="s">
        <v>1909</v>
      </c>
      <c r="E1311" s="76" t="s">
        <v>1819</v>
      </c>
      <c r="F1311" s="76" t="n">
        <v>1</v>
      </c>
      <c r="G1311" s="77" t="n">
        <v>22.05</v>
      </c>
      <c r="H1311" s="92" t="n">
        <f aca="false">G1311*0.95</f>
        <v>20.9475</v>
      </c>
      <c r="I1311" s="79" t="s">
        <v>1907</v>
      </c>
      <c r="J1311" s="79" t="s">
        <v>28</v>
      </c>
      <c r="K1311" s="313"/>
      <c r="L1311" s="81"/>
      <c r="M1311" s="81"/>
      <c r="N1311" s="82" t="n">
        <f aca="false">O1311*G1311</f>
        <v>0</v>
      </c>
      <c r="O1311" s="329" t="n">
        <f aca="false">M1311+L1311*F1311</f>
        <v>0</v>
      </c>
      <c r="P1311" s="330" t="s">
        <v>29</v>
      </c>
      <c r="Q1311" s="62" t="n">
        <f aca="false">L1311*H1311*F1311</f>
        <v>0</v>
      </c>
      <c r="R1311" s="62" t="n">
        <f aca="false">R1310+Q1311</f>
        <v>118.788</v>
      </c>
    </row>
    <row r="1312" s="1" customFormat="true" ht="12.8" hidden="false" customHeight="false" outlineLevel="0" collapsed="false">
      <c r="A1312" s="93" t="s">
        <v>50</v>
      </c>
      <c r="B1312" s="93" t="s">
        <v>1899</v>
      </c>
      <c r="C1312" s="135" t="s">
        <v>2055</v>
      </c>
      <c r="D1312" s="64" t="s">
        <v>2056</v>
      </c>
      <c r="E1312" s="65" t="s">
        <v>1819</v>
      </c>
      <c r="F1312" s="65" t="n">
        <v>1</v>
      </c>
      <c r="G1312" s="66" t="n">
        <v>31.31</v>
      </c>
      <c r="H1312" s="91" t="n">
        <f aca="false">G1312*0.95</f>
        <v>29.7445</v>
      </c>
      <c r="I1312" s="68" t="s">
        <v>1940</v>
      </c>
      <c r="J1312" s="68" t="s">
        <v>28</v>
      </c>
      <c r="K1312" s="310"/>
      <c r="L1312" s="58"/>
      <c r="M1312" s="58"/>
      <c r="N1312" s="71" t="n">
        <f aca="false">O1312*G1312</f>
        <v>0</v>
      </c>
      <c r="O1312" s="327" t="n">
        <f aca="false">M1312+L1312*F1312</f>
        <v>0</v>
      </c>
      <c r="P1312" s="328" t="s">
        <v>29</v>
      </c>
      <c r="Q1312" s="62" t="n">
        <f aca="false">L1312*H1312*F1312</f>
        <v>0</v>
      </c>
      <c r="R1312" s="62" t="n">
        <f aca="false">R1311+Q1312</f>
        <v>118.788</v>
      </c>
    </row>
    <row r="1313" s="1" customFormat="true" ht="12.8" hidden="false" customHeight="false" outlineLevel="0" collapsed="false">
      <c r="A1313" s="93" t="s">
        <v>50</v>
      </c>
      <c r="B1313" s="93" t="s">
        <v>1899</v>
      </c>
      <c r="C1313" s="135" t="s">
        <v>2057</v>
      </c>
      <c r="D1313" s="64" t="s">
        <v>1942</v>
      </c>
      <c r="E1313" s="65" t="s">
        <v>1819</v>
      </c>
      <c r="F1313" s="65" t="n">
        <v>1</v>
      </c>
      <c r="G1313" s="66" t="n">
        <v>24.68</v>
      </c>
      <c r="H1313" s="91" t="n">
        <f aca="false">G1313*0.95</f>
        <v>23.446</v>
      </c>
      <c r="I1313" s="68" t="s">
        <v>1943</v>
      </c>
      <c r="J1313" s="68" t="s">
        <v>28</v>
      </c>
      <c r="K1313" s="310"/>
      <c r="L1313" s="70"/>
      <c r="M1313" s="70"/>
      <c r="N1313" s="71" t="n">
        <f aca="false">O1313*G1313</f>
        <v>0</v>
      </c>
      <c r="O1313" s="327" t="n">
        <f aca="false">M1313+L1313*F1313</f>
        <v>0</v>
      </c>
      <c r="P1313" s="328" t="s">
        <v>29</v>
      </c>
      <c r="Q1313" s="62" t="n">
        <f aca="false">L1313*H1313*F1313</f>
        <v>0</v>
      </c>
      <c r="R1313" s="62" t="n">
        <f aca="false">R1312+Q1313</f>
        <v>118.788</v>
      </c>
    </row>
    <row r="1314" s="1" customFormat="true" ht="12.8" hidden="false" customHeight="false" outlineLevel="0" collapsed="false">
      <c r="A1314" s="93" t="s">
        <v>50</v>
      </c>
      <c r="B1314" s="93" t="s">
        <v>1899</v>
      </c>
      <c r="C1314" s="135" t="s">
        <v>2058</v>
      </c>
      <c r="D1314" s="64" t="s">
        <v>2059</v>
      </c>
      <c r="E1314" s="65" t="s">
        <v>1819</v>
      </c>
      <c r="F1314" s="65" t="n">
        <v>1</v>
      </c>
      <c r="G1314" s="66" t="n">
        <v>29.36</v>
      </c>
      <c r="H1314" s="91" t="n">
        <f aca="false">G1314*0.95</f>
        <v>27.892</v>
      </c>
      <c r="I1314" s="68" t="s">
        <v>1940</v>
      </c>
      <c r="J1314" s="68" t="s">
        <v>28</v>
      </c>
      <c r="K1314" s="310"/>
      <c r="L1314" s="70"/>
      <c r="M1314" s="70"/>
      <c r="N1314" s="71" t="n">
        <f aca="false">O1314*G1314</f>
        <v>0</v>
      </c>
      <c r="O1314" s="327" t="n">
        <f aca="false">M1314+L1314*F1314</f>
        <v>0</v>
      </c>
      <c r="P1314" s="328" t="s">
        <v>29</v>
      </c>
      <c r="Q1314" s="62" t="n">
        <f aca="false">L1314*H1314*F1314</f>
        <v>0</v>
      </c>
      <c r="R1314" s="62" t="n">
        <f aca="false">R1313+Q1314</f>
        <v>118.788</v>
      </c>
    </row>
    <row r="1315" s="1" customFormat="true" ht="12.8" hidden="false" customHeight="false" outlineLevel="0" collapsed="false">
      <c r="A1315" s="93" t="s">
        <v>50</v>
      </c>
      <c r="B1315" s="93" t="s">
        <v>1899</v>
      </c>
      <c r="C1315" s="135" t="s">
        <v>2060</v>
      </c>
      <c r="D1315" s="64" t="s">
        <v>2061</v>
      </c>
      <c r="E1315" s="65" t="s">
        <v>1819</v>
      </c>
      <c r="F1315" s="65" t="n">
        <v>1</v>
      </c>
      <c r="G1315" s="66" t="n">
        <v>25.12</v>
      </c>
      <c r="H1315" s="91" t="n">
        <f aca="false">G1315*0.95</f>
        <v>23.864</v>
      </c>
      <c r="I1315" s="68" t="s">
        <v>1940</v>
      </c>
      <c r="J1315" s="68" t="s">
        <v>28</v>
      </c>
      <c r="K1315" s="310"/>
      <c r="L1315" s="70"/>
      <c r="M1315" s="70"/>
      <c r="N1315" s="71" t="n">
        <f aca="false">O1315*G1315</f>
        <v>0</v>
      </c>
      <c r="O1315" s="327" t="n">
        <f aca="false">M1315+L1315*F1315</f>
        <v>0</v>
      </c>
      <c r="P1315" s="328" t="s">
        <v>29</v>
      </c>
      <c r="Q1315" s="62" t="n">
        <f aca="false">L1315*H1315*F1315</f>
        <v>0</v>
      </c>
      <c r="R1315" s="62" t="n">
        <f aca="false">R1314+Q1315</f>
        <v>118.788</v>
      </c>
    </row>
    <row r="1316" s="1" customFormat="true" ht="12.8" hidden="false" customHeight="false" outlineLevel="0" collapsed="false">
      <c r="A1316" s="93" t="s">
        <v>50</v>
      </c>
      <c r="B1316" s="93" t="s">
        <v>1899</v>
      </c>
      <c r="C1316" s="95" t="s">
        <v>2062</v>
      </c>
      <c r="D1316" s="75" t="s">
        <v>2063</v>
      </c>
      <c r="E1316" s="76" t="s">
        <v>1819</v>
      </c>
      <c r="F1316" s="76" t="n">
        <v>1</v>
      </c>
      <c r="G1316" s="77" t="n">
        <v>27.05</v>
      </c>
      <c r="H1316" s="92" t="n">
        <f aca="false">G1316*0.95</f>
        <v>25.6975</v>
      </c>
      <c r="I1316" s="79" t="s">
        <v>1940</v>
      </c>
      <c r="J1316" s="79" t="s">
        <v>28</v>
      </c>
      <c r="K1316" s="313"/>
      <c r="L1316" s="81"/>
      <c r="M1316" s="81"/>
      <c r="N1316" s="82" t="n">
        <f aca="false">O1316*G1316</f>
        <v>0</v>
      </c>
      <c r="O1316" s="329" t="n">
        <f aca="false">M1316+L1316*F1316</f>
        <v>0</v>
      </c>
      <c r="P1316" s="330" t="s">
        <v>29</v>
      </c>
      <c r="Q1316" s="62" t="n">
        <f aca="false">L1316*H1316*F1316</f>
        <v>0</v>
      </c>
      <c r="R1316" s="62" t="n">
        <f aca="false">R1315+Q1316</f>
        <v>118.788</v>
      </c>
    </row>
    <row r="1317" customFormat="false" ht="22.05" hidden="false" customHeight="false" outlineLevel="0" collapsed="false">
      <c r="A1317" s="48" t="s">
        <v>50</v>
      </c>
      <c r="B1317" s="48" t="s">
        <v>1899</v>
      </c>
      <c r="D1317" s="5" t="s">
        <v>2064</v>
      </c>
      <c r="E1317" s="85"/>
      <c r="F1317" s="85"/>
      <c r="G1317" s="85"/>
      <c r="H1317" s="86"/>
      <c r="I1317" s="85"/>
      <c r="J1317" s="85"/>
      <c r="K1317" s="85"/>
      <c r="L1317" s="88"/>
      <c r="M1317" s="88"/>
      <c r="O1317" s="88"/>
      <c r="P1317" s="89"/>
      <c r="Q1317" s="62" t="n">
        <f aca="false">L1317*H1317*F1317</f>
        <v>0</v>
      </c>
      <c r="R1317" s="62" t="n">
        <f aca="false">R1316+Q1317</f>
        <v>118.788</v>
      </c>
      <c r="S1317" s="1"/>
      <c r="T1317" s="1"/>
      <c r="U1317" s="1"/>
      <c r="V1317" s="1"/>
      <c r="W1317" s="1"/>
      <c r="X1317" s="1"/>
      <c r="Y1317" s="1"/>
    </row>
    <row r="1318" s="1" customFormat="true" ht="12.8" hidden="false" customHeight="false" outlineLevel="0" collapsed="false">
      <c r="A1318" s="93" t="s">
        <v>50</v>
      </c>
      <c r="B1318" s="93" t="s">
        <v>1899</v>
      </c>
      <c r="C1318" s="142" t="s">
        <v>2065</v>
      </c>
      <c r="D1318" s="243" t="s">
        <v>2066</v>
      </c>
      <c r="E1318" s="99" t="s">
        <v>1819</v>
      </c>
      <c r="F1318" s="99" t="n">
        <v>1</v>
      </c>
      <c r="G1318" s="100" t="n">
        <v>16.2</v>
      </c>
      <c r="H1318" s="101" t="n">
        <f aca="false">G1318*0.95</f>
        <v>15.39</v>
      </c>
      <c r="I1318" s="102" t="s">
        <v>1965</v>
      </c>
      <c r="J1318" s="102" t="s">
        <v>28</v>
      </c>
      <c r="K1318" s="307"/>
      <c r="L1318" s="104"/>
      <c r="M1318" s="104"/>
      <c r="N1318" s="105" t="n">
        <f aca="false">O1318*G1318</f>
        <v>0</v>
      </c>
      <c r="O1318" s="204" t="n">
        <f aca="false">M1318+L1318*F1318</f>
        <v>0</v>
      </c>
      <c r="P1318" s="331" t="s">
        <v>29</v>
      </c>
      <c r="Q1318" s="62" t="n">
        <f aca="false">L1318*H1318*F1318</f>
        <v>0</v>
      </c>
      <c r="R1318" s="62" t="n">
        <f aca="false">R1317+Q1318</f>
        <v>118.788</v>
      </c>
    </row>
    <row r="1319" s="1" customFormat="true" ht="12.8" hidden="false" customHeight="false" outlineLevel="0" collapsed="false">
      <c r="A1319" s="93" t="s">
        <v>50</v>
      </c>
      <c r="B1319" s="93" t="s">
        <v>1899</v>
      </c>
      <c r="C1319" s="94" t="s">
        <v>2067</v>
      </c>
      <c r="D1319" s="245" t="s">
        <v>1994</v>
      </c>
      <c r="E1319" s="53" t="s">
        <v>1819</v>
      </c>
      <c r="F1319" s="53" t="n">
        <v>1</v>
      </c>
      <c r="G1319" s="54" t="n">
        <v>24.38</v>
      </c>
      <c r="H1319" s="90" t="n">
        <f aca="false">G1319*0.95</f>
        <v>23.161</v>
      </c>
      <c r="I1319" s="56" t="s">
        <v>1995</v>
      </c>
      <c r="J1319" s="56" t="s">
        <v>28</v>
      </c>
      <c r="K1319" s="309"/>
      <c r="L1319" s="58"/>
      <c r="M1319" s="58"/>
      <c r="N1319" s="59" t="n">
        <f aca="false">O1319*G1319</f>
        <v>0</v>
      </c>
      <c r="O1319" s="325" t="n">
        <f aca="false">M1319+L1319*F1319</f>
        <v>0</v>
      </c>
      <c r="P1319" s="326" t="s">
        <v>29</v>
      </c>
      <c r="Q1319" s="62" t="n">
        <f aca="false">L1319*H1319*F1319</f>
        <v>0</v>
      </c>
      <c r="R1319" s="62" t="n">
        <f aca="false">R1318+Q1319</f>
        <v>118.788</v>
      </c>
    </row>
    <row r="1320" s="1" customFormat="true" ht="12.8" hidden="false" customHeight="false" outlineLevel="0" collapsed="false">
      <c r="A1320" s="93" t="s">
        <v>50</v>
      </c>
      <c r="B1320" s="93" t="s">
        <v>1899</v>
      </c>
      <c r="C1320" s="95" t="s">
        <v>2068</v>
      </c>
      <c r="D1320" s="75" t="s">
        <v>2001</v>
      </c>
      <c r="E1320" s="76" t="s">
        <v>1819</v>
      </c>
      <c r="F1320" s="76" t="n">
        <v>1</v>
      </c>
      <c r="G1320" s="77" t="n">
        <v>31.39</v>
      </c>
      <c r="H1320" s="92" t="n">
        <f aca="false">G1320*0.95</f>
        <v>29.8205</v>
      </c>
      <c r="I1320" s="79" t="s">
        <v>1995</v>
      </c>
      <c r="J1320" s="79" t="s">
        <v>28</v>
      </c>
      <c r="K1320" s="313"/>
      <c r="L1320" s="81"/>
      <c r="M1320" s="81"/>
      <c r="N1320" s="82" t="n">
        <f aca="false">O1320*G1320</f>
        <v>0</v>
      </c>
      <c r="O1320" s="329" t="n">
        <f aca="false">M1320+L1320*F1320</f>
        <v>0</v>
      </c>
      <c r="P1320" s="330" t="s">
        <v>29</v>
      </c>
      <c r="Q1320" s="62" t="n">
        <f aca="false">L1320*H1320*F1320</f>
        <v>0</v>
      </c>
      <c r="R1320" s="62" t="n">
        <f aca="false">R1319+Q1320</f>
        <v>118.788</v>
      </c>
    </row>
    <row r="1321" customFormat="false" ht="22.05" hidden="false" customHeight="false" outlineLevel="0" collapsed="false">
      <c r="A1321" s="48" t="s">
        <v>50</v>
      </c>
      <c r="B1321" s="48" t="s">
        <v>1899</v>
      </c>
      <c r="D1321" s="5" t="s">
        <v>2069</v>
      </c>
      <c r="E1321" s="85"/>
      <c r="F1321" s="85"/>
      <c r="G1321" s="85"/>
      <c r="H1321" s="86"/>
      <c r="I1321" s="85"/>
      <c r="J1321" s="85"/>
      <c r="K1321" s="85"/>
      <c r="L1321" s="88"/>
      <c r="M1321" s="88"/>
      <c r="O1321" s="88"/>
      <c r="P1321" s="89"/>
      <c r="Q1321" s="62" t="n">
        <f aca="false">L1321*H1321*F1321</f>
        <v>0</v>
      </c>
      <c r="R1321" s="62" t="n">
        <f aca="false">R1320+Q1321</f>
        <v>118.788</v>
      </c>
      <c r="S1321" s="1"/>
      <c r="T1321" s="1"/>
      <c r="U1321" s="1"/>
      <c r="V1321" s="1"/>
      <c r="W1321" s="1"/>
      <c r="X1321" s="1"/>
      <c r="Y1321" s="1"/>
    </row>
    <row r="1322" s="1" customFormat="true" ht="12.8" hidden="false" customHeight="false" outlineLevel="0" collapsed="false">
      <c r="A1322" s="93" t="s">
        <v>50</v>
      </c>
      <c r="B1322" s="93" t="s">
        <v>1899</v>
      </c>
      <c r="C1322" s="94" t="s">
        <v>2070</v>
      </c>
      <c r="D1322" s="245" t="s">
        <v>2071</v>
      </c>
      <c r="E1322" s="53" t="s">
        <v>1889</v>
      </c>
      <c r="F1322" s="53" t="n">
        <v>1</v>
      </c>
      <c r="G1322" s="54" t="n">
        <v>16.6</v>
      </c>
      <c r="H1322" s="90" t="n">
        <f aca="false">G1322*0.95</f>
        <v>15.77</v>
      </c>
      <c r="I1322" s="56" t="s">
        <v>1395</v>
      </c>
      <c r="J1322" s="56" t="s">
        <v>28</v>
      </c>
      <c r="K1322" s="309"/>
      <c r="L1322" s="58"/>
      <c r="M1322" s="58"/>
      <c r="N1322" s="59" t="n">
        <f aca="false">O1322*G1322</f>
        <v>0</v>
      </c>
      <c r="O1322" s="325" t="n">
        <f aca="false">M1322+L1322*F1322</f>
        <v>0</v>
      </c>
      <c r="P1322" s="326" t="s">
        <v>29</v>
      </c>
      <c r="Q1322" s="62" t="n">
        <f aca="false">L1322*H1322*F1322</f>
        <v>0</v>
      </c>
      <c r="R1322" s="62" t="n">
        <f aca="false">R1321+Q1322</f>
        <v>118.788</v>
      </c>
    </row>
    <row r="1323" s="1" customFormat="true" ht="12.8" hidden="false" customHeight="false" outlineLevel="0" collapsed="false">
      <c r="A1323" s="93" t="s">
        <v>50</v>
      </c>
      <c r="B1323" s="93" t="s">
        <v>1899</v>
      </c>
      <c r="C1323" s="135" t="s">
        <v>2072</v>
      </c>
      <c r="D1323" s="215" t="s">
        <v>2073</v>
      </c>
      <c r="E1323" s="65" t="s">
        <v>1889</v>
      </c>
      <c r="F1323" s="65" t="n">
        <v>1</v>
      </c>
      <c r="G1323" s="66" t="n">
        <v>13.73</v>
      </c>
      <c r="H1323" s="91" t="n">
        <f aca="false">G1323*0.95</f>
        <v>13.0435</v>
      </c>
      <c r="I1323" s="68"/>
      <c r="J1323" s="68" t="s">
        <v>28</v>
      </c>
      <c r="K1323" s="310"/>
      <c r="L1323" s="70"/>
      <c r="M1323" s="70"/>
      <c r="N1323" s="71" t="n">
        <f aca="false">O1323*G1323</f>
        <v>0</v>
      </c>
      <c r="O1323" s="327" t="n">
        <f aca="false">M1323+L1323*F1323</f>
        <v>0</v>
      </c>
      <c r="P1323" s="328" t="s">
        <v>29</v>
      </c>
      <c r="Q1323" s="62" t="n">
        <f aca="false">L1323*H1323*F1323</f>
        <v>0</v>
      </c>
      <c r="R1323" s="62" t="n">
        <f aca="false">R1322+Q1323</f>
        <v>118.788</v>
      </c>
    </row>
    <row r="1324" s="1" customFormat="true" ht="12.8" hidden="false" customHeight="false" outlineLevel="0" collapsed="false">
      <c r="A1324" s="93" t="s">
        <v>50</v>
      </c>
      <c r="B1324" s="93" t="s">
        <v>1899</v>
      </c>
      <c r="C1324" s="95" t="s">
        <v>2074</v>
      </c>
      <c r="D1324" s="96" t="s">
        <v>2075</v>
      </c>
      <c r="E1324" s="76" t="s">
        <v>1889</v>
      </c>
      <c r="F1324" s="76" t="n">
        <v>1</v>
      </c>
      <c r="G1324" s="77" t="n">
        <v>22.27</v>
      </c>
      <c r="H1324" s="92" t="n">
        <f aca="false">G1324*0.95</f>
        <v>21.1565</v>
      </c>
      <c r="I1324" s="79" t="s">
        <v>1395</v>
      </c>
      <c r="J1324" s="79" t="s">
        <v>28</v>
      </c>
      <c r="K1324" s="313"/>
      <c r="L1324" s="81"/>
      <c r="M1324" s="81"/>
      <c r="N1324" s="82" t="n">
        <f aca="false">O1324*G1324</f>
        <v>0</v>
      </c>
      <c r="O1324" s="329" t="n">
        <f aca="false">M1324+L1324*F1324</f>
        <v>0</v>
      </c>
      <c r="P1324" s="330" t="s">
        <v>29</v>
      </c>
      <c r="Q1324" s="62" t="n">
        <f aca="false">L1324*H1324*F1324</f>
        <v>0</v>
      </c>
      <c r="R1324" s="62" t="n">
        <f aca="false">R1323+Q1324</f>
        <v>118.788</v>
      </c>
    </row>
    <row r="1325" s="1" customFormat="true" ht="12.8" hidden="false" customHeight="false" outlineLevel="0" collapsed="false">
      <c r="A1325" s="93" t="s">
        <v>50</v>
      </c>
      <c r="B1325" s="93" t="s">
        <v>1899</v>
      </c>
      <c r="C1325" s="94" t="s">
        <v>2076</v>
      </c>
      <c r="D1325" s="52" t="s">
        <v>2077</v>
      </c>
      <c r="E1325" s="53" t="s">
        <v>1889</v>
      </c>
      <c r="F1325" s="53" t="n">
        <v>1</v>
      </c>
      <c r="G1325" s="54" t="n">
        <v>34.04</v>
      </c>
      <c r="H1325" s="90" t="n">
        <f aca="false">G1325*0.95</f>
        <v>32.338</v>
      </c>
      <c r="I1325" s="56"/>
      <c r="J1325" s="56" t="s">
        <v>28</v>
      </c>
      <c r="K1325" s="309"/>
      <c r="L1325" s="58"/>
      <c r="M1325" s="58"/>
      <c r="N1325" s="59" t="n">
        <f aca="false">O1325*G1325</f>
        <v>0</v>
      </c>
      <c r="O1325" s="325" t="n">
        <f aca="false">M1325+L1325*F1325</f>
        <v>0</v>
      </c>
      <c r="P1325" s="326" t="s">
        <v>29</v>
      </c>
      <c r="Q1325" s="62" t="n">
        <f aca="false">L1325*H1325*F1325</f>
        <v>0</v>
      </c>
      <c r="R1325" s="62" t="n">
        <f aca="false">R1324+Q1325</f>
        <v>118.788</v>
      </c>
    </row>
    <row r="1326" s="1" customFormat="true" ht="12.8" hidden="false" customHeight="false" outlineLevel="0" collapsed="false">
      <c r="A1326" s="93" t="s">
        <v>50</v>
      </c>
      <c r="B1326" s="93" t="s">
        <v>1899</v>
      </c>
      <c r="C1326" s="135" t="s">
        <v>2078</v>
      </c>
      <c r="D1326" s="64" t="s">
        <v>2079</v>
      </c>
      <c r="E1326" s="65" t="s">
        <v>1889</v>
      </c>
      <c r="F1326" s="65" t="n">
        <v>1</v>
      </c>
      <c r="G1326" s="66" t="n">
        <v>10.61</v>
      </c>
      <c r="H1326" s="91" t="n">
        <f aca="false">G1326*0.95</f>
        <v>10.0795</v>
      </c>
      <c r="I1326" s="68" t="s">
        <v>2080</v>
      </c>
      <c r="J1326" s="68" t="s">
        <v>28</v>
      </c>
      <c r="K1326" s="310"/>
      <c r="L1326" s="70"/>
      <c r="M1326" s="70"/>
      <c r="N1326" s="71" t="n">
        <f aca="false">O1326*G1326</f>
        <v>0</v>
      </c>
      <c r="O1326" s="327" t="n">
        <f aca="false">M1326+L1326*F1326</f>
        <v>0</v>
      </c>
      <c r="P1326" s="328" t="s">
        <v>29</v>
      </c>
      <c r="Q1326" s="62" t="n">
        <f aca="false">L1326*H1326*F1326</f>
        <v>0</v>
      </c>
      <c r="R1326" s="62" t="n">
        <f aca="false">R1325+Q1326</f>
        <v>118.788</v>
      </c>
    </row>
    <row r="1327" s="1" customFormat="true" ht="12.8" hidden="false" customHeight="false" outlineLevel="0" collapsed="false">
      <c r="A1327" s="93" t="s">
        <v>50</v>
      </c>
      <c r="B1327" s="93" t="s">
        <v>1899</v>
      </c>
      <c r="C1327" s="135" t="s">
        <v>2081</v>
      </c>
      <c r="D1327" s="64" t="s">
        <v>2082</v>
      </c>
      <c r="E1327" s="65" t="s">
        <v>1819</v>
      </c>
      <c r="F1327" s="65" t="n">
        <v>1</v>
      </c>
      <c r="G1327" s="66" t="n">
        <v>19.47</v>
      </c>
      <c r="H1327" s="91" t="n">
        <f aca="false">G1327*0.95</f>
        <v>18.4965</v>
      </c>
      <c r="I1327" s="68" t="s">
        <v>1395</v>
      </c>
      <c r="J1327" s="68" t="s">
        <v>28</v>
      </c>
      <c r="K1327" s="310"/>
      <c r="L1327" s="70"/>
      <c r="M1327" s="70"/>
      <c r="N1327" s="71" t="n">
        <f aca="false">O1327*G1327</f>
        <v>0</v>
      </c>
      <c r="O1327" s="327" t="n">
        <f aca="false">M1327+L1327*F1327</f>
        <v>0</v>
      </c>
      <c r="P1327" s="328" t="s">
        <v>29</v>
      </c>
      <c r="Q1327" s="62" t="n">
        <f aca="false">L1327*H1327*F1327</f>
        <v>0</v>
      </c>
      <c r="R1327" s="62" t="n">
        <f aca="false">R1326+Q1327</f>
        <v>118.788</v>
      </c>
    </row>
    <row r="1328" s="1" customFormat="true" ht="12.8" hidden="false" customHeight="false" outlineLevel="0" collapsed="false">
      <c r="A1328" s="93" t="s">
        <v>50</v>
      </c>
      <c r="B1328" s="93" t="s">
        <v>1899</v>
      </c>
      <c r="C1328" s="135" t="s">
        <v>2083</v>
      </c>
      <c r="D1328" s="64" t="s">
        <v>2084</v>
      </c>
      <c r="E1328" s="65" t="s">
        <v>1819</v>
      </c>
      <c r="F1328" s="65" t="n">
        <v>1</v>
      </c>
      <c r="G1328" s="66" t="n">
        <v>22.63</v>
      </c>
      <c r="H1328" s="91" t="n">
        <f aca="false">G1328*0.95</f>
        <v>21.4985</v>
      </c>
      <c r="I1328" s="68" t="s">
        <v>1395</v>
      </c>
      <c r="J1328" s="68" t="s">
        <v>28</v>
      </c>
      <c r="K1328" s="310"/>
      <c r="L1328" s="70"/>
      <c r="M1328" s="70"/>
      <c r="N1328" s="71" t="n">
        <f aca="false">O1328*G1328</f>
        <v>0</v>
      </c>
      <c r="O1328" s="327" t="n">
        <f aca="false">M1328+L1328*F1328</f>
        <v>0</v>
      </c>
      <c r="P1328" s="328" t="s">
        <v>29</v>
      </c>
      <c r="Q1328" s="62" t="n">
        <f aca="false">L1328*H1328*F1328</f>
        <v>0</v>
      </c>
      <c r="R1328" s="62" t="n">
        <f aca="false">R1327+Q1328</f>
        <v>118.788</v>
      </c>
    </row>
    <row r="1329" s="1" customFormat="true" ht="12.8" hidden="false" customHeight="false" outlineLevel="0" collapsed="false">
      <c r="A1329" s="93" t="s">
        <v>50</v>
      </c>
      <c r="B1329" s="93" t="s">
        <v>1899</v>
      </c>
      <c r="C1329" s="135" t="s">
        <v>2085</v>
      </c>
      <c r="D1329" s="64" t="s">
        <v>2086</v>
      </c>
      <c r="E1329" s="65" t="s">
        <v>1819</v>
      </c>
      <c r="F1329" s="65" t="n">
        <v>1</v>
      </c>
      <c r="G1329" s="66" t="n">
        <v>22.63</v>
      </c>
      <c r="H1329" s="91" t="n">
        <f aca="false">G1329*0.95</f>
        <v>21.4985</v>
      </c>
      <c r="I1329" s="68" t="s">
        <v>1395</v>
      </c>
      <c r="J1329" s="68" t="s">
        <v>28</v>
      </c>
      <c r="K1329" s="310"/>
      <c r="L1329" s="70"/>
      <c r="M1329" s="70"/>
      <c r="N1329" s="71" t="n">
        <f aca="false">O1329*G1329</f>
        <v>0</v>
      </c>
      <c r="O1329" s="327" t="n">
        <f aca="false">M1329+L1329*F1329</f>
        <v>0</v>
      </c>
      <c r="P1329" s="328" t="s">
        <v>29</v>
      </c>
      <c r="Q1329" s="62" t="n">
        <f aca="false">L1329*H1329*F1329</f>
        <v>0</v>
      </c>
      <c r="R1329" s="62" t="n">
        <f aca="false">R1328+Q1329</f>
        <v>118.788</v>
      </c>
    </row>
    <row r="1330" s="1" customFormat="true" ht="12.8" hidden="false" customHeight="false" outlineLevel="0" collapsed="false">
      <c r="A1330" s="93" t="s">
        <v>50</v>
      </c>
      <c r="B1330" s="93" t="s">
        <v>1899</v>
      </c>
      <c r="C1330" s="135" t="s">
        <v>2087</v>
      </c>
      <c r="D1330" s="64" t="s">
        <v>2088</v>
      </c>
      <c r="E1330" s="65" t="s">
        <v>1819</v>
      </c>
      <c r="F1330" s="65" t="n">
        <v>1</v>
      </c>
      <c r="G1330" s="66" t="n">
        <v>20.78</v>
      </c>
      <c r="H1330" s="91" t="n">
        <f aca="false">G1330*0.95</f>
        <v>19.741</v>
      </c>
      <c r="I1330" s="68" t="s">
        <v>1395</v>
      </c>
      <c r="J1330" s="68" t="s">
        <v>28</v>
      </c>
      <c r="K1330" s="310"/>
      <c r="L1330" s="70"/>
      <c r="M1330" s="70"/>
      <c r="N1330" s="71" t="n">
        <f aca="false">O1330*G1330</f>
        <v>0</v>
      </c>
      <c r="O1330" s="327" t="n">
        <f aca="false">M1330+L1330*F1330</f>
        <v>0</v>
      </c>
      <c r="P1330" s="328" t="s">
        <v>29</v>
      </c>
      <c r="Q1330" s="62" t="n">
        <f aca="false">L1330*H1330*F1330</f>
        <v>0</v>
      </c>
      <c r="R1330" s="62" t="n">
        <f aca="false">R1329+Q1330</f>
        <v>118.788</v>
      </c>
    </row>
    <row r="1331" s="1" customFormat="true" ht="12.8" hidden="false" customHeight="false" outlineLevel="0" collapsed="false">
      <c r="A1331" s="93" t="s">
        <v>50</v>
      </c>
      <c r="B1331" s="93" t="s">
        <v>1899</v>
      </c>
      <c r="C1331" s="135" t="s">
        <v>2089</v>
      </c>
      <c r="D1331" s="64" t="s">
        <v>2090</v>
      </c>
      <c r="E1331" s="65" t="s">
        <v>1889</v>
      </c>
      <c r="F1331" s="65" t="n">
        <v>1</v>
      </c>
      <c r="G1331" s="66" t="n">
        <v>35.09</v>
      </c>
      <c r="H1331" s="91" t="n">
        <f aca="false">G1331*0.95</f>
        <v>33.3355</v>
      </c>
      <c r="I1331" s="68" t="s">
        <v>1395</v>
      </c>
      <c r="J1331" s="68" t="s">
        <v>28</v>
      </c>
      <c r="K1331" s="310"/>
      <c r="L1331" s="70"/>
      <c r="M1331" s="70"/>
      <c r="N1331" s="71" t="n">
        <f aca="false">O1331*G1331</f>
        <v>0</v>
      </c>
      <c r="O1331" s="327" t="n">
        <f aca="false">M1331+L1331*F1331</f>
        <v>0</v>
      </c>
      <c r="P1331" s="328" t="s">
        <v>29</v>
      </c>
      <c r="Q1331" s="62" t="n">
        <f aca="false">L1331*H1331*F1331</f>
        <v>0</v>
      </c>
      <c r="R1331" s="62" t="n">
        <f aca="false">R1330+Q1331</f>
        <v>118.788</v>
      </c>
    </row>
    <row r="1332" s="1" customFormat="true" ht="12.8" hidden="false" customHeight="false" outlineLevel="0" collapsed="false">
      <c r="A1332" s="93" t="s">
        <v>50</v>
      </c>
      <c r="B1332" s="93" t="s">
        <v>1899</v>
      </c>
      <c r="C1332" s="95" t="s">
        <v>2091</v>
      </c>
      <c r="D1332" s="75" t="s">
        <v>2092</v>
      </c>
      <c r="E1332" s="76" t="s">
        <v>1889</v>
      </c>
      <c r="F1332" s="76" t="n">
        <v>1</v>
      </c>
      <c r="G1332" s="77" t="n">
        <v>20</v>
      </c>
      <c r="H1332" s="92" t="n">
        <f aca="false">G1332*0.95</f>
        <v>19</v>
      </c>
      <c r="I1332" s="79" t="s">
        <v>1773</v>
      </c>
      <c r="J1332" s="79" t="s">
        <v>28</v>
      </c>
      <c r="K1332" s="313"/>
      <c r="L1332" s="81"/>
      <c r="M1332" s="81"/>
      <c r="N1332" s="82" t="n">
        <f aca="false">O1332*G1332</f>
        <v>0</v>
      </c>
      <c r="O1332" s="329" t="n">
        <f aca="false">M1332+L1332*F1332</f>
        <v>0</v>
      </c>
      <c r="P1332" s="330" t="s">
        <v>29</v>
      </c>
      <c r="Q1332" s="62" t="n">
        <f aca="false">L1332*H1332*F1332</f>
        <v>0</v>
      </c>
      <c r="R1332" s="62" t="n">
        <f aca="false">R1331+Q1332</f>
        <v>118.788</v>
      </c>
    </row>
    <row r="1333" customFormat="false" ht="13.8" hidden="false" customHeight="false" outlineLevel="0" collapsed="false">
      <c r="A1333" s="48"/>
      <c r="B1333" s="48"/>
      <c r="Q1333" s="62" t="n">
        <f aca="false">L1333*H1333*F1333</f>
        <v>0</v>
      </c>
      <c r="R1333" s="62" t="n">
        <f aca="false">R1332+Q1333</f>
        <v>118.788</v>
      </c>
      <c r="S1333" s="1"/>
      <c r="T1333" s="1"/>
      <c r="U1333" s="1"/>
      <c r="V1333" s="1"/>
      <c r="W1333" s="1"/>
      <c r="X1333" s="1"/>
      <c r="Y1333" s="1"/>
    </row>
    <row r="1334" customFormat="false" ht="13.8" hidden="false" customHeight="false" outlineLevel="0" collapsed="false">
      <c r="A1334" s="48"/>
      <c r="B1334" s="48"/>
      <c r="D1334" s="332" t="s">
        <v>2093</v>
      </c>
      <c r="Q1334" s="62" t="n">
        <f aca="false">L1334*H1334*F1334</f>
        <v>0</v>
      </c>
      <c r="R1334" s="62" t="n">
        <f aca="false">R1333+Q1334</f>
        <v>118.788</v>
      </c>
      <c r="S1334" s="1"/>
      <c r="T1334" s="1"/>
      <c r="U1334" s="1"/>
      <c r="V1334" s="1"/>
      <c r="W1334" s="1"/>
      <c r="X1334" s="1"/>
      <c r="Y1334" s="1"/>
    </row>
    <row r="1335" customFormat="false" ht="13.8" hidden="false" customHeight="false" outlineLevel="0" collapsed="false">
      <c r="A1335" s="48"/>
      <c r="B1335" s="48"/>
      <c r="Q1335" s="62" t="n">
        <f aca="false">L1335*H1335*F1335</f>
        <v>0</v>
      </c>
      <c r="R1335" s="62" t="n">
        <f aca="false">R1334+Q1335</f>
        <v>118.788</v>
      </c>
      <c r="S1335" s="1"/>
      <c r="T1335" s="1"/>
      <c r="U1335" s="1"/>
      <c r="V1335" s="1"/>
      <c r="W1335" s="1"/>
      <c r="X1335" s="1"/>
      <c r="Y1335" s="1"/>
    </row>
    <row r="1336" customFormat="false" ht="33.85" hidden="false" customHeight="false" outlineLevel="0" collapsed="false">
      <c r="A1336" s="48"/>
      <c r="B1336" s="48" t="s">
        <v>1899</v>
      </c>
      <c r="D1336" s="33" t="s">
        <v>2094</v>
      </c>
      <c r="E1336" s="33"/>
      <c r="F1336" s="33"/>
      <c r="G1336" s="33"/>
      <c r="H1336" s="33"/>
      <c r="I1336" s="33"/>
      <c r="J1336" s="33"/>
      <c r="K1336" s="33"/>
      <c r="Q1336" s="62" t="n">
        <f aca="false">L1336*H1336*F1336</f>
        <v>0</v>
      </c>
      <c r="R1336" s="62" t="n">
        <f aca="false">R1335+Q1336</f>
        <v>118.788</v>
      </c>
      <c r="S1336" s="1"/>
      <c r="T1336" s="1"/>
      <c r="U1336" s="1"/>
      <c r="V1336" s="1"/>
      <c r="W1336" s="1"/>
      <c r="X1336" s="1"/>
      <c r="Y1336" s="1"/>
    </row>
    <row r="1337" customFormat="false" ht="13.8" hidden="false" customHeight="true" outlineLevel="0" collapsed="false">
      <c r="A1337" s="117"/>
      <c r="B1337" s="117"/>
      <c r="C1337" s="7"/>
      <c r="D1337" s="7"/>
      <c r="E1337" s="34" t="s">
        <v>4</v>
      </c>
      <c r="F1337" s="35" t="s">
        <v>5</v>
      </c>
      <c r="G1337" s="36" t="s">
        <v>6</v>
      </c>
      <c r="H1337" s="37" t="s">
        <v>7</v>
      </c>
      <c r="I1337" s="38" t="s">
        <v>8</v>
      </c>
      <c r="J1337" s="39" t="s">
        <v>9</v>
      </c>
      <c r="K1337" s="264" t="s">
        <v>10</v>
      </c>
      <c r="L1337" s="41" t="s">
        <v>11</v>
      </c>
      <c r="M1337" s="41"/>
      <c r="N1337" s="41"/>
      <c r="O1337" s="41"/>
      <c r="P1337" s="41"/>
      <c r="Q1337" s="62"/>
      <c r="R1337" s="62" t="n">
        <f aca="false">R1336+Q1337</f>
        <v>118.788</v>
      </c>
      <c r="S1337" s="1"/>
      <c r="T1337" s="1"/>
      <c r="U1337" s="1"/>
      <c r="V1337" s="1"/>
      <c r="W1337" s="1"/>
      <c r="X1337" s="1"/>
      <c r="Y1337" s="1"/>
    </row>
    <row r="1338" customFormat="false" ht="14.25" hidden="false" customHeight="true" outlineLevel="0" collapsed="false">
      <c r="A1338" s="48"/>
      <c r="B1338" s="48"/>
      <c r="C1338" s="43" t="s">
        <v>14</v>
      </c>
      <c r="D1338" s="43" t="s">
        <v>15</v>
      </c>
      <c r="E1338" s="34"/>
      <c r="F1338" s="35"/>
      <c r="G1338" s="36"/>
      <c r="H1338" s="37"/>
      <c r="I1338" s="38"/>
      <c r="J1338" s="39"/>
      <c r="K1338" s="264"/>
      <c r="L1338" s="210" t="s">
        <v>16</v>
      </c>
      <c r="M1338" s="44" t="s">
        <v>410</v>
      </c>
      <c r="N1338" s="45" t="s">
        <v>17</v>
      </c>
      <c r="O1338" s="46" t="s">
        <v>18</v>
      </c>
      <c r="P1338" s="47" t="s">
        <v>19</v>
      </c>
      <c r="Q1338" s="62"/>
      <c r="R1338" s="62" t="n">
        <f aca="false">R1337+Q1338</f>
        <v>118.788</v>
      </c>
      <c r="S1338" s="1"/>
      <c r="T1338" s="1"/>
      <c r="U1338" s="1"/>
      <c r="V1338" s="1"/>
      <c r="W1338" s="1"/>
      <c r="X1338" s="1"/>
      <c r="Y1338" s="1"/>
    </row>
    <row r="1339" customFormat="false" ht="13.8" hidden="false" customHeight="false" outlineLevel="0" collapsed="false">
      <c r="A1339" s="48"/>
      <c r="B1339" s="48"/>
      <c r="C1339" s="43"/>
      <c r="D1339" s="43"/>
      <c r="E1339" s="34"/>
      <c r="F1339" s="35"/>
      <c r="G1339" s="36"/>
      <c r="H1339" s="37"/>
      <c r="I1339" s="38"/>
      <c r="J1339" s="39"/>
      <c r="K1339" s="264"/>
      <c r="L1339" s="210"/>
      <c r="M1339" s="44"/>
      <c r="N1339" s="45"/>
      <c r="O1339" s="46"/>
      <c r="P1339" s="47"/>
      <c r="Q1339" s="62" t="n">
        <f aca="false">L1339*H1339*F1339</f>
        <v>0</v>
      </c>
      <c r="R1339" s="62" t="n">
        <f aca="false">R1338+Q1339</f>
        <v>118.788</v>
      </c>
      <c r="S1339" s="1"/>
      <c r="T1339" s="1"/>
      <c r="U1339" s="1"/>
      <c r="V1339" s="1"/>
      <c r="W1339" s="1"/>
      <c r="X1339" s="1"/>
      <c r="Y1339" s="1"/>
    </row>
    <row r="1340" customFormat="false" ht="22.05" hidden="false" customHeight="false" outlineLevel="0" collapsed="false">
      <c r="A1340" s="48"/>
      <c r="B1340" s="48" t="s">
        <v>1899</v>
      </c>
      <c r="D1340" s="5" t="s">
        <v>2095</v>
      </c>
      <c r="E1340" s="5"/>
      <c r="F1340" s="5"/>
      <c r="G1340" s="5"/>
      <c r="H1340" s="206"/>
      <c r="I1340" s="5"/>
      <c r="J1340" s="5"/>
      <c r="K1340" s="5"/>
      <c r="L1340" s="5"/>
      <c r="M1340" s="5"/>
      <c r="N1340" s="5"/>
      <c r="O1340" s="5"/>
      <c r="P1340" s="5"/>
      <c r="Q1340" s="62" t="n">
        <f aca="false">L1340*H1340*F1340</f>
        <v>0</v>
      </c>
      <c r="R1340" s="62" t="n">
        <f aca="false">R1339+Q1340</f>
        <v>118.788</v>
      </c>
      <c r="S1340" s="1"/>
      <c r="T1340" s="1"/>
      <c r="U1340" s="1"/>
      <c r="V1340" s="1"/>
      <c r="W1340" s="1"/>
      <c r="X1340" s="1"/>
      <c r="Y1340" s="1"/>
    </row>
    <row r="1341" s="1" customFormat="true" ht="12.8" hidden="false" customHeight="false" outlineLevel="0" collapsed="false">
      <c r="A1341" s="93"/>
      <c r="B1341" s="93" t="s">
        <v>1899</v>
      </c>
      <c r="C1341" s="94" t="s">
        <v>2096</v>
      </c>
      <c r="D1341" s="52" t="s">
        <v>2097</v>
      </c>
      <c r="E1341" s="53" t="n">
        <v>20</v>
      </c>
      <c r="F1341" s="53" t="n">
        <v>6</v>
      </c>
      <c r="G1341" s="54" t="n">
        <v>2.36</v>
      </c>
      <c r="H1341" s="90" t="n">
        <f aca="false">G1341*0.95</f>
        <v>2.242</v>
      </c>
      <c r="I1341" s="56" t="s">
        <v>1907</v>
      </c>
      <c r="J1341" s="56" t="s">
        <v>28</v>
      </c>
      <c r="K1341" s="60"/>
      <c r="L1341" s="58"/>
      <c r="M1341" s="58"/>
      <c r="N1341" s="59" t="n">
        <f aca="false">O1341*G1341</f>
        <v>0</v>
      </c>
      <c r="O1341" s="60" t="n">
        <f aca="false">M1341+L1341*F1341</f>
        <v>0</v>
      </c>
      <c r="P1341" s="61" t="s">
        <v>29</v>
      </c>
      <c r="Q1341" s="62" t="n">
        <f aca="false">L1341*H1341*F1341</f>
        <v>0</v>
      </c>
      <c r="R1341" s="62" t="n">
        <f aca="false">R1340+Q1341</f>
        <v>118.788</v>
      </c>
    </row>
    <row r="1342" s="1" customFormat="true" ht="12.8" hidden="false" customHeight="false" outlineLevel="0" collapsed="false">
      <c r="A1342" s="93"/>
      <c r="B1342" s="93" t="s">
        <v>1899</v>
      </c>
      <c r="C1342" s="135" t="s">
        <v>2098</v>
      </c>
      <c r="D1342" s="64" t="s">
        <v>2099</v>
      </c>
      <c r="E1342" s="65" t="n">
        <v>20</v>
      </c>
      <c r="F1342" s="65" t="n">
        <v>6</v>
      </c>
      <c r="G1342" s="66" t="n">
        <v>2.36</v>
      </c>
      <c r="H1342" s="91" t="n">
        <f aca="false">G1342*0.95</f>
        <v>2.242</v>
      </c>
      <c r="I1342" s="68" t="s">
        <v>1907</v>
      </c>
      <c r="J1342" s="68" t="s">
        <v>28</v>
      </c>
      <c r="K1342" s="72"/>
      <c r="L1342" s="70"/>
      <c r="M1342" s="70"/>
      <c r="N1342" s="71" t="n">
        <f aca="false">O1342*G1342</f>
        <v>0</v>
      </c>
      <c r="O1342" s="72" t="n">
        <f aca="false">M1342+L1342*F1342</f>
        <v>0</v>
      </c>
      <c r="P1342" s="73" t="s">
        <v>29</v>
      </c>
      <c r="Q1342" s="62" t="n">
        <f aca="false">L1342*H1342*F1342</f>
        <v>0</v>
      </c>
      <c r="R1342" s="62" t="n">
        <f aca="false">R1341+Q1342</f>
        <v>118.788</v>
      </c>
    </row>
    <row r="1343" s="1" customFormat="true" ht="12.8" hidden="false" customHeight="false" outlineLevel="0" collapsed="false">
      <c r="A1343" s="93"/>
      <c r="B1343" s="93" t="s">
        <v>1899</v>
      </c>
      <c r="C1343" s="135" t="s">
        <v>2100</v>
      </c>
      <c r="D1343" s="64" t="s">
        <v>2101</v>
      </c>
      <c r="E1343" s="65" t="n">
        <v>20</v>
      </c>
      <c r="F1343" s="65" t="n">
        <v>6</v>
      </c>
      <c r="G1343" s="66" t="n">
        <v>2.36</v>
      </c>
      <c r="H1343" s="91" t="n">
        <f aca="false">G1343*0.95</f>
        <v>2.242</v>
      </c>
      <c r="I1343" s="68" t="s">
        <v>1907</v>
      </c>
      <c r="J1343" s="68" t="s">
        <v>28</v>
      </c>
      <c r="K1343" s="72"/>
      <c r="L1343" s="70"/>
      <c r="M1343" s="70"/>
      <c r="N1343" s="71" t="n">
        <f aca="false">O1343*G1343</f>
        <v>0</v>
      </c>
      <c r="O1343" s="72" t="n">
        <f aca="false">M1343+L1343*F1343</f>
        <v>0</v>
      </c>
      <c r="P1343" s="73" t="s">
        <v>29</v>
      </c>
      <c r="Q1343" s="62" t="n">
        <f aca="false">L1343*H1343*F1343</f>
        <v>0</v>
      </c>
      <c r="R1343" s="62" t="n">
        <f aca="false">R1342+Q1343</f>
        <v>118.788</v>
      </c>
    </row>
    <row r="1344" s="1" customFormat="true" ht="12.8" hidden="false" customHeight="false" outlineLevel="0" collapsed="false">
      <c r="A1344" s="93"/>
      <c r="B1344" s="93" t="s">
        <v>1899</v>
      </c>
      <c r="C1344" s="135" t="s">
        <v>2102</v>
      </c>
      <c r="D1344" s="64" t="s">
        <v>2103</v>
      </c>
      <c r="E1344" s="65" t="n">
        <v>20</v>
      </c>
      <c r="F1344" s="65" t="n">
        <v>6</v>
      </c>
      <c r="G1344" s="66" t="n">
        <v>2.36</v>
      </c>
      <c r="H1344" s="91" t="n">
        <f aca="false">G1344*0.95</f>
        <v>2.242</v>
      </c>
      <c r="I1344" s="68" t="s">
        <v>1907</v>
      </c>
      <c r="J1344" s="68" t="s">
        <v>28</v>
      </c>
      <c r="K1344" s="72"/>
      <c r="L1344" s="70"/>
      <c r="M1344" s="70"/>
      <c r="N1344" s="71" t="n">
        <f aca="false">O1344*G1344</f>
        <v>0</v>
      </c>
      <c r="O1344" s="72" t="n">
        <f aca="false">M1344+L1344*F1344</f>
        <v>0</v>
      </c>
      <c r="P1344" s="73" t="s">
        <v>29</v>
      </c>
      <c r="Q1344" s="62" t="n">
        <f aca="false">L1344*H1344*F1344</f>
        <v>0</v>
      </c>
      <c r="R1344" s="62" t="n">
        <f aca="false">R1343+Q1344</f>
        <v>118.788</v>
      </c>
    </row>
    <row r="1345" s="1" customFormat="true" ht="12.8" hidden="false" customHeight="false" outlineLevel="0" collapsed="false">
      <c r="A1345" s="93"/>
      <c r="B1345" s="93" t="s">
        <v>1899</v>
      </c>
      <c r="C1345" s="135" t="s">
        <v>2104</v>
      </c>
      <c r="D1345" s="64" t="s">
        <v>2105</v>
      </c>
      <c r="E1345" s="65" t="n">
        <v>20</v>
      </c>
      <c r="F1345" s="65" t="n">
        <v>6</v>
      </c>
      <c r="G1345" s="66" t="n">
        <v>2.36</v>
      </c>
      <c r="H1345" s="91" t="n">
        <f aca="false">G1345*0.95</f>
        <v>2.242</v>
      </c>
      <c r="I1345" s="68" t="s">
        <v>1851</v>
      </c>
      <c r="J1345" s="68" t="s">
        <v>28</v>
      </c>
      <c r="K1345" s="72"/>
      <c r="L1345" s="70"/>
      <c r="M1345" s="70"/>
      <c r="N1345" s="71" t="n">
        <f aca="false">O1345*G1345</f>
        <v>0</v>
      </c>
      <c r="O1345" s="72" t="n">
        <f aca="false">M1345+L1345*F1345</f>
        <v>0</v>
      </c>
      <c r="P1345" s="73" t="s">
        <v>29</v>
      </c>
      <c r="Q1345" s="62" t="n">
        <f aca="false">L1345*H1345*F1345</f>
        <v>0</v>
      </c>
      <c r="R1345" s="62" t="n">
        <f aca="false">R1344+Q1345</f>
        <v>118.788</v>
      </c>
    </row>
    <row r="1346" s="1" customFormat="true" ht="12.8" hidden="false" customHeight="false" outlineLevel="0" collapsed="false">
      <c r="A1346" s="93"/>
      <c r="B1346" s="93" t="s">
        <v>1899</v>
      </c>
      <c r="C1346" s="135" t="s">
        <v>2106</v>
      </c>
      <c r="D1346" s="64" t="s">
        <v>2107</v>
      </c>
      <c r="E1346" s="65" t="n">
        <v>20</v>
      </c>
      <c r="F1346" s="65" t="n">
        <v>6</v>
      </c>
      <c r="G1346" s="66" t="n">
        <v>2.36</v>
      </c>
      <c r="H1346" s="91" t="n">
        <f aca="false">G1346*0.95</f>
        <v>2.242</v>
      </c>
      <c r="I1346" s="68" t="s">
        <v>1907</v>
      </c>
      <c r="J1346" s="68" t="s">
        <v>28</v>
      </c>
      <c r="K1346" s="310"/>
      <c r="L1346" s="70"/>
      <c r="M1346" s="70"/>
      <c r="N1346" s="71" t="n">
        <f aca="false">O1346*G1346</f>
        <v>0</v>
      </c>
      <c r="O1346" s="72" t="n">
        <f aca="false">M1346+L1346*F1346</f>
        <v>0</v>
      </c>
      <c r="P1346" s="73" t="s">
        <v>29</v>
      </c>
      <c r="Q1346" s="62" t="n">
        <f aca="false">L1346*H1346*F1346</f>
        <v>0</v>
      </c>
      <c r="R1346" s="62" t="n">
        <f aca="false">R1345+Q1346</f>
        <v>118.788</v>
      </c>
    </row>
    <row r="1347" s="1" customFormat="true" ht="12.8" hidden="false" customHeight="false" outlineLevel="0" collapsed="false">
      <c r="A1347" s="93"/>
      <c r="B1347" s="93" t="s">
        <v>1899</v>
      </c>
      <c r="C1347" s="135" t="s">
        <v>2108</v>
      </c>
      <c r="D1347" s="64" t="s">
        <v>2109</v>
      </c>
      <c r="E1347" s="65" t="n">
        <v>20</v>
      </c>
      <c r="F1347" s="65" t="n">
        <v>6</v>
      </c>
      <c r="G1347" s="66" t="n">
        <v>2.36</v>
      </c>
      <c r="H1347" s="91" t="n">
        <f aca="false">G1347*0.95</f>
        <v>2.242</v>
      </c>
      <c r="I1347" s="68" t="s">
        <v>1907</v>
      </c>
      <c r="J1347" s="68" t="s">
        <v>28</v>
      </c>
      <c r="K1347" s="72"/>
      <c r="L1347" s="70"/>
      <c r="M1347" s="70"/>
      <c r="N1347" s="71" t="n">
        <f aca="false">O1347*G1347</f>
        <v>0</v>
      </c>
      <c r="O1347" s="72" t="n">
        <f aca="false">M1347+L1347*F1347</f>
        <v>0</v>
      </c>
      <c r="P1347" s="73" t="s">
        <v>29</v>
      </c>
      <c r="Q1347" s="62" t="n">
        <f aca="false">L1347*H1347*F1347</f>
        <v>0</v>
      </c>
      <c r="R1347" s="62" t="n">
        <f aca="false">R1346+Q1347</f>
        <v>118.788</v>
      </c>
    </row>
    <row r="1348" s="1" customFormat="true" ht="12.8" hidden="false" customHeight="false" outlineLevel="0" collapsed="false">
      <c r="A1348" s="93"/>
      <c r="B1348" s="93" t="s">
        <v>1899</v>
      </c>
      <c r="C1348" s="135" t="s">
        <v>2110</v>
      </c>
      <c r="D1348" s="64" t="s">
        <v>2111</v>
      </c>
      <c r="E1348" s="65" t="n">
        <v>20</v>
      </c>
      <c r="F1348" s="65" t="n">
        <v>6</v>
      </c>
      <c r="G1348" s="66" t="n">
        <v>2.36</v>
      </c>
      <c r="H1348" s="91" t="n">
        <f aca="false">G1348*0.95</f>
        <v>2.242</v>
      </c>
      <c r="I1348" s="68" t="s">
        <v>1907</v>
      </c>
      <c r="J1348" s="68" t="s">
        <v>28</v>
      </c>
      <c r="K1348" s="72"/>
      <c r="L1348" s="70"/>
      <c r="M1348" s="70"/>
      <c r="N1348" s="71" t="n">
        <f aca="false">O1348*G1348</f>
        <v>0</v>
      </c>
      <c r="O1348" s="72" t="n">
        <f aca="false">M1348+L1348*F1348</f>
        <v>0</v>
      </c>
      <c r="P1348" s="73" t="s">
        <v>29</v>
      </c>
      <c r="Q1348" s="62" t="n">
        <f aca="false">L1348*H1348*F1348</f>
        <v>0</v>
      </c>
      <c r="R1348" s="62" t="n">
        <f aca="false">R1347+Q1348</f>
        <v>118.788</v>
      </c>
    </row>
    <row r="1349" s="1" customFormat="true" ht="12.8" hidden="false" customHeight="false" outlineLevel="0" collapsed="false">
      <c r="A1349" s="93"/>
      <c r="B1349" s="93" t="s">
        <v>1899</v>
      </c>
      <c r="C1349" s="135" t="s">
        <v>2112</v>
      </c>
      <c r="D1349" s="64" t="s">
        <v>1942</v>
      </c>
      <c r="E1349" s="65" t="n">
        <v>20</v>
      </c>
      <c r="F1349" s="65" t="n">
        <v>6</v>
      </c>
      <c r="G1349" s="66" t="n">
        <v>2.36</v>
      </c>
      <c r="H1349" s="91" t="n">
        <f aca="false">G1349*0.95</f>
        <v>2.242</v>
      </c>
      <c r="I1349" s="68" t="s">
        <v>1943</v>
      </c>
      <c r="J1349" s="68" t="s">
        <v>28</v>
      </c>
      <c r="K1349" s="72"/>
      <c r="L1349" s="70"/>
      <c r="M1349" s="70"/>
      <c r="N1349" s="71" t="n">
        <f aca="false">O1349*G1349</f>
        <v>0</v>
      </c>
      <c r="O1349" s="72" t="n">
        <f aca="false">M1349+L1349*F1349</f>
        <v>0</v>
      </c>
      <c r="P1349" s="73" t="s">
        <v>29</v>
      </c>
      <c r="Q1349" s="62" t="n">
        <f aca="false">L1349*H1349*F1349</f>
        <v>0</v>
      </c>
      <c r="R1349" s="62" t="n">
        <f aca="false">R1348+Q1349</f>
        <v>118.788</v>
      </c>
    </row>
    <row r="1350" s="1" customFormat="true" ht="12.8" hidden="false" customHeight="false" outlineLevel="0" collapsed="false">
      <c r="A1350" s="93"/>
      <c r="B1350" s="93" t="s">
        <v>1899</v>
      </c>
      <c r="C1350" s="135" t="s">
        <v>2113</v>
      </c>
      <c r="D1350" s="64" t="s">
        <v>2114</v>
      </c>
      <c r="E1350" s="65" t="n">
        <v>20</v>
      </c>
      <c r="F1350" s="65" t="n">
        <v>6</v>
      </c>
      <c r="G1350" s="66" t="n">
        <v>2.36</v>
      </c>
      <c r="H1350" s="91" t="n">
        <f aca="false">G1350*0.95</f>
        <v>2.242</v>
      </c>
      <c r="I1350" s="68"/>
      <c r="J1350" s="68" t="s">
        <v>28</v>
      </c>
      <c r="K1350" s="310"/>
      <c r="L1350" s="70"/>
      <c r="M1350" s="70"/>
      <c r="N1350" s="71" t="n">
        <f aca="false">O1350*G1350</f>
        <v>0</v>
      </c>
      <c r="O1350" s="72" t="n">
        <f aca="false">M1350+L1350*F1350</f>
        <v>0</v>
      </c>
      <c r="P1350" s="73" t="s">
        <v>29</v>
      </c>
      <c r="Q1350" s="62" t="n">
        <f aca="false">L1350*H1350*F1350</f>
        <v>0</v>
      </c>
      <c r="R1350" s="62" t="n">
        <f aca="false">R1349+Q1350</f>
        <v>118.788</v>
      </c>
    </row>
    <row r="1351" s="1" customFormat="true" ht="12.8" hidden="false" customHeight="false" outlineLevel="0" collapsed="false">
      <c r="A1351" s="93"/>
      <c r="B1351" s="93" t="s">
        <v>1899</v>
      </c>
      <c r="C1351" s="135" t="s">
        <v>2115</v>
      </c>
      <c r="D1351" s="64" t="s">
        <v>2116</v>
      </c>
      <c r="E1351" s="65" t="n">
        <v>20</v>
      </c>
      <c r="F1351" s="65" t="n">
        <v>6</v>
      </c>
      <c r="G1351" s="66" t="n">
        <v>2.36</v>
      </c>
      <c r="H1351" s="91" t="n">
        <f aca="false">G1351*0.95</f>
        <v>2.242</v>
      </c>
      <c r="I1351" s="68" t="s">
        <v>1943</v>
      </c>
      <c r="J1351" s="68" t="s">
        <v>28</v>
      </c>
      <c r="K1351" s="310"/>
      <c r="L1351" s="70"/>
      <c r="M1351" s="70"/>
      <c r="N1351" s="71" t="n">
        <f aca="false">O1351*G1351</f>
        <v>0</v>
      </c>
      <c r="O1351" s="72" t="n">
        <f aca="false">M1351+L1351*F1351</f>
        <v>0</v>
      </c>
      <c r="P1351" s="73" t="s">
        <v>29</v>
      </c>
      <c r="Q1351" s="62" t="n">
        <f aca="false">L1351*H1351*F1351</f>
        <v>0</v>
      </c>
      <c r="R1351" s="62" t="n">
        <f aca="false">R1350+Q1351</f>
        <v>118.788</v>
      </c>
    </row>
    <row r="1352" s="1" customFormat="true" ht="12.8" hidden="false" customHeight="false" outlineLevel="0" collapsed="false">
      <c r="A1352" s="93"/>
      <c r="B1352" s="93" t="s">
        <v>1899</v>
      </c>
      <c r="C1352" s="94" t="s">
        <v>2117</v>
      </c>
      <c r="D1352" s="52" t="s">
        <v>2118</v>
      </c>
      <c r="E1352" s="53" t="n">
        <v>20</v>
      </c>
      <c r="F1352" s="53" t="n">
        <v>6</v>
      </c>
      <c r="G1352" s="54" t="n">
        <v>2.36</v>
      </c>
      <c r="H1352" s="90" t="n">
        <f aca="false">G1352*0.95</f>
        <v>2.242</v>
      </c>
      <c r="I1352" s="56" t="s">
        <v>1995</v>
      </c>
      <c r="J1352" s="56" t="s">
        <v>28</v>
      </c>
      <c r="K1352" s="309"/>
      <c r="L1352" s="58"/>
      <c r="M1352" s="58"/>
      <c r="N1352" s="59" t="n">
        <f aca="false">O1352*G1352</f>
        <v>0</v>
      </c>
      <c r="O1352" s="60" t="n">
        <f aca="false">M1352+L1352*F1352</f>
        <v>0</v>
      </c>
      <c r="P1352" s="61" t="s">
        <v>29</v>
      </c>
      <c r="Q1352" s="62" t="n">
        <f aca="false">L1352*H1352*F1352</f>
        <v>0</v>
      </c>
      <c r="R1352" s="62" t="n">
        <f aca="false">R1351+Q1352</f>
        <v>118.788</v>
      </c>
    </row>
    <row r="1353" s="1" customFormat="true" ht="12.8" hidden="false" customHeight="false" outlineLevel="0" collapsed="false">
      <c r="A1353" s="93"/>
      <c r="B1353" s="93" t="s">
        <v>1899</v>
      </c>
      <c r="C1353" s="135" t="s">
        <v>2119</v>
      </c>
      <c r="D1353" s="64" t="s">
        <v>2120</v>
      </c>
      <c r="E1353" s="65" t="n">
        <v>20</v>
      </c>
      <c r="F1353" s="65" t="n">
        <v>6</v>
      </c>
      <c r="G1353" s="66" t="n">
        <v>2.36</v>
      </c>
      <c r="H1353" s="91" t="n">
        <f aca="false">G1353*0.95</f>
        <v>2.242</v>
      </c>
      <c r="I1353" s="68" t="s">
        <v>1995</v>
      </c>
      <c r="J1353" s="68" t="s">
        <v>28</v>
      </c>
      <c r="K1353" s="72"/>
      <c r="L1353" s="70"/>
      <c r="M1353" s="70"/>
      <c r="N1353" s="71" t="n">
        <f aca="false">O1353*G1353</f>
        <v>0</v>
      </c>
      <c r="O1353" s="72" t="n">
        <f aca="false">M1353+L1353*F1353</f>
        <v>0</v>
      </c>
      <c r="P1353" s="73" t="s">
        <v>29</v>
      </c>
      <c r="Q1353" s="62" t="n">
        <f aca="false">L1353*H1353*F1353</f>
        <v>0</v>
      </c>
      <c r="R1353" s="62" t="n">
        <f aca="false">R1352+Q1353</f>
        <v>118.788</v>
      </c>
    </row>
    <row r="1354" s="1" customFormat="true" ht="12.8" hidden="false" customHeight="false" outlineLevel="0" collapsed="false">
      <c r="A1354" s="93"/>
      <c r="B1354" s="93" t="s">
        <v>1899</v>
      </c>
      <c r="C1354" s="95" t="s">
        <v>2121</v>
      </c>
      <c r="D1354" s="75" t="s">
        <v>2122</v>
      </c>
      <c r="E1354" s="76" t="n">
        <v>20</v>
      </c>
      <c r="F1354" s="76" t="n">
        <v>6</v>
      </c>
      <c r="G1354" s="77" t="n">
        <v>2.36</v>
      </c>
      <c r="H1354" s="91" t="n">
        <f aca="false">G1354*0.95</f>
        <v>2.242</v>
      </c>
      <c r="I1354" s="79" t="s">
        <v>1995</v>
      </c>
      <c r="J1354" s="79" t="s">
        <v>28</v>
      </c>
      <c r="K1354" s="83"/>
      <c r="L1354" s="81"/>
      <c r="M1354" s="81"/>
      <c r="N1354" s="82" t="n">
        <f aca="false">O1354*G1354</f>
        <v>0</v>
      </c>
      <c r="O1354" s="83" t="n">
        <f aca="false">M1354+L1354*F1354</f>
        <v>0</v>
      </c>
      <c r="P1354" s="84" t="s">
        <v>29</v>
      </c>
      <c r="Q1354" s="62" t="n">
        <f aca="false">L1354*H1354*F1354</f>
        <v>0</v>
      </c>
      <c r="R1354" s="62" t="n">
        <f aca="false">R1353+Q1354</f>
        <v>118.788</v>
      </c>
    </row>
    <row r="1355" s="1" customFormat="true" ht="12.8" hidden="false" customHeight="false" outlineLevel="0" collapsed="false">
      <c r="A1355" s="93"/>
      <c r="B1355" s="93" t="s">
        <v>1899</v>
      </c>
      <c r="C1355" s="94" t="s">
        <v>2123</v>
      </c>
      <c r="D1355" s="52" t="s">
        <v>2124</v>
      </c>
      <c r="E1355" s="53" t="n">
        <v>20</v>
      </c>
      <c r="F1355" s="53" t="n">
        <v>6</v>
      </c>
      <c r="G1355" s="54" t="n">
        <v>2.36</v>
      </c>
      <c r="H1355" s="90" t="n">
        <f aca="false">G1355*0.95</f>
        <v>2.242</v>
      </c>
      <c r="I1355" s="56" t="s">
        <v>1851</v>
      </c>
      <c r="J1355" s="56" t="s">
        <v>28</v>
      </c>
      <c r="K1355" s="60"/>
      <c r="L1355" s="58"/>
      <c r="M1355" s="58"/>
      <c r="N1355" s="59" t="n">
        <f aca="false">O1355*G1355</f>
        <v>0</v>
      </c>
      <c r="O1355" s="60" t="n">
        <f aca="false">M1355+L1355*F1355</f>
        <v>0</v>
      </c>
      <c r="P1355" s="61" t="s">
        <v>29</v>
      </c>
      <c r="Q1355" s="62" t="n">
        <f aca="false">L1355*H1355*F1355</f>
        <v>0</v>
      </c>
      <c r="R1355" s="62" t="n">
        <f aca="false">R1354+Q1355</f>
        <v>118.788</v>
      </c>
    </row>
    <row r="1356" s="1" customFormat="true" ht="12.8" hidden="false" customHeight="false" outlineLevel="0" collapsed="false">
      <c r="A1356" s="93"/>
      <c r="B1356" s="93" t="s">
        <v>1899</v>
      </c>
      <c r="C1356" s="135" t="s">
        <v>2125</v>
      </c>
      <c r="D1356" s="64" t="s">
        <v>2126</v>
      </c>
      <c r="E1356" s="65" t="n">
        <v>20</v>
      </c>
      <c r="F1356" s="65" t="n">
        <v>6</v>
      </c>
      <c r="G1356" s="66" t="n">
        <v>2.36</v>
      </c>
      <c r="H1356" s="91" t="n">
        <f aca="false">G1356*0.95</f>
        <v>2.242</v>
      </c>
      <c r="I1356" s="68" t="s">
        <v>1851</v>
      </c>
      <c r="J1356" s="68" t="s">
        <v>28</v>
      </c>
      <c r="K1356" s="72"/>
      <c r="L1356" s="70"/>
      <c r="M1356" s="70"/>
      <c r="N1356" s="71" t="n">
        <f aca="false">O1356*G1356</f>
        <v>0</v>
      </c>
      <c r="O1356" s="72" t="n">
        <f aca="false">M1356+L1356*F1356</f>
        <v>0</v>
      </c>
      <c r="P1356" s="73" t="s">
        <v>29</v>
      </c>
      <c r="Q1356" s="62" t="n">
        <f aca="false">L1356*H1356*F1356</f>
        <v>0</v>
      </c>
      <c r="R1356" s="62" t="n">
        <f aca="false">R1355+Q1356</f>
        <v>118.788</v>
      </c>
    </row>
    <row r="1357" s="1" customFormat="true" ht="12.8" hidden="false" customHeight="false" outlineLevel="0" collapsed="false">
      <c r="A1357" s="93"/>
      <c r="B1357" s="93" t="s">
        <v>1899</v>
      </c>
      <c r="C1357" s="135" t="s">
        <v>2127</v>
      </c>
      <c r="D1357" s="64" t="s">
        <v>2128</v>
      </c>
      <c r="E1357" s="65" t="n">
        <v>20</v>
      </c>
      <c r="F1357" s="65" t="n">
        <v>6</v>
      </c>
      <c r="G1357" s="66" t="n">
        <v>2.36</v>
      </c>
      <c r="H1357" s="91" t="n">
        <f aca="false">G1357*0.95</f>
        <v>2.242</v>
      </c>
      <c r="I1357" s="68" t="s">
        <v>1851</v>
      </c>
      <c r="J1357" s="68" t="s">
        <v>28</v>
      </c>
      <c r="K1357" s="72"/>
      <c r="L1357" s="70"/>
      <c r="M1357" s="70"/>
      <c r="N1357" s="71" t="n">
        <f aca="false">O1357*G1357</f>
        <v>0</v>
      </c>
      <c r="O1357" s="72" t="n">
        <f aca="false">M1357+L1357*F1357</f>
        <v>0</v>
      </c>
      <c r="P1357" s="73" t="s">
        <v>29</v>
      </c>
      <c r="Q1357" s="62" t="n">
        <f aca="false">L1357*H1357*F1357</f>
        <v>0</v>
      </c>
      <c r="R1357" s="62" t="n">
        <f aca="false">R1356+Q1357</f>
        <v>118.788</v>
      </c>
    </row>
    <row r="1358" s="1" customFormat="true" ht="12.8" hidden="false" customHeight="false" outlineLevel="0" collapsed="false">
      <c r="A1358" s="93"/>
      <c r="B1358" s="93" t="s">
        <v>1899</v>
      </c>
      <c r="C1358" s="135" t="s">
        <v>2129</v>
      </c>
      <c r="D1358" s="64" t="s">
        <v>2130</v>
      </c>
      <c r="E1358" s="65" t="n">
        <v>20</v>
      </c>
      <c r="F1358" s="65" t="n">
        <v>6</v>
      </c>
      <c r="G1358" s="66" t="n">
        <v>2.36</v>
      </c>
      <c r="H1358" s="91" t="n">
        <f aca="false">G1358*0.95</f>
        <v>2.242</v>
      </c>
      <c r="I1358" s="68" t="s">
        <v>1851</v>
      </c>
      <c r="J1358" s="68" t="s">
        <v>28</v>
      </c>
      <c r="K1358" s="310"/>
      <c r="L1358" s="70"/>
      <c r="M1358" s="70"/>
      <c r="N1358" s="71" t="n">
        <f aca="false">O1358*G1358</f>
        <v>0</v>
      </c>
      <c r="O1358" s="72" t="n">
        <f aca="false">M1358+L1358*F1358</f>
        <v>0</v>
      </c>
      <c r="P1358" s="73" t="s">
        <v>29</v>
      </c>
      <c r="Q1358" s="62" t="n">
        <f aca="false">L1358*H1358*F1358</f>
        <v>0</v>
      </c>
      <c r="R1358" s="62" t="n">
        <f aca="false">R1357+Q1358</f>
        <v>118.788</v>
      </c>
    </row>
    <row r="1359" s="1" customFormat="true" ht="12.8" hidden="false" customHeight="false" outlineLevel="0" collapsed="false">
      <c r="A1359" s="93"/>
      <c r="B1359" s="93" t="s">
        <v>1899</v>
      </c>
      <c r="C1359" s="95" t="s">
        <v>2131</v>
      </c>
      <c r="D1359" s="75" t="s">
        <v>2132</v>
      </c>
      <c r="E1359" s="76" t="n">
        <v>20</v>
      </c>
      <c r="F1359" s="76" t="n">
        <v>6</v>
      </c>
      <c r="G1359" s="77" t="n">
        <v>2.36</v>
      </c>
      <c r="H1359" s="92" t="n">
        <f aca="false">G1359*0.95</f>
        <v>2.242</v>
      </c>
      <c r="I1359" s="79" t="s">
        <v>1851</v>
      </c>
      <c r="J1359" s="79" t="s">
        <v>28</v>
      </c>
      <c r="K1359" s="313"/>
      <c r="L1359" s="81"/>
      <c r="M1359" s="81"/>
      <c r="N1359" s="82" t="n">
        <f aca="false">O1359*G1359</f>
        <v>0</v>
      </c>
      <c r="O1359" s="83" t="n">
        <f aca="false">M1359+L1359*F1359</f>
        <v>0</v>
      </c>
      <c r="P1359" s="84" t="s">
        <v>29</v>
      </c>
      <c r="Q1359" s="62" t="n">
        <f aca="false">L1359*H1359*F1359</f>
        <v>0</v>
      </c>
      <c r="R1359" s="62" t="n">
        <f aca="false">R1358+Q1359</f>
        <v>118.788</v>
      </c>
    </row>
    <row r="1360" customFormat="false" ht="22.05" hidden="false" customHeight="false" outlineLevel="0" collapsed="false">
      <c r="A1360" s="48"/>
      <c r="B1360" s="48" t="s">
        <v>1899</v>
      </c>
      <c r="D1360" s="5" t="s">
        <v>2133</v>
      </c>
      <c r="E1360" s="85"/>
      <c r="F1360" s="85"/>
      <c r="G1360" s="85"/>
      <c r="H1360" s="86"/>
      <c r="I1360" s="85"/>
      <c r="J1360" s="85"/>
      <c r="K1360" s="85"/>
      <c r="L1360" s="88"/>
      <c r="M1360" s="88"/>
      <c r="O1360" s="88"/>
      <c r="P1360" s="89"/>
      <c r="Q1360" s="62" t="n">
        <f aca="false">L1360*H1360*F1360</f>
        <v>0</v>
      </c>
      <c r="R1360" s="62" t="n">
        <f aca="false">R1359+Q1360</f>
        <v>118.788</v>
      </c>
      <c r="S1360" s="1"/>
      <c r="T1360" s="1"/>
      <c r="U1360" s="1"/>
      <c r="V1360" s="1"/>
      <c r="W1360" s="1"/>
      <c r="X1360" s="1"/>
      <c r="Y1360" s="1"/>
    </row>
    <row r="1361" s="1" customFormat="true" ht="12.8" hidden="false" customHeight="false" outlineLevel="0" collapsed="false">
      <c r="A1361" s="93"/>
      <c r="B1361" s="93" t="s">
        <v>1899</v>
      </c>
      <c r="C1361" s="94" t="s">
        <v>2134</v>
      </c>
      <c r="D1361" s="52" t="s">
        <v>1964</v>
      </c>
      <c r="E1361" s="53" t="n">
        <v>20</v>
      </c>
      <c r="F1361" s="53" t="n">
        <v>6</v>
      </c>
      <c r="G1361" s="54" t="n">
        <v>2.63</v>
      </c>
      <c r="H1361" s="90" t="n">
        <f aca="false">G1361*0.95</f>
        <v>2.4985</v>
      </c>
      <c r="I1361" s="56" t="s">
        <v>1965</v>
      </c>
      <c r="J1361" s="56" t="s">
        <v>28</v>
      </c>
      <c r="K1361" s="309"/>
      <c r="L1361" s="58"/>
      <c r="M1361" s="58"/>
      <c r="N1361" s="59" t="n">
        <f aca="false">O1361*G1361</f>
        <v>0</v>
      </c>
      <c r="O1361" s="60" t="n">
        <f aca="false">M1361+L1361*F1361</f>
        <v>0</v>
      </c>
      <c r="P1361" s="61" t="s">
        <v>29</v>
      </c>
      <c r="Q1361" s="62" t="n">
        <f aca="false">L1361*H1361*F1361</f>
        <v>0</v>
      </c>
      <c r="R1361" s="62" t="n">
        <f aca="false">R1360+Q1361</f>
        <v>118.788</v>
      </c>
    </row>
    <row r="1362" s="1" customFormat="true" ht="12.8" hidden="false" customHeight="false" outlineLevel="0" collapsed="false">
      <c r="A1362" s="93"/>
      <c r="B1362" s="93" t="s">
        <v>1899</v>
      </c>
      <c r="C1362" s="135" t="s">
        <v>2135</v>
      </c>
      <c r="D1362" s="64" t="s">
        <v>2136</v>
      </c>
      <c r="E1362" s="65" t="n">
        <v>16</v>
      </c>
      <c r="F1362" s="65" t="n">
        <v>6</v>
      </c>
      <c r="G1362" s="66" t="n">
        <v>2.63</v>
      </c>
      <c r="H1362" s="91" t="n">
        <f aca="false">G1362*0.95</f>
        <v>2.4985</v>
      </c>
      <c r="I1362" s="68" t="s">
        <v>1965</v>
      </c>
      <c r="J1362" s="68" t="s">
        <v>28</v>
      </c>
      <c r="K1362" s="310"/>
      <c r="L1362" s="70"/>
      <c r="M1362" s="70"/>
      <c r="N1362" s="71" t="n">
        <f aca="false">O1362*G1362</f>
        <v>0</v>
      </c>
      <c r="O1362" s="72" t="n">
        <f aca="false">M1362+L1362*F1362</f>
        <v>0</v>
      </c>
      <c r="P1362" s="73" t="s">
        <v>29</v>
      </c>
      <c r="Q1362" s="62" t="n">
        <f aca="false">L1362*H1362*F1362</f>
        <v>0</v>
      </c>
      <c r="R1362" s="62" t="n">
        <f aca="false">R1361+Q1362</f>
        <v>118.788</v>
      </c>
    </row>
    <row r="1363" s="1" customFormat="true" ht="12.8" hidden="false" customHeight="false" outlineLevel="0" collapsed="false">
      <c r="A1363" s="93"/>
      <c r="B1363" s="93" t="s">
        <v>1899</v>
      </c>
      <c r="C1363" s="95" t="s">
        <v>2137</v>
      </c>
      <c r="D1363" s="75" t="s">
        <v>1979</v>
      </c>
      <c r="E1363" s="76" t="n">
        <v>16</v>
      </c>
      <c r="F1363" s="76" t="n">
        <v>6</v>
      </c>
      <c r="G1363" s="77" t="n">
        <v>2.63</v>
      </c>
      <c r="H1363" s="92" t="n">
        <f aca="false">G1363*0.95</f>
        <v>2.4985</v>
      </c>
      <c r="I1363" s="79" t="s">
        <v>1965</v>
      </c>
      <c r="J1363" s="79" t="s">
        <v>28</v>
      </c>
      <c r="K1363" s="313"/>
      <c r="L1363" s="81"/>
      <c r="M1363" s="81"/>
      <c r="N1363" s="82" t="n">
        <f aca="false">O1363*G1363</f>
        <v>0</v>
      </c>
      <c r="O1363" s="83" t="n">
        <f aca="false">M1363+L1363*F1363</f>
        <v>0</v>
      </c>
      <c r="P1363" s="84" t="s">
        <v>29</v>
      </c>
      <c r="Q1363" s="62" t="n">
        <f aca="false">L1363*H1363*F1363</f>
        <v>0</v>
      </c>
      <c r="R1363" s="62" t="n">
        <f aca="false">R1362+Q1363</f>
        <v>118.788</v>
      </c>
    </row>
    <row r="1364" customFormat="false" ht="22.05" hidden="false" customHeight="false" outlineLevel="0" collapsed="false">
      <c r="A1364" s="48"/>
      <c r="B1364" s="48" t="s">
        <v>1899</v>
      </c>
      <c r="D1364" s="150" t="s">
        <v>2138</v>
      </c>
      <c r="E1364" s="186"/>
      <c r="F1364" s="186"/>
      <c r="G1364" s="186"/>
      <c r="H1364" s="187"/>
      <c r="I1364" s="186"/>
      <c r="J1364" s="186"/>
      <c r="K1364" s="186"/>
      <c r="L1364" s="88"/>
      <c r="M1364" s="88"/>
      <c r="O1364" s="88"/>
      <c r="P1364" s="89"/>
      <c r="Q1364" s="62" t="n">
        <f aca="false">L1364*H1364*F1364</f>
        <v>0</v>
      </c>
      <c r="R1364" s="62" t="n">
        <f aca="false">R1363+Q1364</f>
        <v>118.788</v>
      </c>
      <c r="S1364" s="1"/>
      <c r="T1364" s="1"/>
      <c r="U1364" s="1"/>
      <c r="V1364" s="1"/>
      <c r="W1364" s="1"/>
      <c r="X1364" s="1"/>
      <c r="Y1364" s="1"/>
    </row>
    <row r="1365" s="1" customFormat="true" ht="12.8" hidden="false" customHeight="false" outlineLevel="0" collapsed="false">
      <c r="A1365" s="93"/>
      <c r="B1365" s="93" t="s">
        <v>1899</v>
      </c>
      <c r="C1365" s="94" t="s">
        <v>2139</v>
      </c>
      <c r="D1365" s="52" t="s">
        <v>2140</v>
      </c>
      <c r="E1365" s="53" t="n">
        <v>20</v>
      </c>
      <c r="F1365" s="53" t="n">
        <v>8</v>
      </c>
      <c r="G1365" s="192" t="n">
        <v>3.15</v>
      </c>
      <c r="H1365" s="193" t="n">
        <f aca="false">G1365*0.95</f>
        <v>2.9925</v>
      </c>
      <c r="I1365" s="180" t="s">
        <v>84</v>
      </c>
      <c r="J1365" s="56" t="s">
        <v>28</v>
      </c>
      <c r="K1365" s="333"/>
      <c r="L1365" s="58"/>
      <c r="M1365" s="58"/>
      <c r="N1365" s="59" t="n">
        <f aca="false">O1365*G1365</f>
        <v>0</v>
      </c>
      <c r="O1365" s="60" t="n">
        <f aca="false">M1365+L1365*F1365</f>
        <v>0</v>
      </c>
      <c r="P1365" s="61" t="s">
        <v>29</v>
      </c>
      <c r="Q1365" s="62" t="n">
        <f aca="false">L1365*H1365*F1365</f>
        <v>0</v>
      </c>
      <c r="R1365" s="62" t="n">
        <f aca="false">R1364+Q1365</f>
        <v>118.788</v>
      </c>
    </row>
    <row r="1366" s="1" customFormat="true" ht="12.8" hidden="false" customHeight="false" outlineLevel="0" collapsed="false">
      <c r="A1366" s="93"/>
      <c r="B1366" s="93" t="s">
        <v>1899</v>
      </c>
      <c r="C1366" s="135" t="s">
        <v>2141</v>
      </c>
      <c r="D1366" s="64" t="s">
        <v>2142</v>
      </c>
      <c r="E1366" s="65" t="n">
        <v>20</v>
      </c>
      <c r="F1366" s="65" t="n">
        <v>8</v>
      </c>
      <c r="G1366" s="108" t="n">
        <v>3.15</v>
      </c>
      <c r="H1366" s="109" t="n">
        <f aca="false">G1366*0.95</f>
        <v>2.9925</v>
      </c>
      <c r="I1366" s="124" t="s">
        <v>84</v>
      </c>
      <c r="J1366" s="68" t="s">
        <v>28</v>
      </c>
      <c r="K1366" s="319"/>
      <c r="L1366" s="70"/>
      <c r="M1366" s="70"/>
      <c r="N1366" s="71" t="n">
        <f aca="false">O1366*G1366</f>
        <v>0</v>
      </c>
      <c r="O1366" s="72" t="n">
        <f aca="false">M1366+L1366*F1366</f>
        <v>0</v>
      </c>
      <c r="P1366" s="73" t="s">
        <v>29</v>
      </c>
      <c r="Q1366" s="62" t="n">
        <f aca="false">L1366*H1366*F1366</f>
        <v>0</v>
      </c>
      <c r="R1366" s="62" t="n">
        <f aca="false">R1365+Q1366</f>
        <v>118.788</v>
      </c>
    </row>
    <row r="1367" s="1" customFormat="true" ht="12.8" hidden="false" customHeight="false" outlineLevel="0" collapsed="false">
      <c r="A1367" s="93"/>
      <c r="B1367" s="93" t="s">
        <v>1899</v>
      </c>
      <c r="C1367" s="135" t="s">
        <v>2143</v>
      </c>
      <c r="D1367" s="64" t="s">
        <v>2144</v>
      </c>
      <c r="E1367" s="65" t="n">
        <v>20</v>
      </c>
      <c r="F1367" s="65" t="n">
        <v>8</v>
      </c>
      <c r="G1367" s="108" t="n">
        <v>3.15</v>
      </c>
      <c r="H1367" s="109" t="n">
        <f aca="false">G1367*0.95</f>
        <v>2.9925</v>
      </c>
      <c r="I1367" s="124" t="s">
        <v>84</v>
      </c>
      <c r="J1367" s="68" t="s">
        <v>28</v>
      </c>
      <c r="K1367" s="319"/>
      <c r="L1367" s="70"/>
      <c r="M1367" s="70"/>
      <c r="N1367" s="71" t="n">
        <f aca="false">O1367*G1367</f>
        <v>0</v>
      </c>
      <c r="O1367" s="72" t="n">
        <f aca="false">M1367+L1367*F1367</f>
        <v>0</v>
      </c>
      <c r="P1367" s="73" t="s">
        <v>29</v>
      </c>
      <c r="Q1367" s="62" t="n">
        <f aca="false">L1367*H1367*F1367</f>
        <v>0</v>
      </c>
      <c r="R1367" s="62" t="n">
        <f aca="false">R1366+Q1367</f>
        <v>118.788</v>
      </c>
    </row>
    <row r="1368" s="1" customFormat="true" ht="12.8" hidden="false" customHeight="false" outlineLevel="0" collapsed="false">
      <c r="A1368" s="93"/>
      <c r="B1368" s="93" t="s">
        <v>1899</v>
      </c>
      <c r="C1368" s="95" t="s">
        <v>2145</v>
      </c>
      <c r="D1368" s="75" t="s">
        <v>2146</v>
      </c>
      <c r="E1368" s="76" t="n">
        <v>20</v>
      </c>
      <c r="F1368" s="76" t="n">
        <v>8</v>
      </c>
      <c r="G1368" s="110" t="n">
        <v>3.15</v>
      </c>
      <c r="H1368" s="111" t="n">
        <f aca="false">G1368*0.95</f>
        <v>2.9925</v>
      </c>
      <c r="I1368" s="112" t="s">
        <v>84</v>
      </c>
      <c r="J1368" s="79" t="s">
        <v>28</v>
      </c>
      <c r="K1368" s="320"/>
      <c r="L1368" s="81"/>
      <c r="M1368" s="81"/>
      <c r="N1368" s="82" t="n">
        <f aca="false">O1368*G1368</f>
        <v>0</v>
      </c>
      <c r="O1368" s="83" t="n">
        <f aca="false">M1368+L1368*F1368</f>
        <v>0</v>
      </c>
      <c r="P1368" s="84" t="s">
        <v>29</v>
      </c>
      <c r="Q1368" s="62" t="n">
        <f aca="false">L1368*H1368*F1368</f>
        <v>0</v>
      </c>
      <c r="R1368" s="62" t="n">
        <f aca="false">R1367+Q1368</f>
        <v>118.788</v>
      </c>
    </row>
    <row r="1369" customFormat="false" ht="13.8" hidden="false" customHeight="false" outlineLevel="0" collapsed="false">
      <c r="A1369" s="48"/>
      <c r="B1369" s="48"/>
      <c r="Q1369" s="62" t="n">
        <f aca="false">L1369*H1369*F1369</f>
        <v>0</v>
      </c>
      <c r="R1369" s="62" t="n">
        <f aca="false">R1368+Q1369</f>
        <v>118.788</v>
      </c>
      <c r="S1369" s="1"/>
      <c r="T1369" s="1"/>
      <c r="U1369" s="1"/>
      <c r="V1369" s="1"/>
      <c r="W1369" s="1"/>
      <c r="X1369" s="1"/>
      <c r="Y1369" s="1"/>
    </row>
    <row r="1370" customFormat="false" ht="33.85" hidden="false" customHeight="false" outlineLevel="0" collapsed="false">
      <c r="A1370" s="48"/>
      <c r="B1370" s="48" t="s">
        <v>1899</v>
      </c>
      <c r="D1370" s="33" t="s">
        <v>2147</v>
      </c>
      <c r="E1370" s="33"/>
      <c r="F1370" s="33"/>
      <c r="G1370" s="33"/>
      <c r="H1370" s="33"/>
      <c r="I1370" s="33"/>
      <c r="J1370" s="33"/>
      <c r="K1370" s="33"/>
      <c r="Q1370" s="62" t="n">
        <f aca="false">L1370*H1370*F1370</f>
        <v>0</v>
      </c>
      <c r="R1370" s="62" t="n">
        <f aca="false">R1369+Q1370</f>
        <v>118.788</v>
      </c>
      <c r="S1370" s="1"/>
      <c r="T1370" s="1"/>
      <c r="U1370" s="1"/>
      <c r="V1370" s="1"/>
      <c r="W1370" s="1"/>
      <c r="X1370" s="1"/>
      <c r="Y1370" s="1"/>
    </row>
    <row r="1371" customFormat="false" ht="13.8" hidden="false" customHeight="true" outlineLevel="0" collapsed="false">
      <c r="A1371" s="117"/>
      <c r="B1371" s="117"/>
      <c r="C1371" s="7"/>
      <c r="D1371" s="7"/>
      <c r="E1371" s="34" t="s">
        <v>4</v>
      </c>
      <c r="F1371" s="35" t="s">
        <v>5</v>
      </c>
      <c r="G1371" s="36" t="s">
        <v>6</v>
      </c>
      <c r="H1371" s="37" t="s">
        <v>7</v>
      </c>
      <c r="I1371" s="38" t="s">
        <v>8</v>
      </c>
      <c r="J1371" s="39" t="s">
        <v>9</v>
      </c>
      <c r="K1371" s="264" t="s">
        <v>10</v>
      </c>
      <c r="L1371" s="41" t="s">
        <v>11</v>
      </c>
      <c r="M1371" s="41"/>
      <c r="N1371" s="41"/>
      <c r="O1371" s="41"/>
      <c r="P1371" s="41"/>
      <c r="Q1371" s="62"/>
      <c r="R1371" s="62" t="n">
        <f aca="false">R1370+Q1371</f>
        <v>118.788</v>
      </c>
      <c r="S1371" s="1"/>
      <c r="T1371" s="1"/>
      <c r="U1371" s="1"/>
      <c r="V1371" s="1"/>
      <c r="W1371" s="1"/>
      <c r="X1371" s="1"/>
      <c r="Y1371" s="1"/>
    </row>
    <row r="1372" customFormat="false" ht="14.25" hidden="false" customHeight="true" outlineLevel="0" collapsed="false">
      <c r="A1372" s="48"/>
      <c r="B1372" s="48"/>
      <c r="C1372" s="43" t="s">
        <v>14</v>
      </c>
      <c r="D1372" s="43" t="s">
        <v>15</v>
      </c>
      <c r="E1372" s="34"/>
      <c r="F1372" s="35"/>
      <c r="G1372" s="36"/>
      <c r="H1372" s="37"/>
      <c r="I1372" s="38"/>
      <c r="J1372" s="39"/>
      <c r="K1372" s="264"/>
      <c r="L1372" s="210" t="s">
        <v>410</v>
      </c>
      <c r="M1372" s="210"/>
      <c r="N1372" s="45" t="s">
        <v>17</v>
      </c>
      <c r="O1372" s="46" t="s">
        <v>18</v>
      </c>
      <c r="P1372" s="47" t="s">
        <v>19</v>
      </c>
      <c r="Q1372" s="62"/>
      <c r="R1372" s="62" t="n">
        <f aca="false">R1371+Q1372</f>
        <v>118.788</v>
      </c>
      <c r="S1372" s="1"/>
      <c r="T1372" s="1"/>
      <c r="U1372" s="1"/>
      <c r="V1372" s="1"/>
      <c r="W1372" s="1"/>
      <c r="X1372" s="1"/>
      <c r="Y1372" s="1"/>
    </row>
    <row r="1373" customFormat="false" ht="13.8" hidden="false" customHeight="false" outlineLevel="0" collapsed="false">
      <c r="A1373" s="48"/>
      <c r="B1373" s="48"/>
      <c r="C1373" s="43"/>
      <c r="D1373" s="43"/>
      <c r="E1373" s="34"/>
      <c r="F1373" s="35"/>
      <c r="G1373" s="36"/>
      <c r="H1373" s="37"/>
      <c r="I1373" s="38"/>
      <c r="J1373" s="39"/>
      <c r="K1373" s="264"/>
      <c r="L1373" s="210"/>
      <c r="M1373" s="210"/>
      <c r="N1373" s="45"/>
      <c r="O1373" s="46"/>
      <c r="P1373" s="47"/>
      <c r="Q1373" s="62" t="n">
        <f aca="false">L1373*H1373*F1373</f>
        <v>0</v>
      </c>
      <c r="R1373" s="62" t="n">
        <f aca="false">R1372+Q1373</f>
        <v>118.788</v>
      </c>
      <c r="S1373" s="1"/>
      <c r="T1373" s="1"/>
      <c r="U1373" s="1"/>
      <c r="V1373" s="1"/>
      <c r="W1373" s="1"/>
      <c r="X1373" s="1"/>
      <c r="Y1373" s="1"/>
    </row>
    <row r="1374" s="1" customFormat="true" ht="12.8" hidden="false" customHeight="false" outlineLevel="0" collapsed="false">
      <c r="A1374" s="93"/>
      <c r="B1374" s="93" t="s">
        <v>1899</v>
      </c>
      <c r="C1374" s="94" t="s">
        <v>2148</v>
      </c>
      <c r="D1374" s="64" t="s">
        <v>2149</v>
      </c>
      <c r="E1374" s="334"/>
      <c r="F1374" s="53" t="n">
        <v>1</v>
      </c>
      <c r="G1374" s="54" t="n">
        <v>5.9</v>
      </c>
      <c r="H1374" s="90" t="n">
        <f aca="false">G1374*0.95</f>
        <v>5.605</v>
      </c>
      <c r="I1374" s="54" t="s">
        <v>1924</v>
      </c>
      <c r="J1374" s="54"/>
      <c r="K1374" s="213"/>
      <c r="L1374" s="58"/>
      <c r="M1374" s="58"/>
      <c r="N1374" s="59" t="n">
        <f aca="false">O1374*G1374</f>
        <v>0</v>
      </c>
      <c r="O1374" s="60" t="n">
        <f aca="false">M1374+L1374*F1374</f>
        <v>0</v>
      </c>
      <c r="P1374" s="61" t="n">
        <v>20</v>
      </c>
      <c r="Q1374" s="62" t="n">
        <f aca="false">L1374*H1374*F1374</f>
        <v>0</v>
      </c>
      <c r="R1374" s="62" t="n">
        <f aca="false">R1373+Q1374</f>
        <v>118.788</v>
      </c>
    </row>
    <row r="1375" s="1" customFormat="true" ht="12.8" hidden="false" customHeight="false" outlineLevel="0" collapsed="false">
      <c r="A1375" s="93"/>
      <c r="B1375" s="93" t="s">
        <v>1899</v>
      </c>
      <c r="C1375" s="95" t="s">
        <v>2150</v>
      </c>
      <c r="D1375" s="75" t="s">
        <v>2151</v>
      </c>
      <c r="E1375" s="335"/>
      <c r="F1375" s="76" t="n">
        <v>1</v>
      </c>
      <c r="G1375" s="77" t="n">
        <v>6.5</v>
      </c>
      <c r="H1375" s="92" t="n">
        <f aca="false">G1375*0.95</f>
        <v>6.175</v>
      </c>
      <c r="I1375" s="77" t="s">
        <v>1924</v>
      </c>
      <c r="J1375" s="77"/>
      <c r="K1375" s="216"/>
      <c r="L1375" s="70"/>
      <c r="M1375" s="70"/>
      <c r="N1375" s="82" t="n">
        <f aca="false">O1375*G1375</f>
        <v>0</v>
      </c>
      <c r="O1375" s="83" t="n">
        <f aca="false">M1375+L1375*F1375</f>
        <v>0</v>
      </c>
      <c r="P1375" s="84" t="n">
        <v>20</v>
      </c>
      <c r="Q1375" s="62" t="n">
        <f aca="false">L1375*H1375*F1375</f>
        <v>0</v>
      </c>
      <c r="R1375" s="62" t="n">
        <f aca="false">R1374+Q1375</f>
        <v>118.788</v>
      </c>
    </row>
    <row r="1376" s="1" customFormat="true" ht="12.8" hidden="false" customHeight="false" outlineLevel="0" collapsed="false">
      <c r="A1376" s="93"/>
      <c r="B1376" s="93" t="s">
        <v>1899</v>
      </c>
      <c r="C1376" s="135" t="s">
        <v>2152</v>
      </c>
      <c r="D1376" s="64" t="s">
        <v>2153</v>
      </c>
      <c r="E1376" s="336"/>
      <c r="F1376" s="65" t="n">
        <v>1</v>
      </c>
      <c r="G1376" s="66" t="n">
        <v>10.7</v>
      </c>
      <c r="H1376" s="91" t="n">
        <f aca="false">G1376*0.95</f>
        <v>10.165</v>
      </c>
      <c r="I1376" s="66"/>
      <c r="J1376" s="66"/>
      <c r="K1376" s="214"/>
      <c r="L1376" s="58"/>
      <c r="M1376" s="58"/>
      <c r="N1376" s="59" t="n">
        <f aca="false">O1376*G1376</f>
        <v>0</v>
      </c>
      <c r="O1376" s="60" t="n">
        <f aca="false">M1376+L1376*F1376</f>
        <v>0</v>
      </c>
      <c r="P1376" s="61" t="n">
        <v>20</v>
      </c>
      <c r="Q1376" s="62" t="n">
        <f aca="false">L1376*H1376*F1376</f>
        <v>0</v>
      </c>
      <c r="R1376" s="62" t="n">
        <f aca="false">R1375+Q1376</f>
        <v>118.788</v>
      </c>
    </row>
    <row r="1377" s="1" customFormat="true" ht="12.8" hidden="false" customHeight="false" outlineLevel="0" collapsed="false">
      <c r="A1377" s="93"/>
      <c r="B1377" s="93" t="s">
        <v>1899</v>
      </c>
      <c r="C1377" s="135" t="s">
        <v>2154</v>
      </c>
      <c r="D1377" s="64" t="s">
        <v>2155</v>
      </c>
      <c r="E1377" s="336"/>
      <c r="F1377" s="65" t="n">
        <v>1</v>
      </c>
      <c r="G1377" s="66" t="n">
        <v>10.7</v>
      </c>
      <c r="H1377" s="91" t="n">
        <f aca="false">G1377*0.95</f>
        <v>10.165</v>
      </c>
      <c r="I1377" s="66"/>
      <c r="J1377" s="66"/>
      <c r="K1377" s="214"/>
      <c r="L1377" s="70"/>
      <c r="M1377" s="70"/>
      <c r="N1377" s="71" t="n">
        <f aca="false">O1377*G1377</f>
        <v>0</v>
      </c>
      <c r="O1377" s="72" t="n">
        <f aca="false">M1377+L1377*F1377</f>
        <v>0</v>
      </c>
      <c r="P1377" s="73" t="n">
        <v>20</v>
      </c>
      <c r="Q1377" s="62" t="n">
        <f aca="false">L1377*H1377*F1377</f>
        <v>0</v>
      </c>
      <c r="R1377" s="62" t="n">
        <f aca="false">R1376+Q1377</f>
        <v>118.788</v>
      </c>
    </row>
    <row r="1378" s="1" customFormat="true" ht="12.8" hidden="false" customHeight="false" outlineLevel="0" collapsed="false">
      <c r="A1378" s="93"/>
      <c r="B1378" s="93" t="s">
        <v>1899</v>
      </c>
      <c r="C1378" s="135" t="s">
        <v>2156</v>
      </c>
      <c r="D1378" s="64" t="s">
        <v>2157</v>
      </c>
      <c r="E1378" s="336"/>
      <c r="F1378" s="65" t="n">
        <v>1</v>
      </c>
      <c r="G1378" s="66" t="n">
        <v>1.37</v>
      </c>
      <c r="H1378" s="91" t="n">
        <f aca="false">G1378*0.95</f>
        <v>1.3015</v>
      </c>
      <c r="I1378" s="66"/>
      <c r="J1378" s="66"/>
      <c r="K1378" s="214"/>
      <c r="L1378" s="70"/>
      <c r="M1378" s="70"/>
      <c r="N1378" s="71" t="n">
        <f aca="false">O1378*G1378</f>
        <v>0</v>
      </c>
      <c r="O1378" s="72" t="n">
        <f aca="false">M1378+L1378*F1378</f>
        <v>0</v>
      </c>
      <c r="P1378" s="73" t="n">
        <v>20</v>
      </c>
      <c r="Q1378" s="62" t="n">
        <f aca="false">L1378*H1378*F1378</f>
        <v>0</v>
      </c>
      <c r="R1378" s="62" t="n">
        <f aca="false">R1377+Q1378</f>
        <v>118.788</v>
      </c>
    </row>
    <row r="1379" s="1" customFormat="true" ht="12.8" hidden="false" customHeight="false" outlineLevel="0" collapsed="false">
      <c r="A1379" s="93"/>
      <c r="B1379" s="93" t="s">
        <v>1899</v>
      </c>
      <c r="C1379" s="135" t="s">
        <v>2158</v>
      </c>
      <c r="D1379" s="64" t="s">
        <v>2159</v>
      </c>
      <c r="E1379" s="336"/>
      <c r="F1379" s="65" t="n">
        <v>1</v>
      </c>
      <c r="G1379" s="66" t="n">
        <v>1.37</v>
      </c>
      <c r="H1379" s="91" t="n">
        <f aca="false">G1379*0.95</f>
        <v>1.3015</v>
      </c>
      <c r="I1379" s="66"/>
      <c r="J1379" s="66"/>
      <c r="K1379" s="214"/>
      <c r="L1379" s="70"/>
      <c r="M1379" s="70"/>
      <c r="N1379" s="71" t="n">
        <f aca="false">O1379*G1379</f>
        <v>0</v>
      </c>
      <c r="O1379" s="72" t="n">
        <f aca="false">M1379+L1379*F1379</f>
        <v>0</v>
      </c>
      <c r="P1379" s="73" t="n">
        <v>20</v>
      </c>
      <c r="Q1379" s="62" t="n">
        <f aca="false">L1379*H1379*F1379</f>
        <v>0</v>
      </c>
      <c r="R1379" s="62" t="n">
        <f aca="false">R1378+Q1379</f>
        <v>118.788</v>
      </c>
    </row>
    <row r="1380" s="1" customFormat="true" ht="12.8" hidden="false" customHeight="false" outlineLevel="0" collapsed="false">
      <c r="A1380" s="93"/>
      <c r="B1380" s="93" t="s">
        <v>1899</v>
      </c>
      <c r="C1380" s="95" t="s">
        <v>2160</v>
      </c>
      <c r="D1380" s="75" t="s">
        <v>2161</v>
      </c>
      <c r="E1380" s="335"/>
      <c r="F1380" s="76" t="n">
        <v>1</v>
      </c>
      <c r="G1380" s="77" t="n">
        <v>6</v>
      </c>
      <c r="H1380" s="92" t="n">
        <f aca="false">G1380*0.95</f>
        <v>5.7</v>
      </c>
      <c r="I1380" s="77"/>
      <c r="J1380" s="77"/>
      <c r="K1380" s="216"/>
      <c r="L1380" s="81"/>
      <c r="M1380" s="81"/>
      <c r="N1380" s="82" t="n">
        <f aca="false">O1380*G1380</f>
        <v>0</v>
      </c>
      <c r="O1380" s="83" t="n">
        <f aca="false">M1380+L1380*F1380</f>
        <v>0</v>
      </c>
      <c r="P1380" s="84" t="n">
        <v>20</v>
      </c>
      <c r="Q1380" s="62" t="n">
        <f aca="false">L1380*H1380*F1380</f>
        <v>0</v>
      </c>
      <c r="R1380" s="62" t="n">
        <f aca="false">R1379+Q1380</f>
        <v>118.788</v>
      </c>
    </row>
    <row r="1381" customFormat="false" ht="13.8" hidden="false" customHeight="false" outlineLevel="0" collapsed="false">
      <c r="A1381" s="48"/>
      <c r="B1381" s="48"/>
      <c r="Q1381" s="62" t="n">
        <f aca="false">L1381*H1381*F1381</f>
        <v>0</v>
      </c>
      <c r="R1381" s="62" t="n">
        <f aca="false">R1380+Q1381</f>
        <v>118.788</v>
      </c>
      <c r="S1381" s="1"/>
      <c r="T1381" s="1"/>
      <c r="U1381" s="1"/>
      <c r="V1381" s="1"/>
      <c r="W1381" s="1"/>
      <c r="X1381" s="1"/>
      <c r="Y1381" s="1"/>
    </row>
    <row r="1382" customFormat="false" ht="13.8" hidden="false" customHeight="false" outlineLevel="0" collapsed="false">
      <c r="A1382" s="48"/>
      <c r="B1382" s="48"/>
      <c r="Q1382" s="62" t="n">
        <f aca="false">L1382*H1382*F1382</f>
        <v>0</v>
      </c>
      <c r="R1382" s="62" t="n">
        <f aca="false">R1381+Q1382</f>
        <v>118.788</v>
      </c>
      <c r="S1382" s="1"/>
      <c r="T1382" s="1"/>
      <c r="U1382" s="1"/>
      <c r="V1382" s="1"/>
      <c r="W1382" s="1"/>
      <c r="X1382" s="1"/>
      <c r="Y1382" s="1"/>
    </row>
    <row r="1383" customFormat="false" ht="13.8" hidden="false" customHeight="false" outlineLevel="0" collapsed="false">
      <c r="A1383" s="48"/>
      <c r="B1383" s="48"/>
      <c r="Q1383" s="62" t="n">
        <f aca="false">L1383*H1383*F1383</f>
        <v>0</v>
      </c>
      <c r="R1383" s="62" t="n">
        <f aca="false">R1382+Q1383</f>
        <v>118.788</v>
      </c>
      <c r="S1383" s="1"/>
      <c r="T1383" s="1"/>
      <c r="U1383" s="1"/>
      <c r="V1383" s="1"/>
      <c r="W1383" s="1"/>
      <c r="X1383" s="1"/>
      <c r="Y1383" s="1"/>
    </row>
    <row r="1384" customFormat="false" ht="13.8" hidden="false" customHeight="false" outlineLevel="0" collapsed="false">
      <c r="A1384" s="48"/>
      <c r="B1384" s="48"/>
      <c r="Q1384" s="62" t="n">
        <f aca="false">L1384*H1384*F1384</f>
        <v>0</v>
      </c>
      <c r="R1384" s="62" t="n">
        <f aca="false">R1383+Q1384</f>
        <v>118.788</v>
      </c>
      <c r="S1384" s="1"/>
      <c r="T1384" s="1"/>
      <c r="U1384" s="1"/>
      <c r="V1384" s="1"/>
      <c r="W1384" s="1"/>
      <c r="X1384" s="1"/>
      <c r="Y1384" s="1"/>
    </row>
    <row r="1385" customFormat="false" ht="13.8" hidden="false" customHeight="false" outlineLevel="0" collapsed="false">
      <c r="A1385" s="48"/>
      <c r="B1385" s="48"/>
      <c r="Q1385" s="62" t="n">
        <f aca="false">L1385*H1385*F1385</f>
        <v>0</v>
      </c>
      <c r="R1385" s="62" t="n">
        <f aca="false">R1384+Q1385</f>
        <v>118.788</v>
      </c>
      <c r="S1385" s="1"/>
      <c r="T1385" s="1"/>
      <c r="U1385" s="1"/>
      <c r="V1385" s="1"/>
      <c r="W1385" s="1"/>
      <c r="X1385" s="1"/>
      <c r="Y1385" s="1"/>
    </row>
    <row r="1386" customFormat="false" ht="13.8" hidden="false" customHeight="false" outlineLevel="0" collapsed="false">
      <c r="A1386" s="48"/>
      <c r="B1386" s="48"/>
      <c r="Q1386" s="62" t="n">
        <f aca="false">L1386*H1386*F1386</f>
        <v>0</v>
      </c>
      <c r="R1386" s="62" t="n">
        <f aca="false">R1385+Q1386</f>
        <v>118.788</v>
      </c>
      <c r="S1386" s="1"/>
      <c r="T1386" s="1"/>
      <c r="U1386" s="1"/>
      <c r="V1386" s="1"/>
      <c r="W1386" s="1"/>
      <c r="X1386" s="1"/>
      <c r="Y1386" s="1"/>
    </row>
    <row r="1387" customFormat="false" ht="13.8" hidden="false" customHeight="false" outlineLevel="0" collapsed="false">
      <c r="A1387" s="48"/>
      <c r="B1387" s="48"/>
      <c r="Q1387" s="62" t="n">
        <f aca="false">L1387*H1387*F1387</f>
        <v>0</v>
      </c>
      <c r="R1387" s="62" t="n">
        <f aca="false">R1386+Q1387</f>
        <v>118.788</v>
      </c>
      <c r="S1387" s="1"/>
      <c r="T1387" s="1"/>
      <c r="U1387" s="1"/>
      <c r="V1387" s="1"/>
      <c r="W1387" s="1"/>
      <c r="X1387" s="1"/>
      <c r="Y1387" s="1"/>
    </row>
    <row r="1388" customFormat="false" ht="13.8" hidden="false" customHeight="false" outlineLevel="0" collapsed="false">
      <c r="A1388" s="48"/>
      <c r="B1388" s="48"/>
      <c r="Q1388" s="62" t="n">
        <f aca="false">L1388*H1388*F1388</f>
        <v>0</v>
      </c>
      <c r="R1388" s="62" t="n">
        <f aca="false">R1387+Q1388</f>
        <v>118.788</v>
      </c>
      <c r="S1388" s="1"/>
      <c r="T1388" s="1"/>
      <c r="U1388" s="1"/>
      <c r="V1388" s="1"/>
      <c r="W1388" s="1"/>
      <c r="X1388" s="1"/>
      <c r="Y1388" s="1"/>
    </row>
    <row r="1389" customFormat="false" ht="13.8" hidden="false" customHeight="false" outlineLevel="0" collapsed="false">
      <c r="A1389" s="48"/>
      <c r="B1389" s="48"/>
      <c r="Q1389" s="62" t="n">
        <f aca="false">L1389*H1389*F1389</f>
        <v>0</v>
      </c>
      <c r="R1389" s="62" t="n">
        <f aca="false">R1388+Q1389</f>
        <v>118.788</v>
      </c>
      <c r="S1389" s="1"/>
      <c r="T1389" s="1"/>
      <c r="U1389" s="1"/>
      <c r="V1389" s="1"/>
      <c r="W1389" s="1"/>
      <c r="X1389" s="1"/>
      <c r="Y1389" s="1"/>
    </row>
    <row r="1390" customFormat="false" ht="33.85" hidden="false" customHeight="false" outlineLevel="0" collapsed="false">
      <c r="A1390" s="48"/>
      <c r="B1390" s="48" t="s">
        <v>1894</v>
      </c>
      <c r="D1390" s="33" t="s">
        <v>1894</v>
      </c>
      <c r="E1390" s="33"/>
      <c r="F1390" s="33"/>
      <c r="G1390" s="33"/>
      <c r="H1390" s="33"/>
      <c r="I1390" s="33"/>
      <c r="J1390" s="33"/>
      <c r="K1390" s="33"/>
      <c r="Q1390" s="62" t="n">
        <f aca="false">L1390*H1390*F1390</f>
        <v>0</v>
      </c>
      <c r="R1390" s="62" t="n">
        <f aca="false">R1389+Q1390</f>
        <v>118.788</v>
      </c>
      <c r="S1390" s="1"/>
      <c r="T1390" s="1"/>
      <c r="U1390" s="1"/>
      <c r="V1390" s="1"/>
      <c r="W1390" s="1"/>
      <c r="X1390" s="1"/>
      <c r="Y1390" s="1"/>
    </row>
    <row r="1391" customFormat="false" ht="13.8" hidden="false" customHeight="true" outlineLevel="0" collapsed="false">
      <c r="A1391" s="117"/>
      <c r="B1391" s="117"/>
      <c r="C1391" s="7"/>
      <c r="D1391" s="7"/>
      <c r="E1391" s="34" t="s">
        <v>4</v>
      </c>
      <c r="F1391" s="35" t="s">
        <v>5</v>
      </c>
      <c r="G1391" s="36" t="s">
        <v>6</v>
      </c>
      <c r="H1391" s="37" t="s">
        <v>7</v>
      </c>
      <c r="I1391" s="38" t="s">
        <v>8</v>
      </c>
      <c r="J1391" s="39" t="s">
        <v>9</v>
      </c>
      <c r="K1391" s="264" t="s">
        <v>10</v>
      </c>
      <c r="L1391" s="41" t="s">
        <v>11</v>
      </c>
      <c r="M1391" s="41"/>
      <c r="N1391" s="41"/>
      <c r="O1391" s="41"/>
      <c r="P1391" s="41"/>
      <c r="Q1391" s="62"/>
      <c r="R1391" s="62" t="n">
        <f aca="false">R1390+Q1391</f>
        <v>118.788</v>
      </c>
      <c r="S1391" s="1"/>
      <c r="T1391" s="1"/>
      <c r="U1391" s="1"/>
      <c r="V1391" s="1"/>
      <c r="W1391" s="1"/>
      <c r="X1391" s="1"/>
      <c r="Y1391" s="1"/>
    </row>
    <row r="1392" customFormat="false" ht="14.25" hidden="false" customHeight="true" outlineLevel="0" collapsed="false">
      <c r="A1392" s="48"/>
      <c r="B1392" s="48"/>
      <c r="C1392" s="43" t="s">
        <v>14</v>
      </c>
      <c r="D1392" s="43" t="s">
        <v>15</v>
      </c>
      <c r="E1392" s="34"/>
      <c r="F1392" s="35"/>
      <c r="G1392" s="36"/>
      <c r="H1392" s="37"/>
      <c r="I1392" s="38"/>
      <c r="J1392" s="39"/>
      <c r="K1392" s="264"/>
      <c r="L1392" s="210" t="s">
        <v>16</v>
      </c>
      <c r="M1392" s="210"/>
      <c r="N1392" s="45" t="s">
        <v>17</v>
      </c>
      <c r="O1392" s="46" t="s">
        <v>18</v>
      </c>
      <c r="P1392" s="47" t="s">
        <v>19</v>
      </c>
      <c r="Q1392" s="62"/>
      <c r="R1392" s="62" t="n">
        <f aca="false">R1391+Q1392</f>
        <v>118.788</v>
      </c>
      <c r="S1392" s="1"/>
      <c r="T1392" s="1"/>
      <c r="U1392" s="1"/>
      <c r="V1392" s="1"/>
      <c r="W1392" s="1"/>
      <c r="X1392" s="1"/>
      <c r="Y1392" s="1"/>
    </row>
    <row r="1393" customFormat="false" ht="13.8" hidden="false" customHeight="false" outlineLevel="0" collapsed="false">
      <c r="A1393" s="48"/>
      <c r="B1393" s="48"/>
      <c r="C1393" s="43"/>
      <c r="D1393" s="43"/>
      <c r="E1393" s="34"/>
      <c r="F1393" s="35"/>
      <c r="G1393" s="36"/>
      <c r="H1393" s="37"/>
      <c r="I1393" s="38"/>
      <c r="J1393" s="39"/>
      <c r="K1393" s="264"/>
      <c r="L1393" s="210"/>
      <c r="M1393" s="210"/>
      <c r="N1393" s="45"/>
      <c r="O1393" s="46"/>
      <c r="P1393" s="47"/>
      <c r="Q1393" s="62" t="n">
        <f aca="false">L1393*H1393*F1393</f>
        <v>0</v>
      </c>
      <c r="R1393" s="62" t="n">
        <f aca="false">R1392+Q1393</f>
        <v>118.788</v>
      </c>
      <c r="S1393" s="1"/>
      <c r="T1393" s="1"/>
      <c r="U1393" s="1"/>
      <c r="V1393" s="1"/>
      <c r="W1393" s="1"/>
      <c r="X1393" s="1"/>
      <c r="Y1393" s="1"/>
    </row>
    <row r="1394" customFormat="false" ht="22.05" hidden="false" customHeight="false" outlineLevel="0" collapsed="false">
      <c r="A1394" s="48"/>
      <c r="B1394" s="48" t="s">
        <v>1894</v>
      </c>
      <c r="D1394" s="5" t="s">
        <v>2162</v>
      </c>
      <c r="E1394" s="5"/>
      <c r="F1394" s="5"/>
      <c r="G1394" s="5"/>
      <c r="H1394" s="206"/>
      <c r="I1394" s="5"/>
      <c r="J1394" s="5"/>
      <c r="K1394" s="5"/>
      <c r="L1394" s="5"/>
      <c r="M1394" s="5"/>
      <c r="N1394" s="5"/>
      <c r="O1394" s="5"/>
      <c r="P1394" s="5"/>
      <c r="Q1394" s="62" t="n">
        <f aca="false">L1394*H1394*F1394</f>
        <v>0</v>
      </c>
      <c r="R1394" s="62" t="n">
        <f aca="false">R1393+Q1394</f>
        <v>118.788</v>
      </c>
      <c r="S1394" s="1"/>
      <c r="T1394" s="1"/>
      <c r="U1394" s="1"/>
      <c r="V1394" s="1"/>
      <c r="W1394" s="1"/>
      <c r="X1394" s="1"/>
      <c r="Y1394" s="1"/>
    </row>
    <row r="1395" s="1" customFormat="true" ht="12.8" hidden="false" customHeight="false" outlineLevel="0" collapsed="false">
      <c r="A1395" s="93"/>
      <c r="B1395" s="93" t="s">
        <v>1894</v>
      </c>
      <c r="C1395" s="94" t="s">
        <v>2163</v>
      </c>
      <c r="D1395" s="52" t="s">
        <v>2164</v>
      </c>
      <c r="E1395" s="53" t="s">
        <v>1878</v>
      </c>
      <c r="F1395" s="53" t="n">
        <v>19</v>
      </c>
      <c r="G1395" s="54" t="n">
        <v>2.31</v>
      </c>
      <c r="H1395" s="90" t="n">
        <f aca="false">G1395*0.95</f>
        <v>2.1945</v>
      </c>
      <c r="I1395" s="56" t="s">
        <v>1898</v>
      </c>
      <c r="J1395" s="56" t="s">
        <v>28</v>
      </c>
      <c r="K1395" s="60"/>
      <c r="L1395" s="58"/>
      <c r="M1395" s="58"/>
      <c r="N1395" s="59" t="n">
        <f aca="false">O1395*G1395</f>
        <v>0</v>
      </c>
      <c r="O1395" s="325" t="n">
        <f aca="false">M1395+L1395*F1395</f>
        <v>0</v>
      </c>
      <c r="P1395" s="326" t="s">
        <v>29</v>
      </c>
      <c r="Q1395" s="62" t="n">
        <f aca="false">L1395*H1395*F1395</f>
        <v>0</v>
      </c>
      <c r="R1395" s="62" t="n">
        <f aca="false">R1394+Q1395</f>
        <v>118.788</v>
      </c>
    </row>
    <row r="1396" s="1" customFormat="true" ht="12.8" hidden="false" customHeight="false" outlineLevel="0" collapsed="false">
      <c r="A1396" s="93"/>
      <c r="B1396" s="93" t="s">
        <v>1894</v>
      </c>
      <c r="C1396" s="135" t="s">
        <v>2165</v>
      </c>
      <c r="D1396" s="64" t="s">
        <v>2166</v>
      </c>
      <c r="E1396" s="65" t="s">
        <v>1878</v>
      </c>
      <c r="F1396" s="65" t="n">
        <v>19</v>
      </c>
      <c r="G1396" s="66" t="n">
        <v>2.19</v>
      </c>
      <c r="H1396" s="91" t="n">
        <f aca="false">G1396*0.95</f>
        <v>2.0805</v>
      </c>
      <c r="I1396" s="68" t="s">
        <v>1898</v>
      </c>
      <c r="J1396" s="68" t="s">
        <v>28</v>
      </c>
      <c r="K1396" s="72"/>
      <c r="L1396" s="70" t="n">
        <v>1</v>
      </c>
      <c r="M1396" s="70"/>
      <c r="N1396" s="71" t="n">
        <f aca="false">O1396*G1396</f>
        <v>41.61</v>
      </c>
      <c r="O1396" s="327" t="n">
        <f aca="false">M1396+L1396*F1396</f>
        <v>19</v>
      </c>
      <c r="P1396" s="328" t="s">
        <v>29</v>
      </c>
      <c r="Q1396" s="62" t="n">
        <f aca="false">L1396*H1396*F1396</f>
        <v>39.5295</v>
      </c>
      <c r="R1396" s="62" t="n">
        <f aca="false">R1395+Q1396</f>
        <v>158.3175</v>
      </c>
    </row>
    <row r="1397" s="1" customFormat="true" ht="12.8" hidden="false" customHeight="false" outlineLevel="0" collapsed="false">
      <c r="A1397" s="93"/>
      <c r="B1397" s="93" t="s">
        <v>1894</v>
      </c>
      <c r="C1397" s="135" t="s">
        <v>2167</v>
      </c>
      <c r="D1397" s="64" t="s">
        <v>2168</v>
      </c>
      <c r="E1397" s="65" t="s">
        <v>1878</v>
      </c>
      <c r="F1397" s="65" t="n">
        <v>19</v>
      </c>
      <c r="G1397" s="66" t="n">
        <v>2.03</v>
      </c>
      <c r="H1397" s="91" t="n">
        <f aca="false">G1397*0.95</f>
        <v>1.9285</v>
      </c>
      <c r="I1397" s="68" t="s">
        <v>1898</v>
      </c>
      <c r="J1397" s="68" t="s">
        <v>28</v>
      </c>
      <c r="K1397" s="72"/>
      <c r="L1397" s="70"/>
      <c r="M1397" s="70"/>
      <c r="N1397" s="71" t="n">
        <f aca="false">O1397*G1397</f>
        <v>0</v>
      </c>
      <c r="O1397" s="327" t="n">
        <f aca="false">M1397+L1397*F1397</f>
        <v>0</v>
      </c>
      <c r="P1397" s="328" t="s">
        <v>29</v>
      </c>
      <c r="Q1397" s="62" t="n">
        <f aca="false">L1397*H1397*F1397</f>
        <v>0</v>
      </c>
      <c r="R1397" s="62" t="n">
        <f aca="false">R1396+Q1397</f>
        <v>158.3175</v>
      </c>
    </row>
    <row r="1398" s="1" customFormat="true" ht="12.8" hidden="false" customHeight="false" outlineLevel="0" collapsed="false">
      <c r="A1398" s="93"/>
      <c r="B1398" s="93" t="s">
        <v>1894</v>
      </c>
      <c r="C1398" s="135" t="s">
        <v>2169</v>
      </c>
      <c r="D1398" s="64" t="s">
        <v>2170</v>
      </c>
      <c r="E1398" s="65" t="s">
        <v>1878</v>
      </c>
      <c r="F1398" s="65" t="n">
        <v>19</v>
      </c>
      <c r="G1398" s="66" t="n">
        <v>2.19</v>
      </c>
      <c r="H1398" s="91" t="n">
        <f aca="false">G1398*0.95</f>
        <v>2.0805</v>
      </c>
      <c r="I1398" s="68" t="s">
        <v>1898</v>
      </c>
      <c r="J1398" s="68" t="s">
        <v>28</v>
      </c>
      <c r="K1398" s="72"/>
      <c r="L1398" s="70"/>
      <c r="M1398" s="70"/>
      <c r="N1398" s="71" t="n">
        <f aca="false">O1398*G1398</f>
        <v>0</v>
      </c>
      <c r="O1398" s="327" t="n">
        <f aca="false">M1398+L1398*F1398</f>
        <v>0</v>
      </c>
      <c r="P1398" s="328" t="s">
        <v>29</v>
      </c>
      <c r="Q1398" s="62" t="n">
        <f aca="false">L1398*H1398*F1398</f>
        <v>0</v>
      </c>
      <c r="R1398" s="62" t="n">
        <f aca="false">R1397+Q1398</f>
        <v>158.3175</v>
      </c>
    </row>
    <row r="1399" s="1" customFormat="true" ht="12.8" hidden="false" customHeight="false" outlineLevel="0" collapsed="false">
      <c r="A1399" s="93"/>
      <c r="B1399" s="93" t="s">
        <v>1894</v>
      </c>
      <c r="C1399" s="135" t="s">
        <v>2171</v>
      </c>
      <c r="D1399" s="64" t="s">
        <v>2172</v>
      </c>
      <c r="E1399" s="65" t="s">
        <v>1878</v>
      </c>
      <c r="F1399" s="65" t="n">
        <v>19</v>
      </c>
      <c r="G1399" s="66" t="n">
        <v>2.19</v>
      </c>
      <c r="H1399" s="91" t="n">
        <f aca="false">G1399*0.95</f>
        <v>2.0805</v>
      </c>
      <c r="I1399" s="68" t="s">
        <v>1898</v>
      </c>
      <c r="J1399" s="68" t="s">
        <v>28</v>
      </c>
      <c r="K1399" s="310"/>
      <c r="L1399" s="70"/>
      <c r="M1399" s="70"/>
      <c r="N1399" s="71" t="n">
        <f aca="false">O1399*G1399</f>
        <v>0</v>
      </c>
      <c r="O1399" s="327" t="n">
        <f aca="false">M1399+L1399*F1399</f>
        <v>0</v>
      </c>
      <c r="P1399" s="328" t="s">
        <v>29</v>
      </c>
      <c r="Q1399" s="62" t="n">
        <f aca="false">L1399*H1399*F1399</f>
        <v>0</v>
      </c>
      <c r="R1399" s="62" t="n">
        <f aca="false">R1398+Q1399</f>
        <v>158.3175</v>
      </c>
    </row>
    <row r="1400" s="1" customFormat="true" ht="12.8" hidden="false" customHeight="false" outlineLevel="0" collapsed="false">
      <c r="A1400" s="93"/>
      <c r="B1400" s="93" t="s">
        <v>1894</v>
      </c>
      <c r="C1400" s="135" t="s">
        <v>2173</v>
      </c>
      <c r="D1400" s="64" t="s">
        <v>2174</v>
      </c>
      <c r="E1400" s="65" t="s">
        <v>1878</v>
      </c>
      <c r="F1400" s="65" t="n">
        <v>19</v>
      </c>
      <c r="G1400" s="66" t="n">
        <v>2.16</v>
      </c>
      <c r="H1400" s="91" t="n">
        <f aca="false">G1400*0.95</f>
        <v>2.052</v>
      </c>
      <c r="I1400" s="68" t="s">
        <v>1898</v>
      </c>
      <c r="J1400" s="68" t="s">
        <v>28</v>
      </c>
      <c r="K1400" s="72"/>
      <c r="L1400" s="70"/>
      <c r="M1400" s="70"/>
      <c r="N1400" s="71" t="n">
        <f aca="false">O1400*G1400</f>
        <v>0</v>
      </c>
      <c r="O1400" s="327" t="n">
        <f aca="false">M1400+L1400*F1400</f>
        <v>0</v>
      </c>
      <c r="P1400" s="328" t="s">
        <v>29</v>
      </c>
      <c r="Q1400" s="62" t="n">
        <f aca="false">L1400*H1400*F1400</f>
        <v>0</v>
      </c>
      <c r="R1400" s="62" t="n">
        <f aca="false">R1399+Q1400</f>
        <v>158.3175</v>
      </c>
    </row>
    <row r="1401" s="1" customFormat="true" ht="12.8" hidden="false" customHeight="false" outlineLevel="0" collapsed="false">
      <c r="A1401" s="93"/>
      <c r="B1401" s="93" t="s">
        <v>1894</v>
      </c>
      <c r="C1401" s="135" t="s">
        <v>2175</v>
      </c>
      <c r="D1401" s="64" t="s">
        <v>2176</v>
      </c>
      <c r="E1401" s="65" t="s">
        <v>1878</v>
      </c>
      <c r="F1401" s="65" t="n">
        <v>19</v>
      </c>
      <c r="G1401" s="66" t="n">
        <v>2.28</v>
      </c>
      <c r="H1401" s="91" t="n">
        <f aca="false">G1401*0.95</f>
        <v>2.166</v>
      </c>
      <c r="I1401" s="68" t="s">
        <v>1898</v>
      </c>
      <c r="J1401" s="68" t="s">
        <v>28</v>
      </c>
      <c r="K1401" s="72"/>
      <c r="L1401" s="70"/>
      <c r="M1401" s="70"/>
      <c r="N1401" s="71" t="n">
        <f aca="false">O1401*G1401</f>
        <v>0</v>
      </c>
      <c r="O1401" s="327" t="n">
        <f aca="false">M1401+L1401*F1401</f>
        <v>0</v>
      </c>
      <c r="P1401" s="328" t="s">
        <v>29</v>
      </c>
      <c r="Q1401" s="62" t="n">
        <f aca="false">L1401*H1401*F1401</f>
        <v>0</v>
      </c>
      <c r="R1401" s="62" t="n">
        <f aca="false">R1400+Q1401</f>
        <v>158.3175</v>
      </c>
    </row>
    <row r="1402" s="1" customFormat="true" ht="12.8" hidden="false" customHeight="false" outlineLevel="0" collapsed="false">
      <c r="A1402" s="93"/>
      <c r="B1402" s="93" t="s">
        <v>1894</v>
      </c>
      <c r="C1402" s="135" t="s">
        <v>2177</v>
      </c>
      <c r="D1402" s="64" t="s">
        <v>2178</v>
      </c>
      <c r="E1402" s="65" t="s">
        <v>1878</v>
      </c>
      <c r="F1402" s="65" t="n">
        <v>19</v>
      </c>
      <c r="G1402" s="66" t="n">
        <v>2.28</v>
      </c>
      <c r="H1402" s="91" t="n">
        <f aca="false">G1402*0.95</f>
        <v>2.166</v>
      </c>
      <c r="I1402" s="68" t="s">
        <v>1898</v>
      </c>
      <c r="J1402" s="68" t="s">
        <v>28</v>
      </c>
      <c r="K1402" s="72"/>
      <c r="L1402" s="70" t="n">
        <v>1</v>
      </c>
      <c r="M1402" s="70"/>
      <c r="N1402" s="71" t="n">
        <f aca="false">O1402*G1402</f>
        <v>43.32</v>
      </c>
      <c r="O1402" s="327" t="n">
        <f aca="false">M1402+L1402*F1402</f>
        <v>19</v>
      </c>
      <c r="P1402" s="328" t="s">
        <v>29</v>
      </c>
      <c r="Q1402" s="62" t="n">
        <f aca="false">L1402*H1402*F1402</f>
        <v>41.154</v>
      </c>
      <c r="R1402" s="62" t="n">
        <f aca="false">R1401+Q1402</f>
        <v>199.4715</v>
      </c>
    </row>
    <row r="1403" s="1" customFormat="true" ht="12.8" hidden="false" customHeight="false" outlineLevel="0" collapsed="false">
      <c r="A1403" s="93"/>
      <c r="B1403" s="93" t="s">
        <v>1894</v>
      </c>
      <c r="C1403" s="135" t="s">
        <v>2179</v>
      </c>
      <c r="D1403" s="64" t="s">
        <v>2180</v>
      </c>
      <c r="E1403" s="65" t="s">
        <v>1878</v>
      </c>
      <c r="F1403" s="65" t="n">
        <v>19</v>
      </c>
      <c r="G1403" s="66" t="n">
        <v>2.32</v>
      </c>
      <c r="H1403" s="91" t="n">
        <f aca="false">G1403*0.95</f>
        <v>2.204</v>
      </c>
      <c r="I1403" s="68" t="s">
        <v>1898</v>
      </c>
      <c r="J1403" s="68" t="s">
        <v>28</v>
      </c>
      <c r="K1403" s="72"/>
      <c r="L1403" s="70"/>
      <c r="M1403" s="70"/>
      <c r="N1403" s="71" t="n">
        <f aca="false">O1403*G1403</f>
        <v>0</v>
      </c>
      <c r="O1403" s="327" t="n">
        <f aca="false">M1403+L1403*F1403</f>
        <v>0</v>
      </c>
      <c r="P1403" s="328" t="s">
        <v>29</v>
      </c>
      <c r="Q1403" s="62" t="n">
        <f aca="false">L1403*H1403*F1403</f>
        <v>0</v>
      </c>
      <c r="R1403" s="62" t="n">
        <f aca="false">R1402+Q1403</f>
        <v>199.4715</v>
      </c>
    </row>
    <row r="1404" s="1" customFormat="true" ht="12.8" hidden="false" customHeight="false" outlineLevel="0" collapsed="false">
      <c r="A1404" s="93"/>
      <c r="B1404" s="93" t="s">
        <v>1894</v>
      </c>
      <c r="C1404" s="135" t="s">
        <v>2181</v>
      </c>
      <c r="D1404" s="64" t="s">
        <v>2182</v>
      </c>
      <c r="E1404" s="65" t="s">
        <v>1878</v>
      </c>
      <c r="F1404" s="65" t="n">
        <v>19</v>
      </c>
      <c r="G1404" s="66" t="n">
        <v>2.56</v>
      </c>
      <c r="H1404" s="91" t="n">
        <f aca="false">G1404*0.95</f>
        <v>2.432</v>
      </c>
      <c r="I1404" s="68" t="s">
        <v>1898</v>
      </c>
      <c r="J1404" s="68" t="s">
        <v>28</v>
      </c>
      <c r="K1404" s="72"/>
      <c r="L1404" s="70"/>
      <c r="M1404" s="70"/>
      <c r="N1404" s="71" t="n">
        <f aca="false">O1404*G1404</f>
        <v>0</v>
      </c>
      <c r="O1404" s="327" t="n">
        <f aca="false">M1404+L1404*F1404</f>
        <v>0</v>
      </c>
      <c r="P1404" s="328" t="s">
        <v>29</v>
      </c>
      <c r="Q1404" s="62" t="n">
        <f aca="false">L1404*H1404*F1404</f>
        <v>0</v>
      </c>
      <c r="R1404" s="62" t="n">
        <f aca="false">R1403+Q1404</f>
        <v>199.4715</v>
      </c>
    </row>
    <row r="1405" s="1" customFormat="true" ht="12.8" hidden="false" customHeight="false" outlineLevel="0" collapsed="false">
      <c r="A1405" s="93"/>
      <c r="B1405" s="93" t="s">
        <v>1894</v>
      </c>
      <c r="C1405" s="135" t="s">
        <v>2183</v>
      </c>
      <c r="D1405" s="64" t="s">
        <v>2184</v>
      </c>
      <c r="E1405" s="65" t="s">
        <v>1878</v>
      </c>
      <c r="F1405" s="65" t="n">
        <v>19</v>
      </c>
      <c r="G1405" s="66" t="n">
        <v>2.11</v>
      </c>
      <c r="H1405" s="91" t="n">
        <f aca="false">G1405*0.95</f>
        <v>2.0045</v>
      </c>
      <c r="I1405" s="68" t="s">
        <v>1898</v>
      </c>
      <c r="J1405" s="68" t="s">
        <v>28</v>
      </c>
      <c r="K1405" s="72"/>
      <c r="L1405" s="70"/>
      <c r="M1405" s="70"/>
      <c r="N1405" s="71" t="n">
        <f aca="false">O1405*G1405</f>
        <v>0</v>
      </c>
      <c r="O1405" s="327" t="n">
        <f aca="false">M1405+L1405*F1405</f>
        <v>0</v>
      </c>
      <c r="P1405" s="328" t="s">
        <v>29</v>
      </c>
      <c r="Q1405" s="62" t="n">
        <f aca="false">L1405*H1405*F1405</f>
        <v>0</v>
      </c>
      <c r="R1405" s="62" t="n">
        <f aca="false">R1404+Q1405</f>
        <v>199.4715</v>
      </c>
    </row>
    <row r="1406" s="1" customFormat="true" ht="12.8" hidden="false" customHeight="false" outlineLevel="0" collapsed="false">
      <c r="A1406" s="93"/>
      <c r="B1406" s="93" t="s">
        <v>1894</v>
      </c>
      <c r="C1406" s="135" t="s">
        <v>2185</v>
      </c>
      <c r="D1406" s="64" t="s">
        <v>2186</v>
      </c>
      <c r="E1406" s="65" t="s">
        <v>1878</v>
      </c>
      <c r="F1406" s="65" t="n">
        <v>19</v>
      </c>
      <c r="G1406" s="66" t="n">
        <v>2.11</v>
      </c>
      <c r="H1406" s="91" t="n">
        <f aca="false">G1406*0.95</f>
        <v>2.0045</v>
      </c>
      <c r="I1406" s="68" t="s">
        <v>1898</v>
      </c>
      <c r="J1406" s="68" t="s">
        <v>28</v>
      </c>
      <c r="K1406" s="72"/>
      <c r="L1406" s="70"/>
      <c r="M1406" s="70"/>
      <c r="N1406" s="71" t="n">
        <f aca="false">O1406*G1406</f>
        <v>0</v>
      </c>
      <c r="O1406" s="327" t="n">
        <f aca="false">M1406+L1406*F1406</f>
        <v>0</v>
      </c>
      <c r="P1406" s="328" t="s">
        <v>29</v>
      </c>
      <c r="Q1406" s="62" t="n">
        <f aca="false">L1406*H1406*F1406</f>
        <v>0</v>
      </c>
      <c r="R1406" s="62" t="n">
        <f aca="false">R1405+Q1406</f>
        <v>199.4715</v>
      </c>
    </row>
    <row r="1407" s="1" customFormat="true" ht="12.8" hidden="false" customHeight="false" outlineLevel="0" collapsed="false">
      <c r="A1407" s="93"/>
      <c r="B1407" s="93" t="s">
        <v>1894</v>
      </c>
      <c r="C1407" s="135" t="s">
        <v>2187</v>
      </c>
      <c r="D1407" s="64" t="s">
        <v>2188</v>
      </c>
      <c r="E1407" s="65" t="s">
        <v>1878</v>
      </c>
      <c r="F1407" s="65" t="n">
        <v>19</v>
      </c>
      <c r="G1407" s="66" t="n">
        <v>2.1</v>
      </c>
      <c r="H1407" s="91" t="n">
        <f aca="false">G1407*0.95</f>
        <v>1.995</v>
      </c>
      <c r="I1407" s="68" t="s">
        <v>1898</v>
      </c>
      <c r="J1407" s="68" t="s">
        <v>28</v>
      </c>
      <c r="K1407" s="296"/>
      <c r="L1407" s="70"/>
      <c r="M1407" s="70"/>
      <c r="N1407" s="71" t="n">
        <f aca="false">O1407*G1407</f>
        <v>0</v>
      </c>
      <c r="O1407" s="327" t="n">
        <f aca="false">M1407+L1407*F1407</f>
        <v>0</v>
      </c>
      <c r="P1407" s="328" t="s">
        <v>29</v>
      </c>
      <c r="Q1407" s="62" t="n">
        <f aca="false">L1407*H1407*F1407</f>
        <v>0</v>
      </c>
      <c r="R1407" s="62" t="n">
        <f aca="false">R1406+Q1407</f>
        <v>199.4715</v>
      </c>
    </row>
    <row r="1408" s="1" customFormat="true" ht="12.8" hidden="false" customHeight="false" outlineLevel="0" collapsed="false">
      <c r="A1408" s="93"/>
      <c r="B1408" s="93" t="s">
        <v>1894</v>
      </c>
      <c r="C1408" s="135" t="s">
        <v>2189</v>
      </c>
      <c r="D1408" s="64" t="s">
        <v>2190</v>
      </c>
      <c r="E1408" s="65" t="s">
        <v>1878</v>
      </c>
      <c r="F1408" s="65" t="n">
        <v>19</v>
      </c>
      <c r="G1408" s="66" t="n">
        <v>2.25</v>
      </c>
      <c r="H1408" s="91" t="n">
        <f aca="false">G1408*0.95</f>
        <v>2.1375</v>
      </c>
      <c r="I1408" s="68" t="s">
        <v>1898</v>
      </c>
      <c r="J1408" s="68" t="s">
        <v>28</v>
      </c>
      <c r="K1408" s="296"/>
      <c r="L1408" s="70"/>
      <c r="M1408" s="70"/>
      <c r="N1408" s="71" t="n">
        <f aca="false">O1408*G1408</f>
        <v>0</v>
      </c>
      <c r="O1408" s="327" t="n">
        <f aca="false">M1408+L1408*F1408</f>
        <v>0</v>
      </c>
      <c r="P1408" s="328" t="s">
        <v>29</v>
      </c>
      <c r="Q1408" s="62" t="n">
        <f aca="false">L1408*H1408*F1408</f>
        <v>0</v>
      </c>
      <c r="R1408" s="62" t="n">
        <f aca="false">R1407+Q1408</f>
        <v>199.4715</v>
      </c>
    </row>
    <row r="1409" s="1" customFormat="true" ht="12.8" hidden="false" customHeight="false" outlineLevel="0" collapsed="false">
      <c r="A1409" s="93"/>
      <c r="B1409" s="93" t="s">
        <v>1894</v>
      </c>
      <c r="C1409" s="135" t="s">
        <v>2191</v>
      </c>
      <c r="D1409" s="64" t="s">
        <v>2192</v>
      </c>
      <c r="E1409" s="65" t="s">
        <v>1878</v>
      </c>
      <c r="F1409" s="65" t="n">
        <v>19</v>
      </c>
      <c r="G1409" s="66" t="n">
        <v>2.1</v>
      </c>
      <c r="H1409" s="91" t="n">
        <f aca="false">G1409*0.95</f>
        <v>1.995</v>
      </c>
      <c r="I1409" s="68" t="s">
        <v>1898</v>
      </c>
      <c r="J1409" s="68" t="s">
        <v>28</v>
      </c>
      <c r="K1409" s="296"/>
      <c r="L1409" s="70"/>
      <c r="M1409" s="70"/>
      <c r="N1409" s="71" t="n">
        <f aca="false">O1409*G1409</f>
        <v>0</v>
      </c>
      <c r="O1409" s="327" t="n">
        <f aca="false">M1409+L1409*F1409</f>
        <v>0</v>
      </c>
      <c r="P1409" s="328" t="s">
        <v>29</v>
      </c>
      <c r="Q1409" s="62" t="n">
        <f aca="false">L1409*H1409*F1409</f>
        <v>0</v>
      </c>
      <c r="R1409" s="62" t="n">
        <f aca="false">R1408+Q1409</f>
        <v>199.4715</v>
      </c>
    </row>
    <row r="1410" s="1" customFormat="true" ht="12.8" hidden="false" customHeight="false" outlineLevel="0" collapsed="false">
      <c r="A1410" s="93"/>
      <c r="B1410" s="93" t="s">
        <v>1894</v>
      </c>
      <c r="C1410" s="135" t="s">
        <v>2193</v>
      </c>
      <c r="D1410" s="64" t="s">
        <v>2194</v>
      </c>
      <c r="E1410" s="65" t="s">
        <v>1878</v>
      </c>
      <c r="F1410" s="65" t="n">
        <v>19</v>
      </c>
      <c r="G1410" s="66" t="n">
        <v>2.11</v>
      </c>
      <c r="H1410" s="91" t="n">
        <f aca="false">G1410*0.95</f>
        <v>2.0045</v>
      </c>
      <c r="I1410" s="68" t="s">
        <v>1898</v>
      </c>
      <c r="J1410" s="68" t="s">
        <v>28</v>
      </c>
      <c r="K1410" s="296"/>
      <c r="L1410" s="70"/>
      <c r="M1410" s="70"/>
      <c r="N1410" s="71" t="n">
        <f aca="false">O1410*G1410</f>
        <v>0</v>
      </c>
      <c r="O1410" s="327" t="n">
        <f aca="false">M1410+L1410*F1410</f>
        <v>0</v>
      </c>
      <c r="P1410" s="328" t="s">
        <v>29</v>
      </c>
      <c r="Q1410" s="62" t="n">
        <f aca="false">L1410*H1410*F1410</f>
        <v>0</v>
      </c>
      <c r="R1410" s="62" t="n">
        <f aca="false">R1409+Q1410</f>
        <v>199.4715</v>
      </c>
    </row>
    <row r="1411" s="1" customFormat="true" ht="12.8" hidden="false" customHeight="false" outlineLevel="0" collapsed="false">
      <c r="A1411" s="93"/>
      <c r="B1411" s="93" t="s">
        <v>1894</v>
      </c>
      <c r="C1411" s="135" t="s">
        <v>2195</v>
      </c>
      <c r="D1411" s="64" t="s">
        <v>2196</v>
      </c>
      <c r="E1411" s="65" t="s">
        <v>1878</v>
      </c>
      <c r="F1411" s="65" t="n">
        <v>19</v>
      </c>
      <c r="G1411" s="66" t="n">
        <v>2.72</v>
      </c>
      <c r="H1411" s="91" t="n">
        <f aca="false">G1411*0.95</f>
        <v>2.584</v>
      </c>
      <c r="I1411" s="68" t="s">
        <v>1898</v>
      </c>
      <c r="J1411" s="68" t="s">
        <v>28</v>
      </c>
      <c r="K1411" s="296"/>
      <c r="L1411" s="70"/>
      <c r="M1411" s="70"/>
      <c r="N1411" s="71" t="n">
        <f aca="false">O1411*G1411</f>
        <v>0</v>
      </c>
      <c r="O1411" s="327" t="n">
        <f aca="false">M1411+L1411*F1411</f>
        <v>0</v>
      </c>
      <c r="P1411" s="328" t="s">
        <v>29</v>
      </c>
      <c r="Q1411" s="62" t="n">
        <f aca="false">L1411*H1411*F1411</f>
        <v>0</v>
      </c>
      <c r="R1411" s="62" t="n">
        <f aca="false">R1410+Q1411</f>
        <v>199.4715</v>
      </c>
    </row>
    <row r="1412" s="1" customFormat="true" ht="12.8" hidden="false" customHeight="false" outlineLevel="0" collapsed="false">
      <c r="A1412" s="93"/>
      <c r="B1412" s="93" t="s">
        <v>1894</v>
      </c>
      <c r="C1412" s="135" t="s">
        <v>2197</v>
      </c>
      <c r="D1412" s="64" t="s">
        <v>2198</v>
      </c>
      <c r="E1412" s="65" t="s">
        <v>1878</v>
      </c>
      <c r="F1412" s="65" t="n">
        <v>19</v>
      </c>
      <c r="G1412" s="66" t="n">
        <v>2.11</v>
      </c>
      <c r="H1412" s="91" t="n">
        <f aca="false">G1412*0.95</f>
        <v>2.0045</v>
      </c>
      <c r="I1412" s="68" t="s">
        <v>1898</v>
      </c>
      <c r="J1412" s="68" t="s">
        <v>28</v>
      </c>
      <c r="K1412" s="296"/>
      <c r="L1412" s="70"/>
      <c r="M1412" s="70"/>
      <c r="N1412" s="71" t="n">
        <f aca="false">O1412*G1412</f>
        <v>0</v>
      </c>
      <c r="O1412" s="327" t="n">
        <f aca="false">M1412+L1412*F1412</f>
        <v>0</v>
      </c>
      <c r="P1412" s="328" t="s">
        <v>29</v>
      </c>
      <c r="Q1412" s="62" t="n">
        <f aca="false">L1412*H1412*F1412</f>
        <v>0</v>
      </c>
      <c r="R1412" s="62" t="n">
        <f aca="false">R1411+Q1412</f>
        <v>199.4715</v>
      </c>
    </row>
    <row r="1413" s="1" customFormat="true" ht="12.8" hidden="false" customHeight="false" outlineLevel="0" collapsed="false">
      <c r="A1413" s="93"/>
      <c r="B1413" s="93" t="s">
        <v>1894</v>
      </c>
      <c r="C1413" s="135" t="s">
        <v>2199</v>
      </c>
      <c r="D1413" s="64" t="s">
        <v>2200</v>
      </c>
      <c r="E1413" s="65" t="s">
        <v>1878</v>
      </c>
      <c r="F1413" s="65" t="n">
        <v>19</v>
      </c>
      <c r="G1413" s="66" t="n">
        <v>2.36</v>
      </c>
      <c r="H1413" s="91" t="n">
        <f aca="false">G1413*0.95</f>
        <v>2.242</v>
      </c>
      <c r="I1413" s="68" t="s">
        <v>1898</v>
      </c>
      <c r="J1413" s="68" t="s">
        <v>28</v>
      </c>
      <c r="K1413" s="296" t="s">
        <v>1835</v>
      </c>
      <c r="L1413" s="70"/>
      <c r="M1413" s="70"/>
      <c r="N1413" s="71" t="n">
        <f aca="false">O1413*G1413</f>
        <v>0</v>
      </c>
      <c r="O1413" s="327" t="n">
        <f aca="false">M1413+L1413*F1413</f>
        <v>0</v>
      </c>
      <c r="P1413" s="328" t="s">
        <v>29</v>
      </c>
      <c r="Q1413" s="62" t="n">
        <f aca="false">L1413*H1413*F1413</f>
        <v>0</v>
      </c>
      <c r="R1413" s="62" t="n">
        <f aca="false">R1412+Q1413</f>
        <v>199.4715</v>
      </c>
    </row>
    <row r="1414" s="1" customFormat="true" ht="12.8" hidden="false" customHeight="false" outlineLevel="0" collapsed="false">
      <c r="A1414" s="93"/>
      <c r="B1414" s="93" t="s">
        <v>1894</v>
      </c>
      <c r="C1414" s="135" t="s">
        <v>2201</v>
      </c>
      <c r="D1414" s="64" t="s">
        <v>2202</v>
      </c>
      <c r="E1414" s="65" t="s">
        <v>1878</v>
      </c>
      <c r="F1414" s="337" t="n">
        <v>18</v>
      </c>
      <c r="G1414" s="66" t="n">
        <v>2.19</v>
      </c>
      <c r="H1414" s="91" t="n">
        <f aca="false">G1414*0.95</f>
        <v>2.0805</v>
      </c>
      <c r="I1414" s="68" t="s">
        <v>1898</v>
      </c>
      <c r="J1414" s="68" t="s">
        <v>28</v>
      </c>
      <c r="K1414" s="296" t="s">
        <v>1835</v>
      </c>
      <c r="L1414" s="81"/>
      <c r="M1414" s="81"/>
      <c r="N1414" s="71" t="n">
        <f aca="false">O1414*G1414</f>
        <v>0</v>
      </c>
      <c r="O1414" s="327" t="n">
        <f aca="false">M1414+L1414*F1414</f>
        <v>0</v>
      </c>
      <c r="P1414" s="328" t="s">
        <v>29</v>
      </c>
      <c r="Q1414" s="62" t="n">
        <f aca="false">L1414*H1414*F1414</f>
        <v>0</v>
      </c>
      <c r="R1414" s="62" t="n">
        <f aca="false">R1413+Q1414</f>
        <v>199.4715</v>
      </c>
    </row>
    <row r="1415" s="1" customFormat="true" ht="12.8" hidden="false" customHeight="false" outlineLevel="0" collapsed="false">
      <c r="A1415" s="93"/>
      <c r="B1415" s="93" t="s">
        <v>1894</v>
      </c>
      <c r="C1415" s="94" t="s">
        <v>2203</v>
      </c>
      <c r="D1415" s="52" t="s">
        <v>2204</v>
      </c>
      <c r="E1415" s="53" t="s">
        <v>1878</v>
      </c>
      <c r="F1415" s="53" t="n">
        <v>19</v>
      </c>
      <c r="G1415" s="54" t="n">
        <v>2.07</v>
      </c>
      <c r="H1415" s="90" t="n">
        <f aca="false">G1415*0.95</f>
        <v>1.9665</v>
      </c>
      <c r="I1415" s="56" t="s">
        <v>1898</v>
      </c>
      <c r="J1415" s="56" t="s">
        <v>28</v>
      </c>
      <c r="K1415" s="60"/>
      <c r="L1415" s="58"/>
      <c r="M1415" s="58"/>
      <c r="N1415" s="59" t="n">
        <f aca="false">O1415*G1415</f>
        <v>0</v>
      </c>
      <c r="O1415" s="325" t="n">
        <f aca="false">M1415+L1415*F1415</f>
        <v>0</v>
      </c>
      <c r="P1415" s="326" t="n">
        <v>20</v>
      </c>
      <c r="Q1415" s="62" t="n">
        <f aca="false">L1415*H1415*F1415</f>
        <v>0</v>
      </c>
      <c r="R1415" s="62" t="n">
        <f aca="false">R1414+Q1415</f>
        <v>199.4715</v>
      </c>
    </row>
    <row r="1416" s="1" customFormat="true" ht="12.8" hidden="false" customHeight="false" outlineLevel="0" collapsed="false">
      <c r="A1416" s="93"/>
      <c r="B1416" s="93" t="s">
        <v>1894</v>
      </c>
      <c r="C1416" s="135" t="s">
        <v>2205</v>
      </c>
      <c r="D1416" s="64" t="s">
        <v>2206</v>
      </c>
      <c r="E1416" s="65" t="s">
        <v>1878</v>
      </c>
      <c r="F1416" s="65" t="n">
        <v>19</v>
      </c>
      <c r="G1416" s="66" t="n">
        <v>2.25</v>
      </c>
      <c r="H1416" s="91" t="n">
        <f aca="false">G1416*0.95</f>
        <v>2.1375</v>
      </c>
      <c r="I1416" s="68" t="s">
        <v>1898</v>
      </c>
      <c r="J1416" s="68" t="s">
        <v>28</v>
      </c>
      <c r="K1416" s="296"/>
      <c r="L1416" s="70"/>
      <c r="M1416" s="70"/>
      <c r="N1416" s="71" t="n">
        <f aca="false">O1416*G1416</f>
        <v>0</v>
      </c>
      <c r="O1416" s="327" t="n">
        <f aca="false">M1416+L1416*F1416</f>
        <v>0</v>
      </c>
      <c r="P1416" s="328" t="n">
        <v>20</v>
      </c>
      <c r="Q1416" s="62" t="n">
        <f aca="false">L1416*H1416*F1416</f>
        <v>0</v>
      </c>
      <c r="R1416" s="62" t="n">
        <f aca="false">R1415+Q1416</f>
        <v>199.4715</v>
      </c>
    </row>
    <row r="1417" s="1" customFormat="true" ht="12.8" hidden="false" customHeight="false" outlineLevel="0" collapsed="false">
      <c r="A1417" s="93"/>
      <c r="B1417" s="93" t="s">
        <v>1894</v>
      </c>
      <c r="C1417" s="135" t="s">
        <v>2207</v>
      </c>
      <c r="D1417" s="64" t="s">
        <v>2208</v>
      </c>
      <c r="E1417" s="65" t="s">
        <v>1878</v>
      </c>
      <c r="F1417" s="65" t="n">
        <v>19</v>
      </c>
      <c r="G1417" s="66" t="n">
        <v>2.25</v>
      </c>
      <c r="H1417" s="91" t="n">
        <f aca="false">G1417*0.95</f>
        <v>2.1375</v>
      </c>
      <c r="I1417" s="68" t="s">
        <v>1898</v>
      </c>
      <c r="J1417" s="68" t="s">
        <v>28</v>
      </c>
      <c r="K1417" s="296"/>
      <c r="L1417" s="70"/>
      <c r="M1417" s="70"/>
      <c r="N1417" s="71" t="n">
        <f aca="false">O1417*G1417</f>
        <v>0</v>
      </c>
      <c r="O1417" s="327" t="n">
        <f aca="false">M1417+L1417*F1417</f>
        <v>0</v>
      </c>
      <c r="P1417" s="328" t="n">
        <v>20</v>
      </c>
      <c r="Q1417" s="62" t="n">
        <f aca="false">L1417*H1417*F1417</f>
        <v>0</v>
      </c>
      <c r="R1417" s="62" t="n">
        <f aca="false">R1416+Q1417</f>
        <v>199.4715</v>
      </c>
    </row>
    <row r="1418" s="1" customFormat="true" ht="12.8" hidden="false" customHeight="false" outlineLevel="0" collapsed="false">
      <c r="A1418" s="93"/>
      <c r="B1418" s="93" t="s">
        <v>1894</v>
      </c>
      <c r="C1418" s="135" t="s">
        <v>2209</v>
      </c>
      <c r="D1418" s="64" t="s">
        <v>2210</v>
      </c>
      <c r="E1418" s="65" t="s">
        <v>1878</v>
      </c>
      <c r="F1418" s="65" t="n">
        <v>19</v>
      </c>
      <c r="G1418" s="66" t="n">
        <v>2.07</v>
      </c>
      <c r="H1418" s="91" t="n">
        <f aca="false">G1418*0.95</f>
        <v>1.9665</v>
      </c>
      <c r="I1418" s="68" t="s">
        <v>1898</v>
      </c>
      <c r="J1418" s="68" t="s">
        <v>28</v>
      </c>
      <c r="K1418" s="296" t="s">
        <v>1835</v>
      </c>
      <c r="L1418" s="81"/>
      <c r="M1418" s="81"/>
      <c r="N1418" s="71" t="n">
        <f aca="false">O1418*G1418</f>
        <v>0</v>
      </c>
      <c r="O1418" s="327" t="n">
        <f aca="false">M1418+L1418*F1418</f>
        <v>0</v>
      </c>
      <c r="P1418" s="328" t="n">
        <v>20</v>
      </c>
      <c r="Q1418" s="62" t="n">
        <f aca="false">L1418*H1418*F1418</f>
        <v>0</v>
      </c>
      <c r="R1418" s="62" t="n">
        <f aca="false">R1417+Q1418</f>
        <v>199.4715</v>
      </c>
    </row>
    <row r="1419" s="1" customFormat="true" ht="12.8" hidden="false" customHeight="false" outlineLevel="0" collapsed="false">
      <c r="A1419" s="93"/>
      <c r="B1419" s="93" t="s">
        <v>1894</v>
      </c>
      <c r="C1419" s="94" t="s">
        <v>2211</v>
      </c>
      <c r="D1419" s="52" t="s">
        <v>2212</v>
      </c>
      <c r="E1419" s="53" t="s">
        <v>1878</v>
      </c>
      <c r="F1419" s="53" t="n">
        <v>19</v>
      </c>
      <c r="G1419" s="54" t="n">
        <v>2.22</v>
      </c>
      <c r="H1419" s="90" t="n">
        <f aca="false">G1419*0.95</f>
        <v>2.109</v>
      </c>
      <c r="I1419" s="56" t="s">
        <v>1898</v>
      </c>
      <c r="J1419" s="56" t="s">
        <v>28</v>
      </c>
      <c r="K1419" s="60"/>
      <c r="L1419" s="104"/>
      <c r="M1419" s="104"/>
      <c r="N1419" s="59" t="n">
        <f aca="false">O1419*G1419</f>
        <v>0</v>
      </c>
      <c r="O1419" s="325" t="n">
        <f aca="false">M1419+L1419*F1419</f>
        <v>0</v>
      </c>
      <c r="P1419" s="326" t="n">
        <v>20</v>
      </c>
      <c r="Q1419" s="62" t="n">
        <f aca="false">L1419*H1419*F1419</f>
        <v>0</v>
      </c>
      <c r="R1419" s="62" t="n">
        <f aca="false">R1418+Q1419</f>
        <v>199.4715</v>
      </c>
    </row>
    <row r="1420" s="1" customFormat="true" ht="12.8" hidden="false" customHeight="false" outlineLevel="0" collapsed="false">
      <c r="A1420" s="93"/>
      <c r="B1420" s="93" t="s">
        <v>1894</v>
      </c>
      <c r="C1420" s="142" t="s">
        <v>2213</v>
      </c>
      <c r="D1420" s="98" t="s">
        <v>2214</v>
      </c>
      <c r="E1420" s="99" t="s">
        <v>1873</v>
      </c>
      <c r="F1420" s="99" t="n">
        <v>19</v>
      </c>
      <c r="G1420" s="100" t="n">
        <v>3.23</v>
      </c>
      <c r="H1420" s="101" t="n">
        <f aca="false">G1420*0.95</f>
        <v>3.0685</v>
      </c>
      <c r="I1420" s="102" t="s">
        <v>1898</v>
      </c>
      <c r="J1420" s="102" t="s">
        <v>28</v>
      </c>
      <c r="K1420" s="106"/>
      <c r="L1420" s="104"/>
      <c r="M1420" s="104"/>
      <c r="N1420" s="105" t="n">
        <f aca="false">O1420*G1420</f>
        <v>0</v>
      </c>
      <c r="O1420" s="204" t="n">
        <f aca="false">M1420+L1420*F1420</f>
        <v>0</v>
      </c>
      <c r="P1420" s="331" t="s">
        <v>29</v>
      </c>
      <c r="Q1420" s="62" t="n">
        <f aca="false">L1420*H1420*F1420</f>
        <v>0</v>
      </c>
      <c r="R1420" s="62" t="n">
        <f aca="false">R1419+Q1420</f>
        <v>199.4715</v>
      </c>
    </row>
    <row r="1421" customFormat="false" ht="22.05" hidden="false" customHeight="false" outlineLevel="0" collapsed="false">
      <c r="A1421" s="48" t="s">
        <v>50</v>
      </c>
      <c r="B1421" s="48" t="s">
        <v>1894</v>
      </c>
      <c r="D1421" s="5" t="s">
        <v>2215</v>
      </c>
      <c r="E1421" s="85"/>
      <c r="F1421" s="85"/>
      <c r="G1421" s="85"/>
      <c r="H1421" s="86"/>
      <c r="I1421" s="85"/>
      <c r="J1421" s="85"/>
      <c r="K1421" s="85"/>
      <c r="L1421" s="88"/>
      <c r="M1421" s="88"/>
      <c r="O1421" s="88"/>
      <c r="P1421" s="89"/>
      <c r="Q1421" s="62" t="n">
        <f aca="false">L1421*H1421*F1421</f>
        <v>0</v>
      </c>
      <c r="R1421" s="62" t="n">
        <f aca="false">R1420+Q1421</f>
        <v>199.4715</v>
      </c>
      <c r="S1421" s="1"/>
      <c r="T1421" s="1"/>
      <c r="U1421" s="1"/>
      <c r="V1421" s="1"/>
      <c r="W1421" s="1"/>
      <c r="X1421" s="1"/>
      <c r="Y1421" s="1"/>
    </row>
    <row r="1422" customFormat="false" ht="13.8" hidden="false" customHeight="false" outlineLevel="0" collapsed="false">
      <c r="A1422" s="48" t="s">
        <v>50</v>
      </c>
      <c r="B1422" s="48" t="s">
        <v>1894</v>
      </c>
      <c r="D1422" s="332" t="s">
        <v>2216</v>
      </c>
      <c r="E1422" s="88"/>
      <c r="F1422" s="88"/>
      <c r="G1422" s="88"/>
      <c r="H1422" s="338"/>
      <c r="I1422" s="88"/>
      <c r="J1422" s="88"/>
      <c r="K1422" s="339"/>
      <c r="L1422" s="88"/>
      <c r="M1422" s="88"/>
      <c r="O1422" s="88"/>
      <c r="P1422" s="89"/>
      <c r="Q1422" s="62" t="n">
        <f aca="false">L1422*H1422*F1422</f>
        <v>0</v>
      </c>
      <c r="R1422" s="62" t="n">
        <f aca="false">R1421+Q1422</f>
        <v>199.4715</v>
      </c>
      <c r="S1422" s="1"/>
      <c r="T1422" s="1"/>
      <c r="U1422" s="1"/>
      <c r="V1422" s="1"/>
      <c r="W1422" s="1"/>
      <c r="X1422" s="1"/>
      <c r="Y1422" s="1"/>
    </row>
    <row r="1423" s="1" customFormat="true" ht="12.8" hidden="false" customHeight="false" outlineLevel="0" collapsed="false">
      <c r="A1423" s="93" t="s">
        <v>50</v>
      </c>
      <c r="B1423" s="93" t="s">
        <v>1894</v>
      </c>
      <c r="C1423" s="94" t="s">
        <v>2217</v>
      </c>
      <c r="D1423" s="52" t="s">
        <v>2218</v>
      </c>
      <c r="E1423" s="53" t="s">
        <v>2219</v>
      </c>
      <c r="F1423" s="53" t="n">
        <v>1</v>
      </c>
      <c r="G1423" s="54" t="n">
        <v>42.65</v>
      </c>
      <c r="H1423" s="90" t="n">
        <f aca="false">G1423*0.95</f>
        <v>40.5175</v>
      </c>
      <c r="I1423" s="56" t="s">
        <v>1898</v>
      </c>
      <c r="J1423" s="56" t="s">
        <v>28</v>
      </c>
      <c r="K1423" s="309"/>
      <c r="L1423" s="58"/>
      <c r="M1423" s="58"/>
      <c r="N1423" s="59" t="n">
        <f aca="false">O1423*G1423</f>
        <v>0</v>
      </c>
      <c r="O1423" s="325" t="n">
        <f aca="false">M1423+L1423*F1423</f>
        <v>0</v>
      </c>
      <c r="P1423" s="326" t="s">
        <v>29</v>
      </c>
      <c r="Q1423" s="62" t="n">
        <f aca="false">L1423*H1423*F1423</f>
        <v>0</v>
      </c>
      <c r="R1423" s="62" t="n">
        <f aca="false">R1422+Q1423</f>
        <v>199.4715</v>
      </c>
    </row>
    <row r="1424" s="1" customFormat="true" ht="12.8" hidden="false" customHeight="false" outlineLevel="0" collapsed="false">
      <c r="A1424" s="93" t="s">
        <v>50</v>
      </c>
      <c r="B1424" s="93" t="s">
        <v>1894</v>
      </c>
      <c r="C1424" s="135" t="s">
        <v>2220</v>
      </c>
      <c r="D1424" s="64" t="s">
        <v>2221</v>
      </c>
      <c r="E1424" s="65" t="s">
        <v>2219</v>
      </c>
      <c r="F1424" s="65" t="n">
        <v>1</v>
      </c>
      <c r="G1424" s="66" t="n">
        <v>45.65</v>
      </c>
      <c r="H1424" s="91" t="n">
        <f aca="false">G1424*0.95</f>
        <v>43.3675</v>
      </c>
      <c r="I1424" s="68" t="s">
        <v>1898</v>
      </c>
      <c r="J1424" s="68" t="s">
        <v>28</v>
      </c>
      <c r="K1424" s="310"/>
      <c r="L1424" s="70"/>
      <c r="M1424" s="70"/>
      <c r="N1424" s="71" t="n">
        <f aca="false">O1424*G1424</f>
        <v>0</v>
      </c>
      <c r="O1424" s="327" t="n">
        <f aca="false">M1424+L1424*F1424</f>
        <v>0</v>
      </c>
      <c r="P1424" s="328" t="s">
        <v>29</v>
      </c>
      <c r="Q1424" s="62" t="n">
        <f aca="false">L1424*H1424*F1424</f>
        <v>0</v>
      </c>
      <c r="R1424" s="62" t="n">
        <f aca="false">R1423+Q1424</f>
        <v>199.4715</v>
      </c>
    </row>
    <row r="1425" s="1" customFormat="true" ht="12.8" hidden="false" customHeight="false" outlineLevel="0" collapsed="false">
      <c r="A1425" s="93" t="s">
        <v>50</v>
      </c>
      <c r="B1425" s="93" t="s">
        <v>1894</v>
      </c>
      <c r="C1425" s="135" t="s">
        <v>2222</v>
      </c>
      <c r="D1425" s="64" t="s">
        <v>2223</v>
      </c>
      <c r="E1425" s="65" t="s">
        <v>2219</v>
      </c>
      <c r="F1425" s="65" t="n">
        <v>1</v>
      </c>
      <c r="G1425" s="66" t="n">
        <v>41.5</v>
      </c>
      <c r="H1425" s="91" t="n">
        <f aca="false">G1425*0.95</f>
        <v>39.425</v>
      </c>
      <c r="I1425" s="68" t="s">
        <v>1898</v>
      </c>
      <c r="J1425" s="68" t="s">
        <v>28</v>
      </c>
      <c r="K1425" s="310"/>
      <c r="L1425" s="70"/>
      <c r="M1425" s="70"/>
      <c r="N1425" s="71" t="n">
        <f aca="false">O1425*G1425</f>
        <v>0</v>
      </c>
      <c r="O1425" s="327" t="n">
        <f aca="false">M1425+L1425*F1425</f>
        <v>0</v>
      </c>
      <c r="P1425" s="328" t="s">
        <v>29</v>
      </c>
      <c r="Q1425" s="62" t="n">
        <f aca="false">L1425*H1425*F1425</f>
        <v>0</v>
      </c>
      <c r="R1425" s="62" t="n">
        <f aca="false">R1424+Q1425</f>
        <v>199.4715</v>
      </c>
    </row>
    <row r="1426" s="1" customFormat="true" ht="12.8" hidden="false" customHeight="false" outlineLevel="0" collapsed="false">
      <c r="A1426" s="93" t="s">
        <v>50</v>
      </c>
      <c r="B1426" s="93" t="s">
        <v>1894</v>
      </c>
      <c r="C1426" s="135" t="s">
        <v>2224</v>
      </c>
      <c r="D1426" s="64" t="s">
        <v>2225</v>
      </c>
      <c r="E1426" s="65" t="s">
        <v>2219</v>
      </c>
      <c r="F1426" s="65" t="n">
        <v>1</v>
      </c>
      <c r="G1426" s="66" t="n">
        <v>44.6</v>
      </c>
      <c r="H1426" s="91" t="n">
        <f aca="false">G1426*0.95</f>
        <v>42.37</v>
      </c>
      <c r="I1426" s="68" t="s">
        <v>1898</v>
      </c>
      <c r="J1426" s="68" t="s">
        <v>28</v>
      </c>
      <c r="K1426" s="310"/>
      <c r="L1426" s="70"/>
      <c r="M1426" s="70"/>
      <c r="N1426" s="71" t="n">
        <f aca="false">O1426*G1426</f>
        <v>0</v>
      </c>
      <c r="O1426" s="327" t="n">
        <f aca="false">M1426+L1426*F1426</f>
        <v>0</v>
      </c>
      <c r="P1426" s="328" t="s">
        <v>29</v>
      </c>
      <c r="Q1426" s="62" t="n">
        <f aca="false">L1426*H1426*F1426</f>
        <v>0</v>
      </c>
      <c r="R1426" s="62" t="n">
        <f aca="false">R1425+Q1426</f>
        <v>199.4715</v>
      </c>
    </row>
    <row r="1427" s="1" customFormat="true" ht="12.8" hidden="false" customHeight="false" outlineLevel="0" collapsed="false">
      <c r="A1427" s="93" t="s">
        <v>50</v>
      </c>
      <c r="B1427" s="93" t="s">
        <v>1894</v>
      </c>
      <c r="C1427" s="135" t="s">
        <v>2226</v>
      </c>
      <c r="D1427" s="64" t="s">
        <v>2227</v>
      </c>
      <c r="E1427" s="65" t="s">
        <v>2219</v>
      </c>
      <c r="F1427" s="65" t="n">
        <v>1</v>
      </c>
      <c r="G1427" s="66" t="n">
        <v>41.9</v>
      </c>
      <c r="H1427" s="91" t="n">
        <f aca="false">G1427*0.95</f>
        <v>39.805</v>
      </c>
      <c r="I1427" s="68" t="s">
        <v>1898</v>
      </c>
      <c r="J1427" s="68" t="s">
        <v>28</v>
      </c>
      <c r="K1427" s="310"/>
      <c r="L1427" s="70"/>
      <c r="M1427" s="70"/>
      <c r="N1427" s="71" t="n">
        <f aca="false">O1427*G1427</f>
        <v>0</v>
      </c>
      <c r="O1427" s="327" t="n">
        <f aca="false">M1427+L1427*F1427</f>
        <v>0</v>
      </c>
      <c r="P1427" s="328" t="s">
        <v>29</v>
      </c>
      <c r="Q1427" s="62" t="n">
        <f aca="false">L1427*H1427*F1427</f>
        <v>0</v>
      </c>
      <c r="R1427" s="62" t="n">
        <f aca="false">R1426+Q1427</f>
        <v>199.4715</v>
      </c>
    </row>
    <row r="1428" s="1" customFormat="true" ht="12.8" hidden="false" customHeight="false" outlineLevel="0" collapsed="false">
      <c r="A1428" s="93" t="s">
        <v>50</v>
      </c>
      <c r="B1428" s="93" t="s">
        <v>1894</v>
      </c>
      <c r="C1428" s="135" t="s">
        <v>2228</v>
      </c>
      <c r="D1428" s="64" t="s">
        <v>2229</v>
      </c>
      <c r="E1428" s="65" t="s">
        <v>2219</v>
      </c>
      <c r="F1428" s="65" t="n">
        <v>1</v>
      </c>
      <c r="G1428" s="66" t="n">
        <v>50</v>
      </c>
      <c r="H1428" s="91" t="n">
        <f aca="false">G1428*0.95</f>
        <v>47.5</v>
      </c>
      <c r="I1428" s="68" t="s">
        <v>1898</v>
      </c>
      <c r="J1428" s="68" t="s">
        <v>28</v>
      </c>
      <c r="K1428" s="310"/>
      <c r="L1428" s="70"/>
      <c r="M1428" s="70"/>
      <c r="N1428" s="71" t="n">
        <f aca="false">O1428*G1428</f>
        <v>0</v>
      </c>
      <c r="O1428" s="327" t="n">
        <f aca="false">M1428+L1428*F1428</f>
        <v>0</v>
      </c>
      <c r="P1428" s="328" t="s">
        <v>29</v>
      </c>
      <c r="Q1428" s="62" t="n">
        <f aca="false">L1428*H1428*F1428</f>
        <v>0</v>
      </c>
      <c r="R1428" s="62" t="n">
        <f aca="false">R1427+Q1428</f>
        <v>199.4715</v>
      </c>
    </row>
    <row r="1429" s="1" customFormat="true" ht="12.8" hidden="false" customHeight="false" outlineLevel="0" collapsed="false">
      <c r="A1429" s="93" t="s">
        <v>50</v>
      </c>
      <c r="B1429" s="93" t="s">
        <v>1894</v>
      </c>
      <c r="C1429" s="95" t="s">
        <v>2230</v>
      </c>
      <c r="D1429" s="75" t="s">
        <v>2231</v>
      </c>
      <c r="E1429" s="76" t="s">
        <v>2219</v>
      </c>
      <c r="F1429" s="76" t="n">
        <v>1</v>
      </c>
      <c r="G1429" s="77" t="n">
        <v>40.5</v>
      </c>
      <c r="H1429" s="92" t="n">
        <f aca="false">G1429*0.95</f>
        <v>38.475</v>
      </c>
      <c r="I1429" s="79" t="s">
        <v>1898</v>
      </c>
      <c r="J1429" s="79" t="s">
        <v>28</v>
      </c>
      <c r="K1429" s="313"/>
      <c r="L1429" s="81"/>
      <c r="M1429" s="81"/>
      <c r="N1429" s="82" t="n">
        <f aca="false">O1429*G1429</f>
        <v>0</v>
      </c>
      <c r="O1429" s="329" t="n">
        <f aca="false">M1429+L1429*F1429</f>
        <v>0</v>
      </c>
      <c r="P1429" s="330" t="n">
        <v>20</v>
      </c>
      <c r="Q1429" s="62" t="n">
        <f aca="false">L1429*H1429*F1429</f>
        <v>0</v>
      </c>
      <c r="R1429" s="62" t="n">
        <f aca="false">R1428+Q1429</f>
        <v>199.4715</v>
      </c>
    </row>
    <row r="1430" customFormat="false" ht="22.05" hidden="false" customHeight="false" outlineLevel="0" collapsed="false">
      <c r="A1430" s="48" t="s">
        <v>50</v>
      </c>
      <c r="B1430" s="48" t="s">
        <v>1894</v>
      </c>
      <c r="D1430" s="5" t="s">
        <v>2232</v>
      </c>
      <c r="E1430" s="85"/>
      <c r="F1430" s="85"/>
      <c r="G1430" s="85"/>
      <c r="H1430" s="86"/>
      <c r="I1430" s="85"/>
      <c r="J1430" s="85"/>
      <c r="K1430" s="85"/>
      <c r="L1430" s="88"/>
      <c r="M1430" s="88"/>
      <c r="O1430" s="88"/>
      <c r="P1430" s="89"/>
      <c r="Q1430" s="62" t="n">
        <f aca="false">L1430*H1430*F1430</f>
        <v>0</v>
      </c>
      <c r="R1430" s="62" t="n">
        <f aca="false">R1429+Q1430</f>
        <v>199.4715</v>
      </c>
      <c r="S1430" s="1"/>
      <c r="T1430" s="1"/>
      <c r="U1430" s="1"/>
      <c r="V1430" s="1"/>
      <c r="W1430" s="1"/>
      <c r="X1430" s="1"/>
      <c r="Y1430" s="1"/>
    </row>
    <row r="1431" s="1" customFormat="true" ht="12.8" hidden="false" customHeight="false" outlineLevel="0" collapsed="false">
      <c r="A1431" s="93"/>
      <c r="B1431" s="93" t="s">
        <v>1894</v>
      </c>
      <c r="C1431" s="94" t="s">
        <v>2233</v>
      </c>
      <c r="D1431" s="52" t="s">
        <v>2234</v>
      </c>
      <c r="E1431" s="53" t="s">
        <v>1817</v>
      </c>
      <c r="F1431" s="53" t="n">
        <v>6</v>
      </c>
      <c r="G1431" s="54" t="n">
        <v>3.7</v>
      </c>
      <c r="H1431" s="90" t="n">
        <f aca="false">G1431*0.95</f>
        <v>3.515</v>
      </c>
      <c r="I1431" s="56" t="s">
        <v>1898</v>
      </c>
      <c r="J1431" s="56" t="s">
        <v>28</v>
      </c>
      <c r="K1431" s="309"/>
      <c r="L1431" s="58" t="n">
        <v>1</v>
      </c>
      <c r="M1431" s="58"/>
      <c r="N1431" s="59" t="n">
        <f aca="false">O1431*G1431</f>
        <v>22.2</v>
      </c>
      <c r="O1431" s="325" t="n">
        <f aca="false">M1431+L1431*F1431</f>
        <v>6</v>
      </c>
      <c r="P1431" s="326" t="s">
        <v>29</v>
      </c>
      <c r="Q1431" s="62" t="n">
        <f aca="false">L1431*H1431*F1431</f>
        <v>21.09</v>
      </c>
      <c r="R1431" s="62" t="n">
        <f aca="false">R1430+Q1431</f>
        <v>220.5615</v>
      </c>
    </row>
    <row r="1432" s="1" customFormat="true" ht="12.8" hidden="false" customHeight="false" outlineLevel="0" collapsed="false">
      <c r="A1432" s="93"/>
      <c r="B1432" s="93" t="s">
        <v>1894</v>
      </c>
      <c r="C1432" s="135" t="s">
        <v>2235</v>
      </c>
      <c r="D1432" s="64" t="s">
        <v>2236</v>
      </c>
      <c r="E1432" s="65" t="s">
        <v>1817</v>
      </c>
      <c r="F1432" s="65" t="n">
        <v>6</v>
      </c>
      <c r="G1432" s="66" t="n">
        <v>2.83</v>
      </c>
      <c r="H1432" s="91" t="n">
        <f aca="false">G1432*0.95</f>
        <v>2.6885</v>
      </c>
      <c r="I1432" s="68" t="s">
        <v>1898</v>
      </c>
      <c r="J1432" s="68" t="s">
        <v>28</v>
      </c>
      <c r="K1432" s="310"/>
      <c r="L1432" s="70"/>
      <c r="M1432" s="70"/>
      <c r="N1432" s="71" t="n">
        <f aca="false">O1432*G1432</f>
        <v>0</v>
      </c>
      <c r="O1432" s="327" t="n">
        <f aca="false">M1432+L1432*F1432</f>
        <v>0</v>
      </c>
      <c r="P1432" s="328" t="s">
        <v>29</v>
      </c>
      <c r="Q1432" s="62" t="n">
        <f aca="false">L1432*H1432*F1432</f>
        <v>0</v>
      </c>
      <c r="R1432" s="62" t="n">
        <f aca="false">R1431+Q1432</f>
        <v>220.5615</v>
      </c>
    </row>
    <row r="1433" s="1" customFormat="true" ht="12.8" hidden="false" customHeight="false" outlineLevel="0" collapsed="false">
      <c r="A1433" s="93"/>
      <c r="B1433" s="93" t="s">
        <v>1894</v>
      </c>
      <c r="C1433" s="135" t="s">
        <v>2237</v>
      </c>
      <c r="D1433" s="64" t="s">
        <v>2238</v>
      </c>
      <c r="E1433" s="65" t="s">
        <v>1817</v>
      </c>
      <c r="F1433" s="65" t="n">
        <v>6</v>
      </c>
      <c r="G1433" s="66" t="n">
        <v>4.08</v>
      </c>
      <c r="H1433" s="91" t="n">
        <f aca="false">G1433*0.95</f>
        <v>3.876</v>
      </c>
      <c r="I1433" s="68" t="s">
        <v>1898</v>
      </c>
      <c r="J1433" s="68" t="s">
        <v>28</v>
      </c>
      <c r="K1433" s="310"/>
      <c r="L1433" s="81"/>
      <c r="M1433" s="81"/>
      <c r="N1433" s="71" t="n">
        <f aca="false">O1433*G1433</f>
        <v>0</v>
      </c>
      <c r="O1433" s="327" t="n">
        <f aca="false">M1433+L1433*F1433</f>
        <v>0</v>
      </c>
      <c r="P1433" s="328" t="s">
        <v>29</v>
      </c>
      <c r="Q1433" s="62" t="n">
        <f aca="false">L1433*H1433*F1433</f>
        <v>0</v>
      </c>
      <c r="R1433" s="62" t="n">
        <f aca="false">R1432+Q1433</f>
        <v>220.5615</v>
      </c>
    </row>
    <row r="1434" s="1" customFormat="true" ht="12.8" hidden="false" customHeight="false" outlineLevel="0" collapsed="false">
      <c r="A1434" s="93" t="s">
        <v>50</v>
      </c>
      <c r="B1434" s="93" t="s">
        <v>1894</v>
      </c>
      <c r="C1434" s="94" t="s">
        <v>2239</v>
      </c>
      <c r="D1434" s="52" t="s">
        <v>2234</v>
      </c>
      <c r="E1434" s="53" t="s">
        <v>1819</v>
      </c>
      <c r="F1434" s="53" t="n">
        <v>1</v>
      </c>
      <c r="G1434" s="54" t="n">
        <v>11.2</v>
      </c>
      <c r="H1434" s="90" t="n">
        <f aca="false">G1434*0.95</f>
        <v>10.64</v>
      </c>
      <c r="I1434" s="56" t="s">
        <v>1898</v>
      </c>
      <c r="J1434" s="56" t="s">
        <v>28</v>
      </c>
      <c r="K1434" s="309"/>
      <c r="L1434" s="58"/>
      <c r="M1434" s="58"/>
      <c r="N1434" s="59" t="n">
        <f aca="false">O1434*G1434</f>
        <v>0</v>
      </c>
      <c r="O1434" s="325" t="n">
        <f aca="false">M1434+L1434*F1434</f>
        <v>0</v>
      </c>
      <c r="P1434" s="326" t="s">
        <v>29</v>
      </c>
      <c r="Q1434" s="62" t="n">
        <f aca="false">L1434*H1434*F1434</f>
        <v>0</v>
      </c>
      <c r="R1434" s="62" t="n">
        <f aca="false">R1433+Q1434</f>
        <v>220.5615</v>
      </c>
    </row>
    <row r="1435" s="1" customFormat="true" ht="12.8" hidden="false" customHeight="false" outlineLevel="0" collapsed="false">
      <c r="A1435" s="93" t="s">
        <v>50</v>
      </c>
      <c r="B1435" s="93" t="s">
        <v>1894</v>
      </c>
      <c r="C1435" s="135" t="s">
        <v>2240</v>
      </c>
      <c r="D1435" s="64" t="s">
        <v>2241</v>
      </c>
      <c r="E1435" s="65" t="s">
        <v>1819</v>
      </c>
      <c r="F1435" s="65" t="n">
        <v>1</v>
      </c>
      <c r="G1435" s="66" t="n">
        <v>9.5</v>
      </c>
      <c r="H1435" s="91" t="n">
        <f aca="false">G1435*0.95</f>
        <v>9.025</v>
      </c>
      <c r="I1435" s="68" t="s">
        <v>1898</v>
      </c>
      <c r="J1435" s="68" t="s">
        <v>28</v>
      </c>
      <c r="K1435" s="296"/>
      <c r="L1435" s="70"/>
      <c r="M1435" s="70"/>
      <c r="N1435" s="71" t="n">
        <f aca="false">O1435*G1435</f>
        <v>0</v>
      </c>
      <c r="O1435" s="327" t="n">
        <f aca="false">M1435+L1435*F1435</f>
        <v>0</v>
      </c>
      <c r="P1435" s="328" t="s">
        <v>29</v>
      </c>
      <c r="Q1435" s="62" t="n">
        <f aca="false">L1435*H1435*F1435</f>
        <v>0</v>
      </c>
      <c r="R1435" s="62" t="n">
        <f aca="false">R1434+Q1435</f>
        <v>220.5615</v>
      </c>
    </row>
    <row r="1436" s="1" customFormat="true" ht="12.8" hidden="false" customHeight="false" outlineLevel="0" collapsed="false">
      <c r="A1436" s="93" t="s">
        <v>50</v>
      </c>
      <c r="B1436" s="93" t="s">
        <v>1894</v>
      </c>
      <c r="C1436" s="95" t="s">
        <v>2242</v>
      </c>
      <c r="D1436" s="75" t="s">
        <v>2241</v>
      </c>
      <c r="E1436" s="76" t="s">
        <v>1885</v>
      </c>
      <c r="F1436" s="76" t="n">
        <v>1</v>
      </c>
      <c r="G1436" s="77" t="n">
        <v>47.5</v>
      </c>
      <c r="H1436" s="92" t="n">
        <f aca="false">G1436*0.95</f>
        <v>45.125</v>
      </c>
      <c r="I1436" s="79" t="s">
        <v>1898</v>
      </c>
      <c r="J1436" s="79" t="s">
        <v>28</v>
      </c>
      <c r="K1436" s="313"/>
      <c r="L1436" s="81"/>
      <c r="M1436" s="81"/>
      <c r="N1436" s="82" t="n">
        <f aca="false">O1436*G1436</f>
        <v>0</v>
      </c>
      <c r="O1436" s="329" t="n">
        <f aca="false">M1436+L1436*F1436</f>
        <v>0</v>
      </c>
      <c r="P1436" s="330" t="s">
        <v>29</v>
      </c>
      <c r="Q1436" s="62" t="n">
        <f aca="false">L1436*H1436*F1436</f>
        <v>0</v>
      </c>
      <c r="R1436" s="62" t="n">
        <f aca="false">R1435+Q1436</f>
        <v>220.5615</v>
      </c>
    </row>
    <row r="1437" customFormat="false" ht="13.8" hidden="false" customHeight="false" outlineLevel="0" collapsed="false">
      <c r="A1437" s="48"/>
      <c r="B1437" s="48"/>
      <c r="Q1437" s="62" t="n">
        <f aca="false">L1437*H1437*F1437</f>
        <v>0</v>
      </c>
      <c r="R1437" s="62" t="n">
        <f aca="false">R1436+Q1437</f>
        <v>220.5615</v>
      </c>
      <c r="S1437" s="1"/>
      <c r="T1437" s="1"/>
      <c r="U1437" s="1"/>
      <c r="V1437" s="1"/>
      <c r="W1437" s="1"/>
      <c r="X1437" s="1"/>
      <c r="Y1437" s="1"/>
    </row>
    <row r="1438" customFormat="false" ht="13.8" hidden="false" customHeight="false" outlineLevel="0" collapsed="false">
      <c r="A1438" s="48"/>
      <c r="B1438" s="48"/>
      <c r="Q1438" s="62" t="n">
        <f aca="false">L1438*H1438*F1438</f>
        <v>0</v>
      </c>
      <c r="R1438" s="62" t="n">
        <f aca="false">R1437+Q1438</f>
        <v>220.5615</v>
      </c>
      <c r="S1438" s="1"/>
      <c r="T1438" s="1"/>
      <c r="U1438" s="1"/>
      <c r="V1438" s="1"/>
      <c r="W1438" s="1"/>
      <c r="X1438" s="1"/>
      <c r="Y1438" s="1"/>
    </row>
    <row r="1439" customFormat="false" ht="13.8" hidden="false" customHeight="false" outlineLevel="0" collapsed="false">
      <c r="A1439" s="48"/>
      <c r="B1439" s="48"/>
      <c r="Q1439" s="62" t="n">
        <f aca="false">L1439*H1439*F1439</f>
        <v>0</v>
      </c>
      <c r="R1439" s="62" t="n">
        <f aca="false">R1438+Q1439</f>
        <v>220.5615</v>
      </c>
      <c r="S1439" s="1"/>
      <c r="T1439" s="1"/>
      <c r="U1439" s="1"/>
      <c r="V1439" s="1"/>
      <c r="W1439" s="1"/>
      <c r="X1439" s="1"/>
      <c r="Y1439" s="1"/>
    </row>
    <row r="1440" customFormat="false" ht="13.8" hidden="false" customHeight="false" outlineLevel="0" collapsed="false">
      <c r="A1440" s="48"/>
      <c r="B1440" s="48"/>
      <c r="Q1440" s="62" t="n">
        <f aca="false">L1440*H1440*F1440</f>
        <v>0</v>
      </c>
      <c r="R1440" s="62" t="n">
        <f aca="false">R1439+Q1440</f>
        <v>220.5615</v>
      </c>
      <c r="S1440" s="1"/>
      <c r="T1440" s="1"/>
      <c r="U1440" s="1"/>
      <c r="V1440" s="1"/>
      <c r="W1440" s="1"/>
      <c r="X1440" s="1"/>
      <c r="Y1440" s="1"/>
    </row>
    <row r="1441" customFormat="false" ht="13.8" hidden="false" customHeight="false" outlineLevel="0" collapsed="false">
      <c r="A1441" s="48"/>
      <c r="B1441" s="48"/>
      <c r="Q1441" s="62" t="n">
        <f aca="false">L1441*H1441*F1441</f>
        <v>0</v>
      </c>
      <c r="R1441" s="62" t="n">
        <f aca="false">R1440+Q1441</f>
        <v>220.5615</v>
      </c>
      <c r="S1441" s="1"/>
      <c r="T1441" s="1"/>
      <c r="U1441" s="1"/>
      <c r="V1441" s="1"/>
      <c r="W1441" s="1"/>
      <c r="X1441" s="1"/>
      <c r="Y1441" s="1"/>
    </row>
    <row r="1442" customFormat="false" ht="13.8" hidden="false" customHeight="false" outlineLevel="0" collapsed="false">
      <c r="A1442" s="48"/>
      <c r="B1442" s="48"/>
      <c r="Q1442" s="62" t="n">
        <f aca="false">L1442*H1442*F1442</f>
        <v>0</v>
      </c>
      <c r="R1442" s="62" t="n">
        <f aca="false">R1441+Q1442</f>
        <v>220.5615</v>
      </c>
      <c r="S1442" s="1"/>
      <c r="T1442" s="1"/>
      <c r="U1442" s="1"/>
      <c r="V1442" s="1"/>
      <c r="W1442" s="1"/>
      <c r="X1442" s="1"/>
      <c r="Y1442" s="1"/>
    </row>
    <row r="1443" customFormat="false" ht="13.8" hidden="false" customHeight="false" outlineLevel="0" collapsed="false">
      <c r="A1443" s="48"/>
      <c r="B1443" s="48"/>
      <c r="Q1443" s="62" t="n">
        <f aca="false">L1443*H1443*F1443</f>
        <v>0</v>
      </c>
      <c r="R1443" s="62" t="n">
        <f aca="false">R1442+Q1443</f>
        <v>220.5615</v>
      </c>
      <c r="S1443" s="1"/>
      <c r="T1443" s="1"/>
      <c r="U1443" s="1"/>
      <c r="V1443" s="1"/>
      <c r="W1443" s="1"/>
      <c r="X1443" s="1"/>
      <c r="Y1443" s="1"/>
    </row>
    <row r="1444" customFormat="false" ht="13.8" hidden="false" customHeight="false" outlineLevel="0" collapsed="false">
      <c r="A1444" s="48"/>
      <c r="B1444" s="48"/>
      <c r="Q1444" s="62" t="n">
        <f aca="false">L1444*H1444*F1444</f>
        <v>0</v>
      </c>
      <c r="R1444" s="62" t="n">
        <f aca="false">R1443+Q1444</f>
        <v>220.5615</v>
      </c>
      <c r="S1444" s="1"/>
      <c r="T1444" s="1"/>
      <c r="U1444" s="1"/>
      <c r="V1444" s="1"/>
      <c r="W1444" s="1"/>
      <c r="X1444" s="1"/>
      <c r="Y1444" s="1"/>
    </row>
    <row r="1445" customFormat="false" ht="13.8" hidden="false" customHeight="false" outlineLevel="0" collapsed="false">
      <c r="A1445" s="48"/>
      <c r="B1445" s="48"/>
      <c r="Q1445" s="62" t="n">
        <f aca="false">L1445*H1445*F1445</f>
        <v>0</v>
      </c>
      <c r="R1445" s="62" t="n">
        <f aca="false">R1444+Q1445</f>
        <v>220.5615</v>
      </c>
      <c r="S1445" s="1"/>
      <c r="T1445" s="1"/>
      <c r="U1445" s="1"/>
      <c r="V1445" s="1"/>
      <c r="W1445" s="1"/>
      <c r="X1445" s="1"/>
      <c r="Y1445" s="1"/>
    </row>
    <row r="1446" customFormat="false" ht="13.8" hidden="false" customHeight="false" outlineLevel="0" collapsed="false">
      <c r="A1446" s="48"/>
      <c r="B1446" s="48"/>
      <c r="Q1446" s="62" t="n">
        <f aca="false">L1446*H1446*F1446</f>
        <v>0</v>
      </c>
      <c r="R1446" s="62" t="n">
        <f aca="false">R1445+Q1446</f>
        <v>220.5615</v>
      </c>
      <c r="S1446" s="1"/>
      <c r="T1446" s="1"/>
      <c r="U1446" s="1"/>
      <c r="V1446" s="1"/>
      <c r="W1446" s="1"/>
      <c r="X1446" s="1"/>
      <c r="Y1446" s="1"/>
    </row>
    <row r="1447" customFormat="false" ht="13.8" hidden="false" customHeight="false" outlineLevel="0" collapsed="false">
      <c r="A1447" s="48"/>
      <c r="B1447" s="48"/>
      <c r="Q1447" s="62" t="n">
        <f aca="false">L1447*H1447*F1447</f>
        <v>0</v>
      </c>
      <c r="R1447" s="62" t="n">
        <f aca="false">R1446+Q1447</f>
        <v>220.5615</v>
      </c>
      <c r="S1447" s="1"/>
      <c r="T1447" s="1"/>
      <c r="U1447" s="1"/>
      <c r="V1447" s="1"/>
      <c r="W1447" s="1"/>
      <c r="X1447" s="1"/>
      <c r="Y1447" s="1"/>
    </row>
    <row r="1448" customFormat="false" ht="13.8" hidden="false" customHeight="true" outlineLevel="0" collapsed="false">
      <c r="A1448" s="117"/>
      <c r="B1448" s="117"/>
      <c r="C1448" s="7"/>
      <c r="D1448" s="7"/>
      <c r="E1448" s="34" t="s">
        <v>4</v>
      </c>
      <c r="F1448" s="35" t="s">
        <v>5</v>
      </c>
      <c r="G1448" s="36" t="s">
        <v>6</v>
      </c>
      <c r="H1448" s="37" t="s">
        <v>7</v>
      </c>
      <c r="I1448" s="38" t="s">
        <v>8</v>
      </c>
      <c r="J1448" s="39" t="s">
        <v>9</v>
      </c>
      <c r="K1448" s="264" t="s">
        <v>10</v>
      </c>
      <c r="L1448" s="41" t="s">
        <v>11</v>
      </c>
      <c r="M1448" s="41"/>
      <c r="N1448" s="41"/>
      <c r="O1448" s="41"/>
      <c r="P1448" s="41"/>
      <c r="Q1448" s="62"/>
      <c r="R1448" s="62" t="n">
        <f aca="false">R1447+Q1448</f>
        <v>220.5615</v>
      </c>
      <c r="S1448" s="1"/>
      <c r="T1448" s="1"/>
      <c r="U1448" s="1"/>
      <c r="V1448" s="1"/>
      <c r="W1448" s="1"/>
      <c r="X1448" s="1"/>
      <c r="Y1448" s="1"/>
    </row>
    <row r="1449" customFormat="false" ht="14.25" hidden="false" customHeight="true" outlineLevel="0" collapsed="false">
      <c r="A1449" s="48"/>
      <c r="B1449" s="48"/>
      <c r="C1449" s="43" t="s">
        <v>14</v>
      </c>
      <c r="D1449" s="43" t="s">
        <v>15</v>
      </c>
      <c r="E1449" s="34"/>
      <c r="F1449" s="35"/>
      <c r="G1449" s="36"/>
      <c r="H1449" s="37"/>
      <c r="I1449" s="38"/>
      <c r="J1449" s="39"/>
      <c r="K1449" s="264"/>
      <c r="L1449" s="210" t="s">
        <v>16</v>
      </c>
      <c r="M1449" s="210"/>
      <c r="N1449" s="45" t="s">
        <v>17</v>
      </c>
      <c r="O1449" s="46" t="s">
        <v>18</v>
      </c>
      <c r="P1449" s="47" t="s">
        <v>19</v>
      </c>
      <c r="Q1449" s="62"/>
      <c r="R1449" s="62" t="n">
        <f aca="false">R1448+Q1449</f>
        <v>220.5615</v>
      </c>
      <c r="S1449" s="1"/>
      <c r="T1449" s="1"/>
      <c r="U1449" s="1"/>
      <c r="V1449" s="1"/>
      <c r="W1449" s="1"/>
      <c r="X1449" s="1"/>
      <c r="Y1449" s="1"/>
    </row>
    <row r="1450" customFormat="false" ht="13.8" hidden="false" customHeight="false" outlineLevel="0" collapsed="false">
      <c r="A1450" s="48"/>
      <c r="B1450" s="48"/>
      <c r="C1450" s="43"/>
      <c r="D1450" s="43"/>
      <c r="E1450" s="34"/>
      <c r="F1450" s="35"/>
      <c r="G1450" s="36"/>
      <c r="H1450" s="37"/>
      <c r="I1450" s="38"/>
      <c r="J1450" s="39"/>
      <c r="K1450" s="264"/>
      <c r="L1450" s="210"/>
      <c r="M1450" s="210"/>
      <c r="N1450" s="45"/>
      <c r="O1450" s="46"/>
      <c r="P1450" s="47"/>
      <c r="Q1450" s="62" t="n">
        <f aca="false">L1450*H1450*F1450</f>
        <v>0</v>
      </c>
      <c r="R1450" s="62" t="n">
        <f aca="false">R1449+Q1450</f>
        <v>220.5615</v>
      </c>
      <c r="S1450" s="1"/>
      <c r="T1450" s="1"/>
      <c r="U1450" s="1"/>
      <c r="V1450" s="1"/>
      <c r="W1450" s="1"/>
      <c r="X1450" s="1"/>
      <c r="Y1450" s="1"/>
    </row>
    <row r="1451" customFormat="false" ht="22.05" hidden="false" customHeight="false" outlineLevel="0" collapsed="false">
      <c r="A1451" s="48" t="s">
        <v>50</v>
      </c>
      <c r="B1451" s="48" t="s">
        <v>1894</v>
      </c>
      <c r="D1451" s="5" t="s">
        <v>2243</v>
      </c>
      <c r="E1451" s="85"/>
      <c r="F1451" s="85"/>
      <c r="G1451" s="85"/>
      <c r="H1451" s="86"/>
      <c r="I1451" s="85"/>
      <c r="J1451" s="85"/>
      <c r="K1451" s="85"/>
      <c r="L1451" s="88"/>
      <c r="M1451" s="88"/>
      <c r="O1451" s="88"/>
      <c r="P1451" s="89"/>
      <c r="Q1451" s="62" t="n">
        <f aca="false">L1451*H1451*F1451</f>
        <v>0</v>
      </c>
      <c r="R1451" s="62" t="n">
        <f aca="false">R1450+Q1451</f>
        <v>220.5615</v>
      </c>
      <c r="S1451" s="1"/>
      <c r="T1451" s="1"/>
      <c r="U1451" s="1"/>
      <c r="V1451" s="1"/>
      <c r="W1451" s="1"/>
      <c r="X1451" s="1"/>
      <c r="Y1451" s="1"/>
    </row>
    <row r="1452" s="1" customFormat="true" ht="12.8" hidden="false" customHeight="false" outlineLevel="0" collapsed="false">
      <c r="A1452" s="93"/>
      <c r="B1452" s="93" t="s">
        <v>1894</v>
      </c>
      <c r="C1452" s="94" t="s">
        <v>2244</v>
      </c>
      <c r="D1452" s="52" t="s">
        <v>2245</v>
      </c>
      <c r="E1452" s="53" t="s">
        <v>2246</v>
      </c>
      <c r="F1452" s="53" t="n">
        <v>10</v>
      </c>
      <c r="G1452" s="54" t="n">
        <v>6.2</v>
      </c>
      <c r="H1452" s="90" t="n">
        <f aca="false">G1452*0.95</f>
        <v>5.89</v>
      </c>
      <c r="I1452" s="56" t="s">
        <v>1898</v>
      </c>
      <c r="J1452" s="56" t="s">
        <v>28</v>
      </c>
      <c r="K1452" s="340"/>
      <c r="L1452" s="58"/>
      <c r="M1452" s="58"/>
      <c r="N1452" s="59" t="n">
        <f aca="false">O1452*G1452</f>
        <v>0</v>
      </c>
      <c r="O1452" s="325" t="n">
        <f aca="false">M1452+L1452*F1452</f>
        <v>0</v>
      </c>
      <c r="P1452" s="326" t="s">
        <v>29</v>
      </c>
      <c r="Q1452" s="62" t="n">
        <f aca="false">L1452*H1452*F1452</f>
        <v>0</v>
      </c>
      <c r="R1452" s="62" t="n">
        <f aca="false">R1451+Q1452</f>
        <v>220.5615</v>
      </c>
    </row>
    <row r="1453" s="1" customFormat="true" ht="12.8" hidden="false" customHeight="false" outlineLevel="0" collapsed="false">
      <c r="A1453" s="93"/>
      <c r="B1453" s="93" t="s">
        <v>1894</v>
      </c>
      <c r="C1453" s="135" t="s">
        <v>2247</v>
      </c>
      <c r="D1453" s="64" t="s">
        <v>2248</v>
      </c>
      <c r="E1453" s="65" t="s">
        <v>2246</v>
      </c>
      <c r="F1453" s="65" t="n">
        <v>10</v>
      </c>
      <c r="G1453" s="66" t="n">
        <v>6.35</v>
      </c>
      <c r="H1453" s="91" t="n">
        <f aca="false">G1453*0.95</f>
        <v>6.0325</v>
      </c>
      <c r="I1453" s="68" t="s">
        <v>1898</v>
      </c>
      <c r="J1453" s="68" t="s">
        <v>28</v>
      </c>
      <c r="K1453" s="310"/>
      <c r="L1453" s="70"/>
      <c r="M1453" s="70"/>
      <c r="N1453" s="71" t="n">
        <f aca="false">O1453*G1453</f>
        <v>0</v>
      </c>
      <c r="O1453" s="327" t="n">
        <f aca="false">M1453+L1453*F1453</f>
        <v>0</v>
      </c>
      <c r="P1453" s="328" t="s">
        <v>29</v>
      </c>
      <c r="Q1453" s="62" t="n">
        <f aca="false">L1453*H1453*F1453</f>
        <v>0</v>
      </c>
      <c r="R1453" s="62" t="n">
        <f aca="false">R1452+Q1453</f>
        <v>220.5615</v>
      </c>
    </row>
    <row r="1454" s="1" customFormat="true" ht="12.8" hidden="false" customHeight="false" outlineLevel="0" collapsed="false">
      <c r="A1454" s="93"/>
      <c r="B1454" s="93" t="s">
        <v>1894</v>
      </c>
      <c r="C1454" s="135" t="s">
        <v>2249</v>
      </c>
      <c r="D1454" s="64" t="s">
        <v>2250</v>
      </c>
      <c r="E1454" s="65" t="s">
        <v>2246</v>
      </c>
      <c r="F1454" s="65" t="n">
        <v>10</v>
      </c>
      <c r="G1454" s="66" t="n">
        <v>4.65</v>
      </c>
      <c r="H1454" s="91" t="n">
        <f aca="false">G1454*0.95</f>
        <v>4.4175</v>
      </c>
      <c r="I1454" s="68" t="s">
        <v>1898</v>
      </c>
      <c r="J1454" s="68" t="s">
        <v>28</v>
      </c>
      <c r="K1454" s="296"/>
      <c r="L1454" s="70"/>
      <c r="M1454" s="70"/>
      <c r="N1454" s="71" t="n">
        <f aca="false">O1454*G1454</f>
        <v>0</v>
      </c>
      <c r="O1454" s="327" t="n">
        <f aca="false">M1454+L1454*F1454</f>
        <v>0</v>
      </c>
      <c r="P1454" s="328" t="s">
        <v>29</v>
      </c>
      <c r="Q1454" s="62" t="n">
        <f aca="false">L1454*H1454*F1454</f>
        <v>0</v>
      </c>
      <c r="R1454" s="62" t="n">
        <f aca="false">R1453+Q1454</f>
        <v>220.5615</v>
      </c>
    </row>
    <row r="1455" s="1" customFormat="true" ht="12.8" hidden="false" customHeight="false" outlineLevel="0" collapsed="false">
      <c r="A1455" s="93"/>
      <c r="B1455" s="93" t="s">
        <v>1894</v>
      </c>
      <c r="C1455" s="135" t="s">
        <v>2251</v>
      </c>
      <c r="D1455" s="64" t="s">
        <v>2252</v>
      </c>
      <c r="E1455" s="65" t="s">
        <v>2246</v>
      </c>
      <c r="F1455" s="65" t="n">
        <v>10</v>
      </c>
      <c r="G1455" s="66" t="n">
        <v>5.4</v>
      </c>
      <c r="H1455" s="91" t="n">
        <f aca="false">G1455*0.95</f>
        <v>5.13</v>
      </c>
      <c r="I1455" s="68" t="s">
        <v>1898</v>
      </c>
      <c r="J1455" s="68" t="s">
        <v>28</v>
      </c>
      <c r="K1455" s="341"/>
      <c r="L1455" s="70"/>
      <c r="M1455" s="70"/>
      <c r="N1455" s="71" t="n">
        <f aca="false">O1455*G1455</f>
        <v>0</v>
      </c>
      <c r="O1455" s="327" t="n">
        <f aca="false">M1455+L1455*F1455</f>
        <v>0</v>
      </c>
      <c r="P1455" s="328" t="s">
        <v>29</v>
      </c>
      <c r="Q1455" s="62" t="n">
        <f aca="false">L1455*H1455*F1455</f>
        <v>0</v>
      </c>
      <c r="R1455" s="62" t="n">
        <f aca="false">R1454+Q1455</f>
        <v>220.5615</v>
      </c>
    </row>
    <row r="1456" s="1" customFormat="true" ht="12.8" hidden="false" customHeight="false" outlineLevel="0" collapsed="false">
      <c r="A1456" s="93"/>
      <c r="B1456" s="93" t="s">
        <v>1894</v>
      </c>
      <c r="C1456" s="135" t="s">
        <v>2253</v>
      </c>
      <c r="D1456" s="64" t="s">
        <v>2254</v>
      </c>
      <c r="E1456" s="65" t="s">
        <v>2255</v>
      </c>
      <c r="F1456" s="65" t="n">
        <v>10</v>
      </c>
      <c r="G1456" s="66" t="n">
        <v>4.5</v>
      </c>
      <c r="H1456" s="91" t="n">
        <f aca="false">G1456*0.95</f>
        <v>4.275</v>
      </c>
      <c r="I1456" s="68" t="s">
        <v>1898</v>
      </c>
      <c r="J1456" s="68" t="s">
        <v>28</v>
      </c>
      <c r="K1456" s="342"/>
      <c r="L1456" s="70"/>
      <c r="M1456" s="70"/>
      <c r="N1456" s="71" t="n">
        <f aca="false">O1456*G1456</f>
        <v>0</v>
      </c>
      <c r="O1456" s="327" t="n">
        <f aca="false">M1456+L1456*F1456</f>
        <v>0</v>
      </c>
      <c r="P1456" s="328" t="s">
        <v>29</v>
      </c>
      <c r="Q1456" s="62" t="n">
        <f aca="false">L1456*H1456*F1456</f>
        <v>0</v>
      </c>
      <c r="R1456" s="62" t="n">
        <f aca="false">R1455+Q1456</f>
        <v>220.5615</v>
      </c>
    </row>
    <row r="1457" s="1" customFormat="true" ht="12.8" hidden="false" customHeight="false" outlineLevel="0" collapsed="false">
      <c r="A1457" s="93"/>
      <c r="B1457" s="93" t="s">
        <v>1894</v>
      </c>
      <c r="C1457" s="135" t="s">
        <v>2256</v>
      </c>
      <c r="D1457" s="64" t="s">
        <v>2257</v>
      </c>
      <c r="E1457" s="65" t="s">
        <v>2246</v>
      </c>
      <c r="F1457" s="65" t="n">
        <v>10</v>
      </c>
      <c r="G1457" s="66" t="n">
        <v>5.2</v>
      </c>
      <c r="H1457" s="91" t="n">
        <f aca="false">G1457*0.95</f>
        <v>4.94</v>
      </c>
      <c r="I1457" s="68" t="s">
        <v>1898</v>
      </c>
      <c r="J1457" s="68" t="s">
        <v>28</v>
      </c>
      <c r="K1457" s="296"/>
      <c r="L1457" s="81"/>
      <c r="M1457" s="81"/>
      <c r="N1457" s="71" t="n">
        <f aca="false">O1457*G1457</f>
        <v>0</v>
      </c>
      <c r="O1457" s="327" t="n">
        <f aca="false">M1457+L1457*F1457</f>
        <v>0</v>
      </c>
      <c r="P1457" s="328" t="s">
        <v>29</v>
      </c>
      <c r="Q1457" s="62" t="n">
        <f aca="false">L1457*H1457*F1457</f>
        <v>0</v>
      </c>
      <c r="R1457" s="62" t="n">
        <f aca="false">R1456+Q1457</f>
        <v>220.5615</v>
      </c>
    </row>
    <row r="1458" s="1" customFormat="true" ht="12.8" hidden="false" customHeight="false" outlineLevel="0" collapsed="false">
      <c r="A1458" s="93" t="s">
        <v>50</v>
      </c>
      <c r="B1458" s="93" t="s">
        <v>1894</v>
      </c>
      <c r="C1458" s="94" t="s">
        <v>2258</v>
      </c>
      <c r="D1458" s="52" t="s">
        <v>2259</v>
      </c>
      <c r="E1458" s="53" t="s">
        <v>2219</v>
      </c>
      <c r="F1458" s="53" t="n">
        <v>1</v>
      </c>
      <c r="G1458" s="54" t="n">
        <v>76.8</v>
      </c>
      <c r="H1458" s="90" t="n">
        <f aca="false">G1458*0.95</f>
        <v>72.96</v>
      </c>
      <c r="I1458" s="56" t="s">
        <v>1898</v>
      </c>
      <c r="J1458" s="56" t="s">
        <v>28</v>
      </c>
      <c r="K1458" s="343"/>
      <c r="L1458" s="58"/>
      <c r="M1458" s="58"/>
      <c r="N1458" s="59" t="n">
        <f aca="false">O1458*G1458</f>
        <v>0</v>
      </c>
      <c r="O1458" s="325" t="n">
        <f aca="false">M1458+L1458*F1458</f>
        <v>0</v>
      </c>
      <c r="P1458" s="326" t="s">
        <v>29</v>
      </c>
      <c r="Q1458" s="62" t="n">
        <f aca="false">L1458*H1458*F1458</f>
        <v>0</v>
      </c>
      <c r="R1458" s="62" t="n">
        <f aca="false">R1457+Q1458</f>
        <v>220.5615</v>
      </c>
    </row>
    <row r="1459" s="1" customFormat="true" ht="12.8" hidden="false" customHeight="false" outlineLevel="0" collapsed="false">
      <c r="A1459" s="93" t="s">
        <v>50</v>
      </c>
      <c r="B1459" s="93" t="s">
        <v>1894</v>
      </c>
      <c r="C1459" s="135" t="s">
        <v>2260</v>
      </c>
      <c r="D1459" s="64" t="s">
        <v>2261</v>
      </c>
      <c r="E1459" s="65" t="s">
        <v>2219</v>
      </c>
      <c r="F1459" s="65" t="n">
        <v>1</v>
      </c>
      <c r="G1459" s="66" t="n">
        <v>72.7</v>
      </c>
      <c r="H1459" s="91" t="n">
        <f aca="false">G1459*0.95</f>
        <v>69.065</v>
      </c>
      <c r="I1459" s="68" t="s">
        <v>1898</v>
      </c>
      <c r="J1459" s="68" t="s">
        <v>28</v>
      </c>
      <c r="K1459" s="296"/>
      <c r="L1459" s="70"/>
      <c r="M1459" s="70"/>
      <c r="N1459" s="71" t="n">
        <f aca="false">O1459*G1459</f>
        <v>0</v>
      </c>
      <c r="O1459" s="327" t="n">
        <f aca="false">M1459+L1459*F1459</f>
        <v>0</v>
      </c>
      <c r="P1459" s="328" t="s">
        <v>29</v>
      </c>
      <c r="Q1459" s="62" t="n">
        <f aca="false">L1459*H1459*F1459</f>
        <v>0</v>
      </c>
      <c r="R1459" s="62" t="n">
        <f aca="false">R1458+Q1459</f>
        <v>220.5615</v>
      </c>
    </row>
    <row r="1460" s="1" customFormat="true" ht="12.8" hidden="false" customHeight="false" outlineLevel="0" collapsed="false">
      <c r="A1460" s="93" t="s">
        <v>50</v>
      </c>
      <c r="B1460" s="93" t="s">
        <v>1894</v>
      </c>
      <c r="C1460" s="135" t="s">
        <v>2262</v>
      </c>
      <c r="D1460" s="64" t="s">
        <v>2263</v>
      </c>
      <c r="E1460" s="65" t="s">
        <v>1819</v>
      </c>
      <c r="F1460" s="65" t="n">
        <v>1</v>
      </c>
      <c r="G1460" s="66" t="n">
        <v>26.65</v>
      </c>
      <c r="H1460" s="91" t="n">
        <f aca="false">G1460*0.95</f>
        <v>25.3175</v>
      </c>
      <c r="I1460" s="68" t="s">
        <v>1898</v>
      </c>
      <c r="J1460" s="68" t="s">
        <v>28</v>
      </c>
      <c r="K1460" s="296"/>
      <c r="L1460" s="70"/>
      <c r="M1460" s="70"/>
      <c r="N1460" s="71" t="n">
        <f aca="false">O1460*G1460</f>
        <v>0</v>
      </c>
      <c r="O1460" s="327" t="n">
        <f aca="false">M1460+L1460*F1460</f>
        <v>0</v>
      </c>
      <c r="P1460" s="328" t="s">
        <v>29</v>
      </c>
      <c r="Q1460" s="62" t="n">
        <f aca="false">L1460*H1460*F1460</f>
        <v>0</v>
      </c>
      <c r="R1460" s="62" t="n">
        <f aca="false">R1459+Q1460</f>
        <v>220.5615</v>
      </c>
    </row>
    <row r="1461" s="1" customFormat="true" ht="12.8" hidden="false" customHeight="false" outlineLevel="0" collapsed="false">
      <c r="A1461" s="93" t="s">
        <v>50</v>
      </c>
      <c r="B1461" s="93" t="s">
        <v>1894</v>
      </c>
      <c r="C1461" s="135" t="s">
        <v>2264</v>
      </c>
      <c r="D1461" s="64" t="s">
        <v>2265</v>
      </c>
      <c r="E1461" s="65" t="s">
        <v>2219</v>
      </c>
      <c r="F1461" s="65" t="n">
        <v>1</v>
      </c>
      <c r="G1461" s="66" t="n">
        <v>66.6</v>
      </c>
      <c r="H1461" s="91" t="n">
        <f aca="false">G1461*0.95</f>
        <v>63.27</v>
      </c>
      <c r="I1461" s="68" t="s">
        <v>1898</v>
      </c>
      <c r="J1461" s="68" t="s">
        <v>28</v>
      </c>
      <c r="K1461" s="296"/>
      <c r="L1461" s="70"/>
      <c r="M1461" s="70"/>
      <c r="N1461" s="71" t="n">
        <f aca="false">O1461*G1461</f>
        <v>0</v>
      </c>
      <c r="O1461" s="327" t="n">
        <f aca="false">M1461+L1461*F1461</f>
        <v>0</v>
      </c>
      <c r="P1461" s="328" t="s">
        <v>29</v>
      </c>
      <c r="Q1461" s="62" t="n">
        <f aca="false">L1461*H1461*F1461</f>
        <v>0</v>
      </c>
      <c r="R1461" s="62" t="n">
        <f aca="false">R1460+Q1461</f>
        <v>220.5615</v>
      </c>
    </row>
    <row r="1462" s="1" customFormat="true" ht="12.8" hidden="false" customHeight="false" outlineLevel="0" collapsed="false">
      <c r="A1462" s="93" t="s">
        <v>50</v>
      </c>
      <c r="B1462" s="93" t="s">
        <v>1894</v>
      </c>
      <c r="C1462" s="95" t="s">
        <v>2266</v>
      </c>
      <c r="D1462" s="75" t="s">
        <v>2267</v>
      </c>
      <c r="E1462" s="76" t="s">
        <v>1819</v>
      </c>
      <c r="F1462" s="76" t="n">
        <v>1</v>
      </c>
      <c r="G1462" s="77" t="n">
        <v>26.3</v>
      </c>
      <c r="H1462" s="92" t="n">
        <f aca="false">G1462*0.95</f>
        <v>24.985</v>
      </c>
      <c r="I1462" s="79" t="s">
        <v>1898</v>
      </c>
      <c r="J1462" s="79" t="s">
        <v>28</v>
      </c>
      <c r="K1462" s="344"/>
      <c r="L1462" s="81"/>
      <c r="M1462" s="81"/>
      <c r="N1462" s="82" t="n">
        <f aca="false">O1462*G1462</f>
        <v>0</v>
      </c>
      <c r="O1462" s="329" t="n">
        <f aca="false">M1462+L1462*F1462</f>
        <v>0</v>
      </c>
      <c r="P1462" s="330" t="s">
        <v>29</v>
      </c>
      <c r="Q1462" s="62" t="n">
        <f aca="false">L1462*H1462*F1462</f>
        <v>0</v>
      </c>
      <c r="R1462" s="62" t="n">
        <f aca="false">R1461+Q1462</f>
        <v>220.5615</v>
      </c>
    </row>
    <row r="1463" customFormat="false" ht="22.05" hidden="false" customHeight="false" outlineLevel="0" collapsed="false">
      <c r="A1463" s="48"/>
      <c r="B1463" s="48" t="s">
        <v>1894</v>
      </c>
      <c r="D1463" s="5" t="s">
        <v>2268</v>
      </c>
      <c r="E1463" s="5"/>
      <c r="F1463" s="5"/>
      <c r="G1463" s="5"/>
      <c r="H1463" s="206"/>
      <c r="I1463" s="5"/>
      <c r="J1463" s="5"/>
      <c r="K1463" s="5"/>
      <c r="L1463" s="5"/>
      <c r="M1463" s="5"/>
      <c r="N1463" s="5"/>
      <c r="O1463" s="5"/>
      <c r="P1463" s="5"/>
      <c r="Q1463" s="62" t="n">
        <f aca="false">L1463*H1463*F1463</f>
        <v>0</v>
      </c>
      <c r="R1463" s="62" t="n">
        <f aca="false">R1462+Q1463</f>
        <v>220.5615</v>
      </c>
      <c r="S1463" s="1"/>
      <c r="T1463" s="1"/>
      <c r="U1463" s="1"/>
      <c r="V1463" s="1"/>
      <c r="W1463" s="1"/>
      <c r="X1463" s="1"/>
      <c r="Y1463" s="1"/>
    </row>
    <row r="1464" s="1" customFormat="true" ht="12.8" hidden="false" customHeight="false" outlineLevel="0" collapsed="false">
      <c r="A1464" s="93"/>
      <c r="B1464" s="93" t="s">
        <v>1894</v>
      </c>
      <c r="C1464" s="94" t="s">
        <v>2269</v>
      </c>
      <c r="D1464" s="52" t="s">
        <v>2270</v>
      </c>
      <c r="E1464" s="53" t="s">
        <v>1878</v>
      </c>
      <c r="F1464" s="53" t="n">
        <v>16</v>
      </c>
      <c r="G1464" s="54" t="n">
        <v>3.54</v>
      </c>
      <c r="H1464" s="90" t="n">
        <f aca="false">G1464*0.95</f>
        <v>3.363</v>
      </c>
      <c r="I1464" s="56" t="s">
        <v>1898</v>
      </c>
      <c r="J1464" s="56" t="s">
        <v>28</v>
      </c>
      <c r="K1464" s="309"/>
      <c r="L1464" s="58"/>
      <c r="M1464" s="58"/>
      <c r="N1464" s="59" t="n">
        <f aca="false">O1464*G1464</f>
        <v>0</v>
      </c>
      <c r="O1464" s="325" t="n">
        <f aca="false">M1464+L1464*F1464</f>
        <v>0</v>
      </c>
      <c r="P1464" s="326" t="s">
        <v>29</v>
      </c>
      <c r="Q1464" s="62" t="n">
        <f aca="false">L1464*H1464*F1464</f>
        <v>0</v>
      </c>
      <c r="R1464" s="62" t="n">
        <f aca="false">R1463+Q1464</f>
        <v>220.5615</v>
      </c>
    </row>
    <row r="1465" s="1" customFormat="true" ht="12.8" hidden="false" customHeight="false" outlineLevel="0" collapsed="false">
      <c r="A1465" s="93"/>
      <c r="B1465" s="93" t="s">
        <v>1894</v>
      </c>
      <c r="C1465" s="135" t="s">
        <v>2271</v>
      </c>
      <c r="D1465" s="64" t="s">
        <v>2272</v>
      </c>
      <c r="E1465" s="65" t="s">
        <v>1878</v>
      </c>
      <c r="F1465" s="65" t="n">
        <v>16</v>
      </c>
      <c r="G1465" s="66" t="n">
        <v>3.34</v>
      </c>
      <c r="H1465" s="91" t="n">
        <f aca="false">G1465*0.95</f>
        <v>3.173</v>
      </c>
      <c r="I1465" s="68" t="s">
        <v>1898</v>
      </c>
      <c r="J1465" s="68" t="s">
        <v>28</v>
      </c>
      <c r="K1465" s="310"/>
      <c r="L1465" s="70"/>
      <c r="M1465" s="70"/>
      <c r="N1465" s="71" t="n">
        <f aca="false">O1465*G1465</f>
        <v>0</v>
      </c>
      <c r="O1465" s="327" t="n">
        <f aca="false">M1465+L1465*F1465</f>
        <v>0</v>
      </c>
      <c r="P1465" s="328" t="s">
        <v>29</v>
      </c>
      <c r="Q1465" s="62" t="n">
        <f aca="false">L1465*H1465*F1465</f>
        <v>0</v>
      </c>
      <c r="R1465" s="62" t="n">
        <f aca="false">R1464+Q1465</f>
        <v>220.5615</v>
      </c>
    </row>
    <row r="1466" s="1" customFormat="true" ht="12.8" hidden="false" customHeight="false" outlineLevel="0" collapsed="false">
      <c r="A1466" s="93"/>
      <c r="B1466" s="93" t="s">
        <v>1894</v>
      </c>
      <c r="C1466" s="135" t="s">
        <v>2273</v>
      </c>
      <c r="D1466" s="64" t="s">
        <v>2274</v>
      </c>
      <c r="E1466" s="65" t="s">
        <v>1878</v>
      </c>
      <c r="F1466" s="65" t="n">
        <v>16</v>
      </c>
      <c r="G1466" s="66" t="n">
        <v>3.34</v>
      </c>
      <c r="H1466" s="91" t="n">
        <f aca="false">G1466*0.95</f>
        <v>3.173</v>
      </c>
      <c r="I1466" s="68" t="s">
        <v>1898</v>
      </c>
      <c r="J1466" s="68" t="s">
        <v>28</v>
      </c>
      <c r="K1466" s="310"/>
      <c r="L1466" s="70"/>
      <c r="M1466" s="70"/>
      <c r="N1466" s="71" t="n">
        <f aca="false">O1466*G1466</f>
        <v>0</v>
      </c>
      <c r="O1466" s="327" t="n">
        <f aca="false">M1466+L1466*F1466</f>
        <v>0</v>
      </c>
      <c r="P1466" s="328" t="s">
        <v>29</v>
      </c>
      <c r="Q1466" s="62" t="n">
        <f aca="false">L1466*H1466*F1466</f>
        <v>0</v>
      </c>
      <c r="R1466" s="62" t="n">
        <f aca="false">R1465+Q1466</f>
        <v>220.5615</v>
      </c>
    </row>
    <row r="1467" s="1" customFormat="true" ht="12.8" hidden="false" customHeight="false" outlineLevel="0" collapsed="false">
      <c r="A1467" s="93"/>
      <c r="B1467" s="93" t="s">
        <v>1894</v>
      </c>
      <c r="C1467" s="135" t="s">
        <v>2275</v>
      </c>
      <c r="D1467" s="64" t="s">
        <v>2276</v>
      </c>
      <c r="E1467" s="65" t="s">
        <v>1878</v>
      </c>
      <c r="F1467" s="65" t="n">
        <v>16</v>
      </c>
      <c r="G1467" s="66" t="n">
        <v>3.4</v>
      </c>
      <c r="H1467" s="91" t="n">
        <f aca="false">G1467*0.95</f>
        <v>3.23</v>
      </c>
      <c r="I1467" s="68" t="s">
        <v>1898</v>
      </c>
      <c r="J1467" s="68" t="s">
        <v>28</v>
      </c>
      <c r="K1467" s="296"/>
      <c r="L1467" s="70"/>
      <c r="M1467" s="70"/>
      <c r="N1467" s="71" t="n">
        <f aca="false">O1467*G1467</f>
        <v>0</v>
      </c>
      <c r="O1467" s="327" t="n">
        <f aca="false">M1467+L1467*F1467</f>
        <v>0</v>
      </c>
      <c r="P1467" s="328" t="s">
        <v>29</v>
      </c>
      <c r="Q1467" s="62" t="n">
        <f aca="false">L1467*H1467*F1467</f>
        <v>0</v>
      </c>
      <c r="R1467" s="62" t="n">
        <f aca="false">R1466+Q1467</f>
        <v>220.5615</v>
      </c>
    </row>
    <row r="1468" s="1" customFormat="true" ht="12.8" hidden="false" customHeight="false" outlineLevel="0" collapsed="false">
      <c r="A1468" s="93"/>
      <c r="B1468" s="93" t="s">
        <v>1894</v>
      </c>
      <c r="C1468" s="135" t="s">
        <v>2277</v>
      </c>
      <c r="D1468" s="64" t="s">
        <v>2278</v>
      </c>
      <c r="E1468" s="65" t="s">
        <v>1878</v>
      </c>
      <c r="F1468" s="65" t="n">
        <v>16</v>
      </c>
      <c r="G1468" s="66" t="n">
        <v>3.47</v>
      </c>
      <c r="H1468" s="91" t="n">
        <f aca="false">G1468*0.95</f>
        <v>3.2965</v>
      </c>
      <c r="I1468" s="68" t="s">
        <v>1898</v>
      </c>
      <c r="J1468" s="68" t="s">
        <v>28</v>
      </c>
      <c r="K1468" s="296"/>
      <c r="L1468" s="70"/>
      <c r="M1468" s="70"/>
      <c r="N1468" s="71" t="n">
        <f aca="false">O1468*G1468</f>
        <v>0</v>
      </c>
      <c r="O1468" s="327" t="n">
        <f aca="false">M1468+L1468*F1468</f>
        <v>0</v>
      </c>
      <c r="P1468" s="328" t="s">
        <v>29</v>
      </c>
      <c r="Q1468" s="62" t="n">
        <f aca="false">L1468*H1468*F1468</f>
        <v>0</v>
      </c>
      <c r="R1468" s="62" t="n">
        <f aca="false">R1467+Q1468</f>
        <v>220.5615</v>
      </c>
    </row>
    <row r="1469" s="1" customFormat="true" ht="12.8" hidden="false" customHeight="false" outlineLevel="0" collapsed="false">
      <c r="A1469" s="93"/>
      <c r="B1469" s="93" t="s">
        <v>1894</v>
      </c>
      <c r="C1469" s="135" t="s">
        <v>2279</v>
      </c>
      <c r="D1469" s="64" t="s">
        <v>2280</v>
      </c>
      <c r="E1469" s="65" t="s">
        <v>1878</v>
      </c>
      <c r="F1469" s="65" t="n">
        <v>16</v>
      </c>
      <c r="G1469" s="66" t="n">
        <v>4.05</v>
      </c>
      <c r="H1469" s="91" t="n">
        <f aca="false">G1469*0.95</f>
        <v>3.8475</v>
      </c>
      <c r="I1469" s="68" t="s">
        <v>1898</v>
      </c>
      <c r="J1469" s="68" t="s">
        <v>28</v>
      </c>
      <c r="K1469" s="296" t="s">
        <v>1835</v>
      </c>
      <c r="L1469" s="70"/>
      <c r="M1469" s="70"/>
      <c r="N1469" s="71" t="n">
        <f aca="false">O1469*G1469</f>
        <v>0</v>
      </c>
      <c r="O1469" s="327" t="n">
        <f aca="false">M1469+L1469*F1469</f>
        <v>0</v>
      </c>
      <c r="P1469" s="328" t="s">
        <v>29</v>
      </c>
      <c r="Q1469" s="62" t="n">
        <f aca="false">L1469*H1469*F1469</f>
        <v>0</v>
      </c>
      <c r="R1469" s="62" t="n">
        <f aca="false">R1468+Q1469</f>
        <v>220.5615</v>
      </c>
    </row>
    <row r="1470" s="1" customFormat="true" ht="12.8" hidden="false" customHeight="false" outlineLevel="0" collapsed="false">
      <c r="A1470" s="93"/>
      <c r="B1470" s="93" t="s">
        <v>1894</v>
      </c>
      <c r="C1470" s="135" t="s">
        <v>2281</v>
      </c>
      <c r="D1470" s="64" t="s">
        <v>2282</v>
      </c>
      <c r="E1470" s="65" t="s">
        <v>1878</v>
      </c>
      <c r="F1470" s="65" t="n">
        <v>16</v>
      </c>
      <c r="G1470" s="66" t="n">
        <v>3.47</v>
      </c>
      <c r="H1470" s="91" t="n">
        <f aca="false">G1470*0.95</f>
        <v>3.2965</v>
      </c>
      <c r="I1470" s="68" t="s">
        <v>1898</v>
      </c>
      <c r="J1470" s="68" t="s">
        <v>28</v>
      </c>
      <c r="K1470" s="296" t="s">
        <v>1835</v>
      </c>
      <c r="L1470" s="70"/>
      <c r="M1470" s="70"/>
      <c r="N1470" s="71" t="n">
        <f aca="false">O1470*G1470</f>
        <v>0</v>
      </c>
      <c r="O1470" s="327" t="n">
        <f aca="false">M1470+L1470*F1470</f>
        <v>0</v>
      </c>
      <c r="P1470" s="328" t="s">
        <v>29</v>
      </c>
      <c r="Q1470" s="62" t="n">
        <f aca="false">L1470*H1470*F1470</f>
        <v>0</v>
      </c>
      <c r="R1470" s="62" t="n">
        <f aca="false">R1469+Q1470</f>
        <v>220.5615</v>
      </c>
    </row>
    <row r="1471" s="1" customFormat="true" ht="12.8" hidden="false" customHeight="false" outlineLevel="0" collapsed="false">
      <c r="A1471" s="93"/>
      <c r="B1471" s="93" t="s">
        <v>1894</v>
      </c>
      <c r="C1471" s="135" t="s">
        <v>2283</v>
      </c>
      <c r="D1471" s="64" t="s">
        <v>2284</v>
      </c>
      <c r="E1471" s="65" t="s">
        <v>1878</v>
      </c>
      <c r="F1471" s="65" t="n">
        <v>16</v>
      </c>
      <c r="G1471" s="66" t="n">
        <v>3.62</v>
      </c>
      <c r="H1471" s="91" t="n">
        <f aca="false">G1471*0.95</f>
        <v>3.439</v>
      </c>
      <c r="I1471" s="68" t="s">
        <v>1898</v>
      </c>
      <c r="J1471" s="68" t="s">
        <v>28</v>
      </c>
      <c r="K1471" s="296" t="s">
        <v>1835</v>
      </c>
      <c r="L1471" s="81"/>
      <c r="M1471" s="81"/>
      <c r="N1471" s="71" t="n">
        <f aca="false">O1471*G1471</f>
        <v>0</v>
      </c>
      <c r="O1471" s="327" t="n">
        <f aca="false">M1471+L1471*F1471</f>
        <v>0</v>
      </c>
      <c r="P1471" s="328" t="s">
        <v>29</v>
      </c>
      <c r="Q1471" s="62" t="n">
        <f aca="false">L1471*H1471*F1471</f>
        <v>0</v>
      </c>
      <c r="R1471" s="62" t="n">
        <f aca="false">R1470+Q1471</f>
        <v>220.5615</v>
      </c>
    </row>
    <row r="1472" s="1" customFormat="true" ht="12.8" hidden="false" customHeight="false" outlineLevel="0" collapsed="false">
      <c r="A1472" s="93"/>
      <c r="B1472" s="93" t="s">
        <v>1894</v>
      </c>
      <c r="C1472" s="94" t="s">
        <v>2285</v>
      </c>
      <c r="D1472" s="52" t="s">
        <v>2286</v>
      </c>
      <c r="E1472" s="53" t="s">
        <v>1817</v>
      </c>
      <c r="F1472" s="53" t="n">
        <v>10</v>
      </c>
      <c r="G1472" s="54" t="n">
        <v>4.2</v>
      </c>
      <c r="H1472" s="90" t="n">
        <f aca="false">G1472*0.95</f>
        <v>3.99</v>
      </c>
      <c r="I1472" s="56" t="s">
        <v>1898</v>
      </c>
      <c r="J1472" s="56" t="s">
        <v>28</v>
      </c>
      <c r="K1472" s="60"/>
      <c r="L1472" s="58"/>
      <c r="M1472" s="58"/>
      <c r="N1472" s="59" t="n">
        <f aca="false">O1472*G1472</f>
        <v>0</v>
      </c>
      <c r="O1472" s="325" t="n">
        <f aca="false">M1472+L1472*F1472</f>
        <v>0</v>
      </c>
      <c r="P1472" s="326" t="s">
        <v>29</v>
      </c>
      <c r="Q1472" s="62" t="n">
        <f aca="false">L1472*H1472*F1472</f>
        <v>0</v>
      </c>
      <c r="R1472" s="62" t="n">
        <f aca="false">R1471+Q1472</f>
        <v>220.5615</v>
      </c>
    </row>
    <row r="1473" s="1" customFormat="true" ht="12.8" hidden="false" customHeight="false" outlineLevel="0" collapsed="false">
      <c r="A1473" s="93"/>
      <c r="B1473" s="93" t="s">
        <v>1894</v>
      </c>
      <c r="C1473" s="135" t="s">
        <v>2287</v>
      </c>
      <c r="D1473" s="64" t="s">
        <v>2288</v>
      </c>
      <c r="E1473" s="65" t="s">
        <v>1817</v>
      </c>
      <c r="F1473" s="65" t="n">
        <v>5</v>
      </c>
      <c r="G1473" s="66" t="n">
        <v>5.25</v>
      </c>
      <c r="H1473" s="91" t="n">
        <f aca="false">G1473*0.95</f>
        <v>4.9875</v>
      </c>
      <c r="I1473" s="68" t="s">
        <v>1898</v>
      </c>
      <c r="J1473" s="68" t="s">
        <v>28</v>
      </c>
      <c r="K1473" s="310"/>
      <c r="L1473" s="70"/>
      <c r="M1473" s="70"/>
      <c r="N1473" s="71" t="n">
        <f aca="false">O1473*G1473</f>
        <v>0</v>
      </c>
      <c r="O1473" s="327" t="n">
        <f aca="false">M1473+L1473*F1473</f>
        <v>0</v>
      </c>
      <c r="P1473" s="328" t="s">
        <v>29</v>
      </c>
      <c r="Q1473" s="62" t="n">
        <f aca="false">L1473*H1473*F1473</f>
        <v>0</v>
      </c>
      <c r="R1473" s="62" t="n">
        <f aca="false">R1472+Q1473</f>
        <v>220.5615</v>
      </c>
    </row>
    <row r="1474" s="1" customFormat="true" ht="12.8" hidden="false" customHeight="false" outlineLevel="0" collapsed="false">
      <c r="A1474" s="93"/>
      <c r="B1474" s="93" t="s">
        <v>1894</v>
      </c>
      <c r="C1474" s="95" t="s">
        <v>2289</v>
      </c>
      <c r="D1474" s="75" t="s">
        <v>2290</v>
      </c>
      <c r="E1474" s="76" t="s">
        <v>1873</v>
      </c>
      <c r="F1474" s="76" t="n">
        <v>5</v>
      </c>
      <c r="G1474" s="77" t="n">
        <v>5.2</v>
      </c>
      <c r="H1474" s="92" t="n">
        <f aca="false">G1474*0.95</f>
        <v>4.94</v>
      </c>
      <c r="I1474" s="79" t="s">
        <v>1898</v>
      </c>
      <c r="J1474" s="79" t="s">
        <v>28</v>
      </c>
      <c r="K1474" s="311"/>
      <c r="L1474" s="81"/>
      <c r="M1474" s="81"/>
      <c r="N1474" s="82" t="n">
        <f aca="false">O1474*G1474</f>
        <v>0</v>
      </c>
      <c r="O1474" s="329" t="n">
        <f aca="false">M1474+L1474*F1474</f>
        <v>0</v>
      </c>
      <c r="P1474" s="330" t="s">
        <v>29</v>
      </c>
      <c r="Q1474" s="62" t="n">
        <f aca="false">L1474*H1474*F1474</f>
        <v>0</v>
      </c>
      <c r="R1474" s="62" t="n">
        <f aca="false">R1473+Q1474</f>
        <v>220.5615</v>
      </c>
    </row>
    <row r="1475" customFormat="false" ht="22.05" hidden="false" customHeight="false" outlineLevel="0" collapsed="false">
      <c r="A1475" s="48" t="s">
        <v>50</v>
      </c>
      <c r="B1475" s="48" t="s">
        <v>1894</v>
      </c>
      <c r="D1475" s="5" t="s">
        <v>2291</v>
      </c>
      <c r="E1475" s="85"/>
      <c r="F1475" s="85"/>
      <c r="G1475" s="85"/>
      <c r="H1475" s="86"/>
      <c r="I1475" s="85"/>
      <c r="J1475" s="85"/>
      <c r="K1475" s="85"/>
      <c r="L1475" s="88"/>
      <c r="M1475" s="88"/>
      <c r="O1475" s="88"/>
      <c r="P1475" s="89"/>
      <c r="Q1475" s="62" t="n">
        <f aca="false">L1475*H1475*F1475</f>
        <v>0</v>
      </c>
      <c r="R1475" s="62" t="n">
        <f aca="false">R1474+Q1475</f>
        <v>220.5615</v>
      </c>
      <c r="S1475" s="1"/>
      <c r="T1475" s="1"/>
      <c r="U1475" s="1"/>
      <c r="V1475" s="1"/>
      <c r="W1475" s="1"/>
      <c r="X1475" s="1"/>
      <c r="Y1475" s="1"/>
    </row>
    <row r="1476" s="1" customFormat="true" ht="12.8" hidden="false" customHeight="false" outlineLevel="0" collapsed="false">
      <c r="A1476" s="93" t="s">
        <v>50</v>
      </c>
      <c r="B1476" s="93" t="s">
        <v>1894</v>
      </c>
      <c r="C1476" s="94" t="s">
        <v>2292</v>
      </c>
      <c r="D1476" s="52" t="s">
        <v>2293</v>
      </c>
      <c r="E1476" s="53" t="s">
        <v>2294</v>
      </c>
      <c r="F1476" s="53" t="n">
        <v>1</v>
      </c>
      <c r="G1476" s="54" t="n">
        <v>40</v>
      </c>
      <c r="H1476" s="90" t="n">
        <f aca="false">G1476*0.95</f>
        <v>38</v>
      </c>
      <c r="I1476" s="56" t="s">
        <v>1898</v>
      </c>
      <c r="J1476" s="56" t="s">
        <v>28</v>
      </c>
      <c r="K1476" s="266" t="s">
        <v>1835</v>
      </c>
      <c r="L1476" s="58"/>
      <c r="M1476" s="58"/>
      <c r="N1476" s="59" t="n">
        <f aca="false">O1476*G1476</f>
        <v>0</v>
      </c>
      <c r="O1476" s="325" t="n">
        <f aca="false">M1476+L1476*F1476</f>
        <v>0</v>
      </c>
      <c r="P1476" s="326" t="s">
        <v>29</v>
      </c>
      <c r="Q1476" s="62" t="n">
        <f aca="false">L1476*H1476*F1476</f>
        <v>0</v>
      </c>
      <c r="R1476" s="62" t="n">
        <f aca="false">R1475+Q1476</f>
        <v>220.5615</v>
      </c>
    </row>
    <row r="1477" s="1" customFormat="true" ht="12.8" hidden="false" customHeight="false" outlineLevel="0" collapsed="false">
      <c r="A1477" s="93" t="s">
        <v>50</v>
      </c>
      <c r="B1477" s="93" t="s">
        <v>1894</v>
      </c>
      <c r="C1477" s="135" t="s">
        <v>2295</v>
      </c>
      <c r="D1477" s="64" t="s">
        <v>2296</v>
      </c>
      <c r="E1477" s="65" t="s">
        <v>2297</v>
      </c>
      <c r="F1477" s="65" t="n">
        <v>1</v>
      </c>
      <c r="G1477" s="66" t="n">
        <v>40</v>
      </c>
      <c r="H1477" s="91" t="n">
        <f aca="false">G1477*0.95</f>
        <v>38</v>
      </c>
      <c r="I1477" s="68" t="s">
        <v>1898</v>
      </c>
      <c r="J1477" s="68" t="s">
        <v>28</v>
      </c>
      <c r="K1477" s="296" t="s">
        <v>1835</v>
      </c>
      <c r="L1477" s="70"/>
      <c r="M1477" s="70"/>
      <c r="N1477" s="71" t="n">
        <f aca="false">O1477*G1477</f>
        <v>0</v>
      </c>
      <c r="O1477" s="327" t="n">
        <f aca="false">M1477+L1477*F1477</f>
        <v>0</v>
      </c>
      <c r="P1477" s="328" t="s">
        <v>29</v>
      </c>
      <c r="Q1477" s="62" t="n">
        <f aca="false">L1477*H1477*F1477</f>
        <v>0</v>
      </c>
      <c r="R1477" s="62" t="n">
        <f aca="false">R1476+Q1477</f>
        <v>220.5615</v>
      </c>
    </row>
    <row r="1478" s="1" customFormat="true" ht="12.8" hidden="false" customHeight="false" outlineLevel="0" collapsed="false">
      <c r="A1478" s="93" t="s">
        <v>50</v>
      </c>
      <c r="B1478" s="93" t="s">
        <v>1894</v>
      </c>
      <c r="C1478" s="135" t="s">
        <v>2298</v>
      </c>
      <c r="D1478" s="64" t="s">
        <v>2299</v>
      </c>
      <c r="E1478" s="65" t="s">
        <v>2297</v>
      </c>
      <c r="F1478" s="65" t="n">
        <v>1</v>
      </c>
      <c r="G1478" s="66" t="n">
        <v>37.25</v>
      </c>
      <c r="H1478" s="91" t="n">
        <f aca="false">G1478*0.95</f>
        <v>35.3875</v>
      </c>
      <c r="I1478" s="68" t="s">
        <v>1898</v>
      </c>
      <c r="J1478" s="68" t="s">
        <v>28</v>
      </c>
      <c r="K1478" s="296"/>
      <c r="L1478" s="70"/>
      <c r="M1478" s="70"/>
      <c r="N1478" s="71" t="n">
        <f aca="false">O1478*G1478</f>
        <v>0</v>
      </c>
      <c r="O1478" s="327" t="n">
        <f aca="false">M1478+L1478*F1478</f>
        <v>0</v>
      </c>
      <c r="P1478" s="328" t="s">
        <v>29</v>
      </c>
      <c r="Q1478" s="62" t="n">
        <f aca="false">L1478*H1478*F1478</f>
        <v>0</v>
      </c>
      <c r="R1478" s="62" t="n">
        <f aca="false">R1477+Q1478</f>
        <v>220.5615</v>
      </c>
    </row>
    <row r="1479" s="1" customFormat="true" ht="12.8" hidden="false" customHeight="false" outlineLevel="0" collapsed="false">
      <c r="A1479" s="93" t="s">
        <v>50</v>
      </c>
      <c r="B1479" s="93" t="s">
        <v>1894</v>
      </c>
      <c r="C1479" s="135" t="s">
        <v>2300</v>
      </c>
      <c r="D1479" s="64" t="s">
        <v>2301</v>
      </c>
      <c r="E1479" s="65" t="s">
        <v>2297</v>
      </c>
      <c r="F1479" s="65" t="n">
        <v>1</v>
      </c>
      <c r="G1479" s="66" t="n">
        <v>36.1</v>
      </c>
      <c r="H1479" s="91" t="n">
        <f aca="false">G1479*0.95</f>
        <v>34.295</v>
      </c>
      <c r="I1479" s="68" t="s">
        <v>1898</v>
      </c>
      <c r="J1479" s="68" t="s">
        <v>28</v>
      </c>
      <c r="K1479" s="296"/>
      <c r="L1479" s="70"/>
      <c r="M1479" s="70"/>
      <c r="N1479" s="71" t="n">
        <f aca="false">O1479*G1479</f>
        <v>0</v>
      </c>
      <c r="O1479" s="327" t="n">
        <f aca="false">M1479+L1479*F1479</f>
        <v>0</v>
      </c>
      <c r="P1479" s="328" t="s">
        <v>29</v>
      </c>
      <c r="Q1479" s="62" t="n">
        <f aca="false">L1479*H1479*F1479</f>
        <v>0</v>
      </c>
      <c r="R1479" s="62" t="n">
        <f aca="false">R1478+Q1479</f>
        <v>220.5615</v>
      </c>
    </row>
    <row r="1480" s="1" customFormat="true" ht="12.8" hidden="false" customHeight="false" outlineLevel="0" collapsed="false">
      <c r="A1480" s="93" t="s">
        <v>50</v>
      </c>
      <c r="B1480" s="93" t="s">
        <v>1894</v>
      </c>
      <c r="C1480" s="135" t="s">
        <v>2302</v>
      </c>
      <c r="D1480" s="64" t="s">
        <v>2303</v>
      </c>
      <c r="E1480" s="65" t="s">
        <v>2297</v>
      </c>
      <c r="F1480" s="65" t="n">
        <v>1</v>
      </c>
      <c r="G1480" s="66" t="n">
        <v>38</v>
      </c>
      <c r="H1480" s="91" t="n">
        <f aca="false">G1480*0.95</f>
        <v>36.1</v>
      </c>
      <c r="I1480" s="68" t="s">
        <v>1898</v>
      </c>
      <c r="J1480" s="68" t="s">
        <v>28</v>
      </c>
      <c r="K1480" s="296"/>
      <c r="L1480" s="70"/>
      <c r="M1480" s="70"/>
      <c r="N1480" s="71" t="n">
        <f aca="false">O1480*G1480</f>
        <v>0</v>
      </c>
      <c r="O1480" s="327" t="n">
        <f aca="false">M1480+L1480*F1480</f>
        <v>0</v>
      </c>
      <c r="P1480" s="328" t="n">
        <v>20</v>
      </c>
      <c r="Q1480" s="62" t="n">
        <f aca="false">L1480*H1480*F1480</f>
        <v>0</v>
      </c>
      <c r="R1480" s="62" t="n">
        <f aca="false">R1479+Q1480</f>
        <v>220.5615</v>
      </c>
    </row>
    <row r="1481" s="1" customFormat="true" ht="12.8" hidden="false" customHeight="false" outlineLevel="0" collapsed="false">
      <c r="A1481" s="93" t="s">
        <v>50</v>
      </c>
      <c r="B1481" s="93" t="s">
        <v>1894</v>
      </c>
      <c r="C1481" s="95" t="s">
        <v>2304</v>
      </c>
      <c r="D1481" s="64" t="s">
        <v>2305</v>
      </c>
      <c r="E1481" s="76" t="s">
        <v>2297</v>
      </c>
      <c r="F1481" s="76" t="n">
        <v>1</v>
      </c>
      <c r="G1481" s="77" t="n">
        <v>42</v>
      </c>
      <c r="H1481" s="91" t="n">
        <f aca="false">G1481*0.95</f>
        <v>39.9</v>
      </c>
      <c r="I1481" s="68" t="s">
        <v>1898</v>
      </c>
      <c r="J1481" s="68" t="s">
        <v>28</v>
      </c>
      <c r="K1481" s="296"/>
      <c r="L1481" s="81"/>
      <c r="M1481" s="81"/>
      <c r="N1481" s="71" t="n">
        <f aca="false">O1481*G1481</f>
        <v>0</v>
      </c>
      <c r="O1481" s="327" t="n">
        <f aca="false">M1481+L1481*F1481</f>
        <v>0</v>
      </c>
      <c r="P1481" s="328" t="n">
        <v>20</v>
      </c>
      <c r="Q1481" s="62" t="n">
        <f aca="false">L1481*H1481*F1481</f>
        <v>0</v>
      </c>
      <c r="R1481" s="62" t="n">
        <f aca="false">R1480+Q1481</f>
        <v>220.5615</v>
      </c>
    </row>
    <row r="1482" s="1" customFormat="true" ht="12.8" hidden="false" customHeight="false" outlineLevel="0" collapsed="false">
      <c r="A1482" s="93" t="s">
        <v>50</v>
      </c>
      <c r="B1482" s="93" t="s">
        <v>1894</v>
      </c>
      <c r="C1482" s="94" t="s">
        <v>2306</v>
      </c>
      <c r="D1482" s="52" t="s">
        <v>2307</v>
      </c>
      <c r="E1482" s="53" t="s">
        <v>2219</v>
      </c>
      <c r="F1482" s="53" t="n">
        <v>1</v>
      </c>
      <c r="G1482" s="54" t="n">
        <v>29.1</v>
      </c>
      <c r="H1482" s="90" t="n">
        <f aca="false">G1482*0.95</f>
        <v>27.645</v>
      </c>
      <c r="I1482" s="56" t="s">
        <v>1898</v>
      </c>
      <c r="J1482" s="56" t="s">
        <v>28</v>
      </c>
      <c r="K1482" s="266"/>
      <c r="L1482" s="58"/>
      <c r="M1482" s="58"/>
      <c r="N1482" s="59" t="n">
        <f aca="false">O1482*G1482</f>
        <v>0</v>
      </c>
      <c r="O1482" s="325" t="n">
        <f aca="false">M1482+L1482*F1482</f>
        <v>0</v>
      </c>
      <c r="P1482" s="326" t="s">
        <v>29</v>
      </c>
      <c r="Q1482" s="62" t="n">
        <f aca="false">L1482*H1482*F1482</f>
        <v>0</v>
      </c>
      <c r="R1482" s="62" t="n">
        <f aca="false">R1481+Q1482</f>
        <v>220.5615</v>
      </c>
    </row>
    <row r="1483" s="1" customFormat="true" ht="12.8" hidden="false" customHeight="false" outlineLevel="0" collapsed="false">
      <c r="A1483" s="93" t="s">
        <v>50</v>
      </c>
      <c r="B1483" s="93" t="s">
        <v>1894</v>
      </c>
      <c r="C1483" s="135" t="s">
        <v>2308</v>
      </c>
      <c r="D1483" s="64" t="s">
        <v>2309</v>
      </c>
      <c r="E1483" s="65" t="s">
        <v>2219</v>
      </c>
      <c r="F1483" s="65" t="n">
        <v>1</v>
      </c>
      <c r="G1483" s="66" t="n">
        <v>26.75</v>
      </c>
      <c r="H1483" s="91" t="n">
        <f aca="false">G1483*0.95</f>
        <v>25.4125</v>
      </c>
      <c r="I1483" s="68" t="s">
        <v>1898</v>
      </c>
      <c r="J1483" s="68" t="s">
        <v>28</v>
      </c>
      <c r="K1483" s="296"/>
      <c r="L1483" s="70"/>
      <c r="M1483" s="70"/>
      <c r="N1483" s="71" t="n">
        <f aca="false">O1483*G1483</f>
        <v>0</v>
      </c>
      <c r="O1483" s="327" t="n">
        <f aca="false">M1483+L1483*F1483</f>
        <v>0</v>
      </c>
      <c r="P1483" s="328" t="s">
        <v>29</v>
      </c>
      <c r="Q1483" s="62" t="n">
        <f aca="false">L1483*H1483*F1483</f>
        <v>0</v>
      </c>
      <c r="R1483" s="62" t="n">
        <f aca="false">R1482+Q1483</f>
        <v>220.5615</v>
      </c>
    </row>
    <row r="1484" s="1" customFormat="true" ht="12.8" hidden="false" customHeight="false" outlineLevel="0" collapsed="false">
      <c r="A1484" s="93" t="s">
        <v>50</v>
      </c>
      <c r="B1484" s="93" t="s">
        <v>1894</v>
      </c>
      <c r="C1484" s="135" t="s">
        <v>2310</v>
      </c>
      <c r="D1484" s="64" t="s">
        <v>2311</v>
      </c>
      <c r="E1484" s="65" t="s">
        <v>2219</v>
      </c>
      <c r="F1484" s="65" t="n">
        <v>1</v>
      </c>
      <c r="G1484" s="66" t="n">
        <v>29.2</v>
      </c>
      <c r="H1484" s="91" t="n">
        <f aca="false">G1484*0.95</f>
        <v>27.74</v>
      </c>
      <c r="I1484" s="68" t="s">
        <v>1898</v>
      </c>
      <c r="J1484" s="68" t="s">
        <v>28</v>
      </c>
      <c r="K1484" s="296"/>
      <c r="L1484" s="70"/>
      <c r="M1484" s="70"/>
      <c r="N1484" s="71" t="n">
        <f aca="false">O1484*G1484</f>
        <v>0</v>
      </c>
      <c r="O1484" s="327" t="n">
        <f aca="false">M1484+L1484*F1484</f>
        <v>0</v>
      </c>
      <c r="P1484" s="328" t="n">
        <v>20</v>
      </c>
      <c r="Q1484" s="62" t="n">
        <f aca="false">L1484*H1484*F1484</f>
        <v>0</v>
      </c>
      <c r="R1484" s="62" t="n">
        <f aca="false">R1483+Q1484</f>
        <v>220.5615</v>
      </c>
    </row>
    <row r="1485" s="1" customFormat="true" ht="12.8" hidden="false" customHeight="false" outlineLevel="0" collapsed="false">
      <c r="A1485" s="93" t="s">
        <v>50</v>
      </c>
      <c r="B1485" s="93" t="s">
        <v>1894</v>
      </c>
      <c r="C1485" s="135" t="s">
        <v>2312</v>
      </c>
      <c r="D1485" s="64" t="s">
        <v>2313</v>
      </c>
      <c r="E1485" s="65" t="s">
        <v>2219</v>
      </c>
      <c r="F1485" s="65" t="n">
        <v>1</v>
      </c>
      <c r="G1485" s="66" t="n">
        <v>32.45</v>
      </c>
      <c r="H1485" s="91" t="n">
        <f aca="false">G1485*0.95</f>
        <v>30.8275</v>
      </c>
      <c r="I1485" s="68" t="s">
        <v>1898</v>
      </c>
      <c r="J1485" s="68" t="s">
        <v>28</v>
      </c>
      <c r="K1485" s="296"/>
      <c r="L1485" s="81"/>
      <c r="M1485" s="81"/>
      <c r="N1485" s="71" t="n">
        <f aca="false">O1485*G1485</f>
        <v>0</v>
      </c>
      <c r="O1485" s="327" t="n">
        <f aca="false">M1485+L1485*F1485</f>
        <v>0</v>
      </c>
      <c r="P1485" s="328" t="n">
        <v>20</v>
      </c>
      <c r="Q1485" s="62" t="n">
        <f aca="false">L1485*H1485*F1485</f>
        <v>0</v>
      </c>
      <c r="R1485" s="62" t="n">
        <f aca="false">R1484+Q1485</f>
        <v>220.5615</v>
      </c>
    </row>
    <row r="1486" s="1" customFormat="true" ht="12.8" hidden="false" customHeight="false" outlineLevel="0" collapsed="false">
      <c r="A1486" s="93" t="s">
        <v>50</v>
      </c>
      <c r="B1486" s="93" t="s">
        <v>1894</v>
      </c>
      <c r="C1486" s="142" t="s">
        <v>2314</v>
      </c>
      <c r="D1486" s="98" t="s">
        <v>2315</v>
      </c>
      <c r="E1486" s="99" t="s">
        <v>2219</v>
      </c>
      <c r="F1486" s="99" t="n">
        <v>1</v>
      </c>
      <c r="G1486" s="100" t="n">
        <v>30.6</v>
      </c>
      <c r="H1486" s="101" t="n">
        <f aca="false">G1486*0.95</f>
        <v>29.07</v>
      </c>
      <c r="I1486" s="102" t="s">
        <v>1898</v>
      </c>
      <c r="J1486" s="102" t="s">
        <v>28</v>
      </c>
      <c r="K1486" s="307"/>
      <c r="L1486" s="104"/>
      <c r="M1486" s="104"/>
      <c r="N1486" s="105" t="n">
        <f aca="false">O1486*G1486</f>
        <v>0</v>
      </c>
      <c r="O1486" s="204" t="n">
        <f aca="false">M1486+L1486*F1486</f>
        <v>0</v>
      </c>
      <c r="P1486" s="331" t="s">
        <v>29</v>
      </c>
      <c r="Q1486" s="62" t="n">
        <f aca="false">L1486*H1486*F1486</f>
        <v>0</v>
      </c>
      <c r="R1486" s="62" t="n">
        <f aca="false">R1485+Q1486</f>
        <v>220.5615</v>
      </c>
    </row>
    <row r="1487" s="1" customFormat="true" ht="12.8" hidden="false" customHeight="false" outlineLevel="0" collapsed="false">
      <c r="A1487" s="93" t="s">
        <v>50</v>
      </c>
      <c r="B1487" s="93" t="s">
        <v>1894</v>
      </c>
      <c r="C1487" s="135" t="s">
        <v>2316</v>
      </c>
      <c r="D1487" s="64" t="s">
        <v>2317</v>
      </c>
      <c r="E1487" s="65" t="s">
        <v>2294</v>
      </c>
      <c r="F1487" s="65" t="n">
        <v>1</v>
      </c>
      <c r="G1487" s="66" t="n">
        <v>44</v>
      </c>
      <c r="H1487" s="91" t="n">
        <f aca="false">G1487*0.95</f>
        <v>41.8</v>
      </c>
      <c r="I1487" s="68" t="s">
        <v>1898</v>
      </c>
      <c r="J1487" s="68" t="s">
        <v>28</v>
      </c>
      <c r="K1487" s="296" t="s">
        <v>1835</v>
      </c>
      <c r="L1487" s="58"/>
      <c r="M1487" s="58"/>
      <c r="N1487" s="71" t="n">
        <f aca="false">O1487*G1487</f>
        <v>0</v>
      </c>
      <c r="O1487" s="327" t="n">
        <f aca="false">M1487+L1487*F1487</f>
        <v>0</v>
      </c>
      <c r="P1487" s="328" t="s">
        <v>29</v>
      </c>
      <c r="Q1487" s="62" t="n">
        <f aca="false">L1487*H1487*F1487</f>
        <v>0</v>
      </c>
      <c r="R1487" s="62" t="n">
        <f aca="false">R1486+Q1487</f>
        <v>220.5615</v>
      </c>
    </row>
    <row r="1488" s="1" customFormat="true" ht="12.8" hidden="false" customHeight="false" outlineLevel="0" collapsed="false">
      <c r="A1488" s="93" t="s">
        <v>50</v>
      </c>
      <c r="B1488" s="93" t="s">
        <v>1894</v>
      </c>
      <c r="C1488" s="95" t="s">
        <v>2318</v>
      </c>
      <c r="D1488" s="75" t="s">
        <v>2319</v>
      </c>
      <c r="E1488" s="76" t="s">
        <v>2297</v>
      </c>
      <c r="F1488" s="76" t="n">
        <v>1</v>
      </c>
      <c r="G1488" s="77" t="n">
        <v>42</v>
      </c>
      <c r="H1488" s="92" t="n">
        <f aca="false">G1488*0.95</f>
        <v>39.9</v>
      </c>
      <c r="I1488" s="79" t="s">
        <v>1898</v>
      </c>
      <c r="J1488" s="79" t="s">
        <v>28</v>
      </c>
      <c r="K1488" s="311" t="s">
        <v>1835</v>
      </c>
      <c r="L1488" s="81"/>
      <c r="M1488" s="81"/>
      <c r="N1488" s="82" t="n">
        <f aca="false">O1488*G1488</f>
        <v>0</v>
      </c>
      <c r="O1488" s="329" t="n">
        <f aca="false">M1488+L1488*F1488</f>
        <v>0</v>
      </c>
      <c r="P1488" s="330" t="s">
        <v>29</v>
      </c>
      <c r="Q1488" s="62" t="n">
        <f aca="false">L1488*H1488*F1488</f>
        <v>0</v>
      </c>
      <c r="R1488" s="62" t="n">
        <f aca="false">R1487+Q1488</f>
        <v>220.5615</v>
      </c>
    </row>
    <row r="1489" customFormat="false" ht="13.8" hidden="false" customHeight="false" outlineLevel="0" collapsed="false">
      <c r="A1489" s="48"/>
      <c r="B1489" s="48"/>
      <c r="Q1489" s="62" t="n">
        <f aca="false">L1489*H1489*F1489</f>
        <v>0</v>
      </c>
      <c r="R1489" s="62" t="n">
        <f aca="false">R1488+Q1489</f>
        <v>220.5615</v>
      </c>
      <c r="S1489" s="1"/>
      <c r="T1489" s="1"/>
      <c r="U1489" s="1"/>
      <c r="V1489" s="1"/>
      <c r="W1489" s="1"/>
      <c r="X1489" s="1"/>
      <c r="Y1489" s="1"/>
    </row>
    <row r="1490" customFormat="false" ht="33.85" hidden="false" customHeight="false" outlineLevel="0" collapsed="false">
      <c r="A1490" s="48"/>
      <c r="B1490" s="48" t="s">
        <v>1894</v>
      </c>
      <c r="D1490" s="33" t="s">
        <v>2320</v>
      </c>
      <c r="E1490" s="33"/>
      <c r="F1490" s="33"/>
      <c r="G1490" s="33"/>
      <c r="H1490" s="33"/>
      <c r="I1490" s="33"/>
      <c r="J1490" s="33"/>
      <c r="K1490" s="33"/>
      <c r="Q1490" s="62" t="n">
        <f aca="false">L1490*H1490*F1490</f>
        <v>0</v>
      </c>
      <c r="R1490" s="62" t="n">
        <f aca="false">R1489+Q1490</f>
        <v>220.5615</v>
      </c>
      <c r="S1490" s="1"/>
      <c r="T1490" s="1"/>
      <c r="U1490" s="1"/>
      <c r="V1490" s="1"/>
      <c r="W1490" s="1"/>
      <c r="X1490" s="1"/>
      <c r="Y1490" s="1"/>
    </row>
    <row r="1491" customFormat="false" ht="13.8" hidden="false" customHeight="true" outlineLevel="0" collapsed="false">
      <c r="A1491" s="117"/>
      <c r="B1491" s="117"/>
      <c r="C1491" s="7"/>
      <c r="D1491" s="7"/>
      <c r="E1491" s="34" t="s">
        <v>4</v>
      </c>
      <c r="F1491" s="35" t="s">
        <v>5</v>
      </c>
      <c r="G1491" s="36" t="s">
        <v>6</v>
      </c>
      <c r="H1491" s="37" t="s">
        <v>7</v>
      </c>
      <c r="I1491" s="38" t="s">
        <v>8</v>
      </c>
      <c r="J1491" s="39" t="s">
        <v>9</v>
      </c>
      <c r="K1491" s="264" t="s">
        <v>10</v>
      </c>
      <c r="L1491" s="41" t="s">
        <v>11</v>
      </c>
      <c r="M1491" s="41"/>
      <c r="N1491" s="41"/>
      <c r="O1491" s="41"/>
      <c r="P1491" s="41"/>
      <c r="Q1491" s="62"/>
      <c r="R1491" s="62" t="n">
        <f aca="false">R1490+Q1491</f>
        <v>220.5615</v>
      </c>
      <c r="S1491" s="1"/>
      <c r="T1491" s="1"/>
      <c r="U1491" s="1"/>
      <c r="V1491" s="1"/>
      <c r="W1491" s="1"/>
      <c r="X1491" s="1"/>
      <c r="Y1491" s="1"/>
    </row>
    <row r="1492" customFormat="false" ht="14.25" hidden="false" customHeight="true" outlineLevel="0" collapsed="false">
      <c r="A1492" s="48"/>
      <c r="B1492" s="48"/>
      <c r="C1492" s="43" t="s">
        <v>14</v>
      </c>
      <c r="D1492" s="43" t="s">
        <v>15</v>
      </c>
      <c r="E1492" s="34"/>
      <c r="F1492" s="35"/>
      <c r="G1492" s="36"/>
      <c r="H1492" s="37"/>
      <c r="I1492" s="38"/>
      <c r="J1492" s="39"/>
      <c r="K1492" s="264"/>
      <c r="L1492" s="210" t="s">
        <v>16</v>
      </c>
      <c r="M1492" s="210"/>
      <c r="N1492" s="45" t="s">
        <v>17</v>
      </c>
      <c r="O1492" s="46" t="s">
        <v>18</v>
      </c>
      <c r="P1492" s="47" t="s">
        <v>19</v>
      </c>
      <c r="Q1492" s="62"/>
      <c r="R1492" s="62" t="n">
        <f aca="false">R1491+Q1492</f>
        <v>220.5615</v>
      </c>
      <c r="S1492" s="1"/>
      <c r="T1492" s="1"/>
      <c r="U1492" s="1"/>
      <c r="V1492" s="1"/>
      <c r="W1492" s="1"/>
      <c r="X1492" s="1"/>
      <c r="Y1492" s="1"/>
    </row>
    <row r="1493" customFormat="false" ht="13.8" hidden="false" customHeight="false" outlineLevel="0" collapsed="false">
      <c r="A1493" s="48"/>
      <c r="B1493" s="48"/>
      <c r="C1493" s="43"/>
      <c r="D1493" s="43"/>
      <c r="E1493" s="34"/>
      <c r="F1493" s="35"/>
      <c r="G1493" s="36"/>
      <c r="H1493" s="37"/>
      <c r="I1493" s="38"/>
      <c r="J1493" s="39"/>
      <c r="K1493" s="264"/>
      <c r="L1493" s="210"/>
      <c r="M1493" s="210"/>
      <c r="N1493" s="45"/>
      <c r="O1493" s="46"/>
      <c r="P1493" s="47"/>
      <c r="Q1493" s="62" t="n">
        <f aca="false">L1493*H1493*F1493</f>
        <v>0</v>
      </c>
      <c r="R1493" s="62" t="n">
        <f aca="false">R1492+Q1493</f>
        <v>220.5615</v>
      </c>
      <c r="S1493" s="1"/>
      <c r="T1493" s="1"/>
      <c r="U1493" s="1"/>
      <c r="V1493" s="1"/>
      <c r="W1493" s="1"/>
      <c r="X1493" s="1"/>
      <c r="Y1493" s="1"/>
    </row>
    <row r="1494" customFormat="false" ht="22.05" hidden="false" customHeight="false" outlineLevel="0" collapsed="false">
      <c r="A1494" s="48" t="s">
        <v>50</v>
      </c>
      <c r="B1494" s="48" t="s">
        <v>1894</v>
      </c>
      <c r="D1494" s="5" t="s">
        <v>2321</v>
      </c>
      <c r="E1494" s="5"/>
      <c r="F1494" s="5"/>
      <c r="G1494" s="5"/>
      <c r="H1494" s="206"/>
      <c r="I1494" s="5"/>
      <c r="J1494" s="5"/>
      <c r="K1494" s="5"/>
      <c r="L1494" s="5"/>
      <c r="M1494" s="5"/>
      <c r="N1494" s="5"/>
      <c r="O1494" s="5"/>
      <c r="P1494" s="5"/>
      <c r="Q1494" s="62" t="n">
        <f aca="false">L1494*H1494*F1494</f>
        <v>0</v>
      </c>
      <c r="R1494" s="62" t="n">
        <f aca="false">R1493+Q1494</f>
        <v>220.5615</v>
      </c>
      <c r="S1494" s="1"/>
      <c r="T1494" s="1"/>
      <c r="U1494" s="1"/>
      <c r="V1494" s="1"/>
      <c r="W1494" s="1"/>
      <c r="X1494" s="1"/>
      <c r="Y1494" s="1"/>
    </row>
    <row r="1495" s="1" customFormat="true" ht="12.8" hidden="false" customHeight="false" outlineLevel="0" collapsed="false">
      <c r="A1495" s="93" t="s">
        <v>50</v>
      </c>
      <c r="B1495" s="93" t="s">
        <v>1894</v>
      </c>
      <c r="C1495" s="142" t="s">
        <v>2322</v>
      </c>
      <c r="D1495" s="98" t="s">
        <v>2323</v>
      </c>
      <c r="E1495" s="99" t="s">
        <v>1885</v>
      </c>
      <c r="F1495" s="99" t="n">
        <v>1</v>
      </c>
      <c r="G1495" s="100" t="n">
        <v>68.5</v>
      </c>
      <c r="H1495" s="101" t="n">
        <f aca="false">G1495*0.95</f>
        <v>65.075</v>
      </c>
      <c r="I1495" s="102" t="s">
        <v>2324</v>
      </c>
      <c r="J1495" s="102" t="s">
        <v>28</v>
      </c>
      <c r="K1495" s="345"/>
      <c r="L1495" s="104"/>
      <c r="M1495" s="104"/>
      <c r="N1495" s="105" t="n">
        <f aca="false">O1495*G1495</f>
        <v>0</v>
      </c>
      <c r="O1495" s="204" t="n">
        <f aca="false">M1495+L1495*F1495</f>
        <v>0</v>
      </c>
      <c r="P1495" s="331" t="s">
        <v>29</v>
      </c>
      <c r="Q1495" s="62" t="n">
        <f aca="false">L1495*H1495*F1495</f>
        <v>0</v>
      </c>
      <c r="R1495" s="62" t="n">
        <f aca="false">R1494+Q1495</f>
        <v>220.5615</v>
      </c>
    </row>
    <row r="1496" s="1" customFormat="true" ht="12.8" hidden="false" customHeight="false" outlineLevel="0" collapsed="false">
      <c r="A1496" s="93"/>
      <c r="B1496" s="93" t="s">
        <v>1894</v>
      </c>
      <c r="C1496" s="94" t="s">
        <v>2325</v>
      </c>
      <c r="D1496" s="52" t="s">
        <v>2326</v>
      </c>
      <c r="E1496" s="53" t="s">
        <v>2327</v>
      </c>
      <c r="F1496" s="53" t="n">
        <v>6</v>
      </c>
      <c r="G1496" s="54" t="n">
        <v>5.5</v>
      </c>
      <c r="H1496" s="90" t="n">
        <f aca="false">G1496*0.95</f>
        <v>5.225</v>
      </c>
      <c r="I1496" s="56" t="s">
        <v>2324</v>
      </c>
      <c r="J1496" s="56" t="s">
        <v>28</v>
      </c>
      <c r="K1496" s="130"/>
      <c r="L1496" s="58"/>
      <c r="M1496" s="58"/>
      <c r="N1496" s="59" t="n">
        <f aca="false">O1496*G1496</f>
        <v>0</v>
      </c>
      <c r="O1496" s="325" t="n">
        <f aca="false">M1496+L1496*F1496</f>
        <v>0</v>
      </c>
      <c r="P1496" s="326" t="s">
        <v>29</v>
      </c>
      <c r="Q1496" s="62" t="n">
        <f aca="false">L1496*H1496*F1496</f>
        <v>0</v>
      </c>
      <c r="R1496" s="62" t="n">
        <f aca="false">R1495+Q1496</f>
        <v>220.5615</v>
      </c>
    </row>
    <row r="1497" s="1" customFormat="true" ht="12.8" hidden="false" customHeight="false" outlineLevel="0" collapsed="false">
      <c r="A1497" s="93"/>
      <c r="B1497" s="93" t="s">
        <v>1894</v>
      </c>
      <c r="C1497" s="95" t="s">
        <v>2328</v>
      </c>
      <c r="D1497" s="75" t="s">
        <v>2326</v>
      </c>
      <c r="E1497" s="76" t="s">
        <v>2329</v>
      </c>
      <c r="F1497" s="76" t="n">
        <v>6</v>
      </c>
      <c r="G1497" s="77" t="n">
        <v>11.3</v>
      </c>
      <c r="H1497" s="92" t="n">
        <f aca="false">G1497*0.95</f>
        <v>10.735</v>
      </c>
      <c r="I1497" s="79" t="s">
        <v>2324</v>
      </c>
      <c r="J1497" s="79" t="s">
        <v>28</v>
      </c>
      <c r="K1497" s="132"/>
      <c r="L1497" s="81"/>
      <c r="M1497" s="81"/>
      <c r="N1497" s="82" t="n">
        <f aca="false">O1497*G1497</f>
        <v>0</v>
      </c>
      <c r="O1497" s="329" t="n">
        <f aca="false">M1497+L1497*F1497</f>
        <v>0</v>
      </c>
      <c r="P1497" s="330" t="s">
        <v>29</v>
      </c>
      <c r="Q1497" s="62" t="n">
        <f aca="false">L1497*H1497*F1497</f>
        <v>0</v>
      </c>
      <c r="R1497" s="62" t="n">
        <f aca="false">R1496+Q1497</f>
        <v>220.5615</v>
      </c>
    </row>
    <row r="1498" s="1" customFormat="true" ht="12.8" hidden="false" customHeight="true" outlineLevel="0" collapsed="false">
      <c r="A1498" s="93"/>
      <c r="B1498" s="93" t="s">
        <v>1894</v>
      </c>
      <c r="C1498" s="94" t="s">
        <v>2330</v>
      </c>
      <c r="D1498" s="52" t="s">
        <v>2331</v>
      </c>
      <c r="E1498" s="53" t="s">
        <v>2327</v>
      </c>
      <c r="F1498" s="53" t="n">
        <v>6</v>
      </c>
      <c r="G1498" s="54" t="n">
        <v>5.71</v>
      </c>
      <c r="H1498" s="90" t="n">
        <f aca="false">G1498*0.95</f>
        <v>5.4245</v>
      </c>
      <c r="I1498" s="56" t="s">
        <v>2324</v>
      </c>
      <c r="J1498" s="56" t="s">
        <v>28</v>
      </c>
      <c r="K1498" s="346" t="s">
        <v>2332</v>
      </c>
      <c r="L1498" s="58"/>
      <c r="M1498" s="58"/>
      <c r="N1498" s="59" t="n">
        <f aca="false">O1498*G1498</f>
        <v>0</v>
      </c>
      <c r="O1498" s="325" t="n">
        <f aca="false">M1498+L1498*F1498</f>
        <v>0</v>
      </c>
      <c r="P1498" s="326" t="s">
        <v>29</v>
      </c>
      <c r="Q1498" s="62" t="n">
        <f aca="false">L1498*H1498*F1498</f>
        <v>0</v>
      </c>
      <c r="R1498" s="62" t="n">
        <f aca="false">R1497+Q1498</f>
        <v>220.5615</v>
      </c>
    </row>
    <row r="1499" s="1" customFormat="true" ht="12.8" hidden="false" customHeight="false" outlineLevel="0" collapsed="false">
      <c r="A1499" s="93"/>
      <c r="B1499" s="93" t="s">
        <v>1894</v>
      </c>
      <c r="C1499" s="135" t="s">
        <v>2333</v>
      </c>
      <c r="D1499" s="64" t="s">
        <v>2331</v>
      </c>
      <c r="E1499" s="65" t="s">
        <v>2329</v>
      </c>
      <c r="F1499" s="65" t="n">
        <v>6</v>
      </c>
      <c r="G1499" s="66" t="n">
        <v>11.81</v>
      </c>
      <c r="H1499" s="91" t="n">
        <f aca="false">G1499*0.95</f>
        <v>11.2195</v>
      </c>
      <c r="I1499" s="68" t="s">
        <v>2324</v>
      </c>
      <c r="J1499" s="68" t="s">
        <v>28</v>
      </c>
      <c r="K1499" s="346"/>
      <c r="L1499" s="70"/>
      <c r="M1499" s="70"/>
      <c r="N1499" s="71" t="n">
        <f aca="false">O1499*G1499</f>
        <v>0</v>
      </c>
      <c r="O1499" s="327" t="n">
        <f aca="false">M1499+L1499*F1499</f>
        <v>0</v>
      </c>
      <c r="P1499" s="328" t="s">
        <v>29</v>
      </c>
      <c r="Q1499" s="62" t="n">
        <f aca="false">L1499*H1499*F1499</f>
        <v>0</v>
      </c>
      <c r="R1499" s="62" t="n">
        <f aca="false">R1498+Q1499</f>
        <v>220.5615</v>
      </c>
    </row>
    <row r="1500" s="1" customFormat="true" ht="12.8" hidden="false" customHeight="false" outlineLevel="0" collapsed="false">
      <c r="A1500" s="93" t="s">
        <v>50</v>
      </c>
      <c r="B1500" s="93" t="s">
        <v>1894</v>
      </c>
      <c r="C1500" s="95" t="s">
        <v>2334</v>
      </c>
      <c r="D1500" s="75" t="s">
        <v>2331</v>
      </c>
      <c r="E1500" s="76" t="s">
        <v>1885</v>
      </c>
      <c r="F1500" s="76" t="n">
        <v>1</v>
      </c>
      <c r="G1500" s="77" t="n">
        <v>75.4</v>
      </c>
      <c r="H1500" s="92" t="n">
        <f aca="false">G1500*0.95</f>
        <v>71.63</v>
      </c>
      <c r="I1500" s="79" t="s">
        <v>2324</v>
      </c>
      <c r="J1500" s="79" t="s">
        <v>28</v>
      </c>
      <c r="K1500" s="346"/>
      <c r="L1500" s="81"/>
      <c r="M1500" s="81"/>
      <c r="N1500" s="82" t="n">
        <f aca="false">O1500*G1500</f>
        <v>0</v>
      </c>
      <c r="O1500" s="329" t="n">
        <f aca="false">M1500+L1500*F1500</f>
        <v>0</v>
      </c>
      <c r="P1500" s="330" t="s">
        <v>29</v>
      </c>
      <c r="Q1500" s="62" t="n">
        <f aca="false">L1500*H1500*F1500</f>
        <v>0</v>
      </c>
      <c r="R1500" s="62" t="n">
        <f aca="false">R1499+Q1500</f>
        <v>220.5615</v>
      </c>
    </row>
    <row r="1501" s="1" customFormat="true" ht="12.8" hidden="false" customHeight="false" outlineLevel="0" collapsed="false">
      <c r="A1501" s="93"/>
      <c r="B1501" s="93" t="s">
        <v>1894</v>
      </c>
      <c r="C1501" s="94" t="s">
        <v>2335</v>
      </c>
      <c r="D1501" s="52" t="s">
        <v>2336</v>
      </c>
      <c r="E1501" s="53" t="s">
        <v>2327</v>
      </c>
      <c r="F1501" s="53" t="n">
        <v>6</v>
      </c>
      <c r="G1501" s="54" t="n">
        <v>6.55</v>
      </c>
      <c r="H1501" s="90" t="n">
        <f aca="false">G1501*0.95</f>
        <v>6.2225</v>
      </c>
      <c r="I1501" s="56" t="s">
        <v>2324</v>
      </c>
      <c r="J1501" s="56" t="s">
        <v>28</v>
      </c>
      <c r="K1501" s="346"/>
      <c r="L1501" s="58"/>
      <c r="M1501" s="58"/>
      <c r="N1501" s="59" t="n">
        <f aca="false">O1501*G1501</f>
        <v>0</v>
      </c>
      <c r="O1501" s="325" t="n">
        <f aca="false">M1501+L1501*F1501</f>
        <v>0</v>
      </c>
      <c r="P1501" s="326" t="s">
        <v>29</v>
      </c>
      <c r="Q1501" s="62" t="n">
        <f aca="false">L1501*H1501*F1501</f>
        <v>0</v>
      </c>
      <c r="R1501" s="62" t="n">
        <f aca="false">R1500+Q1501</f>
        <v>220.5615</v>
      </c>
    </row>
    <row r="1502" s="1" customFormat="true" ht="12.8" hidden="false" customHeight="false" outlineLevel="0" collapsed="false">
      <c r="A1502" s="93"/>
      <c r="B1502" s="93" t="s">
        <v>1894</v>
      </c>
      <c r="C1502" s="95" t="s">
        <v>2337</v>
      </c>
      <c r="D1502" s="75" t="s">
        <v>2336</v>
      </c>
      <c r="E1502" s="76" t="s">
        <v>2329</v>
      </c>
      <c r="F1502" s="76" t="n">
        <v>6</v>
      </c>
      <c r="G1502" s="77" t="n">
        <v>13.5</v>
      </c>
      <c r="H1502" s="92" t="n">
        <f aca="false">G1502*0.95</f>
        <v>12.825</v>
      </c>
      <c r="I1502" s="79" t="s">
        <v>2324</v>
      </c>
      <c r="J1502" s="79" t="s">
        <v>28</v>
      </c>
      <c r="K1502" s="346"/>
      <c r="L1502" s="81"/>
      <c r="M1502" s="81"/>
      <c r="N1502" s="82" t="n">
        <f aca="false">O1502*G1502</f>
        <v>0</v>
      </c>
      <c r="O1502" s="329" t="n">
        <f aca="false">M1502+L1502*F1502</f>
        <v>0</v>
      </c>
      <c r="P1502" s="330" t="s">
        <v>29</v>
      </c>
      <c r="Q1502" s="62" t="n">
        <f aca="false">L1502*H1502*F1502</f>
        <v>0</v>
      </c>
      <c r="R1502" s="62" t="n">
        <f aca="false">R1501+Q1502</f>
        <v>220.5615</v>
      </c>
    </row>
    <row r="1503" s="1" customFormat="true" ht="12.8" hidden="false" customHeight="false" outlineLevel="0" collapsed="false">
      <c r="A1503" s="93"/>
      <c r="B1503" s="93" t="s">
        <v>1894</v>
      </c>
      <c r="C1503" s="142" t="s">
        <v>2338</v>
      </c>
      <c r="D1503" s="98" t="s">
        <v>2339</v>
      </c>
      <c r="E1503" s="99" t="s">
        <v>2327</v>
      </c>
      <c r="F1503" s="99" t="n">
        <v>6</v>
      </c>
      <c r="G1503" s="100" t="n">
        <v>6.1</v>
      </c>
      <c r="H1503" s="101" t="n">
        <f aca="false">G1503*0.95</f>
        <v>5.795</v>
      </c>
      <c r="I1503" s="102" t="s">
        <v>2324</v>
      </c>
      <c r="J1503" s="102" t="s">
        <v>28</v>
      </c>
      <c r="K1503" s="346"/>
      <c r="L1503" s="104"/>
      <c r="M1503" s="104"/>
      <c r="N1503" s="105" t="n">
        <f aca="false">O1503*G1503</f>
        <v>0</v>
      </c>
      <c r="O1503" s="204" t="n">
        <f aca="false">M1503+L1503*F1503</f>
        <v>0</v>
      </c>
      <c r="P1503" s="331" t="s">
        <v>29</v>
      </c>
      <c r="Q1503" s="62" t="n">
        <f aca="false">L1503*H1503*F1503</f>
        <v>0</v>
      </c>
      <c r="R1503" s="62" t="n">
        <f aca="false">R1502+Q1503</f>
        <v>220.5615</v>
      </c>
    </row>
    <row r="1504" s="1" customFormat="true" ht="12.8" hidden="false" customHeight="false" outlineLevel="0" collapsed="false">
      <c r="A1504" s="93"/>
      <c r="B1504" s="93" t="s">
        <v>1894</v>
      </c>
      <c r="C1504" s="94" t="s">
        <v>2340</v>
      </c>
      <c r="D1504" s="52" t="s">
        <v>2341</v>
      </c>
      <c r="E1504" s="53" t="s">
        <v>2342</v>
      </c>
      <c r="F1504" s="53" t="n">
        <v>6</v>
      </c>
      <c r="G1504" s="54" t="n">
        <v>6.35</v>
      </c>
      <c r="H1504" s="90" t="n">
        <f aca="false">G1504*0.95</f>
        <v>6.0325</v>
      </c>
      <c r="I1504" s="56" t="s">
        <v>2324</v>
      </c>
      <c r="J1504" s="56" t="s">
        <v>28</v>
      </c>
      <c r="K1504" s="346"/>
      <c r="L1504" s="104"/>
      <c r="M1504" s="104"/>
      <c r="N1504" s="59" t="n">
        <f aca="false">O1504*G1504</f>
        <v>0</v>
      </c>
      <c r="O1504" s="325" t="n">
        <f aca="false">M1504+L1504*F1504</f>
        <v>0</v>
      </c>
      <c r="P1504" s="326" t="s">
        <v>29</v>
      </c>
      <c r="Q1504" s="62" t="n">
        <f aca="false">L1504*H1504*F1504</f>
        <v>0</v>
      </c>
      <c r="R1504" s="62" t="n">
        <f aca="false">R1503+Q1504</f>
        <v>220.5615</v>
      </c>
    </row>
    <row r="1505" s="1" customFormat="true" ht="12.8" hidden="false" customHeight="false" outlineLevel="0" collapsed="false">
      <c r="A1505" s="93"/>
      <c r="B1505" s="93" t="s">
        <v>1894</v>
      </c>
      <c r="C1505" s="142" t="s">
        <v>2343</v>
      </c>
      <c r="D1505" s="98" t="s">
        <v>2344</v>
      </c>
      <c r="E1505" s="99" t="s">
        <v>2342</v>
      </c>
      <c r="F1505" s="99" t="n">
        <v>6</v>
      </c>
      <c r="G1505" s="100" t="n">
        <v>6</v>
      </c>
      <c r="H1505" s="101" t="n">
        <f aca="false">G1505*0.95</f>
        <v>5.7</v>
      </c>
      <c r="I1505" s="102" t="s">
        <v>2324</v>
      </c>
      <c r="J1505" s="102" t="s">
        <v>28</v>
      </c>
      <c r="K1505" s="346"/>
      <c r="L1505" s="104"/>
      <c r="M1505" s="104"/>
      <c r="N1505" s="105" t="n">
        <f aca="false">O1505*G1505</f>
        <v>0</v>
      </c>
      <c r="O1505" s="204" t="n">
        <f aca="false">M1505+L1505*F1505</f>
        <v>0</v>
      </c>
      <c r="P1505" s="331" t="s">
        <v>29</v>
      </c>
      <c r="Q1505" s="62" t="n">
        <f aca="false">L1505*H1505*F1505</f>
        <v>0</v>
      </c>
      <c r="R1505" s="62" t="n">
        <f aca="false">R1504+Q1505</f>
        <v>220.5615</v>
      </c>
    </row>
    <row r="1506" customFormat="false" ht="33.85" hidden="false" customHeight="false" outlineLevel="0" collapsed="false">
      <c r="A1506" s="48"/>
      <c r="B1506" s="48" t="s">
        <v>2345</v>
      </c>
      <c r="D1506" s="33" t="s">
        <v>2346</v>
      </c>
      <c r="E1506" s="33"/>
      <c r="F1506" s="33"/>
      <c r="G1506" s="33"/>
      <c r="H1506" s="33"/>
      <c r="I1506" s="33"/>
      <c r="J1506" s="33"/>
      <c r="K1506" s="33"/>
      <c r="Q1506" s="62" t="n">
        <f aca="false">L1506*H1506*F1506</f>
        <v>0</v>
      </c>
      <c r="R1506" s="62" t="n">
        <f aca="false">R1505+Q1506</f>
        <v>220.5615</v>
      </c>
      <c r="S1506" s="1"/>
      <c r="T1506" s="1"/>
      <c r="U1506" s="1"/>
      <c r="V1506" s="1"/>
      <c r="W1506" s="1"/>
      <c r="X1506" s="1"/>
      <c r="Y1506" s="1"/>
    </row>
    <row r="1507" customFormat="false" ht="13.8" hidden="false" customHeight="true" outlineLevel="0" collapsed="false">
      <c r="A1507" s="117"/>
      <c r="B1507" s="117"/>
      <c r="C1507" s="7"/>
      <c r="D1507" s="7"/>
      <c r="E1507" s="34" t="s">
        <v>4</v>
      </c>
      <c r="F1507" s="35" t="s">
        <v>5</v>
      </c>
      <c r="G1507" s="36" t="s">
        <v>6</v>
      </c>
      <c r="H1507" s="37" t="s">
        <v>7</v>
      </c>
      <c r="I1507" s="38" t="s">
        <v>8</v>
      </c>
      <c r="J1507" s="39" t="s">
        <v>9</v>
      </c>
      <c r="K1507" s="264" t="s">
        <v>2347</v>
      </c>
      <c r="L1507" s="41" t="s">
        <v>11</v>
      </c>
      <c r="M1507" s="41"/>
      <c r="N1507" s="41"/>
      <c r="O1507" s="41"/>
      <c r="P1507" s="41"/>
      <c r="Q1507" s="62"/>
      <c r="R1507" s="62" t="n">
        <f aca="false">R1506+Q1507</f>
        <v>220.5615</v>
      </c>
      <c r="S1507" s="1"/>
      <c r="T1507" s="1"/>
      <c r="U1507" s="1"/>
      <c r="V1507" s="1"/>
      <c r="W1507" s="1"/>
      <c r="X1507" s="1"/>
      <c r="Y1507" s="1"/>
    </row>
    <row r="1508" customFormat="false" ht="14.25" hidden="false" customHeight="true" outlineLevel="0" collapsed="false">
      <c r="A1508" s="48"/>
      <c r="B1508" s="48"/>
      <c r="C1508" s="43" t="s">
        <v>14</v>
      </c>
      <c r="D1508" s="43" t="s">
        <v>15</v>
      </c>
      <c r="E1508" s="34"/>
      <c r="F1508" s="35"/>
      <c r="G1508" s="36"/>
      <c r="H1508" s="37"/>
      <c r="I1508" s="38"/>
      <c r="J1508" s="39"/>
      <c r="K1508" s="264"/>
      <c r="L1508" s="210" t="s">
        <v>16</v>
      </c>
      <c r="M1508" s="210"/>
      <c r="N1508" s="45" t="s">
        <v>17</v>
      </c>
      <c r="O1508" s="46" t="s">
        <v>18</v>
      </c>
      <c r="P1508" s="47" t="s">
        <v>19</v>
      </c>
      <c r="Q1508" s="62"/>
      <c r="R1508" s="62" t="n">
        <f aca="false">R1507+Q1508</f>
        <v>220.5615</v>
      </c>
      <c r="S1508" s="1"/>
      <c r="T1508" s="1"/>
      <c r="U1508" s="1"/>
      <c r="V1508" s="1"/>
      <c r="W1508" s="1"/>
      <c r="X1508" s="1"/>
      <c r="Y1508" s="1"/>
    </row>
    <row r="1509" customFormat="false" ht="13.8" hidden="false" customHeight="false" outlineLevel="0" collapsed="false">
      <c r="A1509" s="48"/>
      <c r="B1509" s="48"/>
      <c r="C1509" s="43"/>
      <c r="D1509" s="43"/>
      <c r="E1509" s="34"/>
      <c r="F1509" s="35"/>
      <c r="G1509" s="36"/>
      <c r="H1509" s="37"/>
      <c r="I1509" s="38"/>
      <c r="J1509" s="39"/>
      <c r="K1509" s="264"/>
      <c r="L1509" s="210"/>
      <c r="M1509" s="210"/>
      <c r="N1509" s="45"/>
      <c r="O1509" s="46"/>
      <c r="P1509" s="47"/>
      <c r="Q1509" s="62" t="n">
        <f aca="false">L1509*H1509*F1509</f>
        <v>0</v>
      </c>
      <c r="R1509" s="62" t="n">
        <f aca="false">R1508+Q1509</f>
        <v>220.5615</v>
      </c>
      <c r="S1509" s="1"/>
      <c r="T1509" s="1"/>
      <c r="U1509" s="1"/>
      <c r="V1509" s="1"/>
      <c r="W1509" s="1"/>
      <c r="X1509" s="1"/>
      <c r="Y1509" s="1"/>
    </row>
    <row r="1510" customFormat="false" ht="22.05" hidden="false" customHeight="false" outlineLevel="0" collapsed="false">
      <c r="A1510" s="48"/>
      <c r="B1510" s="48" t="s">
        <v>2345</v>
      </c>
      <c r="D1510" s="5" t="s">
        <v>2348</v>
      </c>
      <c r="E1510" s="5"/>
      <c r="F1510" s="5"/>
      <c r="G1510" s="5"/>
      <c r="H1510" s="206"/>
      <c r="I1510" s="5"/>
      <c r="J1510" s="5"/>
      <c r="K1510" s="5"/>
      <c r="L1510" s="5"/>
      <c r="M1510" s="5"/>
      <c r="N1510" s="5"/>
      <c r="O1510" s="5"/>
      <c r="P1510" s="5"/>
      <c r="Q1510" s="62" t="n">
        <f aca="false">L1510*H1510*F1510</f>
        <v>0</v>
      </c>
      <c r="R1510" s="62" t="n">
        <f aca="false">R1509+Q1510</f>
        <v>220.5615</v>
      </c>
      <c r="S1510" s="1"/>
      <c r="T1510" s="1"/>
      <c r="U1510" s="1"/>
      <c r="V1510" s="1"/>
      <c r="W1510" s="1"/>
      <c r="X1510" s="1"/>
      <c r="Y1510" s="1"/>
      <c r="Z1510" s="89"/>
    </row>
    <row r="1511" s="1" customFormat="true" ht="12.8" hidden="false" customHeight="false" outlineLevel="0" collapsed="false">
      <c r="A1511" s="93"/>
      <c r="B1511" s="93" t="s">
        <v>2345</v>
      </c>
      <c r="C1511" s="94" t="s">
        <v>2349</v>
      </c>
      <c r="D1511" s="52" t="s">
        <v>2350</v>
      </c>
      <c r="E1511" s="53" t="s">
        <v>1817</v>
      </c>
      <c r="F1511" s="53" t="n">
        <v>10</v>
      </c>
      <c r="G1511" s="54" t="n">
        <v>5.67</v>
      </c>
      <c r="H1511" s="90" t="n">
        <f aca="false">G1511*0.95</f>
        <v>5.3865</v>
      </c>
      <c r="I1511" s="56" t="s">
        <v>84</v>
      </c>
      <c r="J1511" s="56" t="s">
        <v>28</v>
      </c>
      <c r="K1511" s="347" t="s">
        <v>2351</v>
      </c>
      <c r="L1511" s="58"/>
      <c r="M1511" s="58"/>
      <c r="N1511" s="59" t="n">
        <f aca="false">O1511*G1511</f>
        <v>0</v>
      </c>
      <c r="O1511" s="325" t="n">
        <f aca="false">M1511+L1511*F1511</f>
        <v>0</v>
      </c>
      <c r="P1511" s="326" t="s">
        <v>29</v>
      </c>
      <c r="Q1511" s="62" t="n">
        <f aca="false">L1511*H1511*F1511</f>
        <v>0</v>
      </c>
      <c r="R1511" s="62" t="n">
        <f aca="false">R1510+Q1511</f>
        <v>220.5615</v>
      </c>
    </row>
    <row r="1512" s="1" customFormat="true" ht="12.8" hidden="false" customHeight="false" outlineLevel="0" collapsed="false">
      <c r="A1512" s="93"/>
      <c r="B1512" s="93" t="s">
        <v>2345</v>
      </c>
      <c r="C1512" s="95" t="s">
        <v>2352</v>
      </c>
      <c r="D1512" s="75" t="s">
        <v>2353</v>
      </c>
      <c r="E1512" s="76" t="s">
        <v>1817</v>
      </c>
      <c r="F1512" s="76" t="n">
        <v>10</v>
      </c>
      <c r="G1512" s="77" t="n">
        <v>7.44</v>
      </c>
      <c r="H1512" s="92" t="n">
        <f aca="false">G1512*0.95</f>
        <v>7.068</v>
      </c>
      <c r="I1512" s="79" t="s">
        <v>84</v>
      </c>
      <c r="J1512" s="79" t="s">
        <v>28</v>
      </c>
      <c r="K1512" s="348" t="s">
        <v>2351</v>
      </c>
      <c r="L1512" s="81"/>
      <c r="M1512" s="81"/>
      <c r="N1512" s="82" t="n">
        <f aca="false">O1512*G1512</f>
        <v>0</v>
      </c>
      <c r="O1512" s="329" t="n">
        <f aca="false">M1512+L1512*F1512</f>
        <v>0</v>
      </c>
      <c r="P1512" s="330" t="s">
        <v>29</v>
      </c>
      <c r="Q1512" s="62" t="n">
        <f aca="false">L1512*H1512*F1512</f>
        <v>0</v>
      </c>
      <c r="R1512" s="62" t="n">
        <f aca="false">R1511+Q1512</f>
        <v>220.5615</v>
      </c>
    </row>
    <row r="1513" s="1" customFormat="true" ht="12.8" hidden="false" customHeight="false" outlineLevel="0" collapsed="false">
      <c r="A1513" s="93"/>
      <c r="B1513" s="93" t="s">
        <v>2345</v>
      </c>
      <c r="C1513" s="94" t="s">
        <v>2354</v>
      </c>
      <c r="D1513" s="52" t="s">
        <v>2355</v>
      </c>
      <c r="E1513" s="53" t="s">
        <v>1817</v>
      </c>
      <c r="F1513" s="53" t="n">
        <v>6</v>
      </c>
      <c r="G1513" s="54" t="n">
        <v>6.06</v>
      </c>
      <c r="H1513" s="90" t="n">
        <f aca="false">G1513*0.95</f>
        <v>5.757</v>
      </c>
      <c r="I1513" s="56" t="s">
        <v>84</v>
      </c>
      <c r="J1513" s="56" t="s">
        <v>28</v>
      </c>
      <c r="K1513" s="347" t="s">
        <v>2351</v>
      </c>
      <c r="L1513" s="58"/>
      <c r="M1513" s="58"/>
      <c r="N1513" s="59" t="n">
        <f aca="false">O1513*G1513</f>
        <v>0</v>
      </c>
      <c r="O1513" s="325" t="n">
        <f aca="false">M1513+L1513*F1513</f>
        <v>0</v>
      </c>
      <c r="P1513" s="326" t="s">
        <v>29</v>
      </c>
      <c r="Q1513" s="62" t="n">
        <f aca="false">L1513*H1513*F1513</f>
        <v>0</v>
      </c>
      <c r="R1513" s="62" t="n">
        <f aca="false">R1512+Q1513</f>
        <v>220.5615</v>
      </c>
    </row>
    <row r="1514" s="1" customFormat="true" ht="12.8" hidden="false" customHeight="false" outlineLevel="0" collapsed="false">
      <c r="A1514" s="93"/>
      <c r="B1514" s="93" t="s">
        <v>2345</v>
      </c>
      <c r="C1514" s="135" t="s">
        <v>2356</v>
      </c>
      <c r="D1514" s="64" t="s">
        <v>2357</v>
      </c>
      <c r="E1514" s="65" t="s">
        <v>1817</v>
      </c>
      <c r="F1514" s="65" t="n">
        <v>6</v>
      </c>
      <c r="G1514" s="66" t="n">
        <v>7.21</v>
      </c>
      <c r="H1514" s="91" t="n">
        <f aca="false">G1514*0.95</f>
        <v>6.8495</v>
      </c>
      <c r="I1514" s="68" t="s">
        <v>84</v>
      </c>
      <c r="J1514" s="68" t="s">
        <v>28</v>
      </c>
      <c r="K1514" s="349" t="s">
        <v>2358</v>
      </c>
      <c r="L1514" s="70"/>
      <c r="M1514" s="70"/>
      <c r="N1514" s="71" t="n">
        <f aca="false">O1514*G1514</f>
        <v>0</v>
      </c>
      <c r="O1514" s="327" t="n">
        <f aca="false">M1514+L1514*F1514</f>
        <v>0</v>
      </c>
      <c r="P1514" s="328" t="s">
        <v>29</v>
      </c>
      <c r="Q1514" s="62" t="n">
        <f aca="false">L1514*H1514*F1514</f>
        <v>0</v>
      </c>
      <c r="R1514" s="62" t="n">
        <f aca="false">R1513+Q1514</f>
        <v>220.5615</v>
      </c>
    </row>
    <row r="1515" s="1" customFormat="true" ht="12.8" hidden="false" customHeight="false" outlineLevel="0" collapsed="false">
      <c r="A1515" s="93"/>
      <c r="B1515" s="93" t="s">
        <v>2345</v>
      </c>
      <c r="C1515" s="135" t="s">
        <v>2359</v>
      </c>
      <c r="D1515" s="64" t="s">
        <v>2360</v>
      </c>
      <c r="E1515" s="65" t="s">
        <v>1817</v>
      </c>
      <c r="F1515" s="65" t="n">
        <v>6</v>
      </c>
      <c r="G1515" s="66" t="n">
        <v>6.55</v>
      </c>
      <c r="H1515" s="91" t="n">
        <f aca="false">G1515*0.95</f>
        <v>6.2225</v>
      </c>
      <c r="I1515" s="68" t="s">
        <v>84</v>
      </c>
      <c r="J1515" s="68" t="s">
        <v>28</v>
      </c>
      <c r="K1515" s="349" t="s">
        <v>2358</v>
      </c>
      <c r="L1515" s="70"/>
      <c r="M1515" s="70"/>
      <c r="N1515" s="71" t="n">
        <f aca="false">O1515*G1515</f>
        <v>0</v>
      </c>
      <c r="O1515" s="327" t="n">
        <f aca="false">M1515+L1515*F1515</f>
        <v>0</v>
      </c>
      <c r="P1515" s="328" t="s">
        <v>29</v>
      </c>
      <c r="Q1515" s="62" t="n">
        <f aca="false">L1515*H1515*F1515</f>
        <v>0</v>
      </c>
      <c r="R1515" s="62" t="n">
        <f aca="false">R1514+Q1515</f>
        <v>220.5615</v>
      </c>
    </row>
    <row r="1516" s="1" customFormat="true" ht="12.8" hidden="false" customHeight="false" outlineLevel="0" collapsed="false">
      <c r="A1516" s="93"/>
      <c r="B1516" s="93" t="s">
        <v>2345</v>
      </c>
      <c r="C1516" s="135" t="s">
        <v>2361</v>
      </c>
      <c r="D1516" s="64" t="s">
        <v>2362</v>
      </c>
      <c r="E1516" s="65" t="s">
        <v>1817</v>
      </c>
      <c r="F1516" s="65" t="n">
        <v>6</v>
      </c>
      <c r="G1516" s="66" t="n">
        <v>5.67</v>
      </c>
      <c r="H1516" s="91" t="n">
        <f aca="false">G1516*0.95</f>
        <v>5.3865</v>
      </c>
      <c r="I1516" s="68" t="s">
        <v>84</v>
      </c>
      <c r="J1516" s="68" t="s">
        <v>28</v>
      </c>
      <c r="K1516" s="349" t="s">
        <v>2351</v>
      </c>
      <c r="L1516" s="70"/>
      <c r="M1516" s="70"/>
      <c r="N1516" s="71" t="n">
        <f aca="false">O1516*G1516</f>
        <v>0</v>
      </c>
      <c r="O1516" s="327" t="n">
        <f aca="false">M1516+L1516*F1516</f>
        <v>0</v>
      </c>
      <c r="P1516" s="328" t="s">
        <v>29</v>
      </c>
      <c r="Q1516" s="62" t="n">
        <f aca="false">L1516*H1516*F1516</f>
        <v>0</v>
      </c>
      <c r="R1516" s="62" t="n">
        <f aca="false">R1515+Q1516</f>
        <v>220.5615</v>
      </c>
    </row>
    <row r="1517" s="1" customFormat="true" ht="12.8" hidden="false" customHeight="false" outlineLevel="0" collapsed="false">
      <c r="A1517" s="93"/>
      <c r="B1517" s="93" t="s">
        <v>2345</v>
      </c>
      <c r="C1517" s="135" t="s">
        <v>2363</v>
      </c>
      <c r="D1517" s="64" t="s">
        <v>2364</v>
      </c>
      <c r="E1517" s="65" t="s">
        <v>1817</v>
      </c>
      <c r="F1517" s="65" t="n">
        <v>6</v>
      </c>
      <c r="G1517" s="66" t="n">
        <v>5.67</v>
      </c>
      <c r="H1517" s="91" t="n">
        <f aca="false">G1517*0.95</f>
        <v>5.3865</v>
      </c>
      <c r="I1517" s="68" t="s">
        <v>84</v>
      </c>
      <c r="J1517" s="79" t="s">
        <v>28</v>
      </c>
      <c r="K1517" s="349" t="s">
        <v>2358</v>
      </c>
      <c r="L1517" s="81"/>
      <c r="M1517" s="81"/>
      <c r="N1517" s="71" t="n">
        <f aca="false">O1517*G1517</f>
        <v>0</v>
      </c>
      <c r="O1517" s="327" t="n">
        <f aca="false">M1517+L1517*F1517</f>
        <v>0</v>
      </c>
      <c r="P1517" s="328" t="s">
        <v>29</v>
      </c>
      <c r="Q1517" s="62" t="n">
        <f aca="false">L1517*H1517*F1517</f>
        <v>0</v>
      </c>
      <c r="R1517" s="62" t="n">
        <f aca="false">R1516+Q1517</f>
        <v>220.5615</v>
      </c>
    </row>
    <row r="1518" s="1" customFormat="true" ht="12.8" hidden="false" customHeight="false" outlineLevel="0" collapsed="false">
      <c r="A1518" s="93"/>
      <c r="B1518" s="93" t="s">
        <v>2345</v>
      </c>
      <c r="C1518" s="94" t="s">
        <v>2365</v>
      </c>
      <c r="D1518" s="52" t="s">
        <v>2366</v>
      </c>
      <c r="E1518" s="53" t="s">
        <v>1889</v>
      </c>
      <c r="F1518" s="53" t="n">
        <v>6</v>
      </c>
      <c r="G1518" s="54" t="n">
        <v>13.15</v>
      </c>
      <c r="H1518" s="90" t="n">
        <f aca="false">G1518*0.95</f>
        <v>12.4925</v>
      </c>
      <c r="I1518" s="56" t="s">
        <v>84</v>
      </c>
      <c r="J1518" s="56" t="s">
        <v>28</v>
      </c>
      <c r="K1518" s="347" t="s">
        <v>2351</v>
      </c>
      <c r="L1518" s="58"/>
      <c r="M1518" s="58"/>
      <c r="N1518" s="59" t="n">
        <f aca="false">O1518*G1518</f>
        <v>0</v>
      </c>
      <c r="O1518" s="325" t="n">
        <f aca="false">M1518+L1518*F1518</f>
        <v>0</v>
      </c>
      <c r="P1518" s="326" t="s">
        <v>29</v>
      </c>
      <c r="Q1518" s="62" t="n">
        <f aca="false">L1518*H1518*F1518</f>
        <v>0</v>
      </c>
      <c r="R1518" s="62" t="n">
        <f aca="false">R1517+Q1518</f>
        <v>220.5615</v>
      </c>
    </row>
    <row r="1519" s="1" customFormat="true" ht="12.8" hidden="false" customHeight="false" outlineLevel="0" collapsed="false">
      <c r="A1519" s="93"/>
      <c r="B1519" s="93" t="s">
        <v>2345</v>
      </c>
      <c r="C1519" s="135" t="s">
        <v>2367</v>
      </c>
      <c r="D1519" s="64" t="s">
        <v>2368</v>
      </c>
      <c r="E1519" s="65" t="s">
        <v>1889</v>
      </c>
      <c r="F1519" s="65" t="n">
        <v>6</v>
      </c>
      <c r="G1519" s="66" t="n">
        <v>12.03</v>
      </c>
      <c r="H1519" s="91" t="n">
        <f aca="false">G1519*0.95</f>
        <v>11.4285</v>
      </c>
      <c r="I1519" s="68" t="s">
        <v>84</v>
      </c>
      <c r="J1519" s="68" t="s">
        <v>28</v>
      </c>
      <c r="K1519" s="349" t="s">
        <v>2351</v>
      </c>
      <c r="L1519" s="70"/>
      <c r="M1519" s="70"/>
      <c r="N1519" s="71" t="n">
        <f aca="false">O1519*G1519</f>
        <v>0</v>
      </c>
      <c r="O1519" s="327" t="n">
        <f aca="false">M1519+L1519*F1519</f>
        <v>0</v>
      </c>
      <c r="P1519" s="328" t="s">
        <v>29</v>
      </c>
      <c r="Q1519" s="62" t="n">
        <f aca="false">L1519*H1519*F1519</f>
        <v>0</v>
      </c>
      <c r="R1519" s="62" t="n">
        <f aca="false">R1518+Q1519</f>
        <v>220.5615</v>
      </c>
    </row>
    <row r="1520" s="1" customFormat="true" ht="12.8" hidden="false" customHeight="false" outlineLevel="0" collapsed="false">
      <c r="A1520" s="93"/>
      <c r="B1520" s="93" t="s">
        <v>2345</v>
      </c>
      <c r="C1520" s="135" t="s">
        <v>2369</v>
      </c>
      <c r="D1520" s="64" t="s">
        <v>2355</v>
      </c>
      <c r="E1520" s="65" t="s">
        <v>1889</v>
      </c>
      <c r="F1520" s="65" t="n">
        <v>6</v>
      </c>
      <c r="G1520" s="66" t="n">
        <v>10.81</v>
      </c>
      <c r="H1520" s="91" t="n">
        <f aca="false">G1520*0.95</f>
        <v>10.2695</v>
      </c>
      <c r="I1520" s="68" t="s">
        <v>84</v>
      </c>
      <c r="J1520" s="68" t="s">
        <v>28</v>
      </c>
      <c r="K1520" s="349" t="s">
        <v>2351</v>
      </c>
      <c r="L1520" s="70"/>
      <c r="M1520" s="70"/>
      <c r="N1520" s="71" t="n">
        <f aca="false">O1520*G1520</f>
        <v>0</v>
      </c>
      <c r="O1520" s="327" t="n">
        <f aca="false">M1520+L1520*F1520</f>
        <v>0</v>
      </c>
      <c r="P1520" s="328" t="s">
        <v>29</v>
      </c>
      <c r="Q1520" s="62" t="n">
        <f aca="false">L1520*H1520*F1520</f>
        <v>0</v>
      </c>
      <c r="R1520" s="62" t="n">
        <f aca="false">R1519+Q1520</f>
        <v>220.5615</v>
      </c>
    </row>
    <row r="1521" s="1" customFormat="true" ht="12.8" hidden="false" customHeight="false" outlineLevel="0" collapsed="false">
      <c r="A1521" s="93"/>
      <c r="B1521" s="93" t="s">
        <v>2345</v>
      </c>
      <c r="C1521" s="135" t="s">
        <v>2370</v>
      </c>
      <c r="D1521" s="64" t="s">
        <v>2371</v>
      </c>
      <c r="E1521" s="65" t="s">
        <v>1889</v>
      </c>
      <c r="F1521" s="65" t="n">
        <v>6</v>
      </c>
      <c r="G1521" s="66" t="n">
        <v>10.54</v>
      </c>
      <c r="H1521" s="91" t="n">
        <f aca="false">G1521*0.95</f>
        <v>10.013</v>
      </c>
      <c r="I1521" s="68" t="s">
        <v>84</v>
      </c>
      <c r="J1521" s="68" t="s">
        <v>28</v>
      </c>
      <c r="K1521" s="349" t="s">
        <v>2351</v>
      </c>
      <c r="L1521" s="70"/>
      <c r="M1521" s="70"/>
      <c r="N1521" s="71" t="n">
        <f aca="false">O1521*G1521</f>
        <v>0</v>
      </c>
      <c r="O1521" s="327" t="n">
        <f aca="false">M1521+L1521*F1521</f>
        <v>0</v>
      </c>
      <c r="P1521" s="328" t="s">
        <v>29</v>
      </c>
      <c r="Q1521" s="62" t="n">
        <f aca="false">L1521*H1521*F1521</f>
        <v>0</v>
      </c>
      <c r="R1521" s="62" t="n">
        <f aca="false">R1520+Q1521</f>
        <v>220.5615</v>
      </c>
    </row>
    <row r="1522" s="1" customFormat="true" ht="12.8" hidden="false" customHeight="false" outlineLevel="0" collapsed="false">
      <c r="A1522" s="93"/>
      <c r="B1522" s="93" t="s">
        <v>2345</v>
      </c>
      <c r="C1522" s="135" t="s">
        <v>2372</v>
      </c>
      <c r="D1522" s="64" t="s">
        <v>2357</v>
      </c>
      <c r="E1522" s="65" t="s">
        <v>1889</v>
      </c>
      <c r="F1522" s="65" t="n">
        <v>6</v>
      </c>
      <c r="G1522" s="66" t="n">
        <v>13.21</v>
      </c>
      <c r="H1522" s="91" t="n">
        <f aca="false">G1522*0.95</f>
        <v>12.5495</v>
      </c>
      <c r="I1522" s="68" t="s">
        <v>84</v>
      </c>
      <c r="J1522" s="68" t="s">
        <v>28</v>
      </c>
      <c r="K1522" s="349" t="s">
        <v>2358</v>
      </c>
      <c r="L1522" s="70"/>
      <c r="M1522" s="70"/>
      <c r="N1522" s="71" t="n">
        <f aca="false">O1522*G1522</f>
        <v>0</v>
      </c>
      <c r="O1522" s="327" t="n">
        <f aca="false">M1522+L1522*F1522</f>
        <v>0</v>
      </c>
      <c r="P1522" s="328" t="s">
        <v>29</v>
      </c>
      <c r="Q1522" s="62" t="n">
        <f aca="false">L1522*H1522*F1522</f>
        <v>0</v>
      </c>
      <c r="R1522" s="62" t="n">
        <f aca="false">R1521+Q1522</f>
        <v>220.5615</v>
      </c>
    </row>
    <row r="1523" s="1" customFormat="true" ht="12.8" hidden="false" customHeight="false" outlineLevel="0" collapsed="false">
      <c r="A1523" s="93"/>
      <c r="B1523" s="93" t="s">
        <v>2345</v>
      </c>
      <c r="C1523" s="135" t="s">
        <v>2373</v>
      </c>
      <c r="D1523" s="64" t="s">
        <v>2374</v>
      </c>
      <c r="E1523" s="65" t="s">
        <v>1889</v>
      </c>
      <c r="F1523" s="65" t="n">
        <v>6</v>
      </c>
      <c r="G1523" s="66" t="n">
        <v>10.81</v>
      </c>
      <c r="H1523" s="91" t="n">
        <f aca="false">G1523*0.95</f>
        <v>10.2695</v>
      </c>
      <c r="I1523" s="68" t="s">
        <v>84</v>
      </c>
      <c r="J1523" s="68" t="s">
        <v>28</v>
      </c>
      <c r="K1523" s="349" t="s">
        <v>2351</v>
      </c>
      <c r="L1523" s="70"/>
      <c r="M1523" s="70"/>
      <c r="N1523" s="71" t="n">
        <f aca="false">O1523*G1523</f>
        <v>0</v>
      </c>
      <c r="O1523" s="327" t="n">
        <f aca="false">M1523+L1523*F1523</f>
        <v>0</v>
      </c>
      <c r="P1523" s="328" t="s">
        <v>29</v>
      </c>
      <c r="Q1523" s="62" t="n">
        <f aca="false">L1523*H1523*F1523</f>
        <v>0</v>
      </c>
      <c r="R1523" s="62" t="n">
        <f aca="false">R1522+Q1523</f>
        <v>220.5615</v>
      </c>
    </row>
    <row r="1524" s="1" customFormat="true" ht="12.8" hidden="false" customHeight="false" outlineLevel="0" collapsed="false">
      <c r="A1524" s="93"/>
      <c r="B1524" s="93" t="s">
        <v>2345</v>
      </c>
      <c r="C1524" s="135" t="s">
        <v>2375</v>
      </c>
      <c r="D1524" s="64" t="s">
        <v>2360</v>
      </c>
      <c r="E1524" s="65" t="s">
        <v>1889</v>
      </c>
      <c r="F1524" s="65" t="n">
        <v>6</v>
      </c>
      <c r="G1524" s="66" t="n">
        <v>11.94</v>
      </c>
      <c r="H1524" s="91" t="n">
        <f aca="false">G1524*0.95</f>
        <v>11.343</v>
      </c>
      <c r="I1524" s="68" t="s">
        <v>84</v>
      </c>
      <c r="J1524" s="68" t="s">
        <v>28</v>
      </c>
      <c r="K1524" s="349" t="s">
        <v>2358</v>
      </c>
      <c r="L1524" s="70"/>
      <c r="M1524" s="70"/>
      <c r="N1524" s="71" t="n">
        <f aca="false">O1524*G1524</f>
        <v>0</v>
      </c>
      <c r="O1524" s="327" t="n">
        <f aca="false">M1524+L1524*F1524</f>
        <v>0</v>
      </c>
      <c r="P1524" s="328" t="s">
        <v>29</v>
      </c>
      <c r="Q1524" s="62" t="n">
        <f aca="false">L1524*H1524*F1524</f>
        <v>0</v>
      </c>
      <c r="R1524" s="62" t="n">
        <f aca="false">R1523+Q1524</f>
        <v>220.5615</v>
      </c>
    </row>
    <row r="1525" s="1" customFormat="true" ht="12.8" hidden="false" customHeight="false" outlineLevel="0" collapsed="false">
      <c r="A1525" s="93"/>
      <c r="B1525" s="93" t="s">
        <v>2345</v>
      </c>
      <c r="C1525" s="135" t="s">
        <v>2376</v>
      </c>
      <c r="D1525" s="64" t="s">
        <v>2377</v>
      </c>
      <c r="E1525" s="65" t="s">
        <v>1889</v>
      </c>
      <c r="F1525" s="65" t="n">
        <v>6</v>
      </c>
      <c r="G1525" s="66" t="n">
        <v>12.46</v>
      </c>
      <c r="H1525" s="91" t="n">
        <f aca="false">G1525*0.95</f>
        <v>11.837</v>
      </c>
      <c r="I1525" s="68" t="s">
        <v>84</v>
      </c>
      <c r="J1525" s="68" t="s">
        <v>28</v>
      </c>
      <c r="K1525" s="349" t="s">
        <v>2351</v>
      </c>
      <c r="L1525" s="70"/>
      <c r="M1525" s="70"/>
      <c r="N1525" s="71" t="n">
        <f aca="false">O1525*G1525</f>
        <v>0</v>
      </c>
      <c r="O1525" s="327" t="n">
        <f aca="false">M1525+L1525*F1525</f>
        <v>0</v>
      </c>
      <c r="P1525" s="328" t="s">
        <v>29</v>
      </c>
      <c r="Q1525" s="62" t="n">
        <f aca="false">L1525*H1525*F1525</f>
        <v>0</v>
      </c>
      <c r="R1525" s="62" t="n">
        <f aca="false">R1524+Q1525</f>
        <v>220.5615</v>
      </c>
    </row>
    <row r="1526" s="1" customFormat="true" ht="12.8" hidden="false" customHeight="false" outlineLevel="0" collapsed="false">
      <c r="A1526" s="93"/>
      <c r="B1526" s="93" t="s">
        <v>2345</v>
      </c>
      <c r="C1526" s="135" t="s">
        <v>2378</v>
      </c>
      <c r="D1526" s="64" t="s">
        <v>2379</v>
      </c>
      <c r="E1526" s="65" t="s">
        <v>1889</v>
      </c>
      <c r="F1526" s="65" t="n">
        <v>6</v>
      </c>
      <c r="G1526" s="66" t="n">
        <v>11.36</v>
      </c>
      <c r="H1526" s="91" t="n">
        <f aca="false">G1526*0.95</f>
        <v>10.792</v>
      </c>
      <c r="I1526" s="68" t="s">
        <v>84</v>
      </c>
      <c r="J1526" s="68" t="s">
        <v>28</v>
      </c>
      <c r="K1526" s="349" t="s">
        <v>2351</v>
      </c>
      <c r="L1526" s="70"/>
      <c r="M1526" s="70"/>
      <c r="N1526" s="71" t="n">
        <f aca="false">O1526*G1526</f>
        <v>0</v>
      </c>
      <c r="O1526" s="327" t="n">
        <f aca="false">M1526+L1526*F1526</f>
        <v>0</v>
      </c>
      <c r="P1526" s="328" t="s">
        <v>29</v>
      </c>
      <c r="Q1526" s="62" t="n">
        <f aca="false">L1526*H1526*F1526</f>
        <v>0</v>
      </c>
      <c r="R1526" s="62" t="n">
        <f aca="false">R1525+Q1526</f>
        <v>220.5615</v>
      </c>
    </row>
    <row r="1527" s="1" customFormat="true" ht="12.8" hidden="false" customHeight="false" outlineLevel="0" collapsed="false">
      <c r="A1527" s="93"/>
      <c r="B1527" s="93" t="s">
        <v>2345</v>
      </c>
      <c r="C1527" s="135" t="s">
        <v>2380</v>
      </c>
      <c r="D1527" s="64" t="s">
        <v>2362</v>
      </c>
      <c r="E1527" s="65" t="s">
        <v>1889</v>
      </c>
      <c r="F1527" s="65" t="n">
        <v>6</v>
      </c>
      <c r="G1527" s="66" t="n">
        <v>9.99</v>
      </c>
      <c r="H1527" s="91" t="n">
        <f aca="false">G1527*0.95</f>
        <v>9.4905</v>
      </c>
      <c r="I1527" s="68" t="s">
        <v>84</v>
      </c>
      <c r="J1527" s="68" t="s">
        <v>28</v>
      </c>
      <c r="K1527" s="349" t="s">
        <v>2351</v>
      </c>
      <c r="L1527" s="70"/>
      <c r="M1527" s="70"/>
      <c r="N1527" s="71" t="n">
        <f aca="false">O1527*G1527</f>
        <v>0</v>
      </c>
      <c r="O1527" s="327" t="n">
        <f aca="false">M1527+L1527*F1527</f>
        <v>0</v>
      </c>
      <c r="P1527" s="328" t="s">
        <v>29</v>
      </c>
      <c r="Q1527" s="62" t="n">
        <f aca="false">L1527*H1527*F1527</f>
        <v>0</v>
      </c>
      <c r="R1527" s="62" t="n">
        <f aca="false">R1526+Q1527</f>
        <v>220.5615</v>
      </c>
    </row>
    <row r="1528" s="1" customFormat="true" ht="12.8" hidden="false" customHeight="false" outlineLevel="0" collapsed="false">
      <c r="A1528" s="93"/>
      <c r="B1528" s="93" t="s">
        <v>2345</v>
      </c>
      <c r="C1528" s="95" t="s">
        <v>2381</v>
      </c>
      <c r="D1528" s="96" t="s">
        <v>2364</v>
      </c>
      <c r="E1528" s="76" t="s">
        <v>1889</v>
      </c>
      <c r="F1528" s="76" t="n">
        <v>6</v>
      </c>
      <c r="G1528" s="77" t="n">
        <v>9.99</v>
      </c>
      <c r="H1528" s="92" t="n">
        <f aca="false">G1528*0.95</f>
        <v>9.4905</v>
      </c>
      <c r="I1528" s="79" t="s">
        <v>84</v>
      </c>
      <c r="J1528" s="79" t="s">
        <v>28</v>
      </c>
      <c r="K1528" s="348" t="s">
        <v>2358</v>
      </c>
      <c r="L1528" s="81"/>
      <c r="M1528" s="81"/>
      <c r="N1528" s="82" t="n">
        <f aca="false">O1528*G1528</f>
        <v>0</v>
      </c>
      <c r="O1528" s="329" t="n">
        <f aca="false">M1528+L1528*F1528</f>
        <v>0</v>
      </c>
      <c r="P1528" s="330" t="s">
        <v>29</v>
      </c>
      <c r="Q1528" s="62" t="n">
        <f aca="false">L1528*H1528*F1528</f>
        <v>0</v>
      </c>
      <c r="R1528" s="62" t="n">
        <f aca="false">R1527+Q1528</f>
        <v>220.5615</v>
      </c>
    </row>
    <row r="1529" s="1" customFormat="true" ht="12.8" hidden="false" customHeight="false" outlineLevel="0" collapsed="false">
      <c r="A1529" s="93"/>
      <c r="B1529" s="93" t="s">
        <v>2345</v>
      </c>
      <c r="C1529" s="95" t="s">
        <v>2382</v>
      </c>
      <c r="D1529" s="96" t="s">
        <v>2383</v>
      </c>
      <c r="E1529" s="76" t="s">
        <v>1889</v>
      </c>
      <c r="F1529" s="76" t="n">
        <v>6</v>
      </c>
      <c r="G1529" s="77" t="n">
        <v>9.99</v>
      </c>
      <c r="H1529" s="92" t="n">
        <f aca="false">G1529*0.95</f>
        <v>9.4905</v>
      </c>
      <c r="I1529" s="79" t="s">
        <v>84</v>
      </c>
      <c r="J1529" s="79" t="s">
        <v>28</v>
      </c>
      <c r="K1529" s="348" t="s">
        <v>2358</v>
      </c>
      <c r="L1529" s="104"/>
      <c r="M1529" s="104"/>
      <c r="N1529" s="82" t="n">
        <f aca="false">O1529*G1529</f>
        <v>0</v>
      </c>
      <c r="O1529" s="329" t="n">
        <f aca="false">M1529+L1529*F1529</f>
        <v>0</v>
      </c>
      <c r="P1529" s="330" t="s">
        <v>29</v>
      </c>
      <c r="Q1529" s="62" t="n">
        <f aca="false">L1529*H1529*F1529</f>
        <v>0</v>
      </c>
      <c r="R1529" s="62" t="n">
        <f aca="false">R1528+Q1529</f>
        <v>220.5615</v>
      </c>
    </row>
    <row r="1530" customFormat="false" ht="22.05" hidden="false" customHeight="false" outlineLevel="0" collapsed="false">
      <c r="A1530" s="48" t="s">
        <v>50</v>
      </c>
      <c r="B1530" s="48" t="s">
        <v>2345</v>
      </c>
      <c r="D1530" s="5" t="s">
        <v>2384</v>
      </c>
      <c r="E1530" s="85"/>
      <c r="F1530" s="85"/>
      <c r="G1530" s="85"/>
      <c r="H1530" s="86"/>
      <c r="I1530" s="85"/>
      <c r="J1530" s="85"/>
      <c r="K1530" s="350"/>
      <c r="L1530" s="88"/>
      <c r="M1530" s="88"/>
      <c r="O1530" s="88"/>
      <c r="P1530" s="89"/>
      <c r="Q1530" s="62" t="n">
        <f aca="false">L1530*H1530*F1530</f>
        <v>0</v>
      </c>
      <c r="R1530" s="62" t="n">
        <f aca="false">R1529+Q1530</f>
        <v>220.5615</v>
      </c>
      <c r="S1530" s="1"/>
      <c r="T1530" s="1"/>
      <c r="U1530" s="1"/>
      <c r="V1530" s="1"/>
      <c r="W1530" s="1"/>
      <c r="X1530" s="1"/>
      <c r="Y1530" s="1"/>
    </row>
    <row r="1531" s="1" customFormat="true" ht="12.8" hidden="false" customHeight="false" outlineLevel="0" collapsed="false">
      <c r="A1531" s="93"/>
      <c r="B1531" s="93" t="s">
        <v>2345</v>
      </c>
      <c r="C1531" s="94" t="s">
        <v>2385</v>
      </c>
      <c r="D1531" s="52" t="s">
        <v>2386</v>
      </c>
      <c r="E1531" s="53" t="s">
        <v>2387</v>
      </c>
      <c r="F1531" s="53" t="n">
        <v>6</v>
      </c>
      <c r="G1531" s="54" t="n">
        <v>7.81</v>
      </c>
      <c r="H1531" s="90" t="n">
        <f aca="false">G1531*0.95</f>
        <v>7.4195</v>
      </c>
      <c r="I1531" s="56"/>
      <c r="J1531" s="56" t="s">
        <v>28</v>
      </c>
      <c r="K1531" s="347"/>
      <c r="L1531" s="104"/>
      <c r="M1531" s="104"/>
      <c r="N1531" s="59" t="n">
        <f aca="false">O1531*G1531</f>
        <v>0</v>
      </c>
      <c r="O1531" s="325" t="n">
        <f aca="false">M1531+L1531*F1531</f>
        <v>0</v>
      </c>
      <c r="P1531" s="326" t="s">
        <v>29</v>
      </c>
      <c r="Q1531" s="62" t="n">
        <f aca="false">L1531*H1531*F1531</f>
        <v>0</v>
      </c>
      <c r="R1531" s="62" t="n">
        <f aca="false">R1530+Q1531</f>
        <v>220.5615</v>
      </c>
    </row>
    <row r="1532" s="1" customFormat="true" ht="12.8" hidden="false" customHeight="false" outlineLevel="0" collapsed="false">
      <c r="A1532" s="93"/>
      <c r="B1532" s="93" t="s">
        <v>2345</v>
      </c>
      <c r="C1532" s="94" t="s">
        <v>2388</v>
      </c>
      <c r="D1532" s="52" t="s">
        <v>2389</v>
      </c>
      <c r="E1532" s="53" t="s">
        <v>1817</v>
      </c>
      <c r="F1532" s="53" t="n">
        <v>6</v>
      </c>
      <c r="G1532" s="54" t="n">
        <v>10.59</v>
      </c>
      <c r="H1532" s="90" t="n">
        <f aca="false">G1532*0.95</f>
        <v>10.0605</v>
      </c>
      <c r="I1532" s="56" t="s">
        <v>63</v>
      </c>
      <c r="J1532" s="56" t="s">
        <v>28</v>
      </c>
      <c r="K1532" s="347"/>
      <c r="L1532" s="58"/>
      <c r="M1532" s="58"/>
      <c r="N1532" s="59" t="n">
        <f aca="false">O1532*G1532</f>
        <v>0</v>
      </c>
      <c r="O1532" s="325" t="n">
        <f aca="false">M1532+L1532*F1532</f>
        <v>0</v>
      </c>
      <c r="P1532" s="326" t="s">
        <v>29</v>
      </c>
      <c r="Q1532" s="62" t="n">
        <f aca="false">L1532*H1532*F1532</f>
        <v>0</v>
      </c>
      <c r="R1532" s="62" t="n">
        <f aca="false">R1531+Q1532</f>
        <v>220.5615</v>
      </c>
    </row>
    <row r="1533" s="1" customFormat="true" ht="12.8" hidden="false" customHeight="false" outlineLevel="0" collapsed="false">
      <c r="A1533" s="93"/>
      <c r="B1533" s="93" t="s">
        <v>2345</v>
      </c>
      <c r="C1533" s="135" t="s">
        <v>2390</v>
      </c>
      <c r="D1533" s="64" t="s">
        <v>2391</v>
      </c>
      <c r="E1533" s="65" t="s">
        <v>1817</v>
      </c>
      <c r="F1533" s="65" t="n">
        <v>6</v>
      </c>
      <c r="G1533" s="66" t="n">
        <v>5.56</v>
      </c>
      <c r="H1533" s="91" t="n">
        <f aca="false">G1533*0.95</f>
        <v>5.282</v>
      </c>
      <c r="I1533" s="68"/>
      <c r="J1533" s="68" t="s">
        <v>28</v>
      </c>
      <c r="K1533" s="349" t="s">
        <v>2351</v>
      </c>
      <c r="L1533" s="81"/>
      <c r="M1533" s="81"/>
      <c r="N1533" s="71" t="n">
        <f aca="false">O1533*G1533</f>
        <v>0</v>
      </c>
      <c r="O1533" s="327" t="n">
        <f aca="false">M1533+L1533*F1533</f>
        <v>0</v>
      </c>
      <c r="P1533" s="328" t="s">
        <v>29</v>
      </c>
      <c r="Q1533" s="62" t="n">
        <f aca="false">L1533*H1533*F1533</f>
        <v>0</v>
      </c>
      <c r="R1533" s="62" t="n">
        <f aca="false">R1532+Q1533</f>
        <v>220.5615</v>
      </c>
    </row>
    <row r="1534" s="1" customFormat="true" ht="12.8" hidden="false" customHeight="false" outlineLevel="0" collapsed="false">
      <c r="A1534" s="93"/>
      <c r="B1534" s="93" t="s">
        <v>2345</v>
      </c>
      <c r="C1534" s="94" t="s">
        <v>2392</v>
      </c>
      <c r="D1534" s="52" t="s">
        <v>2350</v>
      </c>
      <c r="E1534" s="53" t="s">
        <v>1889</v>
      </c>
      <c r="F1534" s="53" t="n">
        <v>12</v>
      </c>
      <c r="G1534" s="54" t="n">
        <v>5.79</v>
      </c>
      <c r="H1534" s="90" t="n">
        <f aca="false">G1534*0.95</f>
        <v>5.5005</v>
      </c>
      <c r="I1534" s="56" t="s">
        <v>1014</v>
      </c>
      <c r="J1534" s="56" t="s">
        <v>28</v>
      </c>
      <c r="K1534" s="347" t="s">
        <v>2351</v>
      </c>
      <c r="L1534" s="104"/>
      <c r="M1534" s="104"/>
      <c r="N1534" s="59" t="n">
        <f aca="false">O1534*G1534</f>
        <v>0</v>
      </c>
      <c r="O1534" s="325" t="n">
        <f aca="false">M1534+L1534*F1534</f>
        <v>0</v>
      </c>
      <c r="P1534" s="326" t="s">
        <v>29</v>
      </c>
      <c r="Q1534" s="62" t="n">
        <f aca="false">L1534*H1534*F1534</f>
        <v>0</v>
      </c>
      <c r="R1534" s="62" t="n">
        <f aca="false">R1533+Q1534</f>
        <v>220.5615</v>
      </c>
    </row>
    <row r="1535" s="1" customFormat="true" ht="12.8" hidden="false" customHeight="false" outlineLevel="0" collapsed="false">
      <c r="A1535" s="93"/>
      <c r="B1535" s="93" t="s">
        <v>2345</v>
      </c>
      <c r="C1535" s="94" t="s">
        <v>2393</v>
      </c>
      <c r="D1535" s="52" t="s">
        <v>2391</v>
      </c>
      <c r="E1535" s="53" t="s">
        <v>1889</v>
      </c>
      <c r="F1535" s="53" t="n">
        <v>6</v>
      </c>
      <c r="G1535" s="54" t="n">
        <v>9.97</v>
      </c>
      <c r="H1535" s="90" t="n">
        <f aca="false">G1535*0.95</f>
        <v>9.4715</v>
      </c>
      <c r="I1535" s="56"/>
      <c r="J1535" s="56" t="s">
        <v>28</v>
      </c>
      <c r="K1535" s="347" t="s">
        <v>2351</v>
      </c>
      <c r="L1535" s="58"/>
      <c r="M1535" s="58"/>
      <c r="N1535" s="59" t="n">
        <f aca="false">O1535*G1535</f>
        <v>0</v>
      </c>
      <c r="O1535" s="325" t="n">
        <f aca="false">M1535+L1535*F1535</f>
        <v>0</v>
      </c>
      <c r="P1535" s="326" t="s">
        <v>29</v>
      </c>
      <c r="Q1535" s="62" t="n">
        <f aca="false">L1535*H1535*F1535</f>
        <v>0</v>
      </c>
      <c r="R1535" s="62" t="n">
        <f aca="false">R1534+Q1535</f>
        <v>220.5615</v>
      </c>
    </row>
    <row r="1536" s="1" customFormat="true" ht="12.8" hidden="false" customHeight="false" outlineLevel="0" collapsed="false">
      <c r="A1536" s="93"/>
      <c r="B1536" s="93" t="s">
        <v>2345</v>
      </c>
      <c r="C1536" s="135" t="s">
        <v>2394</v>
      </c>
      <c r="D1536" s="64" t="s">
        <v>2366</v>
      </c>
      <c r="E1536" s="65" t="s">
        <v>1889</v>
      </c>
      <c r="F1536" s="65" t="n">
        <v>6</v>
      </c>
      <c r="G1536" s="66" t="n">
        <v>8.06</v>
      </c>
      <c r="H1536" s="91" t="n">
        <f aca="false">G1536*0.95</f>
        <v>7.657</v>
      </c>
      <c r="I1536" s="68"/>
      <c r="J1536" s="68" t="s">
        <v>28</v>
      </c>
      <c r="K1536" s="349" t="s">
        <v>2351</v>
      </c>
      <c r="L1536" s="70"/>
      <c r="M1536" s="70"/>
      <c r="N1536" s="71" t="n">
        <f aca="false">O1536*G1536</f>
        <v>0</v>
      </c>
      <c r="O1536" s="327" t="n">
        <f aca="false">M1536+L1536*F1536</f>
        <v>0</v>
      </c>
      <c r="P1536" s="328" t="s">
        <v>29</v>
      </c>
      <c r="Q1536" s="62" t="n">
        <f aca="false">L1536*H1536*F1536</f>
        <v>0</v>
      </c>
      <c r="R1536" s="62" t="n">
        <f aca="false">R1535+Q1536</f>
        <v>220.5615</v>
      </c>
    </row>
    <row r="1537" s="1" customFormat="true" ht="12.8" hidden="false" customHeight="false" outlineLevel="0" collapsed="false">
      <c r="A1537" s="93"/>
      <c r="B1537" s="93" t="s">
        <v>2345</v>
      </c>
      <c r="C1537" s="135" t="s">
        <v>2395</v>
      </c>
      <c r="D1537" s="64" t="s">
        <v>2396</v>
      </c>
      <c r="E1537" s="65" t="s">
        <v>1889</v>
      </c>
      <c r="F1537" s="65" t="n">
        <v>6</v>
      </c>
      <c r="G1537" s="66" t="n">
        <v>7.59</v>
      </c>
      <c r="H1537" s="91" t="n">
        <f aca="false">G1537*0.95</f>
        <v>7.2105</v>
      </c>
      <c r="I1537" s="68" t="s">
        <v>205</v>
      </c>
      <c r="J1537" s="68" t="s">
        <v>28</v>
      </c>
      <c r="K1537" s="349" t="s">
        <v>2351</v>
      </c>
      <c r="L1537" s="70"/>
      <c r="M1537" s="70"/>
      <c r="N1537" s="71" t="n">
        <f aca="false">O1537*G1537</f>
        <v>0</v>
      </c>
      <c r="O1537" s="327" t="n">
        <f aca="false">M1537+L1537*F1537</f>
        <v>0</v>
      </c>
      <c r="P1537" s="328" t="s">
        <v>29</v>
      </c>
      <c r="Q1537" s="62" t="n">
        <f aca="false">L1537*H1537*F1537</f>
        <v>0</v>
      </c>
      <c r="R1537" s="62" t="n">
        <f aca="false">R1536+Q1537</f>
        <v>220.5615</v>
      </c>
    </row>
    <row r="1538" s="1" customFormat="true" ht="12.8" hidden="false" customHeight="false" outlineLevel="0" collapsed="false">
      <c r="A1538" s="93"/>
      <c r="B1538" s="93" t="s">
        <v>2345</v>
      </c>
      <c r="C1538" s="135" t="s">
        <v>2397</v>
      </c>
      <c r="D1538" s="64" t="s">
        <v>2355</v>
      </c>
      <c r="E1538" s="65" t="s">
        <v>1889</v>
      </c>
      <c r="F1538" s="65" t="n">
        <v>6</v>
      </c>
      <c r="G1538" s="66" t="n">
        <v>9.4</v>
      </c>
      <c r="H1538" s="91" t="n">
        <f aca="false">G1538*0.95</f>
        <v>8.93</v>
      </c>
      <c r="I1538" s="68" t="s">
        <v>205</v>
      </c>
      <c r="J1538" s="68" t="s">
        <v>28</v>
      </c>
      <c r="K1538" s="349" t="s">
        <v>2351</v>
      </c>
      <c r="L1538" s="70"/>
      <c r="M1538" s="70"/>
      <c r="N1538" s="71" t="n">
        <f aca="false">O1538*G1538</f>
        <v>0</v>
      </c>
      <c r="O1538" s="327" t="n">
        <f aca="false">M1538+L1538*F1538</f>
        <v>0</v>
      </c>
      <c r="P1538" s="328" t="s">
        <v>29</v>
      </c>
      <c r="Q1538" s="62" t="n">
        <f aca="false">L1538*H1538*F1538</f>
        <v>0</v>
      </c>
      <c r="R1538" s="62" t="n">
        <f aca="false">R1537+Q1538</f>
        <v>220.5615</v>
      </c>
    </row>
    <row r="1539" s="1" customFormat="true" ht="12.8" hidden="false" customHeight="false" outlineLevel="0" collapsed="false">
      <c r="A1539" s="93"/>
      <c r="B1539" s="93" t="s">
        <v>2345</v>
      </c>
      <c r="C1539" s="135" t="s">
        <v>2398</v>
      </c>
      <c r="D1539" s="64" t="s">
        <v>2399</v>
      </c>
      <c r="E1539" s="65" t="s">
        <v>1889</v>
      </c>
      <c r="F1539" s="65" t="n">
        <v>6</v>
      </c>
      <c r="G1539" s="66" t="n">
        <v>6.78</v>
      </c>
      <c r="H1539" s="91" t="n">
        <f aca="false">G1539*0.95</f>
        <v>6.441</v>
      </c>
      <c r="I1539" s="68" t="s">
        <v>2400</v>
      </c>
      <c r="J1539" s="68" t="s">
        <v>28</v>
      </c>
      <c r="K1539" s="349" t="s">
        <v>2351</v>
      </c>
      <c r="L1539" s="70"/>
      <c r="M1539" s="70"/>
      <c r="N1539" s="71" t="n">
        <f aca="false">O1539*G1539</f>
        <v>0</v>
      </c>
      <c r="O1539" s="327" t="n">
        <f aca="false">M1539+L1539*F1539</f>
        <v>0</v>
      </c>
      <c r="P1539" s="328" t="s">
        <v>29</v>
      </c>
      <c r="Q1539" s="62" t="n">
        <f aca="false">L1539*H1539*F1539</f>
        <v>0</v>
      </c>
      <c r="R1539" s="62" t="n">
        <f aca="false">R1538+Q1539</f>
        <v>220.5615</v>
      </c>
    </row>
    <row r="1540" s="1" customFormat="true" ht="12.8" hidden="false" customHeight="false" outlineLevel="0" collapsed="false">
      <c r="A1540" s="93"/>
      <c r="B1540" s="93" t="s">
        <v>2345</v>
      </c>
      <c r="C1540" s="135" t="s">
        <v>2401</v>
      </c>
      <c r="D1540" s="64" t="s">
        <v>2402</v>
      </c>
      <c r="E1540" s="65" t="s">
        <v>1889</v>
      </c>
      <c r="F1540" s="65" t="n">
        <v>6</v>
      </c>
      <c r="G1540" s="66" t="n">
        <v>7.08</v>
      </c>
      <c r="H1540" s="91" t="n">
        <f aca="false">G1540*0.95</f>
        <v>6.726</v>
      </c>
      <c r="I1540" s="68" t="s">
        <v>63</v>
      </c>
      <c r="J1540" s="68" t="s">
        <v>28</v>
      </c>
      <c r="K1540" s="349" t="s">
        <v>2351</v>
      </c>
      <c r="L1540" s="70"/>
      <c r="M1540" s="70"/>
      <c r="N1540" s="71" t="n">
        <f aca="false">O1540*G1540</f>
        <v>0</v>
      </c>
      <c r="O1540" s="327" t="n">
        <f aca="false">M1540+L1540*F1540</f>
        <v>0</v>
      </c>
      <c r="P1540" s="328" t="s">
        <v>29</v>
      </c>
      <c r="Q1540" s="62" t="n">
        <f aca="false">L1540*H1540*F1540</f>
        <v>0</v>
      </c>
      <c r="R1540" s="62" t="n">
        <f aca="false">R1539+Q1540</f>
        <v>220.5615</v>
      </c>
    </row>
    <row r="1541" s="1" customFormat="true" ht="12.8" hidden="false" customHeight="false" outlineLevel="0" collapsed="false">
      <c r="A1541" s="93"/>
      <c r="B1541" s="93" t="s">
        <v>2345</v>
      </c>
      <c r="C1541" s="135" t="s">
        <v>2403</v>
      </c>
      <c r="D1541" s="64" t="s">
        <v>2374</v>
      </c>
      <c r="E1541" s="65" t="s">
        <v>1889</v>
      </c>
      <c r="F1541" s="65" t="n">
        <v>6</v>
      </c>
      <c r="G1541" s="66" t="n">
        <v>6.98</v>
      </c>
      <c r="H1541" s="91" t="n">
        <f aca="false">G1541*0.95</f>
        <v>6.631</v>
      </c>
      <c r="I1541" s="68" t="s">
        <v>63</v>
      </c>
      <c r="J1541" s="68" t="s">
        <v>28</v>
      </c>
      <c r="K1541" s="349" t="s">
        <v>2351</v>
      </c>
      <c r="L1541" s="70"/>
      <c r="M1541" s="70"/>
      <c r="N1541" s="71" t="n">
        <f aca="false">O1541*G1541</f>
        <v>0</v>
      </c>
      <c r="O1541" s="327" t="n">
        <f aca="false">M1541+L1541*F1541</f>
        <v>0</v>
      </c>
      <c r="P1541" s="328" t="s">
        <v>29</v>
      </c>
      <c r="Q1541" s="62" t="n">
        <f aca="false">L1541*H1541*F1541</f>
        <v>0</v>
      </c>
      <c r="R1541" s="62" t="n">
        <f aca="false">R1540+Q1541</f>
        <v>220.5615</v>
      </c>
    </row>
    <row r="1542" s="1" customFormat="true" ht="12.8" hidden="false" customHeight="false" outlineLevel="0" collapsed="false">
      <c r="A1542" s="93"/>
      <c r="B1542" s="93" t="s">
        <v>2345</v>
      </c>
      <c r="C1542" s="135" t="s">
        <v>2404</v>
      </c>
      <c r="D1542" s="64" t="s">
        <v>2405</v>
      </c>
      <c r="E1542" s="65" t="s">
        <v>1889</v>
      </c>
      <c r="F1542" s="65" t="n">
        <v>6</v>
      </c>
      <c r="G1542" s="66" t="n">
        <v>8.29</v>
      </c>
      <c r="H1542" s="91" t="n">
        <f aca="false">G1542*0.95</f>
        <v>7.8755</v>
      </c>
      <c r="I1542" s="68" t="s">
        <v>205</v>
      </c>
      <c r="J1542" s="68" t="s">
        <v>28</v>
      </c>
      <c r="K1542" s="349" t="s">
        <v>2351</v>
      </c>
      <c r="L1542" s="70"/>
      <c r="M1542" s="70"/>
      <c r="N1542" s="71" t="n">
        <f aca="false">O1542*G1542</f>
        <v>0</v>
      </c>
      <c r="O1542" s="327" t="n">
        <f aca="false">M1542+L1542*F1542</f>
        <v>0</v>
      </c>
      <c r="P1542" s="328" t="s">
        <v>29</v>
      </c>
      <c r="Q1542" s="62" t="n">
        <f aca="false">L1542*H1542*F1542</f>
        <v>0</v>
      </c>
      <c r="R1542" s="62" t="n">
        <f aca="false">R1541+Q1542</f>
        <v>220.5615</v>
      </c>
    </row>
    <row r="1543" s="1" customFormat="true" ht="12.8" hidden="false" customHeight="false" outlineLevel="0" collapsed="false">
      <c r="A1543" s="93"/>
      <c r="B1543" s="93" t="s">
        <v>2345</v>
      </c>
      <c r="C1543" s="135" t="s">
        <v>2406</v>
      </c>
      <c r="D1543" s="64" t="s">
        <v>2407</v>
      </c>
      <c r="E1543" s="65" t="s">
        <v>1889</v>
      </c>
      <c r="F1543" s="65" t="n">
        <v>6</v>
      </c>
      <c r="G1543" s="66" t="n">
        <v>8.92</v>
      </c>
      <c r="H1543" s="91" t="n">
        <f aca="false">G1543*0.95</f>
        <v>8.474</v>
      </c>
      <c r="I1543" s="68" t="s">
        <v>63</v>
      </c>
      <c r="J1543" s="68" t="s">
        <v>28</v>
      </c>
      <c r="K1543" s="349" t="s">
        <v>2351</v>
      </c>
      <c r="L1543" s="70"/>
      <c r="M1543" s="70"/>
      <c r="N1543" s="71" t="n">
        <f aca="false">O1543*G1543</f>
        <v>0</v>
      </c>
      <c r="O1543" s="327" t="n">
        <f aca="false">M1543+L1543*F1543</f>
        <v>0</v>
      </c>
      <c r="P1543" s="328" t="s">
        <v>29</v>
      </c>
      <c r="Q1543" s="62" t="n">
        <f aca="false">L1543*H1543*F1543</f>
        <v>0</v>
      </c>
      <c r="R1543" s="62" t="n">
        <f aca="false">R1542+Q1543</f>
        <v>220.5615</v>
      </c>
    </row>
    <row r="1544" s="1" customFormat="true" ht="12.8" hidden="false" customHeight="false" outlineLevel="0" collapsed="false">
      <c r="A1544" s="93"/>
      <c r="B1544" s="93" t="s">
        <v>2345</v>
      </c>
      <c r="C1544" s="135" t="s">
        <v>2408</v>
      </c>
      <c r="D1544" s="64" t="s">
        <v>2409</v>
      </c>
      <c r="E1544" s="65" t="s">
        <v>1889</v>
      </c>
      <c r="F1544" s="65" t="n">
        <v>6</v>
      </c>
      <c r="G1544" s="66" t="n">
        <v>9.56</v>
      </c>
      <c r="H1544" s="91" t="n">
        <f aca="false">G1544*0.95</f>
        <v>9.082</v>
      </c>
      <c r="I1544" s="68" t="s">
        <v>63</v>
      </c>
      <c r="J1544" s="68" t="s">
        <v>28</v>
      </c>
      <c r="K1544" s="349" t="s">
        <v>2351</v>
      </c>
      <c r="L1544" s="70"/>
      <c r="M1544" s="70"/>
      <c r="N1544" s="71" t="n">
        <f aca="false">O1544*G1544</f>
        <v>0</v>
      </c>
      <c r="O1544" s="327" t="n">
        <f aca="false">M1544+L1544*F1544</f>
        <v>0</v>
      </c>
      <c r="P1544" s="328" t="s">
        <v>29</v>
      </c>
      <c r="Q1544" s="62" t="n">
        <f aca="false">L1544*H1544*F1544</f>
        <v>0</v>
      </c>
      <c r="R1544" s="62" t="n">
        <f aca="false">R1543+Q1544</f>
        <v>220.5615</v>
      </c>
    </row>
    <row r="1545" s="1" customFormat="true" ht="12.8" hidden="false" customHeight="false" outlineLevel="0" collapsed="false">
      <c r="A1545" s="93"/>
      <c r="B1545" s="93" t="s">
        <v>2345</v>
      </c>
      <c r="C1545" s="135" t="s">
        <v>2410</v>
      </c>
      <c r="D1545" s="64" t="s">
        <v>2379</v>
      </c>
      <c r="E1545" s="65" t="s">
        <v>1889</v>
      </c>
      <c r="F1545" s="65" t="n">
        <v>6</v>
      </c>
      <c r="G1545" s="66" t="n">
        <v>6.35</v>
      </c>
      <c r="H1545" s="91" t="n">
        <f aca="false">G1545*0.95</f>
        <v>6.0325</v>
      </c>
      <c r="I1545" s="68" t="s">
        <v>2411</v>
      </c>
      <c r="J1545" s="68" t="s">
        <v>28</v>
      </c>
      <c r="K1545" s="349" t="s">
        <v>2351</v>
      </c>
      <c r="L1545" s="70"/>
      <c r="M1545" s="70"/>
      <c r="N1545" s="71" t="n">
        <f aca="false">O1545*G1545</f>
        <v>0</v>
      </c>
      <c r="O1545" s="327" t="n">
        <f aca="false">M1545+L1545*F1545</f>
        <v>0</v>
      </c>
      <c r="P1545" s="328" t="s">
        <v>29</v>
      </c>
      <c r="Q1545" s="62" t="n">
        <f aca="false">L1545*H1545*F1545</f>
        <v>0</v>
      </c>
      <c r="R1545" s="62" t="n">
        <f aca="false">R1544+Q1545</f>
        <v>220.5615</v>
      </c>
    </row>
    <row r="1546" s="1" customFormat="true" ht="12.8" hidden="false" customHeight="false" outlineLevel="0" collapsed="false">
      <c r="A1546" s="93"/>
      <c r="B1546" s="93" t="s">
        <v>2345</v>
      </c>
      <c r="C1546" s="135" t="s">
        <v>2412</v>
      </c>
      <c r="D1546" s="64" t="s">
        <v>2362</v>
      </c>
      <c r="E1546" s="65" t="s">
        <v>1889</v>
      </c>
      <c r="F1546" s="65" t="n">
        <v>6</v>
      </c>
      <c r="G1546" s="66" t="n">
        <v>5.48</v>
      </c>
      <c r="H1546" s="91" t="n">
        <f aca="false">G1546*0.95</f>
        <v>5.206</v>
      </c>
      <c r="I1546" s="68"/>
      <c r="J1546" s="68" t="s">
        <v>28</v>
      </c>
      <c r="K1546" s="349" t="s">
        <v>2351</v>
      </c>
      <c r="L1546" s="70"/>
      <c r="M1546" s="70"/>
      <c r="N1546" s="71" t="n">
        <f aca="false">O1546*G1546</f>
        <v>0</v>
      </c>
      <c r="O1546" s="327" t="n">
        <f aca="false">M1546+L1546*F1546</f>
        <v>0</v>
      </c>
      <c r="P1546" s="328" t="s">
        <v>29</v>
      </c>
      <c r="Q1546" s="62" t="n">
        <f aca="false">L1546*H1546*F1546</f>
        <v>0</v>
      </c>
      <c r="R1546" s="62" t="n">
        <f aca="false">R1545+Q1546</f>
        <v>220.5615</v>
      </c>
    </row>
    <row r="1547" s="1" customFormat="true" ht="12.8" hidden="false" customHeight="false" outlineLevel="0" collapsed="false">
      <c r="A1547" s="93"/>
      <c r="B1547" s="93" t="s">
        <v>2345</v>
      </c>
      <c r="C1547" s="95" t="s">
        <v>2413</v>
      </c>
      <c r="D1547" s="96" t="s">
        <v>2364</v>
      </c>
      <c r="E1547" s="76" t="s">
        <v>1889</v>
      </c>
      <c r="F1547" s="76" t="n">
        <v>6</v>
      </c>
      <c r="G1547" s="77" t="n">
        <v>5.48</v>
      </c>
      <c r="H1547" s="92" t="n">
        <f aca="false">G1547*0.95</f>
        <v>5.206</v>
      </c>
      <c r="I1547" s="79"/>
      <c r="J1547" s="79" t="s">
        <v>28</v>
      </c>
      <c r="K1547" s="348" t="s">
        <v>2358</v>
      </c>
      <c r="L1547" s="81"/>
      <c r="M1547" s="81"/>
      <c r="N1547" s="82" t="n">
        <f aca="false">O1547*G1547</f>
        <v>0</v>
      </c>
      <c r="O1547" s="329" t="n">
        <f aca="false">M1547+L1547*F1547</f>
        <v>0</v>
      </c>
      <c r="P1547" s="330" t="s">
        <v>29</v>
      </c>
      <c r="Q1547" s="62" t="n">
        <f aca="false">L1547*H1547*F1547</f>
        <v>0</v>
      </c>
      <c r="R1547" s="62" t="n">
        <f aca="false">R1546+Q1547</f>
        <v>220.5615</v>
      </c>
    </row>
    <row r="1548" s="1" customFormat="true" ht="12.8" hidden="false" customHeight="false" outlineLevel="0" collapsed="false">
      <c r="A1548" s="93"/>
      <c r="B1548" s="93" t="s">
        <v>2345</v>
      </c>
      <c r="C1548" s="135" t="s">
        <v>2414</v>
      </c>
      <c r="D1548" s="215" t="s">
        <v>2415</v>
      </c>
      <c r="E1548" s="65" t="s">
        <v>1819</v>
      </c>
      <c r="F1548" s="65" t="n">
        <v>6</v>
      </c>
      <c r="G1548" s="66" t="n">
        <v>10.59</v>
      </c>
      <c r="H1548" s="91" t="n">
        <f aca="false">G1548*0.95</f>
        <v>10.0605</v>
      </c>
      <c r="I1548" s="68" t="s">
        <v>1014</v>
      </c>
      <c r="J1548" s="68" t="s">
        <v>28</v>
      </c>
      <c r="K1548" s="349" t="s">
        <v>2351</v>
      </c>
      <c r="L1548" s="58"/>
      <c r="M1548" s="58"/>
      <c r="N1548" s="71" t="n">
        <f aca="false">O1548*G1548</f>
        <v>0</v>
      </c>
      <c r="O1548" s="327" t="n">
        <f aca="false">M1548+L1548*F1548</f>
        <v>0</v>
      </c>
      <c r="P1548" s="328" t="s">
        <v>29</v>
      </c>
      <c r="Q1548" s="62" t="n">
        <f aca="false">L1548*H1548*F1548</f>
        <v>0</v>
      </c>
      <c r="R1548" s="62" t="n">
        <f aca="false">R1547+Q1548</f>
        <v>220.5615</v>
      </c>
    </row>
    <row r="1549" s="1" customFormat="true" ht="12.8" hidden="false" customHeight="false" outlineLevel="0" collapsed="false">
      <c r="A1549" s="93"/>
      <c r="B1549" s="93" t="s">
        <v>2345</v>
      </c>
      <c r="C1549" s="95" t="s">
        <v>2416</v>
      </c>
      <c r="D1549" s="96" t="s">
        <v>2417</v>
      </c>
      <c r="E1549" s="76" t="s">
        <v>1819</v>
      </c>
      <c r="F1549" s="76" t="n">
        <v>6</v>
      </c>
      <c r="G1549" s="77" t="n">
        <v>8.24</v>
      </c>
      <c r="H1549" s="92" t="n">
        <f aca="false">G1549*0.95</f>
        <v>7.828</v>
      </c>
      <c r="I1549" s="79" t="s">
        <v>1014</v>
      </c>
      <c r="J1549" s="79" t="s">
        <v>28</v>
      </c>
      <c r="K1549" s="348" t="s">
        <v>2351</v>
      </c>
      <c r="L1549" s="81"/>
      <c r="M1549" s="81"/>
      <c r="N1549" s="82" t="n">
        <f aca="false">O1549*G1549</f>
        <v>0</v>
      </c>
      <c r="O1549" s="329" t="n">
        <f aca="false">M1549+L1549*F1549</f>
        <v>0</v>
      </c>
      <c r="P1549" s="330" t="s">
        <v>29</v>
      </c>
      <c r="Q1549" s="62" t="n">
        <f aca="false">L1549*H1549*F1549</f>
        <v>0</v>
      </c>
      <c r="R1549" s="62" t="n">
        <f aca="false">R1548+Q1549</f>
        <v>220.5615</v>
      </c>
    </row>
    <row r="1550" s="1" customFormat="true" ht="12.8" hidden="false" customHeight="false" outlineLevel="0" collapsed="false">
      <c r="A1550" s="93" t="s">
        <v>50</v>
      </c>
      <c r="B1550" s="93" t="s">
        <v>2345</v>
      </c>
      <c r="C1550" s="135" t="s">
        <v>2418</v>
      </c>
      <c r="D1550" s="215" t="s">
        <v>2362</v>
      </c>
      <c r="E1550" s="65" t="s">
        <v>1885</v>
      </c>
      <c r="F1550" s="65" t="n">
        <v>1</v>
      </c>
      <c r="G1550" s="66" t="n">
        <v>40.96</v>
      </c>
      <c r="H1550" s="91" t="n">
        <f aca="false">G1550*0.95</f>
        <v>38.912</v>
      </c>
      <c r="I1550" s="68"/>
      <c r="J1550" s="68" t="s">
        <v>28</v>
      </c>
      <c r="K1550" s="349" t="s">
        <v>2351</v>
      </c>
      <c r="L1550" s="58"/>
      <c r="M1550" s="58"/>
      <c r="N1550" s="71" t="n">
        <f aca="false">O1550*G1550</f>
        <v>0</v>
      </c>
      <c r="O1550" s="327" t="n">
        <f aca="false">M1550+L1550*F1550</f>
        <v>0</v>
      </c>
      <c r="P1550" s="328" t="s">
        <v>29</v>
      </c>
      <c r="Q1550" s="62" t="n">
        <f aca="false">L1550*H1550*F1550</f>
        <v>0</v>
      </c>
      <c r="R1550" s="62" t="n">
        <f aca="false">R1549+Q1550</f>
        <v>220.5615</v>
      </c>
    </row>
    <row r="1551" s="1" customFormat="true" ht="12.8" hidden="false" customHeight="false" outlineLevel="0" collapsed="false">
      <c r="A1551" s="93" t="s">
        <v>50</v>
      </c>
      <c r="B1551" s="93" t="s">
        <v>2345</v>
      </c>
      <c r="C1551" s="95" t="s">
        <v>2419</v>
      </c>
      <c r="D1551" s="96" t="s">
        <v>2366</v>
      </c>
      <c r="E1551" s="76" t="s">
        <v>1885</v>
      </c>
      <c r="F1551" s="76" t="n">
        <v>1</v>
      </c>
      <c r="G1551" s="77" t="n">
        <v>60.94</v>
      </c>
      <c r="H1551" s="92" t="n">
        <f aca="false">G1551*0.95</f>
        <v>57.893</v>
      </c>
      <c r="I1551" s="79"/>
      <c r="J1551" s="79" t="s">
        <v>28</v>
      </c>
      <c r="K1551" s="348" t="s">
        <v>2351</v>
      </c>
      <c r="L1551" s="81"/>
      <c r="M1551" s="81"/>
      <c r="N1551" s="82" t="n">
        <f aca="false">O1551*G1551</f>
        <v>0</v>
      </c>
      <c r="O1551" s="329" t="n">
        <f aca="false">M1551+L1551*F1551</f>
        <v>0</v>
      </c>
      <c r="P1551" s="330" t="s">
        <v>29</v>
      </c>
      <c r="Q1551" s="62" t="n">
        <f aca="false">L1551*H1551*F1551</f>
        <v>0</v>
      </c>
      <c r="R1551" s="62" t="n">
        <f aca="false">R1550+Q1551</f>
        <v>220.5615</v>
      </c>
    </row>
    <row r="1552" customFormat="false" ht="22.05" hidden="false" customHeight="false" outlineLevel="0" collapsed="false">
      <c r="A1552" s="48" t="s">
        <v>50</v>
      </c>
      <c r="B1552" s="48" t="s">
        <v>2345</v>
      </c>
      <c r="D1552" s="5" t="s">
        <v>2420</v>
      </c>
      <c r="E1552" s="85"/>
      <c r="F1552" s="85"/>
      <c r="G1552" s="85"/>
      <c r="H1552" s="86"/>
      <c r="I1552" s="85"/>
      <c r="J1552" s="85"/>
      <c r="K1552" s="350"/>
      <c r="L1552" s="88"/>
      <c r="M1552" s="88"/>
      <c r="O1552" s="88"/>
      <c r="P1552" s="89"/>
      <c r="Q1552" s="62" t="n">
        <f aca="false">L1552*H1552*F1552</f>
        <v>0</v>
      </c>
      <c r="R1552" s="62" t="n">
        <f aca="false">R1551+Q1552</f>
        <v>220.5615</v>
      </c>
      <c r="S1552" s="1"/>
      <c r="T1552" s="1"/>
      <c r="U1552" s="1"/>
      <c r="V1552" s="1"/>
      <c r="W1552" s="1"/>
      <c r="X1552" s="1"/>
      <c r="Y1552" s="1"/>
    </row>
    <row r="1553" s="1" customFormat="true" ht="12.8" hidden="false" customHeight="false" outlineLevel="0" collapsed="false">
      <c r="A1553" s="93"/>
      <c r="B1553" s="93" t="s">
        <v>2345</v>
      </c>
      <c r="C1553" s="94" t="s">
        <v>2421</v>
      </c>
      <c r="D1553" s="52" t="s">
        <v>2422</v>
      </c>
      <c r="E1553" s="53" t="s">
        <v>1817</v>
      </c>
      <c r="F1553" s="53" t="n">
        <v>10</v>
      </c>
      <c r="G1553" s="54" t="n">
        <v>2.24</v>
      </c>
      <c r="H1553" s="90" t="n">
        <f aca="false">G1553*0.95</f>
        <v>2.128</v>
      </c>
      <c r="I1553" s="56" t="s">
        <v>1799</v>
      </c>
      <c r="J1553" s="56" t="s">
        <v>28</v>
      </c>
      <c r="K1553" s="347" t="s">
        <v>2423</v>
      </c>
      <c r="L1553" s="58"/>
      <c r="M1553" s="58"/>
      <c r="N1553" s="59" t="n">
        <f aca="false">O1553*G1553</f>
        <v>0</v>
      </c>
      <c r="O1553" s="325" t="n">
        <f aca="false">M1553+L1553*F1553</f>
        <v>0</v>
      </c>
      <c r="P1553" s="326" t="s">
        <v>29</v>
      </c>
      <c r="Q1553" s="62" t="n">
        <f aca="false">L1553*H1553*F1553</f>
        <v>0</v>
      </c>
      <c r="R1553" s="62" t="n">
        <f aca="false">R1552+Q1553</f>
        <v>220.5615</v>
      </c>
    </row>
    <row r="1554" s="1" customFormat="true" ht="12.8" hidden="false" customHeight="false" outlineLevel="0" collapsed="false">
      <c r="A1554" s="93"/>
      <c r="B1554" s="93" t="s">
        <v>2345</v>
      </c>
      <c r="C1554" s="135" t="s">
        <v>2424</v>
      </c>
      <c r="D1554" s="64" t="s">
        <v>2422</v>
      </c>
      <c r="E1554" s="65" t="s">
        <v>1889</v>
      </c>
      <c r="F1554" s="65" t="n">
        <v>12</v>
      </c>
      <c r="G1554" s="66" t="n">
        <v>4.26</v>
      </c>
      <c r="H1554" s="91" t="n">
        <f aca="false">G1554*0.95</f>
        <v>4.047</v>
      </c>
      <c r="I1554" s="68" t="s">
        <v>1799</v>
      </c>
      <c r="J1554" s="68" t="s">
        <v>28</v>
      </c>
      <c r="K1554" s="349" t="s">
        <v>2423</v>
      </c>
      <c r="L1554" s="70"/>
      <c r="M1554" s="70"/>
      <c r="N1554" s="71" t="n">
        <f aca="false">O1554*G1554</f>
        <v>0</v>
      </c>
      <c r="O1554" s="327" t="n">
        <f aca="false">M1554+L1554*F1554</f>
        <v>0</v>
      </c>
      <c r="P1554" s="328" t="s">
        <v>29</v>
      </c>
      <c r="Q1554" s="62" t="n">
        <f aca="false">L1554*H1554*F1554</f>
        <v>0</v>
      </c>
      <c r="R1554" s="62" t="n">
        <f aca="false">R1553+Q1554</f>
        <v>220.5615</v>
      </c>
    </row>
    <row r="1555" s="1" customFormat="true" ht="12.8" hidden="false" customHeight="false" outlineLevel="0" collapsed="false">
      <c r="A1555" s="93"/>
      <c r="B1555" s="93" t="s">
        <v>2345</v>
      </c>
      <c r="C1555" s="135" t="s">
        <v>2425</v>
      </c>
      <c r="D1555" s="64" t="s">
        <v>2422</v>
      </c>
      <c r="E1555" s="65" t="s">
        <v>1819</v>
      </c>
      <c r="F1555" s="65" t="n">
        <v>6</v>
      </c>
      <c r="G1555" s="66" t="n">
        <v>6.55</v>
      </c>
      <c r="H1555" s="91" t="n">
        <f aca="false">G1555*0.95</f>
        <v>6.2225</v>
      </c>
      <c r="I1555" s="68" t="s">
        <v>1799</v>
      </c>
      <c r="J1555" s="68" t="s">
        <v>28</v>
      </c>
      <c r="K1555" s="349" t="s">
        <v>2426</v>
      </c>
      <c r="L1555" s="70"/>
      <c r="M1555" s="70"/>
      <c r="N1555" s="71" t="n">
        <f aca="false">O1555*G1555</f>
        <v>0</v>
      </c>
      <c r="O1555" s="327" t="n">
        <f aca="false">M1555+L1555*F1555</f>
        <v>0</v>
      </c>
      <c r="P1555" s="328" t="s">
        <v>29</v>
      </c>
      <c r="Q1555" s="62" t="n">
        <f aca="false">L1555*H1555*F1555</f>
        <v>0</v>
      </c>
      <c r="R1555" s="62" t="n">
        <f aca="false">R1554+Q1555</f>
        <v>220.5615</v>
      </c>
    </row>
    <row r="1556" s="1" customFormat="true" ht="12.8" hidden="false" customHeight="false" outlineLevel="0" collapsed="false">
      <c r="A1556" s="93" t="s">
        <v>50</v>
      </c>
      <c r="B1556" s="93" t="s">
        <v>2345</v>
      </c>
      <c r="C1556" s="135" t="s">
        <v>2427</v>
      </c>
      <c r="D1556" s="64" t="s">
        <v>2422</v>
      </c>
      <c r="E1556" s="65" t="s">
        <v>1885</v>
      </c>
      <c r="F1556" s="65" t="n">
        <v>1</v>
      </c>
      <c r="G1556" s="66" t="n">
        <v>28.39</v>
      </c>
      <c r="H1556" s="91" t="n">
        <f aca="false">G1556*0.95</f>
        <v>26.9705</v>
      </c>
      <c r="I1556" s="68" t="s">
        <v>1799</v>
      </c>
      <c r="J1556" s="68" t="s">
        <v>28</v>
      </c>
      <c r="K1556" s="349" t="s">
        <v>2428</v>
      </c>
      <c r="L1556" s="70"/>
      <c r="M1556" s="70"/>
      <c r="N1556" s="71" t="n">
        <f aca="false">O1556*G1556</f>
        <v>0</v>
      </c>
      <c r="O1556" s="327" t="n">
        <f aca="false">M1556+L1556*F1556</f>
        <v>0</v>
      </c>
      <c r="P1556" s="328" t="s">
        <v>29</v>
      </c>
      <c r="Q1556" s="62" t="n">
        <f aca="false">L1556*H1556*F1556</f>
        <v>0</v>
      </c>
      <c r="R1556" s="62" t="n">
        <f aca="false">R1555+Q1556</f>
        <v>220.5615</v>
      </c>
    </row>
    <row r="1557" s="1" customFormat="true" ht="12.8" hidden="false" customHeight="false" outlineLevel="0" collapsed="false">
      <c r="A1557" s="93" t="s">
        <v>50</v>
      </c>
      <c r="B1557" s="93" t="s">
        <v>2345</v>
      </c>
      <c r="C1557" s="135" t="s">
        <v>2429</v>
      </c>
      <c r="D1557" s="64" t="s">
        <v>2422</v>
      </c>
      <c r="E1557" s="65" t="s">
        <v>2430</v>
      </c>
      <c r="F1557" s="65" t="n">
        <v>1</v>
      </c>
      <c r="G1557" s="66" t="n">
        <v>132.58</v>
      </c>
      <c r="H1557" s="91" t="n">
        <f aca="false">G1557*0.95</f>
        <v>125.951</v>
      </c>
      <c r="I1557" s="68" t="s">
        <v>1799</v>
      </c>
      <c r="J1557" s="68" t="s">
        <v>28</v>
      </c>
      <c r="K1557" s="349" t="s">
        <v>2428</v>
      </c>
      <c r="L1557" s="81"/>
      <c r="M1557" s="81"/>
      <c r="N1557" s="71" t="n">
        <f aca="false">O1557*G1557</f>
        <v>0</v>
      </c>
      <c r="O1557" s="327" t="n">
        <f aca="false">M1557+L1557*F1557</f>
        <v>0</v>
      </c>
      <c r="P1557" s="328" t="s">
        <v>29</v>
      </c>
      <c r="Q1557" s="62" t="n">
        <f aca="false">L1557*H1557*F1557</f>
        <v>0</v>
      </c>
      <c r="R1557" s="62" t="n">
        <f aca="false">R1556+Q1557</f>
        <v>220.5615</v>
      </c>
    </row>
    <row r="1558" s="1" customFormat="true" ht="12.8" hidden="false" customHeight="false" outlineLevel="0" collapsed="false">
      <c r="A1558" s="93"/>
      <c r="B1558" s="93" t="s">
        <v>2345</v>
      </c>
      <c r="C1558" s="94" t="s">
        <v>2431</v>
      </c>
      <c r="D1558" s="52" t="s">
        <v>2432</v>
      </c>
      <c r="E1558" s="53" t="s">
        <v>1817</v>
      </c>
      <c r="F1558" s="53" t="n">
        <v>12</v>
      </c>
      <c r="G1558" s="54" t="n">
        <v>3.83</v>
      </c>
      <c r="H1558" s="90" t="n">
        <f aca="false">G1558*0.95</f>
        <v>3.6385</v>
      </c>
      <c r="I1558" s="56"/>
      <c r="J1558" s="56" t="s">
        <v>28</v>
      </c>
      <c r="K1558" s="347" t="s">
        <v>2433</v>
      </c>
      <c r="L1558" s="58"/>
      <c r="M1558" s="58"/>
      <c r="N1558" s="59" t="n">
        <f aca="false">O1558*G1558</f>
        <v>0</v>
      </c>
      <c r="O1558" s="325" t="n">
        <f aca="false">M1558+L1558*F1558</f>
        <v>0</v>
      </c>
      <c r="P1558" s="326" t="s">
        <v>29</v>
      </c>
      <c r="Q1558" s="62" t="n">
        <f aca="false">L1558*H1558*F1558</f>
        <v>0</v>
      </c>
      <c r="R1558" s="62" t="n">
        <f aca="false">R1557+Q1558</f>
        <v>220.5615</v>
      </c>
    </row>
    <row r="1559" s="1" customFormat="true" ht="12.8" hidden="false" customHeight="false" outlineLevel="0" collapsed="false">
      <c r="A1559" s="93"/>
      <c r="B1559" s="93" t="s">
        <v>2345</v>
      </c>
      <c r="C1559" s="95" t="s">
        <v>2434</v>
      </c>
      <c r="D1559" s="75" t="s">
        <v>2435</v>
      </c>
      <c r="E1559" s="76" t="s">
        <v>2342</v>
      </c>
      <c r="F1559" s="76" t="n">
        <v>12</v>
      </c>
      <c r="G1559" s="77" t="n">
        <v>4.04</v>
      </c>
      <c r="H1559" s="92" t="n">
        <f aca="false">G1559*0.95</f>
        <v>3.838</v>
      </c>
      <c r="I1559" s="79"/>
      <c r="J1559" s="79" t="s">
        <v>28</v>
      </c>
      <c r="K1559" s="348" t="s">
        <v>2423</v>
      </c>
      <c r="L1559" s="81"/>
      <c r="M1559" s="81"/>
      <c r="N1559" s="82" t="n">
        <f aca="false">O1559*G1559</f>
        <v>0</v>
      </c>
      <c r="O1559" s="329" t="n">
        <f aca="false">M1559+L1559*F1559</f>
        <v>0</v>
      </c>
      <c r="P1559" s="330" t="s">
        <v>29</v>
      </c>
      <c r="Q1559" s="62" t="n">
        <f aca="false">L1559*H1559*F1559</f>
        <v>0</v>
      </c>
      <c r="R1559" s="62" t="n">
        <f aca="false">R1558+Q1559</f>
        <v>220.5615</v>
      </c>
    </row>
    <row r="1560" customFormat="false" ht="13.8" hidden="false" customHeight="false" outlineLevel="0" collapsed="false">
      <c r="A1560" s="48"/>
      <c r="B1560" s="48"/>
      <c r="Q1560" s="62" t="n">
        <f aca="false">L1560*H1560*F1560</f>
        <v>0</v>
      </c>
      <c r="R1560" s="62" t="n">
        <f aca="false">R1559+Q1560</f>
        <v>220.5615</v>
      </c>
      <c r="S1560" s="1"/>
      <c r="T1560" s="1"/>
      <c r="U1560" s="1"/>
      <c r="V1560" s="1"/>
      <c r="W1560" s="1"/>
      <c r="X1560" s="1"/>
      <c r="Y1560" s="1"/>
    </row>
    <row r="1561" customFormat="false" ht="13.8" hidden="false" customHeight="false" outlineLevel="0" collapsed="false">
      <c r="A1561" s="48"/>
      <c r="B1561" s="48"/>
      <c r="Q1561" s="62" t="n">
        <f aca="false">L1561*H1561*F1561</f>
        <v>0</v>
      </c>
      <c r="R1561" s="62" t="n">
        <f aca="false">R1560+Q1561</f>
        <v>220.5615</v>
      </c>
      <c r="S1561" s="1"/>
      <c r="T1561" s="1"/>
      <c r="U1561" s="1"/>
      <c r="V1561" s="1"/>
      <c r="W1561" s="1"/>
      <c r="X1561" s="1"/>
      <c r="Y1561" s="1"/>
    </row>
    <row r="1562" customFormat="false" ht="13.8" hidden="false" customHeight="false" outlineLevel="0" collapsed="false">
      <c r="A1562" s="48"/>
      <c r="B1562" s="48"/>
      <c r="Q1562" s="62" t="n">
        <f aca="false">L1562*H1562*F1562</f>
        <v>0</v>
      </c>
      <c r="R1562" s="62" t="n">
        <f aca="false">R1561+Q1562</f>
        <v>220.5615</v>
      </c>
      <c r="S1562" s="1"/>
      <c r="T1562" s="1"/>
      <c r="U1562" s="1"/>
      <c r="V1562" s="1"/>
      <c r="W1562" s="1"/>
      <c r="X1562" s="1"/>
      <c r="Y1562" s="1"/>
    </row>
    <row r="1563" customFormat="false" ht="13.8" hidden="false" customHeight="false" outlineLevel="0" collapsed="false">
      <c r="A1563" s="48"/>
      <c r="B1563" s="48"/>
      <c r="Q1563" s="62" t="n">
        <f aca="false">L1563*H1563*F1563</f>
        <v>0</v>
      </c>
      <c r="R1563" s="62" t="n">
        <f aca="false">R1562+Q1563</f>
        <v>220.5615</v>
      </c>
      <c r="S1563" s="1"/>
      <c r="T1563" s="1"/>
      <c r="U1563" s="1"/>
      <c r="V1563" s="1"/>
      <c r="W1563" s="1"/>
      <c r="X1563" s="1"/>
      <c r="Y1563" s="1"/>
    </row>
    <row r="1564" customFormat="false" ht="33.85" hidden="false" customHeight="false" outlineLevel="0" collapsed="false">
      <c r="A1564" s="48"/>
      <c r="B1564" s="48" t="s">
        <v>2436</v>
      </c>
      <c r="D1564" s="33" t="s">
        <v>2436</v>
      </c>
      <c r="E1564" s="33"/>
      <c r="F1564" s="33"/>
      <c r="G1564" s="33"/>
      <c r="H1564" s="33"/>
      <c r="I1564" s="33"/>
      <c r="J1564" s="33"/>
      <c r="K1564" s="33"/>
      <c r="Q1564" s="62" t="n">
        <f aca="false">L1564*H1564*F1564</f>
        <v>0</v>
      </c>
      <c r="R1564" s="62" t="n">
        <f aca="false">R1563+Q1564</f>
        <v>220.5615</v>
      </c>
      <c r="S1564" s="1"/>
      <c r="T1564" s="1"/>
      <c r="U1564" s="1"/>
      <c r="V1564" s="1"/>
      <c r="W1564" s="1"/>
      <c r="X1564" s="1"/>
      <c r="Y1564" s="1"/>
    </row>
    <row r="1565" customFormat="false" ht="13.8" hidden="false" customHeight="true" outlineLevel="0" collapsed="false">
      <c r="A1565" s="117"/>
      <c r="B1565" s="117"/>
      <c r="C1565" s="7"/>
      <c r="D1565" s="7"/>
      <c r="E1565" s="34" t="s">
        <v>4</v>
      </c>
      <c r="F1565" s="35" t="s">
        <v>5</v>
      </c>
      <c r="G1565" s="36" t="s">
        <v>6</v>
      </c>
      <c r="H1565" s="37" t="s">
        <v>7</v>
      </c>
      <c r="I1565" s="38" t="s">
        <v>8</v>
      </c>
      <c r="J1565" s="39" t="s">
        <v>9</v>
      </c>
      <c r="K1565" s="264" t="s">
        <v>10</v>
      </c>
      <c r="L1565" s="41" t="s">
        <v>11</v>
      </c>
      <c r="M1565" s="41"/>
      <c r="N1565" s="41"/>
      <c r="O1565" s="41"/>
      <c r="P1565" s="41"/>
      <c r="Q1565" s="62"/>
      <c r="R1565" s="62" t="n">
        <f aca="false">R1564+Q1565</f>
        <v>220.5615</v>
      </c>
      <c r="S1565" s="1"/>
      <c r="T1565" s="1"/>
      <c r="U1565" s="1"/>
      <c r="V1565" s="1"/>
      <c r="W1565" s="1"/>
      <c r="X1565" s="1"/>
      <c r="Y1565" s="1"/>
    </row>
    <row r="1566" customFormat="false" ht="14.25" hidden="false" customHeight="true" outlineLevel="0" collapsed="false">
      <c r="A1566" s="48"/>
      <c r="B1566" s="48"/>
      <c r="C1566" s="43" t="s">
        <v>14</v>
      </c>
      <c r="D1566" s="43" t="s">
        <v>15</v>
      </c>
      <c r="E1566" s="34"/>
      <c r="F1566" s="35"/>
      <c r="G1566" s="36"/>
      <c r="H1566" s="37"/>
      <c r="I1566" s="38"/>
      <c r="J1566" s="39"/>
      <c r="K1566" s="264"/>
      <c r="L1566" s="210" t="s">
        <v>16</v>
      </c>
      <c r="M1566" s="210"/>
      <c r="N1566" s="45" t="s">
        <v>17</v>
      </c>
      <c r="O1566" s="46" t="s">
        <v>18</v>
      </c>
      <c r="P1566" s="47" t="s">
        <v>19</v>
      </c>
      <c r="Q1566" s="62"/>
      <c r="R1566" s="62" t="n">
        <f aca="false">R1565+Q1566</f>
        <v>220.5615</v>
      </c>
      <c r="S1566" s="1"/>
      <c r="T1566" s="1"/>
      <c r="U1566" s="1"/>
      <c r="V1566" s="1"/>
      <c r="W1566" s="1"/>
      <c r="X1566" s="1"/>
      <c r="Y1566" s="1"/>
    </row>
    <row r="1567" customFormat="false" ht="13.8" hidden="false" customHeight="false" outlineLevel="0" collapsed="false">
      <c r="A1567" s="48"/>
      <c r="B1567" s="48"/>
      <c r="C1567" s="43"/>
      <c r="D1567" s="43"/>
      <c r="E1567" s="34"/>
      <c r="F1567" s="35"/>
      <c r="G1567" s="36"/>
      <c r="H1567" s="37"/>
      <c r="I1567" s="38"/>
      <c r="J1567" s="39"/>
      <c r="K1567" s="264"/>
      <c r="L1567" s="210"/>
      <c r="M1567" s="210"/>
      <c r="N1567" s="45"/>
      <c r="O1567" s="46"/>
      <c r="P1567" s="47"/>
      <c r="Q1567" s="62" t="n">
        <f aca="false">L1567*H1567*F1567</f>
        <v>0</v>
      </c>
      <c r="R1567" s="62" t="n">
        <f aca="false">R1566+Q1567</f>
        <v>220.5615</v>
      </c>
      <c r="S1567" s="1"/>
      <c r="T1567" s="1"/>
      <c r="U1567" s="1"/>
      <c r="V1567" s="1"/>
      <c r="W1567" s="1"/>
      <c r="X1567" s="1"/>
      <c r="Y1567" s="1"/>
    </row>
    <row r="1568" customFormat="false" ht="22.05" hidden="false" customHeight="false" outlineLevel="0" collapsed="false">
      <c r="A1568" s="48"/>
      <c r="B1568" s="48" t="s">
        <v>2436</v>
      </c>
      <c r="D1568" s="5" t="s">
        <v>2437</v>
      </c>
      <c r="E1568" s="5"/>
      <c r="F1568" s="5"/>
      <c r="G1568" s="5"/>
      <c r="H1568" s="206"/>
      <c r="I1568" s="5"/>
      <c r="J1568" s="5"/>
      <c r="K1568" s="88"/>
      <c r="L1568" s="88"/>
      <c r="N1568" s="88"/>
      <c r="O1568" s="89"/>
      <c r="Q1568" s="62" t="n">
        <f aca="false">L1568*H1568*F1568</f>
        <v>0</v>
      </c>
      <c r="R1568" s="62" t="n">
        <f aca="false">R1567+Q1568</f>
        <v>220.5615</v>
      </c>
      <c r="S1568" s="1"/>
      <c r="T1568" s="1"/>
      <c r="U1568" s="1"/>
      <c r="V1568" s="1"/>
      <c r="W1568" s="1"/>
      <c r="X1568" s="1"/>
      <c r="Y1568" s="1"/>
    </row>
    <row r="1569" s="1" customFormat="true" ht="12.8" hidden="false" customHeight="false" outlineLevel="0" collapsed="false">
      <c r="A1569" s="93"/>
      <c r="B1569" s="93" t="s">
        <v>2436</v>
      </c>
      <c r="C1569" s="94" t="s">
        <v>2438</v>
      </c>
      <c r="D1569" s="52" t="s">
        <v>2439</v>
      </c>
      <c r="E1569" s="53" t="s">
        <v>2440</v>
      </c>
      <c r="F1569" s="53" t="n">
        <v>6</v>
      </c>
      <c r="G1569" s="54" t="n">
        <v>3.95</v>
      </c>
      <c r="H1569" s="90" t="n">
        <f aca="false">G1569*0.95</f>
        <v>3.7525</v>
      </c>
      <c r="I1569" s="56" t="s">
        <v>416</v>
      </c>
      <c r="J1569" s="56" t="s">
        <v>28</v>
      </c>
      <c r="K1569" s="53"/>
      <c r="L1569" s="58"/>
      <c r="M1569" s="58"/>
      <c r="N1569" s="59" t="n">
        <f aca="false">O1569*G1569</f>
        <v>0</v>
      </c>
      <c r="O1569" s="325" t="n">
        <f aca="false">M1569+L1569*F1569</f>
        <v>0</v>
      </c>
      <c r="P1569" s="326" t="s">
        <v>29</v>
      </c>
      <c r="Q1569" s="62" t="n">
        <f aca="false">L1569*H1569*F1569</f>
        <v>0</v>
      </c>
      <c r="R1569" s="62" t="n">
        <f aca="false">R1568+Q1569</f>
        <v>220.5615</v>
      </c>
    </row>
    <row r="1570" s="1" customFormat="true" ht="12.8" hidden="false" customHeight="false" outlineLevel="0" collapsed="false">
      <c r="A1570" s="93"/>
      <c r="B1570" s="93" t="s">
        <v>2436</v>
      </c>
      <c r="C1570" s="135" t="s">
        <v>2441</v>
      </c>
      <c r="D1570" s="64" t="s">
        <v>2442</v>
      </c>
      <c r="E1570" s="65" t="s">
        <v>2440</v>
      </c>
      <c r="F1570" s="65" t="n">
        <v>6</v>
      </c>
      <c r="G1570" s="66" t="n">
        <v>3.95</v>
      </c>
      <c r="H1570" s="91" t="n">
        <f aca="false">G1570*0.95</f>
        <v>3.7525</v>
      </c>
      <c r="I1570" s="68" t="s">
        <v>416</v>
      </c>
      <c r="J1570" s="68" t="s">
        <v>28</v>
      </c>
      <c r="K1570" s="65"/>
      <c r="L1570" s="70"/>
      <c r="M1570" s="70"/>
      <c r="N1570" s="71" t="n">
        <f aca="false">O1570*G1570</f>
        <v>0</v>
      </c>
      <c r="O1570" s="327" t="n">
        <f aca="false">M1570+L1570*F1570</f>
        <v>0</v>
      </c>
      <c r="P1570" s="328" t="s">
        <v>29</v>
      </c>
      <c r="Q1570" s="62" t="n">
        <f aca="false">L1570*H1570*F1570</f>
        <v>0</v>
      </c>
      <c r="R1570" s="62" t="n">
        <f aca="false">R1569+Q1570</f>
        <v>220.5615</v>
      </c>
    </row>
    <row r="1571" s="1" customFormat="true" ht="12.8" hidden="false" customHeight="false" outlineLevel="0" collapsed="false">
      <c r="A1571" s="93"/>
      <c r="B1571" s="93" t="s">
        <v>2436</v>
      </c>
      <c r="C1571" s="135" t="s">
        <v>2443</v>
      </c>
      <c r="D1571" s="64" t="s">
        <v>2444</v>
      </c>
      <c r="E1571" s="65" t="s">
        <v>2440</v>
      </c>
      <c r="F1571" s="65" t="n">
        <v>6</v>
      </c>
      <c r="G1571" s="66" t="n">
        <v>4.15</v>
      </c>
      <c r="H1571" s="91" t="n">
        <f aca="false">G1571*0.95</f>
        <v>3.9425</v>
      </c>
      <c r="I1571" s="68" t="s">
        <v>416</v>
      </c>
      <c r="J1571" s="68" t="s">
        <v>28</v>
      </c>
      <c r="K1571" s="65"/>
      <c r="L1571" s="70"/>
      <c r="M1571" s="70"/>
      <c r="N1571" s="71" t="n">
        <f aca="false">O1571*G1571</f>
        <v>0</v>
      </c>
      <c r="O1571" s="327" t="n">
        <f aca="false">M1571+L1571*F1571</f>
        <v>0</v>
      </c>
      <c r="P1571" s="328" t="s">
        <v>29</v>
      </c>
      <c r="Q1571" s="62" t="n">
        <f aca="false">L1571*H1571*F1571</f>
        <v>0</v>
      </c>
      <c r="R1571" s="62" t="n">
        <f aca="false">R1570+Q1571</f>
        <v>220.5615</v>
      </c>
    </row>
    <row r="1572" s="1" customFormat="true" ht="12.8" hidden="false" customHeight="false" outlineLevel="0" collapsed="false">
      <c r="A1572" s="93"/>
      <c r="B1572" s="93" t="s">
        <v>2436</v>
      </c>
      <c r="C1572" s="95" t="s">
        <v>2445</v>
      </c>
      <c r="D1572" s="75" t="s">
        <v>2446</v>
      </c>
      <c r="E1572" s="76" t="s">
        <v>2440</v>
      </c>
      <c r="F1572" s="76" t="n">
        <v>6</v>
      </c>
      <c r="G1572" s="77" t="n">
        <v>4.75</v>
      </c>
      <c r="H1572" s="92" t="n">
        <f aca="false">G1572*0.95</f>
        <v>4.5125</v>
      </c>
      <c r="I1572" s="79" t="s">
        <v>416</v>
      </c>
      <c r="J1572" s="79" t="s">
        <v>28</v>
      </c>
      <c r="K1572" s="76"/>
      <c r="L1572" s="81"/>
      <c r="M1572" s="81"/>
      <c r="N1572" s="82" t="n">
        <f aca="false">O1572*G1572</f>
        <v>0</v>
      </c>
      <c r="O1572" s="329" t="n">
        <f aca="false">M1572+L1572*F1572</f>
        <v>0</v>
      </c>
      <c r="P1572" s="330" t="s">
        <v>29</v>
      </c>
      <c r="Q1572" s="62" t="n">
        <f aca="false">L1572*H1572*F1572</f>
        <v>0</v>
      </c>
      <c r="R1572" s="62" t="n">
        <f aca="false">R1571+Q1572</f>
        <v>220.5615</v>
      </c>
    </row>
    <row r="1573" customFormat="false" ht="22.05" hidden="false" customHeight="false" outlineLevel="0" collapsed="false">
      <c r="A1573" s="48"/>
      <c r="B1573" s="48" t="s">
        <v>2436</v>
      </c>
      <c r="D1573" s="5" t="s">
        <v>2447</v>
      </c>
      <c r="E1573" s="85"/>
      <c r="F1573" s="85"/>
      <c r="G1573" s="85"/>
      <c r="H1573" s="86"/>
      <c r="I1573" s="85"/>
      <c r="J1573" s="85"/>
      <c r="K1573" s="85"/>
      <c r="L1573" s="88"/>
      <c r="M1573" s="88"/>
      <c r="O1573" s="88"/>
      <c r="P1573" s="89"/>
      <c r="Q1573" s="62" t="n">
        <f aca="false">L1573*H1573*F1573</f>
        <v>0</v>
      </c>
      <c r="R1573" s="62" t="n">
        <f aca="false">R1572+Q1573</f>
        <v>220.5615</v>
      </c>
      <c r="S1573" s="1"/>
      <c r="T1573" s="1"/>
      <c r="U1573" s="1"/>
      <c r="V1573" s="1"/>
      <c r="W1573" s="1"/>
      <c r="X1573" s="1"/>
      <c r="Y1573" s="1"/>
    </row>
    <row r="1574" s="1" customFormat="true" ht="12.8" hidden="false" customHeight="false" outlineLevel="0" collapsed="false">
      <c r="A1574" s="93"/>
      <c r="B1574" s="93" t="s">
        <v>2436</v>
      </c>
      <c r="C1574" s="94" t="s">
        <v>2448</v>
      </c>
      <c r="D1574" s="52" t="s">
        <v>2449</v>
      </c>
      <c r="E1574" s="53" t="s">
        <v>2450</v>
      </c>
      <c r="F1574" s="53" t="n">
        <v>5</v>
      </c>
      <c r="G1574" s="54" t="n">
        <v>2.9</v>
      </c>
      <c r="H1574" s="90" t="n">
        <f aca="false">G1574*0.95</f>
        <v>2.755</v>
      </c>
      <c r="I1574" s="56" t="s">
        <v>115</v>
      </c>
      <c r="J1574" s="56" t="s">
        <v>28</v>
      </c>
      <c r="K1574" s="53"/>
      <c r="L1574" s="58"/>
      <c r="M1574" s="58"/>
      <c r="N1574" s="59" t="n">
        <f aca="false">O1574*G1574</f>
        <v>0</v>
      </c>
      <c r="O1574" s="325" t="n">
        <f aca="false">M1574+L1574*F1574</f>
        <v>0</v>
      </c>
      <c r="P1574" s="326" t="s">
        <v>29</v>
      </c>
      <c r="Q1574" s="62" t="n">
        <f aca="false">L1574*H1574*F1574</f>
        <v>0</v>
      </c>
      <c r="R1574" s="62" t="n">
        <f aca="false">R1573+Q1574</f>
        <v>220.5615</v>
      </c>
    </row>
    <row r="1575" s="1" customFormat="true" ht="12.8" hidden="false" customHeight="false" outlineLevel="0" collapsed="false">
      <c r="A1575" s="93"/>
      <c r="B1575" s="93" t="s">
        <v>2436</v>
      </c>
      <c r="C1575" s="135" t="s">
        <v>2451</v>
      </c>
      <c r="D1575" s="64" t="s">
        <v>2452</v>
      </c>
      <c r="E1575" s="65" t="s">
        <v>2450</v>
      </c>
      <c r="F1575" s="65" t="n">
        <v>5</v>
      </c>
      <c r="G1575" s="66" t="n">
        <v>2.9</v>
      </c>
      <c r="H1575" s="91" t="n">
        <f aca="false">G1575*0.95</f>
        <v>2.755</v>
      </c>
      <c r="I1575" s="68" t="s">
        <v>115</v>
      </c>
      <c r="J1575" s="68" t="s">
        <v>28</v>
      </c>
      <c r="K1575" s="65"/>
      <c r="L1575" s="70"/>
      <c r="M1575" s="70"/>
      <c r="N1575" s="71" t="n">
        <f aca="false">O1575*G1575</f>
        <v>0</v>
      </c>
      <c r="O1575" s="327" t="n">
        <f aca="false">M1575+L1575*F1575</f>
        <v>0</v>
      </c>
      <c r="P1575" s="328" t="s">
        <v>29</v>
      </c>
      <c r="Q1575" s="62" t="n">
        <f aca="false">L1575*H1575*F1575</f>
        <v>0</v>
      </c>
      <c r="R1575" s="62" t="n">
        <f aca="false">R1574+Q1575</f>
        <v>220.5615</v>
      </c>
    </row>
    <row r="1576" s="1" customFormat="true" ht="12.8" hidden="false" customHeight="false" outlineLevel="0" collapsed="false">
      <c r="A1576" s="93"/>
      <c r="B1576" s="93" t="s">
        <v>2436</v>
      </c>
      <c r="C1576" s="135" t="s">
        <v>2453</v>
      </c>
      <c r="D1576" s="64" t="s">
        <v>2454</v>
      </c>
      <c r="E1576" s="65" t="s">
        <v>2450</v>
      </c>
      <c r="F1576" s="65" t="n">
        <v>5</v>
      </c>
      <c r="G1576" s="66" t="n">
        <v>2.9</v>
      </c>
      <c r="H1576" s="91" t="n">
        <f aca="false">G1576*0.95</f>
        <v>2.755</v>
      </c>
      <c r="I1576" s="68" t="s">
        <v>115</v>
      </c>
      <c r="J1576" s="68" t="s">
        <v>28</v>
      </c>
      <c r="K1576" s="65"/>
      <c r="L1576" s="70"/>
      <c r="M1576" s="70"/>
      <c r="N1576" s="71" t="n">
        <f aca="false">O1576*G1576</f>
        <v>0</v>
      </c>
      <c r="O1576" s="327" t="n">
        <f aca="false">M1576+L1576*F1576</f>
        <v>0</v>
      </c>
      <c r="P1576" s="328" t="s">
        <v>29</v>
      </c>
      <c r="Q1576" s="62" t="n">
        <f aca="false">L1576*H1576*F1576</f>
        <v>0</v>
      </c>
      <c r="R1576" s="62" t="n">
        <f aca="false">R1575+Q1576</f>
        <v>220.5615</v>
      </c>
    </row>
    <row r="1577" s="1" customFormat="true" ht="12.8" hidden="false" customHeight="false" outlineLevel="0" collapsed="false">
      <c r="A1577" s="93"/>
      <c r="B1577" s="93" t="s">
        <v>2436</v>
      </c>
      <c r="C1577" s="95" t="s">
        <v>2455</v>
      </c>
      <c r="D1577" s="75" t="s">
        <v>2456</v>
      </c>
      <c r="E1577" s="76" t="s">
        <v>2450</v>
      </c>
      <c r="F1577" s="76" t="n">
        <v>5</v>
      </c>
      <c r="G1577" s="77" t="n">
        <v>2.9</v>
      </c>
      <c r="H1577" s="92" t="n">
        <f aca="false">G1577*0.95</f>
        <v>2.755</v>
      </c>
      <c r="I1577" s="79" t="s">
        <v>115</v>
      </c>
      <c r="J1577" s="79" t="s">
        <v>28</v>
      </c>
      <c r="K1577" s="76"/>
      <c r="L1577" s="81"/>
      <c r="M1577" s="81"/>
      <c r="N1577" s="82" t="n">
        <f aca="false">O1577*G1577</f>
        <v>0</v>
      </c>
      <c r="O1577" s="329" t="n">
        <f aca="false">M1577+L1577*F1577</f>
        <v>0</v>
      </c>
      <c r="P1577" s="330" t="s">
        <v>29</v>
      </c>
      <c r="Q1577" s="62" t="n">
        <f aca="false">L1577*H1577*F1577</f>
        <v>0</v>
      </c>
      <c r="R1577" s="62" t="n">
        <f aca="false">R1576+Q1577</f>
        <v>220.5615</v>
      </c>
    </row>
    <row r="1578" customFormat="false" ht="13.8" hidden="false" customHeight="false" outlineLevel="0" collapsed="false">
      <c r="A1578" s="48"/>
      <c r="B1578" s="48"/>
      <c r="Q1578" s="62" t="n">
        <f aca="false">L1578*H1578*F1578</f>
        <v>0</v>
      </c>
      <c r="R1578" s="62" t="n">
        <f aca="false">R1577+Q1578</f>
        <v>220.5615</v>
      </c>
      <c r="S1578" s="1"/>
      <c r="T1578" s="1"/>
      <c r="U1578" s="1"/>
      <c r="V1578" s="1"/>
      <c r="W1578" s="1"/>
      <c r="X1578" s="1"/>
      <c r="Y1578" s="1"/>
    </row>
    <row r="1579" customFormat="false" ht="33.85" hidden="false" customHeight="false" outlineLevel="0" collapsed="false">
      <c r="A1579" s="48"/>
      <c r="B1579" s="48" t="s">
        <v>2457</v>
      </c>
      <c r="D1579" s="33" t="s">
        <v>2457</v>
      </c>
      <c r="E1579" s="33"/>
      <c r="F1579" s="33"/>
      <c r="G1579" s="33"/>
      <c r="H1579" s="33"/>
      <c r="I1579" s="33"/>
      <c r="J1579" s="33"/>
      <c r="K1579" s="33"/>
      <c r="Q1579" s="62" t="n">
        <f aca="false">L1579*H1579*F1579</f>
        <v>0</v>
      </c>
      <c r="R1579" s="62" t="n">
        <f aca="false">R1578+Q1579</f>
        <v>220.5615</v>
      </c>
      <c r="S1579" s="1"/>
      <c r="T1579" s="1"/>
      <c r="U1579" s="1"/>
      <c r="V1579" s="1"/>
      <c r="W1579" s="1"/>
      <c r="X1579" s="1"/>
      <c r="Y1579" s="1"/>
    </row>
    <row r="1580" customFormat="false" ht="13.8" hidden="false" customHeight="true" outlineLevel="0" collapsed="false">
      <c r="A1580" s="117"/>
      <c r="B1580" s="117"/>
      <c r="C1580" s="7"/>
      <c r="D1580" s="7"/>
      <c r="E1580" s="34" t="s">
        <v>4</v>
      </c>
      <c r="F1580" s="35" t="s">
        <v>5</v>
      </c>
      <c r="G1580" s="36" t="s">
        <v>6</v>
      </c>
      <c r="H1580" s="37" t="s">
        <v>7</v>
      </c>
      <c r="I1580" s="38" t="s">
        <v>8</v>
      </c>
      <c r="J1580" s="39" t="s">
        <v>9</v>
      </c>
      <c r="K1580" s="264" t="s">
        <v>10</v>
      </c>
      <c r="L1580" s="41" t="s">
        <v>11</v>
      </c>
      <c r="M1580" s="41"/>
      <c r="N1580" s="41"/>
      <c r="O1580" s="41"/>
      <c r="P1580" s="41"/>
      <c r="Q1580" s="62"/>
      <c r="R1580" s="62" t="n">
        <f aca="false">R1579+Q1580</f>
        <v>220.5615</v>
      </c>
      <c r="S1580" s="1"/>
      <c r="T1580" s="1"/>
      <c r="U1580" s="1"/>
      <c r="V1580" s="1"/>
      <c r="W1580" s="1"/>
      <c r="X1580" s="1"/>
      <c r="Y1580" s="1"/>
    </row>
    <row r="1581" customFormat="false" ht="14.25" hidden="false" customHeight="true" outlineLevel="0" collapsed="false">
      <c r="A1581" s="48"/>
      <c r="B1581" s="48"/>
      <c r="C1581" s="43" t="s">
        <v>14</v>
      </c>
      <c r="D1581" s="43" t="s">
        <v>15</v>
      </c>
      <c r="E1581" s="34"/>
      <c r="F1581" s="35"/>
      <c r="G1581" s="36"/>
      <c r="H1581" s="37"/>
      <c r="I1581" s="38"/>
      <c r="J1581" s="39"/>
      <c r="K1581" s="264"/>
      <c r="L1581" s="210" t="s">
        <v>16</v>
      </c>
      <c r="M1581" s="210"/>
      <c r="N1581" s="45" t="s">
        <v>17</v>
      </c>
      <c r="O1581" s="46" t="s">
        <v>18</v>
      </c>
      <c r="P1581" s="47" t="s">
        <v>19</v>
      </c>
      <c r="Q1581" s="62"/>
      <c r="R1581" s="62" t="n">
        <f aca="false">R1580+Q1581</f>
        <v>220.5615</v>
      </c>
      <c r="S1581" s="1"/>
      <c r="T1581" s="1"/>
      <c r="U1581" s="1"/>
      <c r="V1581" s="1"/>
      <c r="W1581" s="1"/>
      <c r="X1581" s="1"/>
      <c r="Y1581" s="1"/>
    </row>
    <row r="1582" customFormat="false" ht="13.8" hidden="false" customHeight="false" outlineLevel="0" collapsed="false">
      <c r="A1582" s="48"/>
      <c r="B1582" s="48"/>
      <c r="C1582" s="43"/>
      <c r="D1582" s="43"/>
      <c r="E1582" s="34"/>
      <c r="F1582" s="35"/>
      <c r="G1582" s="36"/>
      <c r="H1582" s="37"/>
      <c r="I1582" s="38"/>
      <c r="J1582" s="39"/>
      <c r="K1582" s="264"/>
      <c r="L1582" s="210"/>
      <c r="M1582" s="210"/>
      <c r="N1582" s="45"/>
      <c r="O1582" s="46"/>
      <c r="P1582" s="47"/>
      <c r="Q1582" s="62" t="n">
        <f aca="false">L1582*H1582*F1582</f>
        <v>0</v>
      </c>
      <c r="R1582" s="62" t="n">
        <f aca="false">R1581+Q1582</f>
        <v>220.5615</v>
      </c>
      <c r="S1582" s="1"/>
      <c r="T1582" s="1"/>
      <c r="U1582" s="1"/>
      <c r="V1582" s="1"/>
      <c r="W1582" s="1"/>
      <c r="X1582" s="1"/>
      <c r="Y1582" s="1"/>
    </row>
    <row r="1583" customFormat="false" ht="22.05" hidden="false" customHeight="false" outlineLevel="0" collapsed="false">
      <c r="A1583" s="48" t="s">
        <v>50</v>
      </c>
      <c r="B1583" s="48" t="s">
        <v>2457</v>
      </c>
      <c r="D1583" s="5" t="s">
        <v>2458</v>
      </c>
      <c r="E1583" s="5"/>
      <c r="F1583" s="5"/>
      <c r="G1583" s="5"/>
      <c r="H1583" s="206"/>
      <c r="I1583" s="5"/>
      <c r="J1583" s="5"/>
      <c r="K1583" s="5"/>
      <c r="L1583" s="5"/>
      <c r="M1583" s="5"/>
      <c r="N1583" s="5"/>
      <c r="O1583" s="5"/>
      <c r="P1583" s="5"/>
      <c r="Q1583" s="62" t="n">
        <f aca="false">L1583*H1583*F1583</f>
        <v>0</v>
      </c>
      <c r="R1583" s="62" t="n">
        <f aca="false">R1582+Q1583</f>
        <v>220.5615</v>
      </c>
      <c r="S1583" s="1"/>
      <c r="T1583" s="1"/>
      <c r="U1583" s="1"/>
      <c r="V1583" s="1"/>
      <c r="W1583" s="1"/>
      <c r="X1583" s="1"/>
      <c r="Y1583" s="1"/>
    </row>
    <row r="1584" s="1" customFormat="true" ht="12.8" hidden="false" customHeight="false" outlineLevel="0" collapsed="false">
      <c r="A1584" s="93"/>
      <c r="B1584" s="93" t="s">
        <v>2457</v>
      </c>
      <c r="C1584" s="94" t="s">
        <v>2459</v>
      </c>
      <c r="D1584" s="245" t="s">
        <v>2460</v>
      </c>
      <c r="E1584" s="53" t="s">
        <v>2327</v>
      </c>
      <c r="F1584" s="53" t="n">
        <v>6</v>
      </c>
      <c r="G1584" s="54" t="n">
        <v>8.2</v>
      </c>
      <c r="H1584" s="90" t="n">
        <f aca="false">G1584*0.95</f>
        <v>7.79</v>
      </c>
      <c r="I1584" s="351" t="s">
        <v>2461</v>
      </c>
      <c r="J1584" s="181" t="s">
        <v>28</v>
      </c>
      <c r="K1584" s="309"/>
      <c r="L1584" s="58"/>
      <c r="M1584" s="58"/>
      <c r="N1584" s="59" t="n">
        <f aca="false">O1584*G1584</f>
        <v>0</v>
      </c>
      <c r="O1584" s="325" t="n">
        <f aca="false">M1584+L1584*F1584</f>
        <v>0</v>
      </c>
      <c r="P1584" s="326" t="s">
        <v>29</v>
      </c>
      <c r="Q1584" s="62" t="n">
        <f aca="false">L1584*H1584*F1584</f>
        <v>0</v>
      </c>
      <c r="R1584" s="62" t="n">
        <f aca="false">R1583+Q1584</f>
        <v>220.5615</v>
      </c>
    </row>
    <row r="1585" s="1" customFormat="true" ht="12.8" hidden="false" customHeight="false" outlineLevel="0" collapsed="false">
      <c r="A1585" s="93"/>
      <c r="B1585" s="93" t="s">
        <v>2457</v>
      </c>
      <c r="C1585" s="135" t="s">
        <v>2462</v>
      </c>
      <c r="D1585" s="215" t="s">
        <v>2460</v>
      </c>
      <c r="E1585" s="65" t="s">
        <v>2463</v>
      </c>
      <c r="F1585" s="65" t="n">
        <v>6</v>
      </c>
      <c r="G1585" s="66" t="n">
        <v>16.1</v>
      </c>
      <c r="H1585" s="91" t="n">
        <f aca="false">G1585*0.95</f>
        <v>15.295</v>
      </c>
      <c r="I1585" s="352" t="s">
        <v>2461</v>
      </c>
      <c r="J1585" s="183" t="s">
        <v>28</v>
      </c>
      <c r="K1585" s="310"/>
      <c r="L1585" s="81"/>
      <c r="M1585" s="81"/>
      <c r="N1585" s="71" t="n">
        <f aca="false">O1585*G1585</f>
        <v>0</v>
      </c>
      <c r="O1585" s="327" t="n">
        <f aca="false">M1585+L1585*F1585</f>
        <v>0</v>
      </c>
      <c r="P1585" s="328" t="s">
        <v>29</v>
      </c>
      <c r="Q1585" s="62" t="n">
        <f aca="false">L1585*H1585*F1585</f>
        <v>0</v>
      </c>
      <c r="R1585" s="62" t="n">
        <f aca="false">R1584+Q1585</f>
        <v>220.5615</v>
      </c>
    </row>
    <row r="1586" s="1" customFormat="true" ht="12.8" hidden="false" customHeight="false" outlineLevel="0" collapsed="false">
      <c r="A1586" s="93"/>
      <c r="B1586" s="93" t="s">
        <v>2457</v>
      </c>
      <c r="C1586" s="94" t="s">
        <v>2464</v>
      </c>
      <c r="D1586" s="245" t="s">
        <v>2465</v>
      </c>
      <c r="E1586" s="53" t="s">
        <v>2327</v>
      </c>
      <c r="F1586" s="53" t="n">
        <v>6</v>
      </c>
      <c r="G1586" s="54" t="n">
        <v>7.5</v>
      </c>
      <c r="H1586" s="90" t="n">
        <f aca="false">G1586*0.95</f>
        <v>7.125</v>
      </c>
      <c r="I1586" s="351" t="s">
        <v>2461</v>
      </c>
      <c r="J1586" s="181" t="s">
        <v>28</v>
      </c>
      <c r="K1586" s="309"/>
      <c r="L1586" s="58"/>
      <c r="M1586" s="58"/>
      <c r="N1586" s="59" t="n">
        <f aca="false">O1586*G1586</f>
        <v>0</v>
      </c>
      <c r="O1586" s="325" t="n">
        <f aca="false">M1586+L1586*F1586</f>
        <v>0</v>
      </c>
      <c r="P1586" s="326" t="s">
        <v>29</v>
      </c>
      <c r="Q1586" s="62" t="n">
        <f aca="false">L1586*H1586*F1586</f>
        <v>0</v>
      </c>
      <c r="R1586" s="62" t="n">
        <f aca="false">R1585+Q1586</f>
        <v>220.5615</v>
      </c>
    </row>
    <row r="1587" s="1" customFormat="true" ht="12.8" hidden="false" customHeight="false" outlineLevel="0" collapsed="false">
      <c r="A1587" s="93"/>
      <c r="B1587" s="93" t="s">
        <v>2457</v>
      </c>
      <c r="C1587" s="135" t="s">
        <v>2466</v>
      </c>
      <c r="D1587" s="215" t="s">
        <v>2465</v>
      </c>
      <c r="E1587" s="65" t="s">
        <v>2463</v>
      </c>
      <c r="F1587" s="65" t="n">
        <v>6</v>
      </c>
      <c r="G1587" s="66" t="n">
        <v>14.7</v>
      </c>
      <c r="H1587" s="91" t="n">
        <f aca="false">G1587*0.95</f>
        <v>13.965</v>
      </c>
      <c r="I1587" s="352" t="s">
        <v>2461</v>
      </c>
      <c r="J1587" s="183" t="s">
        <v>28</v>
      </c>
      <c r="K1587" s="310"/>
      <c r="L1587" s="70"/>
      <c r="M1587" s="70"/>
      <c r="N1587" s="71" t="n">
        <f aca="false">O1587*G1587</f>
        <v>0</v>
      </c>
      <c r="O1587" s="327" t="n">
        <f aca="false">M1587+L1587*F1587</f>
        <v>0</v>
      </c>
      <c r="P1587" s="328" t="s">
        <v>29</v>
      </c>
      <c r="Q1587" s="62" t="n">
        <f aca="false">L1587*H1587*F1587</f>
        <v>0</v>
      </c>
      <c r="R1587" s="62" t="n">
        <f aca="false">R1586+Q1587</f>
        <v>220.5615</v>
      </c>
    </row>
    <row r="1588" s="1" customFormat="true" ht="12.8" hidden="false" customHeight="false" outlineLevel="0" collapsed="false">
      <c r="A1588" s="48" t="s">
        <v>50</v>
      </c>
      <c r="B1588" s="48" t="s">
        <v>2457</v>
      </c>
      <c r="C1588" s="353" t="s">
        <v>2467</v>
      </c>
      <c r="D1588" s="96" t="s">
        <v>2465</v>
      </c>
      <c r="E1588" s="76" t="s">
        <v>1885</v>
      </c>
      <c r="F1588" s="76" t="n">
        <v>1</v>
      </c>
      <c r="G1588" s="77" t="n">
        <v>99.5</v>
      </c>
      <c r="H1588" s="92" t="n">
        <f aca="false">G1588*0.95</f>
        <v>94.525</v>
      </c>
      <c r="I1588" s="354" t="s">
        <v>2461</v>
      </c>
      <c r="J1588" s="185" t="s">
        <v>28</v>
      </c>
      <c r="K1588" s="313"/>
      <c r="L1588" s="81"/>
      <c r="M1588" s="81"/>
      <c r="N1588" s="82" t="n">
        <f aca="false">O1588*G1588</f>
        <v>0</v>
      </c>
      <c r="O1588" s="329" t="n">
        <f aca="false">M1588+L1588*F1588</f>
        <v>0</v>
      </c>
      <c r="P1588" s="330" t="s">
        <v>29</v>
      </c>
      <c r="Q1588" s="62" t="n">
        <f aca="false">L1588*H1588*F1588</f>
        <v>0</v>
      </c>
      <c r="R1588" s="62" t="n">
        <f aca="false">R1587+Q1588</f>
        <v>220.5615</v>
      </c>
    </row>
    <row r="1589" s="1" customFormat="true" ht="12.8" hidden="false" customHeight="false" outlineLevel="0" collapsed="false">
      <c r="A1589" s="93"/>
      <c r="B1589" s="93" t="s">
        <v>2457</v>
      </c>
      <c r="C1589" s="135" t="s">
        <v>2468</v>
      </c>
      <c r="D1589" s="215" t="s">
        <v>2469</v>
      </c>
      <c r="E1589" s="65" t="s">
        <v>2327</v>
      </c>
      <c r="F1589" s="65" t="n">
        <v>6</v>
      </c>
      <c r="G1589" s="66" t="n">
        <v>6.8</v>
      </c>
      <c r="H1589" s="91" t="n">
        <f aca="false">G1589*0.95</f>
        <v>6.46</v>
      </c>
      <c r="I1589" s="352" t="s">
        <v>2461</v>
      </c>
      <c r="J1589" s="183" t="s">
        <v>28</v>
      </c>
      <c r="K1589" s="310"/>
      <c r="L1589" s="104"/>
      <c r="M1589" s="104"/>
      <c r="N1589" s="71" t="n">
        <f aca="false">O1589*G1589</f>
        <v>0</v>
      </c>
      <c r="O1589" s="327" t="n">
        <f aca="false">M1589+L1589*F1589</f>
        <v>0</v>
      </c>
      <c r="P1589" s="328" t="s">
        <v>29</v>
      </c>
      <c r="Q1589" s="62" t="n">
        <f aca="false">L1589*H1589*F1589</f>
        <v>0</v>
      </c>
      <c r="R1589" s="62" t="n">
        <f aca="false">R1588+Q1589</f>
        <v>220.5615</v>
      </c>
    </row>
    <row r="1590" s="1" customFormat="true" ht="12.8" hidden="false" customHeight="false" outlineLevel="0" collapsed="false">
      <c r="A1590" s="93"/>
      <c r="B1590" s="93" t="s">
        <v>2457</v>
      </c>
      <c r="C1590" s="94" t="s">
        <v>2470</v>
      </c>
      <c r="D1590" s="245" t="s">
        <v>2471</v>
      </c>
      <c r="E1590" s="53" t="s">
        <v>2327</v>
      </c>
      <c r="F1590" s="53" t="n">
        <v>6</v>
      </c>
      <c r="G1590" s="54" t="n">
        <v>8.65</v>
      </c>
      <c r="H1590" s="90" t="n">
        <f aca="false">G1590*0.95</f>
        <v>8.2175</v>
      </c>
      <c r="I1590" s="56" t="s">
        <v>205</v>
      </c>
      <c r="J1590" s="181" t="s">
        <v>28</v>
      </c>
      <c r="K1590" s="309"/>
      <c r="L1590" s="58"/>
      <c r="M1590" s="58"/>
      <c r="N1590" s="59" t="n">
        <f aca="false">O1590*G1590</f>
        <v>0</v>
      </c>
      <c r="O1590" s="325" t="n">
        <f aca="false">M1590+L1590*F1590</f>
        <v>0</v>
      </c>
      <c r="P1590" s="326" t="s">
        <v>29</v>
      </c>
      <c r="Q1590" s="62" t="n">
        <f aca="false">L1590*H1590*F1590</f>
        <v>0</v>
      </c>
      <c r="R1590" s="62" t="n">
        <f aca="false">R1589+Q1590</f>
        <v>220.5615</v>
      </c>
    </row>
    <row r="1591" s="1" customFormat="true" ht="12.8" hidden="false" customHeight="false" outlineLevel="0" collapsed="false">
      <c r="A1591" s="93"/>
      <c r="B1591" s="93" t="s">
        <v>2457</v>
      </c>
      <c r="C1591" s="95" t="s">
        <v>2472</v>
      </c>
      <c r="D1591" s="96" t="s">
        <v>2471</v>
      </c>
      <c r="E1591" s="76" t="s">
        <v>2463</v>
      </c>
      <c r="F1591" s="76" t="n">
        <v>6</v>
      </c>
      <c r="G1591" s="77" t="n">
        <v>17</v>
      </c>
      <c r="H1591" s="92" t="n">
        <f aca="false">G1591*0.95</f>
        <v>16.15</v>
      </c>
      <c r="I1591" s="79" t="s">
        <v>205</v>
      </c>
      <c r="J1591" s="185" t="s">
        <v>28</v>
      </c>
      <c r="K1591" s="310"/>
      <c r="L1591" s="81"/>
      <c r="M1591" s="81"/>
      <c r="N1591" s="82" t="n">
        <f aca="false">O1591*G1591</f>
        <v>0</v>
      </c>
      <c r="O1591" s="329" t="n">
        <f aca="false">M1591+L1591*F1591</f>
        <v>0</v>
      </c>
      <c r="P1591" s="330" t="s">
        <v>29</v>
      </c>
      <c r="Q1591" s="62" t="n">
        <f aca="false">L1591*H1591*F1591</f>
        <v>0</v>
      </c>
      <c r="R1591" s="62" t="n">
        <f aca="false">R1590+Q1591</f>
        <v>220.5615</v>
      </c>
    </row>
    <row r="1592" s="1" customFormat="true" ht="12.8" hidden="false" customHeight="false" outlineLevel="0" collapsed="false">
      <c r="A1592" s="93"/>
      <c r="B1592" s="93" t="s">
        <v>2457</v>
      </c>
      <c r="C1592" s="135" t="s">
        <v>2473</v>
      </c>
      <c r="D1592" s="215" t="s">
        <v>2474</v>
      </c>
      <c r="E1592" s="65" t="s">
        <v>2327</v>
      </c>
      <c r="F1592" s="65" t="n">
        <v>6</v>
      </c>
      <c r="G1592" s="66" t="n">
        <v>3.45</v>
      </c>
      <c r="H1592" s="91" t="n">
        <f aca="false">G1592*0.95</f>
        <v>3.2775</v>
      </c>
      <c r="I1592" s="68" t="s">
        <v>1907</v>
      </c>
      <c r="J1592" s="183" t="s">
        <v>28</v>
      </c>
      <c r="K1592" s="309"/>
      <c r="L1592" s="58"/>
      <c r="M1592" s="58"/>
      <c r="N1592" s="71" t="n">
        <f aca="false">O1592*G1592</f>
        <v>0</v>
      </c>
      <c r="O1592" s="327" t="n">
        <f aca="false">M1592+L1592*F1592</f>
        <v>0</v>
      </c>
      <c r="P1592" s="328" t="s">
        <v>29</v>
      </c>
      <c r="Q1592" s="62" t="n">
        <f aca="false">L1592*H1592*F1592</f>
        <v>0</v>
      </c>
      <c r="R1592" s="62" t="n">
        <f aca="false">R1591+Q1592</f>
        <v>220.5615</v>
      </c>
    </row>
    <row r="1593" s="1" customFormat="true" ht="12.8" hidden="false" customHeight="false" outlineLevel="0" collapsed="false">
      <c r="A1593" s="93"/>
      <c r="B1593" s="93" t="s">
        <v>2457</v>
      </c>
      <c r="C1593" s="135" t="s">
        <v>2475</v>
      </c>
      <c r="D1593" s="215" t="s">
        <v>2474</v>
      </c>
      <c r="E1593" s="65" t="s">
        <v>2463</v>
      </c>
      <c r="F1593" s="65" t="n">
        <v>6</v>
      </c>
      <c r="G1593" s="66" t="n">
        <v>6.55</v>
      </c>
      <c r="H1593" s="91" t="n">
        <f aca="false">G1593*0.95</f>
        <v>6.2225</v>
      </c>
      <c r="I1593" s="68" t="s">
        <v>1907</v>
      </c>
      <c r="J1593" s="183" t="s">
        <v>28</v>
      </c>
      <c r="K1593" s="310"/>
      <c r="L1593" s="70"/>
      <c r="M1593" s="70"/>
      <c r="N1593" s="71" t="n">
        <f aca="false">O1593*G1593</f>
        <v>0</v>
      </c>
      <c r="O1593" s="327" t="n">
        <f aca="false">M1593+L1593*F1593</f>
        <v>0</v>
      </c>
      <c r="P1593" s="328" t="s">
        <v>29</v>
      </c>
      <c r="Q1593" s="62" t="n">
        <f aca="false">L1593*H1593*F1593</f>
        <v>0</v>
      </c>
      <c r="R1593" s="62" t="n">
        <f aca="false">R1592+Q1593</f>
        <v>220.5615</v>
      </c>
    </row>
    <row r="1594" s="1" customFormat="true" ht="12.8" hidden="false" customHeight="false" outlineLevel="0" collapsed="false">
      <c r="A1594" s="93" t="s">
        <v>50</v>
      </c>
      <c r="B1594" s="93" t="s">
        <v>2457</v>
      </c>
      <c r="C1594" s="135" t="s">
        <v>2476</v>
      </c>
      <c r="D1594" s="215" t="s">
        <v>2474</v>
      </c>
      <c r="E1594" s="65" t="s">
        <v>1885</v>
      </c>
      <c r="F1594" s="65" t="n">
        <v>1</v>
      </c>
      <c r="G1594" s="66" t="n">
        <v>42.5</v>
      </c>
      <c r="H1594" s="91" t="n">
        <f aca="false">G1594*0.95</f>
        <v>40.375</v>
      </c>
      <c r="I1594" s="68" t="s">
        <v>1907</v>
      </c>
      <c r="J1594" s="183" t="s">
        <v>28</v>
      </c>
      <c r="K1594" s="310"/>
      <c r="L1594" s="81"/>
      <c r="M1594" s="81"/>
      <c r="N1594" s="71" t="n">
        <f aca="false">O1594*G1594</f>
        <v>0</v>
      </c>
      <c r="O1594" s="327" t="n">
        <f aca="false">M1594+L1594*F1594</f>
        <v>0</v>
      </c>
      <c r="P1594" s="328" t="s">
        <v>29</v>
      </c>
      <c r="Q1594" s="62" t="n">
        <f aca="false">L1594*H1594*F1594</f>
        <v>0</v>
      </c>
      <c r="R1594" s="62" t="n">
        <f aca="false">R1593+Q1594</f>
        <v>220.5615</v>
      </c>
    </row>
    <row r="1595" s="1" customFormat="true" ht="12.8" hidden="false" customHeight="false" outlineLevel="0" collapsed="false">
      <c r="A1595" s="93"/>
      <c r="B1595" s="93" t="s">
        <v>2457</v>
      </c>
      <c r="C1595" s="142" t="s">
        <v>2477</v>
      </c>
      <c r="D1595" s="243" t="s">
        <v>2478</v>
      </c>
      <c r="E1595" s="99" t="s">
        <v>2327</v>
      </c>
      <c r="F1595" s="99" t="n">
        <v>6</v>
      </c>
      <c r="G1595" s="100" t="n">
        <v>8.1</v>
      </c>
      <c r="H1595" s="101" t="n">
        <f aca="false">G1595*0.95</f>
        <v>7.695</v>
      </c>
      <c r="I1595" s="355" t="s">
        <v>2479</v>
      </c>
      <c r="J1595" s="237" t="s">
        <v>28</v>
      </c>
      <c r="K1595" s="307"/>
      <c r="L1595" s="104"/>
      <c r="M1595" s="104"/>
      <c r="N1595" s="105" t="n">
        <f aca="false">O1595*G1595</f>
        <v>0</v>
      </c>
      <c r="O1595" s="204" t="n">
        <f aca="false">M1595+L1595*F1595</f>
        <v>0</v>
      </c>
      <c r="P1595" s="331" t="s">
        <v>29</v>
      </c>
      <c r="Q1595" s="62" t="n">
        <f aca="false">L1595*H1595*F1595</f>
        <v>0</v>
      </c>
      <c r="R1595" s="62" t="n">
        <f aca="false">R1594+Q1595</f>
        <v>220.5615</v>
      </c>
    </row>
    <row r="1596" s="1" customFormat="true" ht="12.8" hidden="false" customHeight="false" outlineLevel="0" collapsed="false">
      <c r="A1596" s="93"/>
      <c r="B1596" s="93" t="s">
        <v>2457</v>
      </c>
      <c r="C1596" s="135" t="s">
        <v>2480</v>
      </c>
      <c r="D1596" s="215" t="s">
        <v>2481</v>
      </c>
      <c r="E1596" s="65" t="s">
        <v>2327</v>
      </c>
      <c r="F1596" s="65" t="n">
        <v>6</v>
      </c>
      <c r="G1596" s="66" t="n">
        <v>3.7</v>
      </c>
      <c r="H1596" s="91" t="n">
        <f aca="false">G1596*0.95</f>
        <v>3.515</v>
      </c>
      <c r="I1596" s="317" t="s">
        <v>2482</v>
      </c>
      <c r="J1596" s="183" t="s">
        <v>28</v>
      </c>
      <c r="K1596" s="309"/>
      <c r="L1596" s="58"/>
      <c r="M1596" s="58"/>
      <c r="N1596" s="71" t="n">
        <f aca="false">O1596*G1596</f>
        <v>0</v>
      </c>
      <c r="O1596" s="327" t="n">
        <f aca="false">M1596+L1596*F1596</f>
        <v>0</v>
      </c>
      <c r="P1596" s="328" t="s">
        <v>29</v>
      </c>
      <c r="Q1596" s="62" t="n">
        <f aca="false">L1596*H1596*F1596</f>
        <v>0</v>
      </c>
      <c r="R1596" s="62" t="n">
        <f aca="false">R1595+Q1596</f>
        <v>220.5615</v>
      </c>
    </row>
    <row r="1597" s="1" customFormat="true" ht="12.8" hidden="false" customHeight="false" outlineLevel="0" collapsed="false">
      <c r="A1597" s="93"/>
      <c r="B1597" s="93" t="s">
        <v>2457</v>
      </c>
      <c r="C1597" s="135" t="s">
        <v>2483</v>
      </c>
      <c r="D1597" s="215" t="s">
        <v>2481</v>
      </c>
      <c r="E1597" s="65" t="s">
        <v>2463</v>
      </c>
      <c r="F1597" s="65" t="n">
        <v>6</v>
      </c>
      <c r="G1597" s="66" t="n">
        <v>6.95</v>
      </c>
      <c r="H1597" s="91" t="n">
        <f aca="false">G1597*0.95</f>
        <v>6.6025</v>
      </c>
      <c r="I1597" s="317" t="s">
        <v>2482</v>
      </c>
      <c r="J1597" s="183" t="s">
        <v>28</v>
      </c>
      <c r="K1597" s="310"/>
      <c r="L1597" s="70"/>
      <c r="M1597" s="70"/>
      <c r="N1597" s="71" t="n">
        <f aca="false">O1597*G1597</f>
        <v>0</v>
      </c>
      <c r="O1597" s="327" t="n">
        <f aca="false">M1597+L1597*F1597</f>
        <v>0</v>
      </c>
      <c r="P1597" s="328" t="s">
        <v>29</v>
      </c>
      <c r="Q1597" s="62" t="n">
        <f aca="false">L1597*H1597*F1597</f>
        <v>0</v>
      </c>
      <c r="R1597" s="62" t="n">
        <f aca="false">R1596+Q1597</f>
        <v>220.5615</v>
      </c>
    </row>
    <row r="1598" s="1" customFormat="true" ht="12.8" hidden="false" customHeight="false" outlineLevel="0" collapsed="false">
      <c r="A1598" s="93" t="s">
        <v>50</v>
      </c>
      <c r="B1598" s="93" t="s">
        <v>2457</v>
      </c>
      <c r="C1598" s="135" t="s">
        <v>2484</v>
      </c>
      <c r="D1598" s="215" t="s">
        <v>2481</v>
      </c>
      <c r="E1598" s="65" t="s">
        <v>1885</v>
      </c>
      <c r="F1598" s="65" t="n">
        <v>1</v>
      </c>
      <c r="G1598" s="66" t="n">
        <v>46</v>
      </c>
      <c r="H1598" s="91" t="n">
        <f aca="false">G1598*0.95</f>
        <v>43.7</v>
      </c>
      <c r="I1598" s="317" t="s">
        <v>2482</v>
      </c>
      <c r="J1598" s="183" t="s">
        <v>28</v>
      </c>
      <c r="K1598" s="310"/>
      <c r="L1598" s="81"/>
      <c r="M1598" s="81"/>
      <c r="N1598" s="71" t="n">
        <f aca="false">O1598*G1598</f>
        <v>0</v>
      </c>
      <c r="O1598" s="327" t="n">
        <f aca="false">M1598+L1598*F1598</f>
        <v>0</v>
      </c>
      <c r="P1598" s="328" t="s">
        <v>29</v>
      </c>
      <c r="Q1598" s="62" t="n">
        <f aca="false">L1598*H1598*F1598</f>
        <v>0</v>
      </c>
      <c r="R1598" s="62" t="n">
        <f aca="false">R1597+Q1598</f>
        <v>220.5615</v>
      </c>
    </row>
    <row r="1599" s="1" customFormat="true" ht="12.8" hidden="false" customHeight="false" outlineLevel="0" collapsed="false">
      <c r="A1599" s="93"/>
      <c r="B1599" s="93" t="s">
        <v>2457</v>
      </c>
      <c r="C1599" s="94" t="s">
        <v>2485</v>
      </c>
      <c r="D1599" s="245" t="s">
        <v>2486</v>
      </c>
      <c r="E1599" s="53" t="s">
        <v>2327</v>
      </c>
      <c r="F1599" s="53" t="n">
        <v>6</v>
      </c>
      <c r="G1599" s="54" t="n">
        <v>3.8</v>
      </c>
      <c r="H1599" s="90" t="n">
        <f aca="false">G1599*0.95</f>
        <v>3.61</v>
      </c>
      <c r="I1599" s="315" t="s">
        <v>2482</v>
      </c>
      <c r="J1599" s="181" t="s">
        <v>28</v>
      </c>
      <c r="K1599" s="309"/>
      <c r="L1599" s="58"/>
      <c r="M1599" s="58"/>
      <c r="N1599" s="59" t="n">
        <f aca="false">O1599*G1599</f>
        <v>0</v>
      </c>
      <c r="O1599" s="325" t="n">
        <f aca="false">M1599+L1599*F1599</f>
        <v>0</v>
      </c>
      <c r="P1599" s="326" t="s">
        <v>29</v>
      </c>
      <c r="Q1599" s="62" t="n">
        <f aca="false">L1599*H1599*F1599</f>
        <v>0</v>
      </c>
      <c r="R1599" s="62" t="n">
        <f aca="false">R1598+Q1599</f>
        <v>220.5615</v>
      </c>
    </row>
    <row r="1600" s="1" customFormat="true" ht="12.8" hidden="false" customHeight="false" outlineLevel="0" collapsed="false">
      <c r="A1600" s="93"/>
      <c r="B1600" s="93" t="s">
        <v>2457</v>
      </c>
      <c r="C1600" s="135" t="s">
        <v>2487</v>
      </c>
      <c r="D1600" s="215" t="s">
        <v>2486</v>
      </c>
      <c r="E1600" s="65" t="s">
        <v>2463</v>
      </c>
      <c r="F1600" s="65" t="n">
        <v>6</v>
      </c>
      <c r="G1600" s="66" t="n">
        <v>7.25</v>
      </c>
      <c r="H1600" s="91" t="n">
        <f aca="false">G1600*0.95</f>
        <v>6.8875</v>
      </c>
      <c r="I1600" s="317" t="s">
        <v>2482</v>
      </c>
      <c r="J1600" s="183" t="s">
        <v>28</v>
      </c>
      <c r="K1600" s="310"/>
      <c r="L1600" s="70"/>
      <c r="M1600" s="70"/>
      <c r="N1600" s="71" t="n">
        <f aca="false">O1600*G1600</f>
        <v>0</v>
      </c>
      <c r="O1600" s="327" t="n">
        <f aca="false">M1600+L1600*F1600</f>
        <v>0</v>
      </c>
      <c r="P1600" s="328" t="s">
        <v>29</v>
      </c>
      <c r="Q1600" s="62" t="n">
        <f aca="false">L1600*H1600*F1600</f>
        <v>0</v>
      </c>
      <c r="R1600" s="62" t="n">
        <f aca="false">R1599+Q1600</f>
        <v>220.5615</v>
      </c>
    </row>
    <row r="1601" s="1" customFormat="true" ht="12.8" hidden="false" customHeight="false" outlineLevel="0" collapsed="false">
      <c r="A1601" s="93" t="s">
        <v>50</v>
      </c>
      <c r="B1601" s="93" t="s">
        <v>2457</v>
      </c>
      <c r="C1601" s="95" t="s">
        <v>2488</v>
      </c>
      <c r="D1601" s="96" t="s">
        <v>2486</v>
      </c>
      <c r="E1601" s="76" t="s">
        <v>1885</v>
      </c>
      <c r="F1601" s="76" t="n">
        <v>1</v>
      </c>
      <c r="G1601" s="77" t="n">
        <v>47.5</v>
      </c>
      <c r="H1601" s="92" t="n">
        <f aca="false">G1601*0.95</f>
        <v>45.125</v>
      </c>
      <c r="I1601" s="316" t="s">
        <v>2482</v>
      </c>
      <c r="J1601" s="185" t="s">
        <v>28</v>
      </c>
      <c r="K1601" s="310"/>
      <c r="L1601" s="81"/>
      <c r="M1601" s="81"/>
      <c r="N1601" s="82" t="n">
        <f aca="false">O1601*G1601</f>
        <v>0</v>
      </c>
      <c r="O1601" s="329" t="n">
        <f aca="false">M1601+L1601*F1601</f>
        <v>0</v>
      </c>
      <c r="P1601" s="330" t="s">
        <v>29</v>
      </c>
      <c r="Q1601" s="62" t="n">
        <f aca="false">L1601*H1601*F1601</f>
        <v>0</v>
      </c>
      <c r="R1601" s="62" t="n">
        <f aca="false">R1600+Q1601</f>
        <v>220.5615</v>
      </c>
    </row>
    <row r="1602" s="1" customFormat="true" ht="12.8" hidden="false" customHeight="false" outlineLevel="0" collapsed="false">
      <c r="A1602" s="93"/>
      <c r="B1602" s="93" t="s">
        <v>2457</v>
      </c>
      <c r="C1602" s="142" t="s">
        <v>2489</v>
      </c>
      <c r="D1602" s="243" t="s">
        <v>2490</v>
      </c>
      <c r="E1602" s="99" t="s">
        <v>2327</v>
      </c>
      <c r="F1602" s="99" t="n">
        <v>6</v>
      </c>
      <c r="G1602" s="100" t="n">
        <v>3.8</v>
      </c>
      <c r="H1602" s="101" t="n">
        <f aca="false">G1602*0.95</f>
        <v>3.61</v>
      </c>
      <c r="I1602" s="355" t="s">
        <v>2491</v>
      </c>
      <c r="J1602" s="237" t="s">
        <v>28</v>
      </c>
      <c r="K1602" s="307"/>
      <c r="L1602" s="104"/>
      <c r="M1602" s="104"/>
      <c r="N1602" s="105" t="n">
        <f aca="false">O1602*G1602</f>
        <v>0</v>
      </c>
      <c r="O1602" s="204" t="n">
        <f aca="false">M1602+L1602*F1602</f>
        <v>0</v>
      </c>
      <c r="P1602" s="331" t="s">
        <v>29</v>
      </c>
      <c r="Q1602" s="62" t="n">
        <f aca="false">L1602*H1602*F1602</f>
        <v>0</v>
      </c>
      <c r="R1602" s="62" t="n">
        <f aca="false">R1601+Q1602</f>
        <v>220.5615</v>
      </c>
    </row>
    <row r="1603" customFormat="false" ht="22.05" hidden="false" customHeight="false" outlineLevel="0" collapsed="false">
      <c r="A1603" s="48"/>
      <c r="B1603" s="48" t="s">
        <v>2457</v>
      </c>
      <c r="D1603" s="5" t="s">
        <v>2492</v>
      </c>
      <c r="E1603" s="85"/>
      <c r="F1603" s="85"/>
      <c r="G1603" s="85"/>
      <c r="H1603" s="86"/>
      <c r="I1603" s="85"/>
      <c r="J1603" s="85"/>
      <c r="K1603" s="85"/>
      <c r="L1603" s="88"/>
      <c r="M1603" s="88"/>
      <c r="O1603" s="88"/>
      <c r="P1603" s="89"/>
      <c r="Q1603" s="62" t="n">
        <f aca="false">L1603*H1603*F1603</f>
        <v>0</v>
      </c>
      <c r="R1603" s="62" t="n">
        <f aca="false">R1602+Q1603</f>
        <v>220.5615</v>
      </c>
      <c r="S1603" s="1"/>
      <c r="T1603" s="1"/>
      <c r="U1603" s="1"/>
      <c r="V1603" s="1"/>
      <c r="W1603" s="1"/>
      <c r="X1603" s="1"/>
      <c r="Y1603" s="1"/>
    </row>
    <row r="1604" s="1" customFormat="true" ht="12.8" hidden="false" customHeight="false" outlineLevel="0" collapsed="false">
      <c r="A1604" s="93"/>
      <c r="B1604" s="93" t="s">
        <v>2457</v>
      </c>
      <c r="C1604" s="142" t="s">
        <v>2493</v>
      </c>
      <c r="D1604" s="243" t="s">
        <v>2494</v>
      </c>
      <c r="E1604" s="99" t="s">
        <v>1817</v>
      </c>
      <c r="F1604" s="99" t="n">
        <v>6</v>
      </c>
      <c r="G1604" s="100" t="n">
        <v>5.9</v>
      </c>
      <c r="H1604" s="101" t="n">
        <f aca="false">G1604*0.95</f>
        <v>5.605</v>
      </c>
      <c r="I1604" s="102"/>
      <c r="J1604" s="237" t="s">
        <v>28</v>
      </c>
      <c r="K1604" s="307"/>
      <c r="L1604" s="104"/>
      <c r="M1604" s="104"/>
      <c r="N1604" s="105" t="n">
        <f aca="false">O1604*G1604</f>
        <v>0</v>
      </c>
      <c r="O1604" s="204" t="n">
        <f aca="false">M1604+L1604*F1604</f>
        <v>0</v>
      </c>
      <c r="P1604" s="331" t="s">
        <v>29</v>
      </c>
      <c r="Q1604" s="62" t="n">
        <f aca="false">L1604*H1604*F1604</f>
        <v>0</v>
      </c>
      <c r="R1604" s="62" t="n">
        <f aca="false">R1603+Q1604</f>
        <v>220.5615</v>
      </c>
    </row>
    <row r="1605" s="1" customFormat="true" ht="12.8" hidden="false" customHeight="false" outlineLevel="0" collapsed="false">
      <c r="A1605" s="93"/>
      <c r="B1605" s="93" t="s">
        <v>2457</v>
      </c>
      <c r="C1605" s="142" t="s">
        <v>2495</v>
      </c>
      <c r="D1605" s="243" t="s">
        <v>2496</v>
      </c>
      <c r="E1605" s="99" t="s">
        <v>2327</v>
      </c>
      <c r="F1605" s="99" t="n">
        <v>6</v>
      </c>
      <c r="G1605" s="100" t="n">
        <v>13</v>
      </c>
      <c r="H1605" s="101" t="n">
        <f aca="false">G1605*0.95</f>
        <v>12.35</v>
      </c>
      <c r="I1605" s="102"/>
      <c r="J1605" s="237" t="s">
        <v>28</v>
      </c>
      <c r="K1605" s="307"/>
      <c r="L1605" s="104"/>
      <c r="M1605" s="104"/>
      <c r="N1605" s="105" t="n">
        <f aca="false">O1605*G1605</f>
        <v>0</v>
      </c>
      <c r="O1605" s="204" t="n">
        <f aca="false">M1605+L1605*F1605</f>
        <v>0</v>
      </c>
      <c r="P1605" s="331" t="s">
        <v>29</v>
      </c>
      <c r="Q1605" s="62" t="n">
        <f aca="false">L1605*H1605*F1605</f>
        <v>0</v>
      </c>
      <c r="R1605" s="62" t="n">
        <f aca="false">R1604+Q1605</f>
        <v>220.5615</v>
      </c>
    </row>
    <row r="1606" customFormat="false" ht="13.8" hidden="false" customHeight="false" outlineLevel="0" collapsed="false">
      <c r="A1606" s="48"/>
      <c r="B1606" s="48"/>
      <c r="Q1606" s="62" t="n">
        <f aca="false">L1606*H1606*F1606</f>
        <v>0</v>
      </c>
      <c r="R1606" s="62" t="n">
        <f aca="false">R1605+Q1606</f>
        <v>220.5615</v>
      </c>
      <c r="S1606" s="1"/>
      <c r="T1606" s="1"/>
      <c r="U1606" s="1"/>
      <c r="V1606" s="1"/>
      <c r="W1606" s="1"/>
      <c r="X1606" s="1"/>
      <c r="Y1606" s="1"/>
    </row>
    <row r="1607" customFormat="false" ht="13.8" hidden="false" customHeight="false" outlineLevel="0" collapsed="false">
      <c r="A1607" s="48"/>
      <c r="B1607" s="48"/>
      <c r="Q1607" s="62" t="n">
        <f aca="false">L1607*H1607*F1607</f>
        <v>0</v>
      </c>
      <c r="R1607" s="62" t="n">
        <f aca="false">R1606+Q1607</f>
        <v>220.5615</v>
      </c>
      <c r="S1607" s="1"/>
      <c r="T1607" s="1"/>
      <c r="U1607" s="1"/>
      <c r="V1607" s="1"/>
      <c r="W1607" s="1"/>
      <c r="X1607" s="1"/>
      <c r="Y1607" s="1"/>
    </row>
    <row r="1608" customFormat="false" ht="13.8" hidden="false" customHeight="false" outlineLevel="0" collapsed="false">
      <c r="A1608" s="48"/>
      <c r="B1608" s="48"/>
      <c r="Q1608" s="62" t="n">
        <f aca="false">L1608*H1608*F1608</f>
        <v>0</v>
      </c>
      <c r="R1608" s="62" t="n">
        <f aca="false">R1607+Q1608</f>
        <v>220.5615</v>
      </c>
      <c r="S1608" s="1"/>
      <c r="T1608" s="1"/>
      <c r="U1608" s="1"/>
      <c r="V1608" s="1"/>
      <c r="W1608" s="1"/>
      <c r="X1608" s="1"/>
      <c r="Y1608" s="1"/>
    </row>
    <row r="1609" customFormat="false" ht="13.8" hidden="false" customHeight="false" outlineLevel="0" collapsed="false">
      <c r="A1609" s="48"/>
      <c r="B1609" s="48"/>
      <c r="Q1609" s="62" t="n">
        <f aca="false">L1609*H1609*F1609</f>
        <v>0</v>
      </c>
      <c r="R1609" s="62" t="n">
        <f aca="false">R1608+Q1609</f>
        <v>220.5615</v>
      </c>
      <c r="S1609" s="1"/>
      <c r="T1609" s="1"/>
      <c r="U1609" s="1"/>
      <c r="V1609" s="1"/>
      <c r="W1609" s="1"/>
      <c r="X1609" s="1"/>
      <c r="Y1609" s="1"/>
    </row>
    <row r="1610" customFormat="false" ht="13.8" hidden="false" customHeight="false" outlineLevel="0" collapsed="false">
      <c r="A1610" s="48"/>
      <c r="B1610" s="48"/>
      <c r="Q1610" s="62" t="n">
        <f aca="false">L1610*H1610*F1610</f>
        <v>0</v>
      </c>
      <c r="R1610" s="62" t="n">
        <f aca="false">R1609+Q1610</f>
        <v>220.5615</v>
      </c>
      <c r="S1610" s="1"/>
      <c r="T1610" s="1"/>
      <c r="U1610" s="1"/>
      <c r="V1610" s="1"/>
      <c r="W1610" s="1"/>
      <c r="X1610" s="1"/>
      <c r="Y1610" s="1"/>
    </row>
    <row r="1611" customFormat="false" ht="13.8" hidden="false" customHeight="false" outlineLevel="0" collapsed="false">
      <c r="A1611" s="48"/>
      <c r="B1611" s="48"/>
      <c r="Q1611" s="62" t="n">
        <f aca="false">L1611*H1611*F1611</f>
        <v>0</v>
      </c>
      <c r="R1611" s="62" t="n">
        <f aca="false">R1610+Q1611</f>
        <v>220.5615</v>
      </c>
      <c r="S1611" s="1"/>
      <c r="T1611" s="1"/>
      <c r="U1611" s="1"/>
      <c r="V1611" s="1"/>
      <c r="W1611" s="1"/>
      <c r="X1611" s="1"/>
      <c r="Y1611" s="1"/>
    </row>
    <row r="1612" customFormat="false" ht="13.8" hidden="false" customHeight="false" outlineLevel="0" collapsed="false">
      <c r="A1612" s="48"/>
      <c r="B1612" s="48"/>
      <c r="Q1612" s="62" t="n">
        <f aca="false">L1612*H1612*F1612</f>
        <v>0</v>
      </c>
      <c r="R1612" s="62" t="n">
        <f aca="false">R1611+Q1612</f>
        <v>220.5615</v>
      </c>
      <c r="S1612" s="1"/>
      <c r="T1612" s="1"/>
      <c r="U1612" s="1"/>
      <c r="V1612" s="1"/>
      <c r="W1612" s="1"/>
      <c r="X1612" s="1"/>
      <c r="Y1612" s="1"/>
    </row>
    <row r="1613" customFormat="false" ht="13.8" hidden="false" customHeight="false" outlineLevel="0" collapsed="false">
      <c r="A1613" s="48"/>
      <c r="B1613" s="48"/>
      <c r="Q1613" s="62" t="n">
        <f aca="false">L1613*H1613*F1613</f>
        <v>0</v>
      </c>
      <c r="R1613" s="62" t="n">
        <f aca="false">R1612+Q1613</f>
        <v>220.5615</v>
      </c>
      <c r="S1613" s="1"/>
      <c r="T1613" s="1"/>
      <c r="U1613" s="1"/>
      <c r="V1613" s="1"/>
      <c r="W1613" s="1"/>
      <c r="X1613" s="1"/>
      <c r="Y1613" s="1"/>
    </row>
    <row r="1614" customFormat="false" ht="13.8" hidden="false" customHeight="false" outlineLevel="0" collapsed="false">
      <c r="A1614" s="48"/>
      <c r="B1614" s="48"/>
      <c r="Q1614" s="62" t="n">
        <f aca="false">L1614*H1614*F1614</f>
        <v>0</v>
      </c>
      <c r="R1614" s="62" t="n">
        <f aca="false">R1613+Q1614</f>
        <v>220.5615</v>
      </c>
      <c r="S1614" s="1"/>
      <c r="T1614" s="1"/>
      <c r="U1614" s="1"/>
      <c r="V1614" s="1"/>
      <c r="W1614" s="1"/>
      <c r="X1614" s="1"/>
      <c r="Y1614" s="1"/>
    </row>
    <row r="1615" customFormat="false" ht="13.8" hidden="false" customHeight="false" outlineLevel="0" collapsed="false">
      <c r="A1615" s="48"/>
      <c r="B1615" s="48"/>
      <c r="Q1615" s="62" t="n">
        <f aca="false">L1615*H1615*F1615</f>
        <v>0</v>
      </c>
      <c r="R1615" s="62" t="n">
        <f aca="false">R1614+Q1615</f>
        <v>220.5615</v>
      </c>
      <c r="S1615" s="1"/>
      <c r="T1615" s="1"/>
      <c r="U1615" s="1"/>
      <c r="V1615" s="1"/>
      <c r="W1615" s="1"/>
      <c r="X1615" s="1"/>
      <c r="Y1615" s="1"/>
    </row>
    <row r="1616" customFormat="false" ht="13.8" hidden="false" customHeight="false" outlineLevel="0" collapsed="false">
      <c r="A1616" s="48"/>
      <c r="B1616" s="48"/>
      <c r="Q1616" s="62" t="n">
        <f aca="false">L1616*H1616*F1616</f>
        <v>0</v>
      </c>
      <c r="R1616" s="62" t="n">
        <f aca="false">R1615+Q1616</f>
        <v>220.5615</v>
      </c>
      <c r="S1616" s="1"/>
      <c r="T1616" s="1"/>
      <c r="U1616" s="1"/>
      <c r="V1616" s="1"/>
      <c r="W1616" s="1"/>
      <c r="X1616" s="1"/>
      <c r="Y1616" s="1"/>
    </row>
    <row r="1617" customFormat="false" ht="33.85" hidden="false" customHeight="false" outlineLevel="0" collapsed="false">
      <c r="A1617" s="48" t="s">
        <v>50</v>
      </c>
      <c r="B1617" s="48" t="s">
        <v>2497</v>
      </c>
      <c r="D1617" s="33" t="s">
        <v>2497</v>
      </c>
      <c r="E1617" s="33"/>
      <c r="F1617" s="33"/>
      <c r="G1617" s="33"/>
      <c r="H1617" s="33"/>
      <c r="I1617" s="33"/>
      <c r="J1617" s="33"/>
      <c r="K1617" s="33"/>
      <c r="Q1617" s="62" t="n">
        <f aca="false">L1617*H1617*F1617</f>
        <v>0</v>
      </c>
      <c r="R1617" s="62" t="n">
        <f aca="false">R1616+Q1617</f>
        <v>220.5615</v>
      </c>
      <c r="S1617" s="1"/>
      <c r="T1617" s="1"/>
      <c r="U1617" s="1"/>
      <c r="V1617" s="1"/>
      <c r="W1617" s="1"/>
      <c r="X1617" s="1"/>
      <c r="Y1617" s="1"/>
    </row>
    <row r="1618" customFormat="false" ht="13.8" hidden="false" customHeight="true" outlineLevel="0" collapsed="false">
      <c r="A1618" s="117"/>
      <c r="B1618" s="117"/>
      <c r="C1618" s="7"/>
      <c r="D1618" s="7"/>
      <c r="E1618" s="34" t="s">
        <v>4</v>
      </c>
      <c r="F1618" s="35" t="s">
        <v>5</v>
      </c>
      <c r="G1618" s="36" t="s">
        <v>6</v>
      </c>
      <c r="H1618" s="37" t="s">
        <v>7</v>
      </c>
      <c r="I1618" s="38" t="s">
        <v>8</v>
      </c>
      <c r="J1618" s="39" t="s">
        <v>9</v>
      </c>
      <c r="K1618" s="226" t="s">
        <v>2498</v>
      </c>
      <c r="L1618" s="41" t="s">
        <v>11</v>
      </c>
      <c r="M1618" s="41"/>
      <c r="N1618" s="41"/>
      <c r="O1618" s="41"/>
      <c r="P1618" s="41"/>
      <c r="Q1618" s="62"/>
      <c r="R1618" s="62" t="n">
        <f aca="false">R1617+Q1618</f>
        <v>220.5615</v>
      </c>
      <c r="S1618" s="1"/>
      <c r="T1618" s="1"/>
      <c r="U1618" s="1"/>
      <c r="V1618" s="1"/>
      <c r="W1618" s="1"/>
      <c r="X1618" s="1"/>
      <c r="Y1618" s="1"/>
    </row>
    <row r="1619" customFormat="false" ht="14.25" hidden="false" customHeight="true" outlineLevel="0" collapsed="false">
      <c r="A1619" s="48"/>
      <c r="B1619" s="48"/>
      <c r="C1619" s="43" t="s">
        <v>14</v>
      </c>
      <c r="D1619" s="43" t="s">
        <v>15</v>
      </c>
      <c r="E1619" s="34"/>
      <c r="F1619" s="35"/>
      <c r="G1619" s="36"/>
      <c r="H1619" s="37"/>
      <c r="I1619" s="38"/>
      <c r="J1619" s="39"/>
      <c r="K1619" s="226"/>
      <c r="L1619" s="210" t="s">
        <v>16</v>
      </c>
      <c r="M1619" s="210"/>
      <c r="N1619" s="45" t="s">
        <v>17</v>
      </c>
      <c r="O1619" s="46" t="s">
        <v>18</v>
      </c>
      <c r="P1619" s="47" t="s">
        <v>19</v>
      </c>
      <c r="Q1619" s="62"/>
      <c r="R1619" s="62" t="n">
        <f aca="false">R1618+Q1619</f>
        <v>220.5615</v>
      </c>
      <c r="S1619" s="1"/>
      <c r="T1619" s="1"/>
      <c r="U1619" s="1"/>
      <c r="V1619" s="1"/>
      <c r="W1619" s="1"/>
      <c r="X1619" s="1"/>
      <c r="Y1619" s="1"/>
    </row>
    <row r="1620" customFormat="false" ht="13.8" hidden="false" customHeight="false" outlineLevel="0" collapsed="false">
      <c r="A1620" s="48"/>
      <c r="B1620" s="48"/>
      <c r="C1620" s="43"/>
      <c r="D1620" s="43"/>
      <c r="E1620" s="34"/>
      <c r="F1620" s="35"/>
      <c r="G1620" s="36"/>
      <c r="H1620" s="37"/>
      <c r="I1620" s="38"/>
      <c r="J1620" s="39"/>
      <c r="K1620" s="226"/>
      <c r="L1620" s="210"/>
      <c r="M1620" s="210"/>
      <c r="N1620" s="45"/>
      <c r="O1620" s="46"/>
      <c r="P1620" s="47"/>
      <c r="Q1620" s="62" t="n">
        <f aca="false">L1620*H1620*F1620</f>
        <v>0</v>
      </c>
      <c r="R1620" s="62" t="n">
        <f aca="false">R1619+Q1620</f>
        <v>220.5615</v>
      </c>
      <c r="S1620" s="1"/>
      <c r="T1620" s="1"/>
      <c r="U1620" s="1"/>
      <c r="V1620" s="1"/>
      <c r="W1620" s="1"/>
      <c r="X1620" s="1"/>
      <c r="Y1620" s="1"/>
    </row>
    <row r="1621" s="1" customFormat="true" ht="12.8" hidden="false" customHeight="false" outlineLevel="0" collapsed="false">
      <c r="A1621" s="93"/>
      <c r="B1621" s="93" t="s">
        <v>2497</v>
      </c>
      <c r="C1621" s="94" t="s">
        <v>2499</v>
      </c>
      <c r="D1621" s="64" t="s">
        <v>2500</v>
      </c>
      <c r="E1621" s="182" t="s">
        <v>1817</v>
      </c>
      <c r="F1621" s="53" t="n">
        <v>8</v>
      </c>
      <c r="G1621" s="54" t="n">
        <v>3.26</v>
      </c>
      <c r="H1621" s="90" t="n">
        <f aca="false">G1621*0.95</f>
        <v>3.097</v>
      </c>
      <c r="I1621" s="56" t="s">
        <v>2501</v>
      </c>
      <c r="J1621" s="56" t="s">
        <v>28</v>
      </c>
      <c r="K1621" s="231" t="n">
        <f aca="false">H1621*4</f>
        <v>12.388</v>
      </c>
      <c r="L1621" s="58"/>
      <c r="M1621" s="58"/>
      <c r="N1621" s="59" t="n">
        <f aca="false">O1621*G1621</f>
        <v>0</v>
      </c>
      <c r="O1621" s="325" t="n">
        <f aca="false">M1621+L1621*F1621</f>
        <v>0</v>
      </c>
      <c r="P1621" s="326" t="s">
        <v>29</v>
      </c>
      <c r="Q1621" s="62" t="n">
        <f aca="false">L1621*H1621*F1621</f>
        <v>0</v>
      </c>
      <c r="R1621" s="62" t="n">
        <f aca="false">R1620+Q1621</f>
        <v>220.5615</v>
      </c>
    </row>
    <row r="1622" s="1" customFormat="true" ht="12.8" hidden="false" customHeight="false" outlineLevel="0" collapsed="false">
      <c r="A1622" s="93"/>
      <c r="B1622" s="93" t="s">
        <v>2497</v>
      </c>
      <c r="C1622" s="135" t="s">
        <v>2502</v>
      </c>
      <c r="D1622" s="64" t="s">
        <v>2503</v>
      </c>
      <c r="E1622" s="182" t="s">
        <v>1817</v>
      </c>
      <c r="F1622" s="65" t="n">
        <v>15</v>
      </c>
      <c r="G1622" s="66" t="n">
        <v>3.47</v>
      </c>
      <c r="H1622" s="91" t="n">
        <f aca="false">G1622*0.95</f>
        <v>3.2965</v>
      </c>
      <c r="I1622" s="68" t="s">
        <v>2501</v>
      </c>
      <c r="J1622" s="68" t="s">
        <v>28</v>
      </c>
      <c r="K1622" s="233" t="n">
        <f aca="false">H1622*4</f>
        <v>13.186</v>
      </c>
      <c r="L1622" s="70"/>
      <c r="M1622" s="70"/>
      <c r="N1622" s="71" t="n">
        <f aca="false">O1622*G1622</f>
        <v>0</v>
      </c>
      <c r="O1622" s="327" t="n">
        <f aca="false">M1622+L1622*F1622</f>
        <v>0</v>
      </c>
      <c r="P1622" s="328" t="s">
        <v>29</v>
      </c>
      <c r="Q1622" s="62" t="n">
        <f aca="false">L1622*H1622*F1622</f>
        <v>0</v>
      </c>
      <c r="R1622" s="62" t="n">
        <f aca="false">R1621+Q1622</f>
        <v>220.5615</v>
      </c>
    </row>
    <row r="1623" s="1" customFormat="true" ht="12.8" hidden="false" customHeight="false" outlineLevel="0" collapsed="false">
      <c r="A1623" s="93" t="s">
        <v>50</v>
      </c>
      <c r="B1623" s="93" t="s">
        <v>2497</v>
      </c>
      <c r="C1623" s="135" t="s">
        <v>2504</v>
      </c>
      <c r="D1623" s="64" t="s">
        <v>2505</v>
      </c>
      <c r="E1623" s="182" t="s">
        <v>1885</v>
      </c>
      <c r="F1623" s="65" t="n">
        <v>1</v>
      </c>
      <c r="G1623" s="66" t="n">
        <v>44.8</v>
      </c>
      <c r="H1623" s="91" t="n">
        <f aca="false">G1623*0.95</f>
        <v>42.56</v>
      </c>
      <c r="I1623" s="68" t="s">
        <v>2501</v>
      </c>
      <c r="J1623" s="68" t="s">
        <v>28</v>
      </c>
      <c r="K1623" s="233" t="n">
        <f aca="false">H1623/5</f>
        <v>8.512</v>
      </c>
      <c r="L1623" s="81"/>
      <c r="M1623" s="81"/>
      <c r="N1623" s="71" t="n">
        <f aca="false">O1623*G1623</f>
        <v>0</v>
      </c>
      <c r="O1623" s="327" t="n">
        <f aca="false">M1623+L1623*F1623</f>
        <v>0</v>
      </c>
      <c r="P1623" s="328" t="s">
        <v>29</v>
      </c>
      <c r="Q1623" s="62" t="n">
        <f aca="false">L1623*H1623*F1623</f>
        <v>0</v>
      </c>
      <c r="R1623" s="62" t="n">
        <f aca="false">R1622+Q1623</f>
        <v>220.5615</v>
      </c>
    </row>
    <row r="1624" s="1" customFormat="true" ht="12.8" hidden="false" customHeight="false" outlineLevel="0" collapsed="false">
      <c r="A1624" s="93"/>
      <c r="B1624" s="93" t="s">
        <v>2497</v>
      </c>
      <c r="C1624" s="94" t="s">
        <v>2506</v>
      </c>
      <c r="D1624" s="52" t="s">
        <v>2507</v>
      </c>
      <c r="E1624" s="179" t="s">
        <v>2219</v>
      </c>
      <c r="F1624" s="53" t="n">
        <v>1</v>
      </c>
      <c r="G1624" s="54" t="n">
        <v>38.5</v>
      </c>
      <c r="H1624" s="90" t="n">
        <f aca="false">G1624*0.95</f>
        <v>36.575</v>
      </c>
      <c r="I1624" s="56" t="s">
        <v>2508</v>
      </c>
      <c r="J1624" s="56" t="s">
        <v>28</v>
      </c>
      <c r="K1624" s="231" t="n">
        <f aca="false">H1624/2</f>
        <v>18.2875</v>
      </c>
      <c r="L1624" s="58"/>
      <c r="M1624" s="58"/>
      <c r="N1624" s="59" t="n">
        <f aca="false">O1624*G1624</f>
        <v>0</v>
      </c>
      <c r="O1624" s="325" t="n">
        <f aca="false">M1624+L1624*F1624</f>
        <v>0</v>
      </c>
      <c r="P1624" s="326" t="s">
        <v>29</v>
      </c>
      <c r="Q1624" s="62" t="n">
        <f aca="false">L1624*H1624*F1624</f>
        <v>0</v>
      </c>
      <c r="R1624" s="62" t="n">
        <f aca="false">R1623+Q1624</f>
        <v>220.5615</v>
      </c>
    </row>
    <row r="1625" s="1" customFormat="true" ht="12.8" hidden="false" customHeight="false" outlineLevel="0" collapsed="false">
      <c r="A1625" s="93"/>
      <c r="B1625" s="93" t="s">
        <v>2497</v>
      </c>
      <c r="C1625" s="135" t="s">
        <v>2509</v>
      </c>
      <c r="D1625" s="64" t="s">
        <v>2510</v>
      </c>
      <c r="E1625" s="182" t="s">
        <v>1889</v>
      </c>
      <c r="F1625" s="65" t="n">
        <v>6</v>
      </c>
      <c r="G1625" s="66" t="n">
        <v>7.64</v>
      </c>
      <c r="H1625" s="91" t="n">
        <f aca="false">G1625*0.95</f>
        <v>7.258</v>
      </c>
      <c r="I1625" s="68" t="s">
        <v>63</v>
      </c>
      <c r="J1625" s="68" t="s">
        <v>28</v>
      </c>
      <c r="K1625" s="233" t="n">
        <f aca="false">H1625*2</f>
        <v>14.516</v>
      </c>
      <c r="L1625" s="70"/>
      <c r="M1625" s="70"/>
      <c r="N1625" s="71" t="n">
        <f aca="false">O1625*G1625</f>
        <v>0</v>
      </c>
      <c r="O1625" s="327" t="n">
        <f aca="false">M1625+L1625*F1625</f>
        <v>0</v>
      </c>
      <c r="P1625" s="328" t="s">
        <v>29</v>
      </c>
      <c r="Q1625" s="62" t="n">
        <f aca="false">L1625*H1625*F1625</f>
        <v>0</v>
      </c>
      <c r="R1625" s="62" t="n">
        <f aca="false">R1624+Q1625</f>
        <v>220.5615</v>
      </c>
    </row>
    <row r="1626" s="1" customFormat="true" ht="12.8" hidden="false" customHeight="false" outlineLevel="0" collapsed="false">
      <c r="A1626" s="93" t="s">
        <v>50</v>
      </c>
      <c r="B1626" s="93" t="s">
        <v>2497</v>
      </c>
      <c r="C1626" s="135" t="s">
        <v>2511</v>
      </c>
      <c r="D1626" s="64" t="s">
        <v>2510</v>
      </c>
      <c r="E1626" s="182" t="s">
        <v>1885</v>
      </c>
      <c r="F1626" s="65" t="n">
        <v>1</v>
      </c>
      <c r="G1626" s="66" t="n">
        <v>74.21</v>
      </c>
      <c r="H1626" s="91" t="n">
        <f aca="false">G1626*0.95</f>
        <v>70.4995</v>
      </c>
      <c r="I1626" s="68" t="s">
        <v>63</v>
      </c>
      <c r="J1626" s="68" t="s">
        <v>28</v>
      </c>
      <c r="K1626" s="233" t="n">
        <f aca="false">H1626/5</f>
        <v>14.0999</v>
      </c>
      <c r="L1626" s="70"/>
      <c r="M1626" s="70"/>
      <c r="N1626" s="71" t="n">
        <f aca="false">O1626*G1626</f>
        <v>0</v>
      </c>
      <c r="O1626" s="327" t="n">
        <f aca="false">M1626+L1626*F1626</f>
        <v>0</v>
      </c>
      <c r="P1626" s="328" t="s">
        <v>29</v>
      </c>
      <c r="Q1626" s="62" t="n">
        <f aca="false">L1626*H1626*F1626</f>
        <v>0</v>
      </c>
      <c r="R1626" s="62" t="n">
        <f aca="false">R1625+Q1626</f>
        <v>220.5615</v>
      </c>
    </row>
    <row r="1627" s="1" customFormat="true" ht="12.8" hidden="false" customHeight="false" outlineLevel="0" collapsed="false">
      <c r="A1627" s="93"/>
      <c r="B1627" s="93" t="s">
        <v>2497</v>
      </c>
      <c r="C1627" s="135" t="s">
        <v>2512</v>
      </c>
      <c r="D1627" s="64" t="s">
        <v>2513</v>
      </c>
      <c r="E1627" s="182" t="s">
        <v>2246</v>
      </c>
      <c r="F1627" s="65" t="n">
        <v>6</v>
      </c>
      <c r="G1627" s="66" t="n">
        <v>4.3</v>
      </c>
      <c r="H1627" s="91" t="n">
        <f aca="false">G1627*0.95</f>
        <v>4.085</v>
      </c>
      <c r="I1627" s="68" t="s">
        <v>63</v>
      </c>
      <c r="J1627" s="68" t="s">
        <v>28</v>
      </c>
      <c r="K1627" s="233" t="n">
        <f aca="false">H1627/0.15</f>
        <v>27.2333333333333</v>
      </c>
      <c r="L1627" s="70"/>
      <c r="M1627" s="70"/>
      <c r="N1627" s="71" t="n">
        <f aca="false">O1627*G1627</f>
        <v>0</v>
      </c>
      <c r="O1627" s="327" t="n">
        <f aca="false">M1627+L1627*F1627</f>
        <v>0</v>
      </c>
      <c r="P1627" s="328" t="s">
        <v>29</v>
      </c>
      <c r="Q1627" s="62" t="n">
        <f aca="false">L1627*H1627*F1627</f>
        <v>0</v>
      </c>
      <c r="R1627" s="62" t="n">
        <f aca="false">R1626+Q1627</f>
        <v>220.5615</v>
      </c>
    </row>
    <row r="1628" s="1" customFormat="true" ht="12.8" hidden="false" customHeight="false" outlineLevel="0" collapsed="false">
      <c r="A1628" s="93" t="s">
        <v>50</v>
      </c>
      <c r="B1628" s="93" t="s">
        <v>2497</v>
      </c>
      <c r="C1628" s="95" t="s">
        <v>2514</v>
      </c>
      <c r="D1628" s="75" t="s">
        <v>2513</v>
      </c>
      <c r="E1628" s="184" t="s">
        <v>2219</v>
      </c>
      <c r="F1628" s="76" t="n">
        <v>1</v>
      </c>
      <c r="G1628" s="77" t="n">
        <v>49</v>
      </c>
      <c r="H1628" s="92" t="n">
        <f aca="false">G1628*0.95</f>
        <v>46.55</v>
      </c>
      <c r="I1628" s="79" t="s">
        <v>63</v>
      </c>
      <c r="J1628" s="79" t="s">
        <v>28</v>
      </c>
      <c r="K1628" s="228" t="n">
        <f aca="false">H1628/2</f>
        <v>23.275</v>
      </c>
      <c r="L1628" s="81"/>
      <c r="M1628" s="81"/>
      <c r="N1628" s="82" t="n">
        <f aca="false">O1628*G1628</f>
        <v>0</v>
      </c>
      <c r="O1628" s="329" t="n">
        <f aca="false">M1628+L1628*F1628</f>
        <v>0</v>
      </c>
      <c r="P1628" s="330" t="s">
        <v>29</v>
      </c>
      <c r="Q1628" s="62" t="n">
        <f aca="false">L1628*H1628*F1628</f>
        <v>0</v>
      </c>
      <c r="R1628" s="62" t="n">
        <f aca="false">R1627+Q1628</f>
        <v>220.5615</v>
      </c>
    </row>
    <row r="1629" s="1" customFormat="true" ht="12.8" hidden="false" customHeight="false" outlineLevel="0" collapsed="false">
      <c r="A1629" s="93" t="s">
        <v>50</v>
      </c>
      <c r="B1629" s="93" t="s">
        <v>2497</v>
      </c>
      <c r="C1629" s="135" t="s">
        <v>2515</v>
      </c>
      <c r="D1629" s="52" t="s">
        <v>2516</v>
      </c>
      <c r="E1629" s="179" t="s">
        <v>2219</v>
      </c>
      <c r="F1629" s="65" t="n">
        <v>1</v>
      </c>
      <c r="G1629" s="66" t="n">
        <v>40</v>
      </c>
      <c r="H1629" s="91" t="n">
        <f aca="false">G1629*0.95</f>
        <v>38</v>
      </c>
      <c r="I1629" s="68" t="s">
        <v>2517</v>
      </c>
      <c r="J1629" s="68" t="s">
        <v>28</v>
      </c>
      <c r="K1629" s="233" t="n">
        <f aca="false">H1629/2</f>
        <v>19</v>
      </c>
      <c r="L1629" s="58"/>
      <c r="M1629" s="58"/>
      <c r="N1629" s="71" t="n">
        <f aca="false">O1629*G1629</f>
        <v>0</v>
      </c>
      <c r="O1629" s="327" t="n">
        <f aca="false">M1629+L1629*F1629</f>
        <v>0</v>
      </c>
      <c r="P1629" s="328" t="s">
        <v>29</v>
      </c>
      <c r="Q1629" s="62" t="n">
        <f aca="false">L1629*H1629*F1629</f>
        <v>0</v>
      </c>
      <c r="R1629" s="62" t="n">
        <f aca="false">R1628+Q1629</f>
        <v>220.5615</v>
      </c>
    </row>
    <row r="1630" s="1" customFormat="true" ht="12.8" hidden="false" customHeight="false" outlineLevel="0" collapsed="false">
      <c r="A1630" s="93" t="s">
        <v>50</v>
      </c>
      <c r="B1630" s="93" t="s">
        <v>2497</v>
      </c>
      <c r="C1630" s="95" t="s">
        <v>2518</v>
      </c>
      <c r="D1630" s="64" t="s">
        <v>2519</v>
      </c>
      <c r="E1630" s="182" t="s">
        <v>2219</v>
      </c>
      <c r="F1630" s="76" t="n">
        <v>1</v>
      </c>
      <c r="G1630" s="77" t="n">
        <v>37</v>
      </c>
      <c r="H1630" s="92" t="n">
        <f aca="false">G1630*0.95</f>
        <v>35.15</v>
      </c>
      <c r="I1630" s="79" t="s">
        <v>2517</v>
      </c>
      <c r="J1630" s="79" t="s">
        <v>28</v>
      </c>
      <c r="K1630" s="228" t="n">
        <f aca="false">H1630/2</f>
        <v>17.575</v>
      </c>
      <c r="L1630" s="81"/>
      <c r="M1630" s="81"/>
      <c r="N1630" s="82" t="n">
        <f aca="false">O1630*G1630</f>
        <v>0</v>
      </c>
      <c r="O1630" s="329" t="n">
        <f aca="false">M1630+L1630*F1630</f>
        <v>0</v>
      </c>
      <c r="P1630" s="330" t="s">
        <v>29</v>
      </c>
      <c r="Q1630" s="62" t="n">
        <f aca="false">L1630*H1630*F1630</f>
        <v>0</v>
      </c>
      <c r="R1630" s="62" t="n">
        <f aca="false">R1629+Q1630</f>
        <v>220.5615</v>
      </c>
    </row>
    <row r="1631" s="1" customFormat="true" ht="12.8" hidden="false" customHeight="false" outlineLevel="0" collapsed="false">
      <c r="A1631" s="93"/>
      <c r="B1631" s="93" t="s">
        <v>2497</v>
      </c>
      <c r="C1631" s="94" t="s">
        <v>2520</v>
      </c>
      <c r="D1631" s="52" t="s">
        <v>2521</v>
      </c>
      <c r="E1631" s="179" t="s">
        <v>2522</v>
      </c>
      <c r="F1631" s="53" t="n">
        <v>10</v>
      </c>
      <c r="G1631" s="54" t="n">
        <v>2.77</v>
      </c>
      <c r="H1631" s="90" t="n">
        <f aca="false">G1631*0.95</f>
        <v>2.6315</v>
      </c>
      <c r="I1631" s="56" t="s">
        <v>2517</v>
      </c>
      <c r="J1631" s="56" t="s">
        <v>28</v>
      </c>
      <c r="K1631" s="231" t="n">
        <f aca="false">H1631/0.125</f>
        <v>21.052</v>
      </c>
      <c r="L1631" s="58"/>
      <c r="M1631" s="58"/>
      <c r="N1631" s="59" t="n">
        <f aca="false">O1631*G1631</f>
        <v>0</v>
      </c>
      <c r="O1631" s="325" t="n">
        <f aca="false">M1631+L1631*F1631</f>
        <v>0</v>
      </c>
      <c r="P1631" s="326" t="s">
        <v>29</v>
      </c>
      <c r="Q1631" s="62" t="n">
        <f aca="false">L1631*H1631*F1631</f>
        <v>0</v>
      </c>
      <c r="R1631" s="62" t="n">
        <f aca="false">R1630+Q1631</f>
        <v>220.5615</v>
      </c>
    </row>
    <row r="1632" s="1" customFormat="true" ht="12.8" hidden="false" customHeight="false" outlineLevel="0" collapsed="false">
      <c r="A1632" s="93" t="s">
        <v>50</v>
      </c>
      <c r="B1632" s="93" t="s">
        <v>2497</v>
      </c>
      <c r="C1632" s="135" t="s">
        <v>2523</v>
      </c>
      <c r="D1632" s="64" t="s">
        <v>2521</v>
      </c>
      <c r="E1632" s="182" t="s">
        <v>1819</v>
      </c>
      <c r="F1632" s="65" t="n">
        <v>1</v>
      </c>
      <c r="G1632" s="66" t="n">
        <v>17</v>
      </c>
      <c r="H1632" s="91" t="n">
        <f aca="false">G1632*0.95</f>
        <v>16.15</v>
      </c>
      <c r="I1632" s="68" t="s">
        <v>2517</v>
      </c>
      <c r="J1632" s="68" t="s">
        <v>28</v>
      </c>
      <c r="K1632" s="233" t="n">
        <f aca="false">H1632</f>
        <v>16.15</v>
      </c>
      <c r="L1632" s="70"/>
      <c r="M1632" s="70"/>
      <c r="N1632" s="71" t="n">
        <f aca="false">O1632*G1632</f>
        <v>0</v>
      </c>
      <c r="O1632" s="327" t="n">
        <f aca="false">M1632+L1632*F1632</f>
        <v>0</v>
      </c>
      <c r="P1632" s="328" t="s">
        <v>29</v>
      </c>
      <c r="Q1632" s="62" t="n">
        <f aca="false">L1632*H1632*F1632</f>
        <v>0</v>
      </c>
      <c r="R1632" s="62" t="n">
        <f aca="false">R1631+Q1632</f>
        <v>220.5615</v>
      </c>
    </row>
    <row r="1633" s="1" customFormat="true" ht="12.8" hidden="false" customHeight="false" outlineLevel="0" collapsed="false">
      <c r="A1633" s="93" t="s">
        <v>50</v>
      </c>
      <c r="B1633" s="93" t="s">
        <v>2497</v>
      </c>
      <c r="C1633" s="95" t="s">
        <v>2524</v>
      </c>
      <c r="D1633" s="75" t="s">
        <v>2525</v>
      </c>
      <c r="E1633" s="184" t="s">
        <v>2219</v>
      </c>
      <c r="F1633" s="76" t="n">
        <v>1</v>
      </c>
      <c r="G1633" s="77" t="n">
        <v>31.5</v>
      </c>
      <c r="H1633" s="92" t="n">
        <f aca="false">G1633*0.95</f>
        <v>29.925</v>
      </c>
      <c r="I1633" s="79" t="s">
        <v>2526</v>
      </c>
      <c r="J1633" s="79" t="s">
        <v>28</v>
      </c>
      <c r="K1633" s="228" t="n">
        <f aca="false">H1633/2</f>
        <v>14.9625</v>
      </c>
      <c r="L1633" s="81"/>
      <c r="M1633" s="81"/>
      <c r="N1633" s="82" t="n">
        <f aca="false">O1633*G1633</f>
        <v>0</v>
      </c>
      <c r="O1633" s="329" t="n">
        <f aca="false">M1633+L1633*F1633</f>
        <v>0</v>
      </c>
      <c r="P1633" s="330" t="s">
        <v>29</v>
      </c>
      <c r="Q1633" s="62" t="n">
        <f aca="false">L1633*H1633*F1633</f>
        <v>0</v>
      </c>
      <c r="R1633" s="62" t="n">
        <f aca="false">R1632+Q1633</f>
        <v>220.5615</v>
      </c>
    </row>
    <row r="1634" s="1" customFormat="true" ht="12.8" hidden="false" customHeight="false" outlineLevel="0" collapsed="false">
      <c r="A1634" s="93"/>
      <c r="B1634" s="93" t="s">
        <v>2497</v>
      </c>
      <c r="C1634" s="94" t="s">
        <v>2527</v>
      </c>
      <c r="D1634" s="52" t="s">
        <v>2528</v>
      </c>
      <c r="E1634" s="179" t="s">
        <v>1817</v>
      </c>
      <c r="F1634" s="53" t="n">
        <v>6</v>
      </c>
      <c r="G1634" s="54" t="n">
        <v>4.71</v>
      </c>
      <c r="H1634" s="90" t="n">
        <f aca="false">G1634*0.95</f>
        <v>4.4745</v>
      </c>
      <c r="I1634" s="56" t="s">
        <v>1929</v>
      </c>
      <c r="J1634" s="56" t="s">
        <v>28</v>
      </c>
      <c r="K1634" s="231" t="n">
        <f aca="false">H1634*4</f>
        <v>17.898</v>
      </c>
      <c r="L1634" s="58"/>
      <c r="M1634" s="58"/>
      <c r="N1634" s="59" t="n">
        <f aca="false">O1634*G1634</f>
        <v>0</v>
      </c>
      <c r="O1634" s="325" t="n">
        <f aca="false">M1634+L1634*F1634</f>
        <v>0</v>
      </c>
      <c r="P1634" s="326" t="s">
        <v>29</v>
      </c>
      <c r="Q1634" s="62" t="n">
        <f aca="false">L1634*H1634*F1634</f>
        <v>0</v>
      </c>
      <c r="R1634" s="62" t="n">
        <f aca="false">R1633+Q1634</f>
        <v>220.5615</v>
      </c>
    </row>
    <row r="1635" s="1" customFormat="true" ht="12.8" hidden="false" customHeight="false" outlineLevel="0" collapsed="false">
      <c r="A1635" s="93" t="s">
        <v>50</v>
      </c>
      <c r="B1635" s="93" t="s">
        <v>2497</v>
      </c>
      <c r="C1635" s="95" t="s">
        <v>2529</v>
      </c>
      <c r="D1635" s="64" t="s">
        <v>2530</v>
      </c>
      <c r="E1635" s="356" t="s">
        <v>2531</v>
      </c>
      <c r="F1635" s="76" t="n">
        <v>1</v>
      </c>
      <c r="G1635" s="77" t="n">
        <v>164.4</v>
      </c>
      <c r="H1635" s="92" t="n">
        <f aca="false">G1635*0.95</f>
        <v>156.18</v>
      </c>
      <c r="I1635" s="79" t="s">
        <v>2532</v>
      </c>
      <c r="J1635" s="79" t="s">
        <v>28</v>
      </c>
      <c r="K1635" s="228" t="n">
        <f aca="false">G1635/11.34</f>
        <v>14.4973544973545</v>
      </c>
      <c r="L1635" s="81"/>
      <c r="M1635" s="81"/>
      <c r="N1635" s="82" t="n">
        <f aca="false">O1635*G1635</f>
        <v>0</v>
      </c>
      <c r="O1635" s="329" t="n">
        <f aca="false">M1635+L1635*F1635</f>
        <v>0</v>
      </c>
      <c r="P1635" s="330" t="s">
        <v>29</v>
      </c>
      <c r="Q1635" s="62" t="n">
        <f aca="false">L1635*H1635*F1635</f>
        <v>0</v>
      </c>
      <c r="R1635" s="62" t="n">
        <f aca="false">R1634+Q1635</f>
        <v>220.5615</v>
      </c>
    </row>
    <row r="1636" s="134" customFormat="true" ht="12.8" hidden="false" customHeight="false" outlineLevel="0" collapsed="false">
      <c r="A1636" s="93" t="s">
        <v>50</v>
      </c>
      <c r="B1636" s="93" t="s">
        <v>2497</v>
      </c>
      <c r="C1636" s="135" t="s">
        <v>2533</v>
      </c>
      <c r="D1636" s="52" t="s">
        <v>2534</v>
      </c>
      <c r="E1636" s="179" t="s">
        <v>2535</v>
      </c>
      <c r="F1636" s="65" t="n">
        <v>1</v>
      </c>
      <c r="G1636" s="66" t="n">
        <v>9.3</v>
      </c>
      <c r="H1636" s="91" t="n">
        <f aca="false">G1636*0.95</f>
        <v>8.835</v>
      </c>
      <c r="I1636" s="68" t="s">
        <v>2536</v>
      </c>
      <c r="J1636" s="68" t="s">
        <v>28</v>
      </c>
      <c r="K1636" s="233" t="n">
        <f aca="false">H1636/1.5</f>
        <v>5.89</v>
      </c>
      <c r="L1636" s="58"/>
      <c r="M1636" s="58"/>
      <c r="N1636" s="71" t="n">
        <f aca="false">O1636*G1636</f>
        <v>0</v>
      </c>
      <c r="O1636" s="327" t="n">
        <f aca="false">M1636+L1636*F1636</f>
        <v>0</v>
      </c>
      <c r="P1636" s="328" t="s">
        <v>29</v>
      </c>
      <c r="Q1636" s="62" t="n">
        <f aca="false">L1636*H1636*F1636</f>
        <v>0</v>
      </c>
      <c r="R1636" s="62" t="n">
        <f aca="false">R1635+Q1636</f>
        <v>220.5615</v>
      </c>
    </row>
    <row r="1637" s="134" customFormat="true" ht="12.8" hidden="false" customHeight="false" outlineLevel="0" collapsed="false">
      <c r="A1637" s="93" t="s">
        <v>50</v>
      </c>
      <c r="B1637" s="93" t="s">
        <v>2497</v>
      </c>
      <c r="C1637" s="95" t="s">
        <v>2537</v>
      </c>
      <c r="D1637" s="75" t="s">
        <v>2538</v>
      </c>
      <c r="E1637" s="184" t="s">
        <v>2539</v>
      </c>
      <c r="F1637" s="76" t="n">
        <v>1</v>
      </c>
      <c r="G1637" s="77" t="n">
        <v>23</v>
      </c>
      <c r="H1637" s="92" t="n">
        <f aca="false">G1637*0.95</f>
        <v>21.85</v>
      </c>
      <c r="I1637" s="79" t="s">
        <v>2540</v>
      </c>
      <c r="J1637" s="79" t="s">
        <v>28</v>
      </c>
      <c r="K1637" s="228" t="n">
        <f aca="false">H1637/4</f>
        <v>5.4625</v>
      </c>
      <c r="L1637" s="81"/>
      <c r="M1637" s="81"/>
      <c r="N1637" s="82" t="n">
        <f aca="false">O1637*G1637</f>
        <v>0</v>
      </c>
      <c r="O1637" s="329" t="n">
        <f aca="false">M1637+L1637*F1637</f>
        <v>0</v>
      </c>
      <c r="P1637" s="330" t="s">
        <v>29</v>
      </c>
      <c r="Q1637" s="62" t="n">
        <f aca="false">L1637*H1637*F1637</f>
        <v>0</v>
      </c>
      <c r="R1637" s="62" t="n">
        <f aca="false">R1636+Q1637</f>
        <v>220.5615</v>
      </c>
    </row>
    <row r="1638" s="1" customFormat="true" ht="12.8" hidden="false" customHeight="false" outlineLevel="0" collapsed="false">
      <c r="A1638" s="93" t="s">
        <v>50</v>
      </c>
      <c r="B1638" s="93" t="s">
        <v>2497</v>
      </c>
      <c r="C1638" s="135" t="s">
        <v>2541</v>
      </c>
      <c r="D1638" s="98" t="s">
        <v>2542</v>
      </c>
      <c r="E1638" s="357" t="s">
        <v>2543</v>
      </c>
      <c r="F1638" s="65" t="n">
        <v>1</v>
      </c>
      <c r="G1638" s="66" t="n">
        <v>44.14</v>
      </c>
      <c r="H1638" s="91" t="n">
        <f aca="false">G1638*0.95</f>
        <v>41.933</v>
      </c>
      <c r="I1638" s="68"/>
      <c r="J1638" s="68" t="s">
        <v>28</v>
      </c>
      <c r="K1638" s="233" t="n">
        <f aca="false">H1638/2.5</f>
        <v>16.7732</v>
      </c>
      <c r="L1638" s="104"/>
      <c r="M1638" s="104"/>
      <c r="N1638" s="71" t="n">
        <f aca="false">O1638*G1638</f>
        <v>0</v>
      </c>
      <c r="O1638" s="327" t="n">
        <f aca="false">M1638+L1638*F1638</f>
        <v>0</v>
      </c>
      <c r="P1638" s="328" t="s">
        <v>29</v>
      </c>
      <c r="Q1638" s="62" t="n">
        <f aca="false">L1638*H1638*F1638</f>
        <v>0</v>
      </c>
      <c r="R1638" s="62" t="n">
        <f aca="false">R1637+Q1638</f>
        <v>220.5615</v>
      </c>
    </row>
    <row r="1639" s="1" customFormat="true" ht="12.8" hidden="false" customHeight="false" outlineLevel="0" collapsed="false">
      <c r="A1639" s="93"/>
      <c r="B1639" s="93" t="s">
        <v>2497</v>
      </c>
      <c r="C1639" s="94" t="s">
        <v>2544</v>
      </c>
      <c r="D1639" s="52" t="s">
        <v>2545</v>
      </c>
      <c r="E1639" s="179" t="s">
        <v>1817</v>
      </c>
      <c r="F1639" s="53" t="n">
        <v>12</v>
      </c>
      <c r="G1639" s="54" t="n">
        <v>2.85</v>
      </c>
      <c r="H1639" s="90" t="n">
        <f aca="false">G1639*0.95</f>
        <v>2.7075</v>
      </c>
      <c r="I1639" s="56" t="s">
        <v>2546</v>
      </c>
      <c r="J1639" s="56" t="s">
        <v>28</v>
      </c>
      <c r="K1639" s="231" t="n">
        <f aca="false">H1639*4</f>
        <v>10.83</v>
      </c>
      <c r="L1639" s="58"/>
      <c r="M1639" s="58"/>
      <c r="N1639" s="59" t="n">
        <f aca="false">O1639*G1639</f>
        <v>0</v>
      </c>
      <c r="O1639" s="325" t="n">
        <f aca="false">M1639+L1639*F1639</f>
        <v>0</v>
      </c>
      <c r="P1639" s="326" t="s">
        <v>29</v>
      </c>
      <c r="Q1639" s="62" t="n">
        <f aca="false">L1639*H1639*F1639</f>
        <v>0</v>
      </c>
      <c r="R1639" s="62" t="n">
        <f aca="false">R1638+Q1639</f>
        <v>220.5615</v>
      </c>
    </row>
    <row r="1640" s="1" customFormat="true" ht="12.8" hidden="false" customHeight="false" outlineLevel="0" collapsed="false">
      <c r="A1640" s="93" t="s">
        <v>50</v>
      </c>
      <c r="B1640" s="93" t="s">
        <v>2497</v>
      </c>
      <c r="C1640" s="135" t="s">
        <v>2547</v>
      </c>
      <c r="D1640" s="64" t="s">
        <v>2548</v>
      </c>
      <c r="E1640" s="182" t="s">
        <v>1885</v>
      </c>
      <c r="F1640" s="65" t="n">
        <v>1</v>
      </c>
      <c r="G1640" s="108" t="n">
        <v>37.2</v>
      </c>
      <c r="H1640" s="109" t="n">
        <f aca="false">G1640*0.95</f>
        <v>35.34</v>
      </c>
      <c r="I1640" s="124" t="s">
        <v>2501</v>
      </c>
      <c r="J1640" s="68" t="s">
        <v>28</v>
      </c>
      <c r="K1640" s="358" t="n">
        <f aca="false">G1640/5</f>
        <v>7.44</v>
      </c>
      <c r="L1640" s="70"/>
      <c r="M1640" s="70"/>
      <c r="N1640" s="71" t="n">
        <f aca="false">O1640*G1640</f>
        <v>0</v>
      </c>
      <c r="O1640" s="327" t="n">
        <f aca="false">M1640+L1640*F1640</f>
        <v>0</v>
      </c>
      <c r="P1640" s="328" t="s">
        <v>29</v>
      </c>
      <c r="Q1640" s="62" t="n">
        <f aca="false">L1640*H1640*F1640</f>
        <v>0</v>
      </c>
      <c r="R1640" s="62" t="n">
        <f aca="false">R1639+Q1640</f>
        <v>220.5615</v>
      </c>
    </row>
    <row r="1641" s="1" customFormat="true" ht="12.8" hidden="false" customHeight="false" outlineLevel="0" collapsed="false">
      <c r="A1641" s="93" t="s">
        <v>50</v>
      </c>
      <c r="B1641" s="93" t="s">
        <v>2497</v>
      </c>
      <c r="C1641" s="95" t="s">
        <v>2549</v>
      </c>
      <c r="D1641" s="75" t="s">
        <v>2550</v>
      </c>
      <c r="E1641" s="184" t="s">
        <v>1885</v>
      </c>
      <c r="F1641" s="76" t="n">
        <v>1</v>
      </c>
      <c r="G1641" s="110" t="n">
        <v>42.1</v>
      </c>
      <c r="H1641" s="111" t="n">
        <f aca="false">G1641*0.95</f>
        <v>39.995</v>
      </c>
      <c r="I1641" s="112" t="s">
        <v>63</v>
      </c>
      <c r="J1641" s="79" t="s">
        <v>28</v>
      </c>
      <c r="K1641" s="359" t="n">
        <f aca="false">G1641/5</f>
        <v>8.42</v>
      </c>
      <c r="L1641" s="81"/>
      <c r="M1641" s="81"/>
      <c r="N1641" s="82" t="n">
        <f aca="false">O1641*G1641</f>
        <v>0</v>
      </c>
      <c r="O1641" s="329" t="n">
        <f aca="false">M1641+L1641*F1641</f>
        <v>0</v>
      </c>
      <c r="P1641" s="330" t="s">
        <v>29</v>
      </c>
      <c r="Q1641" s="62" t="n">
        <f aca="false">L1641*H1641*F1641</f>
        <v>0</v>
      </c>
      <c r="R1641" s="62" t="n">
        <f aca="false">R1640+Q1641</f>
        <v>220.5615</v>
      </c>
    </row>
    <row r="1642" s="1" customFormat="true" ht="12.8" hidden="false" customHeight="false" outlineLevel="0" collapsed="false">
      <c r="A1642" s="93" t="s">
        <v>50</v>
      </c>
      <c r="B1642" s="93" t="s">
        <v>2497</v>
      </c>
      <c r="C1642" s="95" t="s">
        <v>2551</v>
      </c>
      <c r="D1642" s="98" t="s">
        <v>2552</v>
      </c>
      <c r="E1642" s="357" t="s">
        <v>1889</v>
      </c>
      <c r="F1642" s="76" t="n">
        <v>1</v>
      </c>
      <c r="G1642" s="77" t="n">
        <v>14.2</v>
      </c>
      <c r="H1642" s="92" t="n">
        <f aca="false">G1642*0.95</f>
        <v>13.49</v>
      </c>
      <c r="I1642" s="79" t="s">
        <v>115</v>
      </c>
      <c r="J1642" s="79" t="s">
        <v>28</v>
      </c>
      <c r="K1642" s="228" t="n">
        <f aca="false">H1642*2</f>
        <v>26.98</v>
      </c>
      <c r="L1642" s="104"/>
      <c r="M1642" s="104"/>
      <c r="N1642" s="82" t="n">
        <f aca="false">O1642*G1642</f>
        <v>0</v>
      </c>
      <c r="O1642" s="329" t="n">
        <f aca="false">M1642+L1642*F1642</f>
        <v>0</v>
      </c>
      <c r="P1642" s="330" t="n">
        <v>20</v>
      </c>
      <c r="Q1642" s="62" t="n">
        <f aca="false">L1642*H1642*F1642</f>
        <v>0</v>
      </c>
      <c r="R1642" s="62" t="n">
        <f aca="false">R1641+Q1642</f>
        <v>220.5615</v>
      </c>
    </row>
    <row r="1643" s="1" customFormat="true" ht="12.8" hidden="false" customHeight="false" outlineLevel="0" collapsed="false">
      <c r="A1643" s="93" t="s">
        <v>50</v>
      </c>
      <c r="B1643" s="93" t="s">
        <v>2497</v>
      </c>
      <c r="C1643" s="135" t="s">
        <v>2553</v>
      </c>
      <c r="D1643" s="52" t="s">
        <v>2554</v>
      </c>
      <c r="E1643" s="179" t="s">
        <v>2543</v>
      </c>
      <c r="F1643" s="65" t="n">
        <v>1</v>
      </c>
      <c r="G1643" s="66" t="n">
        <v>36.25</v>
      </c>
      <c r="H1643" s="91" t="n">
        <f aca="false">G1643*0.95</f>
        <v>34.4375</v>
      </c>
      <c r="I1643" s="68" t="s">
        <v>2532</v>
      </c>
      <c r="J1643" s="68" t="s">
        <v>28</v>
      </c>
      <c r="K1643" s="233" t="n">
        <f aca="false">H1643/2.5</f>
        <v>13.775</v>
      </c>
      <c r="L1643" s="58"/>
      <c r="M1643" s="58"/>
      <c r="N1643" s="71" t="n">
        <f aca="false">O1643*G1643</f>
        <v>0</v>
      </c>
      <c r="O1643" s="327" t="n">
        <f aca="false">M1643+L1643*F1643</f>
        <v>0</v>
      </c>
      <c r="P1643" s="328" t="s">
        <v>29</v>
      </c>
      <c r="Q1643" s="62" t="n">
        <f aca="false">L1643*H1643*F1643</f>
        <v>0</v>
      </c>
      <c r="R1643" s="62" t="n">
        <f aca="false">R1642+Q1643</f>
        <v>220.5615</v>
      </c>
    </row>
    <row r="1644" s="1" customFormat="true" ht="12.8" hidden="false" customHeight="false" outlineLevel="0" collapsed="false">
      <c r="A1644" s="93" t="s">
        <v>50</v>
      </c>
      <c r="B1644" s="93" t="s">
        <v>2497</v>
      </c>
      <c r="C1644" s="95" t="s">
        <v>2555</v>
      </c>
      <c r="D1644" s="75" t="s">
        <v>2556</v>
      </c>
      <c r="E1644" s="184" t="s">
        <v>2543</v>
      </c>
      <c r="F1644" s="76" t="n">
        <v>1</v>
      </c>
      <c r="G1644" s="77" t="n">
        <v>37.9</v>
      </c>
      <c r="H1644" s="92" t="n">
        <f aca="false">G1644*0.95</f>
        <v>36.005</v>
      </c>
      <c r="I1644" s="79" t="s">
        <v>2532</v>
      </c>
      <c r="J1644" s="79" t="s">
        <v>28</v>
      </c>
      <c r="K1644" s="228" t="n">
        <f aca="false">H1644/2.5</f>
        <v>14.402</v>
      </c>
      <c r="L1644" s="81"/>
      <c r="M1644" s="81"/>
      <c r="N1644" s="82" t="n">
        <f aca="false">O1644*G1644</f>
        <v>0</v>
      </c>
      <c r="O1644" s="329" t="n">
        <f aca="false">M1644+L1644*F1644</f>
        <v>0</v>
      </c>
      <c r="P1644" s="330" t="s">
        <v>29</v>
      </c>
      <c r="Q1644" s="62" t="n">
        <f aca="false">L1644*H1644*F1644</f>
        <v>0</v>
      </c>
      <c r="R1644" s="62" t="n">
        <f aca="false">R1643+Q1644</f>
        <v>220.5615</v>
      </c>
    </row>
    <row r="1645" s="1" customFormat="true" ht="12.8" hidden="false" customHeight="false" outlineLevel="0" collapsed="false">
      <c r="A1645" s="93" t="s">
        <v>50</v>
      </c>
      <c r="B1645" s="93" t="s">
        <v>2497</v>
      </c>
      <c r="C1645" s="94" t="s">
        <v>2557</v>
      </c>
      <c r="D1645" s="98" t="s">
        <v>2558</v>
      </c>
      <c r="E1645" s="357" t="s">
        <v>2559</v>
      </c>
      <c r="F1645" s="53" t="n">
        <v>1</v>
      </c>
      <c r="G1645" s="54" t="n">
        <v>47.4</v>
      </c>
      <c r="H1645" s="90" t="n">
        <f aca="false">G1645*0.95</f>
        <v>45.03</v>
      </c>
      <c r="I1645" s="56" t="s">
        <v>2501</v>
      </c>
      <c r="J1645" s="56" t="s">
        <v>28</v>
      </c>
      <c r="K1645" s="231" t="n">
        <f aca="false">H1645/6</f>
        <v>7.505</v>
      </c>
      <c r="L1645" s="104"/>
      <c r="M1645" s="104"/>
      <c r="N1645" s="59" t="n">
        <f aca="false">O1645*G1645</f>
        <v>0</v>
      </c>
      <c r="O1645" s="325" t="n">
        <f aca="false">M1645+L1645*F1645</f>
        <v>0</v>
      </c>
      <c r="P1645" s="326" t="s">
        <v>29</v>
      </c>
      <c r="Q1645" s="62" t="n">
        <f aca="false">L1645*H1645*F1645</f>
        <v>0</v>
      </c>
      <c r="R1645" s="62" t="n">
        <f aca="false">R1644+Q1645</f>
        <v>220.5615</v>
      </c>
    </row>
    <row r="1646" s="1" customFormat="true" ht="12.8" hidden="false" customHeight="false" outlineLevel="0" collapsed="false">
      <c r="A1646" s="93"/>
      <c r="B1646" s="93" t="s">
        <v>2497</v>
      </c>
      <c r="C1646" s="94" t="s">
        <v>2560</v>
      </c>
      <c r="D1646" s="52" t="s">
        <v>2561</v>
      </c>
      <c r="E1646" s="179" t="s">
        <v>1889</v>
      </c>
      <c r="F1646" s="53" t="n">
        <v>6</v>
      </c>
      <c r="G1646" s="54" t="n">
        <v>6.64</v>
      </c>
      <c r="H1646" s="90" t="n">
        <f aca="false">G1646*0.95</f>
        <v>6.308</v>
      </c>
      <c r="I1646" s="56" t="s">
        <v>2501</v>
      </c>
      <c r="J1646" s="56" t="s">
        <v>28</v>
      </c>
      <c r="K1646" s="231" t="n">
        <f aca="false">H1646*2</f>
        <v>12.616</v>
      </c>
      <c r="L1646" s="58"/>
      <c r="M1646" s="58"/>
      <c r="N1646" s="59" t="n">
        <f aca="false">O1646*G1646</f>
        <v>0</v>
      </c>
      <c r="O1646" s="325" t="n">
        <f aca="false">M1646+L1646*F1646</f>
        <v>0</v>
      </c>
      <c r="P1646" s="326" t="s">
        <v>29</v>
      </c>
      <c r="Q1646" s="62" t="n">
        <f aca="false">L1646*H1646*F1646</f>
        <v>0</v>
      </c>
      <c r="R1646" s="62" t="n">
        <f aca="false">R1645+Q1646</f>
        <v>220.5615</v>
      </c>
    </row>
    <row r="1647" s="1" customFormat="true" ht="12.8" hidden="false" customHeight="false" outlineLevel="0" collapsed="false">
      <c r="A1647" s="93" t="s">
        <v>50</v>
      </c>
      <c r="B1647" s="93" t="s">
        <v>2497</v>
      </c>
      <c r="C1647" s="95" t="s">
        <v>2562</v>
      </c>
      <c r="D1647" s="64" t="s">
        <v>2561</v>
      </c>
      <c r="E1647" s="182" t="s">
        <v>1885</v>
      </c>
      <c r="F1647" s="65" t="n">
        <v>1</v>
      </c>
      <c r="G1647" s="66" t="n">
        <v>64.21</v>
      </c>
      <c r="H1647" s="91" t="n">
        <f aca="false">G1647*0.95</f>
        <v>60.9995</v>
      </c>
      <c r="I1647" s="68" t="s">
        <v>2501</v>
      </c>
      <c r="J1647" s="68" t="s">
        <v>28</v>
      </c>
      <c r="K1647" s="233" t="n">
        <f aca="false">H1647/5</f>
        <v>12.1999</v>
      </c>
      <c r="L1647" s="81"/>
      <c r="M1647" s="81"/>
      <c r="N1647" s="71" t="n">
        <f aca="false">O1647*G1647</f>
        <v>0</v>
      </c>
      <c r="O1647" s="327" t="n">
        <f aca="false">M1647+L1647*F1647</f>
        <v>0</v>
      </c>
      <c r="P1647" s="328" t="s">
        <v>29</v>
      </c>
      <c r="Q1647" s="62" t="n">
        <f aca="false">L1647*H1647*F1647</f>
        <v>0</v>
      </c>
      <c r="R1647" s="62" t="n">
        <f aca="false">R1646+Q1647</f>
        <v>220.5615</v>
      </c>
    </row>
    <row r="1648" s="1" customFormat="true" ht="12.8" hidden="false" customHeight="false" outlineLevel="0" collapsed="false">
      <c r="A1648" s="93" t="s">
        <v>50</v>
      </c>
      <c r="B1648" s="93" t="s">
        <v>2497</v>
      </c>
      <c r="C1648" s="94" t="s">
        <v>2563</v>
      </c>
      <c r="D1648" s="98" t="s">
        <v>2564</v>
      </c>
      <c r="E1648" s="357" t="s">
        <v>2219</v>
      </c>
      <c r="F1648" s="53" t="n">
        <v>1</v>
      </c>
      <c r="G1648" s="54" t="n">
        <v>39.5</v>
      </c>
      <c r="H1648" s="90" t="n">
        <f aca="false">G1648*0.95</f>
        <v>37.525</v>
      </c>
      <c r="I1648" s="56" t="s">
        <v>2526</v>
      </c>
      <c r="J1648" s="56" t="s">
        <v>28</v>
      </c>
      <c r="K1648" s="231" t="n">
        <f aca="false">H1648/2</f>
        <v>18.7625</v>
      </c>
      <c r="L1648" s="104"/>
      <c r="M1648" s="104"/>
      <c r="N1648" s="59" t="n">
        <f aca="false">O1648*G1648</f>
        <v>0</v>
      </c>
      <c r="O1648" s="325" t="n">
        <f aca="false">M1648+L1648*F1648</f>
        <v>0</v>
      </c>
      <c r="P1648" s="326" t="s">
        <v>29</v>
      </c>
      <c r="Q1648" s="62" t="n">
        <f aca="false">L1648*H1648*F1648</f>
        <v>0</v>
      </c>
      <c r="R1648" s="62" t="n">
        <f aca="false">R1647+Q1648</f>
        <v>220.5615</v>
      </c>
    </row>
    <row r="1649" s="1" customFormat="true" ht="12.8" hidden="false" customHeight="false" outlineLevel="0" collapsed="false">
      <c r="A1649" s="93"/>
      <c r="B1649" s="93" t="s">
        <v>2497</v>
      </c>
      <c r="C1649" s="94" t="s">
        <v>2565</v>
      </c>
      <c r="D1649" s="52" t="s">
        <v>2566</v>
      </c>
      <c r="E1649" s="179" t="s">
        <v>1878</v>
      </c>
      <c r="F1649" s="53" t="n">
        <v>10</v>
      </c>
      <c r="G1649" s="54" t="n">
        <v>2.55</v>
      </c>
      <c r="H1649" s="90" t="n">
        <f aca="false">G1649*0.95</f>
        <v>2.4225</v>
      </c>
      <c r="I1649" s="56" t="s">
        <v>115</v>
      </c>
      <c r="J1649" s="56" t="s">
        <v>28</v>
      </c>
      <c r="K1649" s="231" t="n">
        <f aca="false">H1649*10</f>
        <v>24.225</v>
      </c>
      <c r="L1649" s="58"/>
      <c r="M1649" s="58"/>
      <c r="N1649" s="59" t="n">
        <f aca="false">O1649*G1649</f>
        <v>0</v>
      </c>
      <c r="O1649" s="325" t="n">
        <f aca="false">M1649+L1649*F1649</f>
        <v>0</v>
      </c>
      <c r="P1649" s="326" t="s">
        <v>29</v>
      </c>
      <c r="Q1649" s="62" t="n">
        <f aca="false">L1649*H1649*F1649</f>
        <v>0</v>
      </c>
      <c r="R1649" s="62" t="n">
        <f aca="false">R1648+Q1649</f>
        <v>220.5615</v>
      </c>
    </row>
    <row r="1650" s="1" customFormat="true" ht="12.8" hidden="false" customHeight="false" outlineLevel="0" collapsed="false">
      <c r="A1650" s="93" t="s">
        <v>50</v>
      </c>
      <c r="B1650" s="93" t="s">
        <v>2497</v>
      </c>
      <c r="C1650" s="135" t="s">
        <v>2567</v>
      </c>
      <c r="D1650" s="64" t="s">
        <v>2568</v>
      </c>
      <c r="E1650" s="182" t="s">
        <v>2219</v>
      </c>
      <c r="F1650" s="65" t="n">
        <v>1</v>
      </c>
      <c r="G1650" s="66" t="n">
        <v>39.5</v>
      </c>
      <c r="H1650" s="91" t="n">
        <f aca="false">G1650*0.95</f>
        <v>37.525</v>
      </c>
      <c r="I1650" s="68" t="s">
        <v>2517</v>
      </c>
      <c r="J1650" s="68" t="s">
        <v>28</v>
      </c>
      <c r="K1650" s="233" t="n">
        <f aca="false">H1650/2</f>
        <v>18.7625</v>
      </c>
      <c r="L1650" s="81"/>
      <c r="M1650" s="81"/>
      <c r="N1650" s="71" t="n">
        <f aca="false">O1650*G1650</f>
        <v>0</v>
      </c>
      <c r="O1650" s="327" t="n">
        <f aca="false">M1650+L1650*F1650</f>
        <v>0</v>
      </c>
      <c r="P1650" s="328" t="s">
        <v>29</v>
      </c>
      <c r="Q1650" s="62" t="n">
        <f aca="false">L1650*H1650*F1650</f>
        <v>0</v>
      </c>
      <c r="R1650" s="62" t="n">
        <f aca="false">R1649+Q1650</f>
        <v>220.5615</v>
      </c>
    </row>
    <row r="1651" s="1" customFormat="true" ht="12.8" hidden="false" customHeight="false" outlineLevel="0" collapsed="false">
      <c r="A1651" s="93" t="s">
        <v>50</v>
      </c>
      <c r="B1651" s="93" t="s">
        <v>2497</v>
      </c>
      <c r="C1651" s="142" t="s">
        <v>2569</v>
      </c>
      <c r="D1651" s="98" t="s">
        <v>2570</v>
      </c>
      <c r="E1651" s="357" t="s">
        <v>1885</v>
      </c>
      <c r="F1651" s="99" t="n">
        <v>1</v>
      </c>
      <c r="G1651" s="100" t="n">
        <v>92.5</v>
      </c>
      <c r="H1651" s="101" t="n">
        <f aca="false">G1651*0.95</f>
        <v>87.875</v>
      </c>
      <c r="I1651" s="102" t="s">
        <v>2571</v>
      </c>
      <c r="J1651" s="102" t="s">
        <v>28</v>
      </c>
      <c r="K1651" s="238" t="n">
        <f aca="false">H1651/5</f>
        <v>17.575</v>
      </c>
      <c r="L1651" s="104"/>
      <c r="M1651" s="104"/>
      <c r="N1651" s="105" t="n">
        <f aca="false">O1651*G1651</f>
        <v>0</v>
      </c>
      <c r="O1651" s="204" t="n">
        <f aca="false">M1651+L1651*F1651</f>
        <v>0</v>
      </c>
      <c r="P1651" s="331" t="s">
        <v>29</v>
      </c>
      <c r="Q1651" s="62" t="n">
        <f aca="false">L1651*H1651*F1651</f>
        <v>0</v>
      </c>
      <c r="R1651" s="62" t="n">
        <f aca="false">R1650+Q1651</f>
        <v>220.5615</v>
      </c>
    </row>
    <row r="1652" s="1" customFormat="true" ht="12.8" hidden="false" customHeight="false" outlineLevel="0" collapsed="false">
      <c r="A1652" s="93"/>
      <c r="B1652" s="93" t="s">
        <v>2497</v>
      </c>
      <c r="C1652" s="135" t="s">
        <v>2572</v>
      </c>
      <c r="D1652" s="52" t="s">
        <v>2573</v>
      </c>
      <c r="E1652" s="179" t="s">
        <v>1889</v>
      </c>
      <c r="F1652" s="65" t="n">
        <v>15</v>
      </c>
      <c r="G1652" s="66" t="n">
        <v>4.84</v>
      </c>
      <c r="H1652" s="91" t="n">
        <f aca="false">G1652*0.95</f>
        <v>4.598</v>
      </c>
      <c r="I1652" s="68" t="s">
        <v>84</v>
      </c>
      <c r="J1652" s="68" t="s">
        <v>28</v>
      </c>
      <c r="K1652" s="233" t="n">
        <f aca="false">H1652*2</f>
        <v>9.196</v>
      </c>
      <c r="L1652" s="104"/>
      <c r="M1652" s="104"/>
      <c r="N1652" s="71" t="n">
        <f aca="false">O1652*G1652</f>
        <v>0</v>
      </c>
      <c r="O1652" s="327" t="n">
        <f aca="false">M1652+L1652*F1652</f>
        <v>0</v>
      </c>
      <c r="P1652" s="328" t="s">
        <v>29</v>
      </c>
      <c r="Q1652" s="62" t="n">
        <f aca="false">L1652*H1652*F1652</f>
        <v>0</v>
      </c>
      <c r="R1652" s="62" t="n">
        <f aca="false">R1651+Q1652</f>
        <v>220.5615</v>
      </c>
    </row>
    <row r="1653" s="1" customFormat="true" ht="12.8" hidden="false" customHeight="false" outlineLevel="0" collapsed="false">
      <c r="A1653" s="93"/>
      <c r="B1653" s="93" t="s">
        <v>2497</v>
      </c>
      <c r="C1653" s="135" t="s">
        <v>2574</v>
      </c>
      <c r="D1653" s="64" t="s">
        <v>2575</v>
      </c>
      <c r="E1653" s="182" t="s">
        <v>1889</v>
      </c>
      <c r="F1653" s="65" t="n">
        <v>15</v>
      </c>
      <c r="G1653" s="66" t="n">
        <v>6.79</v>
      </c>
      <c r="H1653" s="91" t="n">
        <f aca="false">G1653*0.95</f>
        <v>6.4505</v>
      </c>
      <c r="I1653" s="68" t="s">
        <v>84</v>
      </c>
      <c r="J1653" s="68" t="s">
        <v>28</v>
      </c>
      <c r="K1653" s="233" t="n">
        <f aca="false">H1653*2</f>
        <v>12.901</v>
      </c>
      <c r="L1653" s="104"/>
      <c r="M1653" s="104"/>
      <c r="N1653" s="71" t="n">
        <f aca="false">O1653*G1653</f>
        <v>0</v>
      </c>
      <c r="O1653" s="327" t="n">
        <f aca="false">M1653+L1653*F1653</f>
        <v>0</v>
      </c>
      <c r="P1653" s="328" t="s">
        <v>29</v>
      </c>
      <c r="Q1653" s="62" t="n">
        <f aca="false">L1653*H1653*F1653</f>
        <v>0</v>
      </c>
      <c r="R1653" s="62" t="n">
        <f aca="false">R1652+Q1653</f>
        <v>220.5615</v>
      </c>
    </row>
    <row r="1654" s="1" customFormat="true" ht="12.8" hidden="false" customHeight="false" outlineLevel="0" collapsed="false">
      <c r="A1654" s="93" t="s">
        <v>50</v>
      </c>
      <c r="B1654" s="93" t="s">
        <v>2497</v>
      </c>
      <c r="C1654" s="135" t="s">
        <v>2576</v>
      </c>
      <c r="D1654" s="64" t="s">
        <v>2577</v>
      </c>
      <c r="E1654" s="182" t="s">
        <v>2297</v>
      </c>
      <c r="F1654" s="65" t="n">
        <v>2</v>
      </c>
      <c r="G1654" s="66" t="n">
        <v>26.85</v>
      </c>
      <c r="H1654" s="91" t="n">
        <f aca="false">G1654*0.95</f>
        <v>25.5075</v>
      </c>
      <c r="I1654" s="68" t="s">
        <v>84</v>
      </c>
      <c r="J1654" s="68" t="s">
        <v>28</v>
      </c>
      <c r="K1654" s="233" t="n">
        <f aca="false">H1654/3</f>
        <v>8.5025</v>
      </c>
      <c r="L1654" s="104"/>
      <c r="M1654" s="104"/>
      <c r="N1654" s="71" t="n">
        <f aca="false">O1654*G1654</f>
        <v>0</v>
      </c>
      <c r="O1654" s="327" t="n">
        <f aca="false">M1654+L1654*F1654</f>
        <v>0</v>
      </c>
      <c r="P1654" s="328" t="s">
        <v>29</v>
      </c>
      <c r="Q1654" s="62" t="n">
        <f aca="false">L1654*H1654*F1654</f>
        <v>0</v>
      </c>
      <c r="R1654" s="62" t="n">
        <f aca="false">R1653+Q1654</f>
        <v>220.5615</v>
      </c>
    </row>
    <row r="1655" s="1" customFormat="true" ht="12.8" hidden="false" customHeight="false" outlineLevel="0" collapsed="false">
      <c r="A1655" s="93" t="s">
        <v>50</v>
      </c>
      <c r="B1655" s="93" t="s">
        <v>2497</v>
      </c>
      <c r="C1655" s="135" t="s">
        <v>2578</v>
      </c>
      <c r="D1655" s="75" t="s">
        <v>2575</v>
      </c>
      <c r="E1655" s="184" t="s">
        <v>2297</v>
      </c>
      <c r="F1655" s="65" t="n">
        <v>2</v>
      </c>
      <c r="G1655" s="66" t="n">
        <v>30.2</v>
      </c>
      <c r="H1655" s="91" t="n">
        <f aca="false">G1655*0.95</f>
        <v>28.69</v>
      </c>
      <c r="I1655" s="68" t="s">
        <v>84</v>
      </c>
      <c r="J1655" s="68" t="s">
        <v>28</v>
      </c>
      <c r="K1655" s="233" t="n">
        <f aca="false">H1655/3</f>
        <v>9.56333333333333</v>
      </c>
      <c r="L1655" s="104"/>
      <c r="M1655" s="104"/>
      <c r="N1655" s="71" t="n">
        <f aca="false">O1655*G1655</f>
        <v>0</v>
      </c>
      <c r="O1655" s="327" t="n">
        <f aca="false">M1655+L1655*F1655</f>
        <v>0</v>
      </c>
      <c r="P1655" s="328" t="s">
        <v>29</v>
      </c>
      <c r="Q1655" s="62" t="n">
        <f aca="false">L1655*H1655*F1655</f>
        <v>0</v>
      </c>
      <c r="R1655" s="62" t="n">
        <f aca="false">R1654+Q1655</f>
        <v>220.5615</v>
      </c>
    </row>
    <row r="1656" s="1" customFormat="true" ht="12.8" hidden="false" customHeight="false" outlineLevel="0" collapsed="false">
      <c r="A1656" s="93"/>
      <c r="B1656" s="93" t="s">
        <v>2497</v>
      </c>
      <c r="C1656" s="94" t="s">
        <v>2579</v>
      </c>
      <c r="D1656" s="52" t="s">
        <v>2580</v>
      </c>
      <c r="E1656" s="179" t="s">
        <v>1873</v>
      </c>
      <c r="F1656" s="53" t="n">
        <v>10</v>
      </c>
      <c r="G1656" s="54" t="n">
        <v>1.79</v>
      </c>
      <c r="H1656" s="90" t="n">
        <f aca="false">G1656*0.95</f>
        <v>1.7005</v>
      </c>
      <c r="I1656" s="56" t="s">
        <v>2546</v>
      </c>
      <c r="J1656" s="56" t="s">
        <v>28</v>
      </c>
      <c r="K1656" s="231" t="n">
        <f aca="false">H1656*5</f>
        <v>8.5025</v>
      </c>
      <c r="L1656" s="58"/>
      <c r="M1656" s="58"/>
      <c r="N1656" s="59" t="n">
        <f aca="false">O1656*G1656</f>
        <v>0</v>
      </c>
      <c r="O1656" s="325" t="n">
        <f aca="false">M1656+L1656*F1656</f>
        <v>0</v>
      </c>
      <c r="P1656" s="326" t="s">
        <v>29</v>
      </c>
      <c r="Q1656" s="62" t="n">
        <f aca="false">L1656*H1656*F1656</f>
        <v>0</v>
      </c>
      <c r="R1656" s="62" t="n">
        <f aca="false">R1655+Q1656</f>
        <v>220.5615</v>
      </c>
    </row>
    <row r="1657" s="1" customFormat="true" ht="12.8" hidden="false" customHeight="false" outlineLevel="0" collapsed="false">
      <c r="A1657" s="93"/>
      <c r="B1657" s="93" t="s">
        <v>2497</v>
      </c>
      <c r="C1657" s="135" t="s">
        <v>2581</v>
      </c>
      <c r="D1657" s="64" t="s">
        <v>2582</v>
      </c>
      <c r="E1657" s="182" t="s">
        <v>1817</v>
      </c>
      <c r="F1657" s="65" t="n">
        <v>15</v>
      </c>
      <c r="G1657" s="66" t="n">
        <v>1.73</v>
      </c>
      <c r="H1657" s="91" t="n">
        <f aca="false">G1657*0.95</f>
        <v>1.6435</v>
      </c>
      <c r="I1657" s="68" t="s">
        <v>2501</v>
      </c>
      <c r="J1657" s="68" t="s">
        <v>28</v>
      </c>
      <c r="K1657" s="233" t="n">
        <f aca="false">H1657*4</f>
        <v>6.574</v>
      </c>
      <c r="L1657" s="70"/>
      <c r="M1657" s="70"/>
      <c r="N1657" s="71" t="n">
        <f aca="false">O1657*G1657</f>
        <v>0</v>
      </c>
      <c r="O1657" s="327" t="n">
        <f aca="false">M1657+L1657*F1657</f>
        <v>0</v>
      </c>
      <c r="P1657" s="328" t="s">
        <v>29</v>
      </c>
      <c r="Q1657" s="62" t="n">
        <f aca="false">L1657*H1657*F1657</f>
        <v>0</v>
      </c>
      <c r="R1657" s="62" t="n">
        <f aca="false">R1656+Q1657</f>
        <v>220.5615</v>
      </c>
    </row>
    <row r="1658" s="1" customFormat="true" ht="12.8" hidden="false" customHeight="false" outlineLevel="0" collapsed="false">
      <c r="A1658" s="93" t="s">
        <v>50</v>
      </c>
      <c r="B1658" s="93" t="s">
        <v>2497</v>
      </c>
      <c r="C1658" s="95" t="s">
        <v>2583</v>
      </c>
      <c r="D1658" s="75" t="s">
        <v>2584</v>
      </c>
      <c r="E1658" s="360" t="s">
        <v>2585</v>
      </c>
      <c r="F1658" s="76" t="n">
        <v>1</v>
      </c>
      <c r="G1658" s="77" t="n">
        <v>63.95</v>
      </c>
      <c r="H1658" s="92" t="n">
        <f aca="false">G1658*0.95</f>
        <v>60.7525</v>
      </c>
      <c r="I1658" s="79" t="s">
        <v>2501</v>
      </c>
      <c r="J1658" s="79" t="s">
        <v>28</v>
      </c>
      <c r="K1658" s="228" t="n">
        <f aca="false">H1658/12.5</f>
        <v>4.8602</v>
      </c>
      <c r="L1658" s="81"/>
      <c r="M1658" s="81"/>
      <c r="N1658" s="82" t="n">
        <f aca="false">O1658*G1658</f>
        <v>0</v>
      </c>
      <c r="O1658" s="329" t="n">
        <f aca="false">M1658+L1658*F1658</f>
        <v>0</v>
      </c>
      <c r="P1658" s="330" t="s">
        <v>29</v>
      </c>
      <c r="Q1658" s="62" t="n">
        <f aca="false">L1658*H1658*F1658</f>
        <v>0</v>
      </c>
      <c r="R1658" s="62" t="n">
        <f aca="false">R1657+Q1658</f>
        <v>220.5615</v>
      </c>
    </row>
    <row r="1659" customFormat="false" ht="22.05" hidden="false" customHeight="false" outlineLevel="0" collapsed="false">
      <c r="A1659" s="48"/>
      <c r="B1659" s="48" t="s">
        <v>2497</v>
      </c>
      <c r="D1659" s="5" t="s">
        <v>2586</v>
      </c>
      <c r="E1659" s="5"/>
      <c r="F1659" s="5"/>
      <c r="G1659" s="5"/>
      <c r="H1659" s="206"/>
      <c r="I1659" s="5"/>
      <c r="J1659" s="5"/>
      <c r="K1659" s="5"/>
      <c r="L1659" s="5"/>
      <c r="M1659" s="5"/>
      <c r="N1659" s="5"/>
      <c r="O1659" s="339"/>
      <c r="P1659" s="88"/>
      <c r="Q1659" s="62" t="n">
        <f aca="false">L1659*H1659*F1659</f>
        <v>0</v>
      </c>
      <c r="R1659" s="62" t="n">
        <f aca="false">R1658+Q1659</f>
        <v>220.5615</v>
      </c>
      <c r="S1659" s="1"/>
      <c r="T1659" s="1"/>
      <c r="U1659" s="1"/>
      <c r="V1659" s="1"/>
      <c r="W1659" s="1"/>
      <c r="X1659" s="1"/>
      <c r="Y1659" s="1"/>
    </row>
    <row r="1660" s="134" customFormat="true" ht="12.8" hidden="false" customHeight="false" outlineLevel="0" collapsed="false">
      <c r="A1660" s="93" t="s">
        <v>50</v>
      </c>
      <c r="B1660" s="93" t="s">
        <v>2497</v>
      </c>
      <c r="C1660" s="94" t="s">
        <v>2587</v>
      </c>
      <c r="D1660" s="245" t="s">
        <v>2588</v>
      </c>
      <c r="E1660" s="53" t="s">
        <v>2297</v>
      </c>
      <c r="F1660" s="53" t="n">
        <v>1</v>
      </c>
      <c r="G1660" s="54" t="n">
        <v>59.2</v>
      </c>
      <c r="H1660" s="90" t="n">
        <f aca="false">G1660*0.95</f>
        <v>56.24</v>
      </c>
      <c r="I1660" s="56" t="s">
        <v>2532</v>
      </c>
      <c r="J1660" s="56" t="s">
        <v>28</v>
      </c>
      <c r="K1660" s="231" t="n">
        <f aca="false">H1660/3</f>
        <v>18.7466666666667</v>
      </c>
      <c r="L1660" s="58"/>
      <c r="M1660" s="58"/>
      <c r="N1660" s="59" t="n">
        <f aca="false">O1660*G1660</f>
        <v>0</v>
      </c>
      <c r="O1660" s="325" t="n">
        <f aca="false">M1660+L1660*F1660</f>
        <v>0</v>
      </c>
      <c r="P1660" s="326" t="s">
        <v>29</v>
      </c>
      <c r="Q1660" s="62" t="n">
        <f aca="false">L1660*H1660*F1660</f>
        <v>0</v>
      </c>
      <c r="R1660" s="62" t="n">
        <f aca="false">R1659+Q1660</f>
        <v>220.5615</v>
      </c>
    </row>
    <row r="1661" s="134" customFormat="true" ht="12.8" hidden="false" customHeight="false" outlineLevel="0" collapsed="false">
      <c r="A1661" s="93" t="s">
        <v>50</v>
      </c>
      <c r="B1661" s="93" t="s">
        <v>2497</v>
      </c>
      <c r="C1661" s="135" t="s">
        <v>2589</v>
      </c>
      <c r="D1661" s="215" t="s">
        <v>2590</v>
      </c>
      <c r="E1661" s="65" t="s">
        <v>2297</v>
      </c>
      <c r="F1661" s="65" t="n">
        <v>1</v>
      </c>
      <c r="G1661" s="66" t="n">
        <v>59.2</v>
      </c>
      <c r="H1661" s="91" t="n">
        <f aca="false">G1661*0.95</f>
        <v>56.24</v>
      </c>
      <c r="I1661" s="68" t="s">
        <v>2532</v>
      </c>
      <c r="J1661" s="68" t="s">
        <v>28</v>
      </c>
      <c r="K1661" s="233" t="n">
        <f aca="false">H1661/3</f>
        <v>18.7466666666667</v>
      </c>
      <c r="L1661" s="81"/>
      <c r="M1661" s="81"/>
      <c r="N1661" s="71" t="n">
        <f aca="false">O1661*G1661</f>
        <v>0</v>
      </c>
      <c r="O1661" s="327" t="n">
        <f aca="false">M1661+L1661*F1661</f>
        <v>0</v>
      </c>
      <c r="P1661" s="328" t="s">
        <v>29</v>
      </c>
      <c r="Q1661" s="62" t="n">
        <f aca="false">L1661*H1661*F1661</f>
        <v>0</v>
      </c>
      <c r="R1661" s="62" t="n">
        <f aca="false">R1660+Q1661</f>
        <v>220.5615</v>
      </c>
    </row>
    <row r="1662" s="1" customFormat="true" ht="12.8" hidden="false" customHeight="false" outlineLevel="0" collapsed="false">
      <c r="A1662" s="93" t="s">
        <v>50</v>
      </c>
      <c r="B1662" s="93" t="s">
        <v>2497</v>
      </c>
      <c r="C1662" s="94" t="s">
        <v>2591</v>
      </c>
      <c r="D1662" s="245" t="s">
        <v>2592</v>
      </c>
      <c r="E1662" s="53" t="s">
        <v>1885</v>
      </c>
      <c r="F1662" s="53" t="n">
        <v>1</v>
      </c>
      <c r="G1662" s="54" t="n">
        <v>62</v>
      </c>
      <c r="H1662" s="90" t="n">
        <f aca="false">G1662*0.95</f>
        <v>58.9</v>
      </c>
      <c r="I1662" s="56"/>
      <c r="J1662" s="56" t="s">
        <v>28</v>
      </c>
      <c r="K1662" s="231" t="n">
        <f aca="false">H1662/5</f>
        <v>11.78</v>
      </c>
      <c r="L1662" s="58"/>
      <c r="M1662" s="58"/>
      <c r="N1662" s="59" t="n">
        <f aca="false">O1662*G1662</f>
        <v>0</v>
      </c>
      <c r="O1662" s="325" t="n">
        <f aca="false">M1662+L1662*F1662</f>
        <v>0</v>
      </c>
      <c r="P1662" s="326" t="s">
        <v>29</v>
      </c>
      <c r="Q1662" s="62" t="n">
        <f aca="false">L1662*H1662*F1662</f>
        <v>0</v>
      </c>
      <c r="R1662" s="62" t="n">
        <f aca="false">R1661+Q1662</f>
        <v>220.5615</v>
      </c>
    </row>
    <row r="1663" s="1" customFormat="true" ht="12.8" hidden="false" customHeight="false" outlineLevel="0" collapsed="false">
      <c r="A1663" s="93" t="s">
        <v>50</v>
      </c>
      <c r="B1663" s="93" t="s">
        <v>2497</v>
      </c>
      <c r="C1663" s="135" t="s">
        <v>2593</v>
      </c>
      <c r="D1663" s="215" t="s">
        <v>2594</v>
      </c>
      <c r="E1663" s="65" t="s">
        <v>2219</v>
      </c>
      <c r="F1663" s="65" t="n">
        <v>1</v>
      </c>
      <c r="G1663" s="66" t="n">
        <v>34.4</v>
      </c>
      <c r="H1663" s="91" t="n">
        <f aca="false">G1663*0.95</f>
        <v>32.68</v>
      </c>
      <c r="I1663" s="68"/>
      <c r="J1663" s="68" t="s">
        <v>28</v>
      </c>
      <c r="K1663" s="233" t="n">
        <f aca="false">H1663/2</f>
        <v>16.34</v>
      </c>
      <c r="L1663" s="70"/>
      <c r="M1663" s="70"/>
      <c r="N1663" s="71" t="n">
        <f aca="false">O1663*G1663</f>
        <v>0</v>
      </c>
      <c r="O1663" s="327" t="n">
        <f aca="false">M1663+L1663*F1663</f>
        <v>0</v>
      </c>
      <c r="P1663" s="328" t="s">
        <v>29</v>
      </c>
      <c r="Q1663" s="62" t="n">
        <f aca="false">L1663*H1663*F1663</f>
        <v>0</v>
      </c>
      <c r="R1663" s="62" t="n">
        <f aca="false">R1662+Q1663</f>
        <v>220.5615</v>
      </c>
    </row>
    <row r="1664" s="1" customFormat="true" ht="12.8" hidden="false" customHeight="false" outlineLevel="0" collapsed="false">
      <c r="A1664" s="93" t="s">
        <v>50</v>
      </c>
      <c r="B1664" s="93" t="s">
        <v>2497</v>
      </c>
      <c r="C1664" s="135" t="s">
        <v>2595</v>
      </c>
      <c r="D1664" s="215" t="s">
        <v>2596</v>
      </c>
      <c r="E1664" s="65" t="s">
        <v>2219</v>
      </c>
      <c r="F1664" s="65" t="n">
        <v>1</v>
      </c>
      <c r="G1664" s="66" t="n">
        <v>34.3</v>
      </c>
      <c r="H1664" s="91" t="n">
        <f aca="false">G1664*0.95</f>
        <v>32.585</v>
      </c>
      <c r="I1664" s="68"/>
      <c r="J1664" s="68" t="s">
        <v>28</v>
      </c>
      <c r="K1664" s="233" t="n">
        <f aca="false">H1664/2</f>
        <v>16.2925</v>
      </c>
      <c r="L1664" s="70"/>
      <c r="M1664" s="70"/>
      <c r="N1664" s="71" t="n">
        <f aca="false">O1664*G1664</f>
        <v>0</v>
      </c>
      <c r="O1664" s="327" t="n">
        <f aca="false">M1664+L1664*F1664</f>
        <v>0</v>
      </c>
      <c r="P1664" s="328" t="s">
        <v>29</v>
      </c>
      <c r="Q1664" s="62" t="n">
        <f aca="false">L1664*H1664*F1664</f>
        <v>0</v>
      </c>
      <c r="R1664" s="62" t="n">
        <f aca="false">R1663+Q1664</f>
        <v>220.5615</v>
      </c>
    </row>
    <row r="1665" s="1" customFormat="true" ht="12.8" hidden="false" customHeight="false" outlineLevel="0" collapsed="false">
      <c r="A1665" s="93" t="s">
        <v>50</v>
      </c>
      <c r="B1665" s="93" t="s">
        <v>2497</v>
      </c>
      <c r="C1665" s="95" t="s">
        <v>2597</v>
      </c>
      <c r="D1665" s="96" t="s">
        <v>2598</v>
      </c>
      <c r="E1665" s="76" t="s">
        <v>1885</v>
      </c>
      <c r="F1665" s="76" t="n">
        <v>1</v>
      </c>
      <c r="G1665" s="77" t="n">
        <v>58.37</v>
      </c>
      <c r="H1665" s="92" t="n">
        <f aca="false">G1665*0.95</f>
        <v>55.4515</v>
      </c>
      <c r="I1665" s="79"/>
      <c r="J1665" s="79" t="s">
        <v>28</v>
      </c>
      <c r="K1665" s="228" t="n">
        <f aca="false">H1665/5</f>
        <v>11.0903</v>
      </c>
      <c r="L1665" s="81"/>
      <c r="M1665" s="81"/>
      <c r="N1665" s="82" t="n">
        <f aca="false">O1665*G1665</f>
        <v>0</v>
      </c>
      <c r="O1665" s="329" t="n">
        <f aca="false">M1665+L1665*F1665</f>
        <v>0</v>
      </c>
      <c r="P1665" s="330" t="s">
        <v>29</v>
      </c>
      <c r="Q1665" s="62" t="n">
        <f aca="false">L1665*H1665*F1665</f>
        <v>0</v>
      </c>
      <c r="R1665" s="62" t="n">
        <f aca="false">R1664+Q1665</f>
        <v>220.5615</v>
      </c>
    </row>
    <row r="1666" s="1" customFormat="true" ht="12.8" hidden="false" customHeight="false" outlineLevel="0" collapsed="false">
      <c r="A1666" s="93"/>
      <c r="B1666" s="93" t="s">
        <v>2497</v>
      </c>
      <c r="C1666" s="135" t="s">
        <v>2599</v>
      </c>
      <c r="D1666" s="215" t="s">
        <v>2600</v>
      </c>
      <c r="E1666" s="65" t="s">
        <v>1878</v>
      </c>
      <c r="F1666" s="65" t="n">
        <v>10</v>
      </c>
      <c r="G1666" s="66" t="n">
        <v>1.8</v>
      </c>
      <c r="H1666" s="91" t="n">
        <f aca="false">G1666*0.95</f>
        <v>1.71</v>
      </c>
      <c r="I1666" s="68" t="s">
        <v>115</v>
      </c>
      <c r="J1666" s="68" t="s">
        <v>28</v>
      </c>
      <c r="K1666" s="233" t="n">
        <f aca="false">H1666*10</f>
        <v>17.1</v>
      </c>
      <c r="L1666" s="58"/>
      <c r="M1666" s="58"/>
      <c r="N1666" s="71" t="n">
        <f aca="false">O1666*G1666</f>
        <v>0</v>
      </c>
      <c r="O1666" s="327" t="n">
        <f aca="false">M1666+L1666*F1666</f>
        <v>0</v>
      </c>
      <c r="P1666" s="328" t="s">
        <v>29</v>
      </c>
      <c r="Q1666" s="62" t="n">
        <f aca="false">L1666*H1666*F1666</f>
        <v>0</v>
      </c>
      <c r="R1666" s="62" t="n">
        <f aca="false">R1665+Q1666</f>
        <v>220.5615</v>
      </c>
    </row>
    <row r="1667" s="1" customFormat="true" ht="12.8" hidden="false" customHeight="false" outlineLevel="0" collapsed="false">
      <c r="A1667" s="93"/>
      <c r="B1667" s="93" t="s">
        <v>2497</v>
      </c>
      <c r="C1667" s="95" t="s">
        <v>2601</v>
      </c>
      <c r="D1667" s="96" t="s">
        <v>2602</v>
      </c>
      <c r="E1667" s="76" t="s">
        <v>1878</v>
      </c>
      <c r="F1667" s="76" t="n">
        <v>10</v>
      </c>
      <c r="G1667" s="77" t="n">
        <v>3</v>
      </c>
      <c r="H1667" s="92" t="n">
        <f aca="false">G1667*0.95</f>
        <v>2.85</v>
      </c>
      <c r="I1667" s="79" t="s">
        <v>115</v>
      </c>
      <c r="J1667" s="79" t="s">
        <v>28</v>
      </c>
      <c r="K1667" s="228" t="n">
        <f aca="false">H1667*10</f>
        <v>28.5</v>
      </c>
      <c r="L1667" s="81"/>
      <c r="M1667" s="81"/>
      <c r="N1667" s="82" t="n">
        <f aca="false">O1667*G1667</f>
        <v>0</v>
      </c>
      <c r="O1667" s="329" t="n">
        <f aca="false">M1667+L1667*F1667</f>
        <v>0</v>
      </c>
      <c r="P1667" s="330" t="s">
        <v>29</v>
      </c>
      <c r="Q1667" s="62" t="n">
        <f aca="false">L1667*H1667*F1667</f>
        <v>0</v>
      </c>
      <c r="R1667" s="62" t="n">
        <f aca="false">R1666+Q1667</f>
        <v>220.5615</v>
      </c>
    </row>
    <row r="1668" customFormat="false" ht="13.8" hidden="false" customHeight="false" outlineLevel="0" collapsed="false">
      <c r="A1668" s="48"/>
      <c r="B1668" s="48"/>
      <c r="Q1668" s="62" t="n">
        <f aca="false">L1668*H1668*F1668</f>
        <v>0</v>
      </c>
      <c r="R1668" s="62" t="n">
        <f aca="false">R1667+Q1668</f>
        <v>220.5615</v>
      </c>
      <c r="S1668" s="1"/>
      <c r="T1668" s="1"/>
      <c r="U1668" s="1"/>
      <c r="V1668" s="1"/>
      <c r="W1668" s="1"/>
      <c r="X1668" s="1"/>
      <c r="Y1668" s="1"/>
    </row>
    <row r="1669" customFormat="false" ht="13.8" hidden="false" customHeight="false" outlineLevel="0" collapsed="false">
      <c r="A1669" s="48"/>
      <c r="B1669" s="48"/>
      <c r="Q1669" s="62" t="n">
        <f aca="false">L1669*H1669*F1669</f>
        <v>0</v>
      </c>
      <c r="R1669" s="62" t="n">
        <f aca="false">R1668+Q1669</f>
        <v>220.5615</v>
      </c>
      <c r="S1669" s="1"/>
      <c r="T1669" s="1"/>
      <c r="U1669" s="1"/>
      <c r="V1669" s="1"/>
      <c r="W1669" s="1"/>
      <c r="X1669" s="1"/>
      <c r="Y1669" s="1"/>
    </row>
    <row r="1670" customFormat="false" ht="13.8" hidden="false" customHeight="false" outlineLevel="0" collapsed="false">
      <c r="A1670" s="48"/>
      <c r="B1670" s="48"/>
      <c r="Q1670" s="62" t="n">
        <f aca="false">L1670*H1670*F1670</f>
        <v>0</v>
      </c>
      <c r="R1670" s="62" t="n">
        <f aca="false">R1669+Q1670</f>
        <v>220.5615</v>
      </c>
      <c r="S1670" s="1"/>
      <c r="T1670" s="1"/>
      <c r="U1670" s="1"/>
      <c r="V1670" s="1"/>
      <c r="W1670" s="1"/>
      <c r="X1670" s="1"/>
      <c r="Y1670" s="1"/>
    </row>
    <row r="1671" customFormat="false" ht="13.8" hidden="false" customHeight="false" outlineLevel="0" collapsed="false">
      <c r="A1671" s="48"/>
      <c r="B1671" s="48"/>
      <c r="Q1671" s="62" t="n">
        <f aca="false">L1671*H1671*F1671</f>
        <v>0</v>
      </c>
      <c r="R1671" s="62" t="n">
        <f aca="false">R1670+Q1671</f>
        <v>220.5615</v>
      </c>
      <c r="S1671" s="1"/>
      <c r="T1671" s="1"/>
      <c r="U1671" s="1"/>
      <c r="V1671" s="1"/>
      <c r="W1671" s="1"/>
      <c r="X1671" s="1"/>
      <c r="Y1671" s="1"/>
    </row>
    <row r="1672" customFormat="false" ht="13.8" hidden="false" customHeight="false" outlineLevel="0" collapsed="false">
      <c r="A1672" s="48"/>
      <c r="B1672" s="48"/>
      <c r="Q1672" s="62" t="n">
        <f aca="false">L1672*H1672*F1672</f>
        <v>0</v>
      </c>
      <c r="R1672" s="62" t="n">
        <f aca="false">R1671+Q1672</f>
        <v>220.5615</v>
      </c>
      <c r="S1672" s="1"/>
      <c r="T1672" s="1"/>
      <c r="U1672" s="1"/>
      <c r="V1672" s="1"/>
      <c r="W1672" s="1"/>
      <c r="X1672" s="1"/>
      <c r="Y1672" s="1"/>
    </row>
    <row r="1673" customFormat="false" ht="13.8" hidden="false" customHeight="false" outlineLevel="0" collapsed="false">
      <c r="A1673" s="48"/>
      <c r="B1673" s="48"/>
      <c r="Q1673" s="62" t="n">
        <f aca="false">L1673*H1673*F1673</f>
        <v>0</v>
      </c>
      <c r="R1673" s="62" t="n">
        <f aca="false">R1672+Q1673</f>
        <v>220.5615</v>
      </c>
      <c r="S1673" s="1"/>
      <c r="T1673" s="1"/>
      <c r="U1673" s="1"/>
      <c r="V1673" s="1"/>
      <c r="W1673" s="1"/>
      <c r="X1673" s="1"/>
      <c r="Y1673" s="1"/>
    </row>
    <row r="1674" customFormat="false" ht="13.8" hidden="false" customHeight="false" outlineLevel="0" collapsed="false">
      <c r="A1674" s="48"/>
      <c r="B1674" s="48"/>
      <c r="Q1674" s="62" t="n">
        <f aca="false">L1674*H1674*F1674</f>
        <v>0</v>
      </c>
      <c r="R1674" s="62" t="n">
        <f aca="false">R1673+Q1674</f>
        <v>220.5615</v>
      </c>
      <c r="S1674" s="1"/>
      <c r="T1674" s="1"/>
      <c r="U1674" s="1"/>
      <c r="V1674" s="1"/>
      <c r="W1674" s="1"/>
      <c r="X1674" s="1"/>
      <c r="Y1674" s="1"/>
    </row>
    <row r="1675" customFormat="false" ht="13.8" hidden="false" customHeight="false" outlineLevel="0" collapsed="false">
      <c r="A1675" s="48"/>
      <c r="B1675" s="48"/>
      <c r="Q1675" s="62" t="n">
        <f aca="false">L1675*H1675*F1675</f>
        <v>0</v>
      </c>
      <c r="R1675" s="62" t="n">
        <f aca="false">R1674+Q1675</f>
        <v>220.5615</v>
      </c>
      <c r="S1675" s="1"/>
      <c r="T1675" s="1"/>
      <c r="U1675" s="1"/>
      <c r="V1675" s="1"/>
      <c r="W1675" s="1"/>
      <c r="X1675" s="1"/>
      <c r="Y1675" s="1"/>
    </row>
    <row r="1676" customFormat="false" ht="13.8" hidden="false" customHeight="false" outlineLevel="0" collapsed="false">
      <c r="A1676" s="48"/>
      <c r="B1676" s="48"/>
      <c r="Q1676" s="62" t="n">
        <f aca="false">L1676*H1676*F1676</f>
        <v>0</v>
      </c>
      <c r="R1676" s="62" t="n">
        <f aca="false">R1675+Q1676</f>
        <v>220.5615</v>
      </c>
      <c r="S1676" s="1"/>
      <c r="T1676" s="1"/>
      <c r="U1676" s="1"/>
      <c r="V1676" s="1"/>
      <c r="W1676" s="1"/>
      <c r="X1676" s="1"/>
      <c r="Y1676" s="1"/>
    </row>
    <row r="1677" customFormat="false" ht="33.85" hidden="false" customHeight="false" outlineLevel="0" collapsed="false">
      <c r="A1677" s="48"/>
      <c r="B1677" s="48" t="s">
        <v>2603</v>
      </c>
      <c r="D1677" s="33" t="s">
        <v>2604</v>
      </c>
      <c r="E1677" s="33"/>
      <c r="F1677" s="33"/>
      <c r="G1677" s="33"/>
      <c r="H1677" s="33"/>
      <c r="I1677" s="33"/>
      <c r="J1677" s="33"/>
      <c r="K1677" s="33"/>
      <c r="Q1677" s="62" t="n">
        <f aca="false">L1677*H1677*F1677</f>
        <v>0</v>
      </c>
      <c r="R1677" s="62" t="n">
        <f aca="false">R1676+Q1677</f>
        <v>220.5615</v>
      </c>
      <c r="S1677" s="1"/>
      <c r="T1677" s="1"/>
      <c r="U1677" s="1"/>
      <c r="V1677" s="1"/>
      <c r="W1677" s="1"/>
      <c r="X1677" s="1"/>
      <c r="Y1677" s="1"/>
    </row>
    <row r="1678" customFormat="false" ht="13.8" hidden="false" customHeight="true" outlineLevel="0" collapsed="false">
      <c r="A1678" s="117"/>
      <c r="B1678" s="117"/>
      <c r="C1678" s="7"/>
      <c r="D1678" s="7"/>
      <c r="E1678" s="34" t="s">
        <v>4</v>
      </c>
      <c r="F1678" s="35" t="s">
        <v>5</v>
      </c>
      <c r="G1678" s="36" t="s">
        <v>6</v>
      </c>
      <c r="H1678" s="37" t="s">
        <v>7</v>
      </c>
      <c r="I1678" s="38" t="s">
        <v>8</v>
      </c>
      <c r="J1678" s="39" t="s">
        <v>9</v>
      </c>
      <c r="K1678" s="264" t="s">
        <v>10</v>
      </c>
      <c r="L1678" s="41" t="s">
        <v>11</v>
      </c>
      <c r="M1678" s="41"/>
      <c r="N1678" s="41"/>
      <c r="O1678" s="41"/>
      <c r="P1678" s="41"/>
      <c r="Q1678" s="62"/>
      <c r="R1678" s="62" t="n">
        <f aca="false">R1677+Q1678</f>
        <v>220.5615</v>
      </c>
      <c r="S1678" s="1"/>
      <c r="T1678" s="1"/>
      <c r="U1678" s="1"/>
      <c r="V1678" s="1"/>
      <c r="W1678" s="1"/>
      <c r="X1678" s="1"/>
      <c r="Y1678" s="1"/>
    </row>
    <row r="1679" customFormat="false" ht="14.25" hidden="false" customHeight="true" outlineLevel="0" collapsed="false">
      <c r="A1679" s="48"/>
      <c r="B1679" s="48"/>
      <c r="C1679" s="43" t="s">
        <v>14</v>
      </c>
      <c r="D1679" s="43" t="s">
        <v>15</v>
      </c>
      <c r="E1679" s="34"/>
      <c r="F1679" s="35"/>
      <c r="G1679" s="36"/>
      <c r="H1679" s="37"/>
      <c r="I1679" s="38"/>
      <c r="J1679" s="39"/>
      <c r="K1679" s="264"/>
      <c r="L1679" s="210" t="s">
        <v>16</v>
      </c>
      <c r="M1679" s="210"/>
      <c r="N1679" s="45" t="s">
        <v>17</v>
      </c>
      <c r="O1679" s="46" t="s">
        <v>18</v>
      </c>
      <c r="P1679" s="47" t="s">
        <v>19</v>
      </c>
      <c r="Q1679" s="62"/>
      <c r="R1679" s="62" t="n">
        <f aca="false">R1678+Q1679</f>
        <v>220.5615</v>
      </c>
      <c r="S1679" s="1"/>
      <c r="T1679" s="1"/>
      <c r="U1679" s="1"/>
      <c r="V1679" s="1"/>
      <c r="W1679" s="1"/>
      <c r="X1679" s="1"/>
      <c r="Y1679" s="1"/>
    </row>
    <row r="1680" customFormat="false" ht="13.8" hidden="false" customHeight="false" outlineLevel="0" collapsed="false">
      <c r="A1680" s="48"/>
      <c r="B1680" s="48"/>
      <c r="C1680" s="43"/>
      <c r="D1680" s="43"/>
      <c r="E1680" s="34"/>
      <c r="F1680" s="35"/>
      <c r="G1680" s="36"/>
      <c r="H1680" s="37"/>
      <c r="I1680" s="38"/>
      <c r="J1680" s="39"/>
      <c r="K1680" s="264"/>
      <c r="L1680" s="210"/>
      <c r="M1680" s="210"/>
      <c r="N1680" s="45"/>
      <c r="O1680" s="46"/>
      <c r="P1680" s="47"/>
      <c r="Q1680" s="62" t="n">
        <f aca="false">L1680*H1680*F1680</f>
        <v>0</v>
      </c>
      <c r="R1680" s="62" t="n">
        <f aca="false">R1679+Q1680</f>
        <v>220.5615</v>
      </c>
      <c r="S1680" s="1"/>
      <c r="T1680" s="1"/>
      <c r="U1680" s="1"/>
      <c r="V1680" s="1"/>
      <c r="W1680" s="1"/>
      <c r="X1680" s="1"/>
      <c r="Y1680" s="1"/>
    </row>
    <row r="1681" customFormat="false" ht="22.05" hidden="false" customHeight="false" outlineLevel="0" collapsed="false">
      <c r="A1681" s="48"/>
      <c r="B1681" s="48" t="s">
        <v>2603</v>
      </c>
      <c r="D1681" s="5" t="s">
        <v>2605</v>
      </c>
      <c r="E1681" s="5"/>
      <c r="F1681" s="5"/>
      <c r="G1681" s="5"/>
      <c r="H1681" s="206"/>
      <c r="I1681" s="5"/>
      <c r="J1681" s="5"/>
      <c r="K1681" s="5"/>
      <c r="L1681" s="5"/>
      <c r="M1681" s="5"/>
      <c r="N1681" s="5"/>
      <c r="O1681" s="5"/>
      <c r="P1681" s="5"/>
      <c r="Q1681" s="62" t="n">
        <f aca="false">L1681*H1681*F1681</f>
        <v>0</v>
      </c>
      <c r="R1681" s="62" t="n">
        <f aca="false">R1680+Q1681</f>
        <v>220.5615</v>
      </c>
      <c r="S1681" s="1"/>
      <c r="T1681" s="1"/>
      <c r="U1681" s="1"/>
      <c r="V1681" s="1"/>
      <c r="W1681" s="1"/>
      <c r="X1681" s="1"/>
      <c r="Y1681" s="1"/>
    </row>
    <row r="1682" s="1" customFormat="true" ht="12.8" hidden="false" customHeight="false" outlineLevel="0" collapsed="false">
      <c r="A1682" s="93"/>
      <c r="B1682" s="93" t="s">
        <v>2603</v>
      </c>
      <c r="C1682" s="94" t="s">
        <v>2606</v>
      </c>
      <c r="D1682" s="52" t="s">
        <v>2607</v>
      </c>
      <c r="E1682" s="53" t="s">
        <v>2608</v>
      </c>
      <c r="F1682" s="53" t="n">
        <v>8</v>
      </c>
      <c r="G1682" s="54" t="n">
        <v>2.63</v>
      </c>
      <c r="H1682" s="90" t="n">
        <f aca="false">G1682*0.95</f>
        <v>2.4985</v>
      </c>
      <c r="I1682" s="56" t="s">
        <v>2609</v>
      </c>
      <c r="J1682" s="56" t="s">
        <v>28</v>
      </c>
      <c r="K1682" s="53"/>
      <c r="L1682" s="58"/>
      <c r="M1682" s="58"/>
      <c r="N1682" s="59" t="n">
        <f aca="false">O1682*G1682</f>
        <v>0</v>
      </c>
      <c r="O1682" s="325" t="n">
        <f aca="false">M1682+L1682*F1682</f>
        <v>0</v>
      </c>
      <c r="P1682" s="326" t="s">
        <v>29</v>
      </c>
      <c r="Q1682" s="62" t="n">
        <f aca="false">L1682*H1682*F1682</f>
        <v>0</v>
      </c>
      <c r="R1682" s="62" t="n">
        <f aca="false">R1681+Q1682</f>
        <v>220.5615</v>
      </c>
    </row>
    <row r="1683" s="1" customFormat="true" ht="12.8" hidden="false" customHeight="false" outlineLevel="0" collapsed="false">
      <c r="A1683" s="93"/>
      <c r="B1683" s="93" t="s">
        <v>2603</v>
      </c>
      <c r="C1683" s="135" t="s">
        <v>2610</v>
      </c>
      <c r="D1683" s="64" t="s">
        <v>2611</v>
      </c>
      <c r="E1683" s="65" t="s">
        <v>2608</v>
      </c>
      <c r="F1683" s="65" t="n">
        <v>8</v>
      </c>
      <c r="G1683" s="66" t="n">
        <v>2.63</v>
      </c>
      <c r="H1683" s="91" t="n">
        <f aca="false">G1683*0.95</f>
        <v>2.4985</v>
      </c>
      <c r="I1683" s="68" t="s">
        <v>2609</v>
      </c>
      <c r="J1683" s="68" t="s">
        <v>28</v>
      </c>
      <c r="K1683" s="65"/>
      <c r="L1683" s="70"/>
      <c r="M1683" s="70"/>
      <c r="N1683" s="71" t="n">
        <f aca="false">O1683*G1683</f>
        <v>0</v>
      </c>
      <c r="O1683" s="327" t="n">
        <f aca="false">M1683+L1683*F1683</f>
        <v>0</v>
      </c>
      <c r="P1683" s="328" t="s">
        <v>29</v>
      </c>
      <c r="Q1683" s="62" t="n">
        <f aca="false">L1683*H1683*F1683</f>
        <v>0</v>
      </c>
      <c r="R1683" s="62" t="n">
        <f aca="false">R1682+Q1683</f>
        <v>220.5615</v>
      </c>
    </row>
    <row r="1684" s="1" customFormat="true" ht="12.8" hidden="false" customHeight="false" outlineLevel="0" collapsed="false">
      <c r="A1684" s="93"/>
      <c r="B1684" s="93" t="s">
        <v>2603</v>
      </c>
      <c r="C1684" s="135" t="s">
        <v>2612</v>
      </c>
      <c r="D1684" s="64" t="s">
        <v>2613</v>
      </c>
      <c r="E1684" s="65" t="s">
        <v>2608</v>
      </c>
      <c r="F1684" s="65" t="n">
        <v>8</v>
      </c>
      <c r="G1684" s="66" t="n">
        <v>2.63</v>
      </c>
      <c r="H1684" s="91" t="n">
        <f aca="false">G1684*0.95</f>
        <v>2.4985</v>
      </c>
      <c r="I1684" s="68" t="s">
        <v>2609</v>
      </c>
      <c r="J1684" s="68" t="s">
        <v>28</v>
      </c>
      <c r="K1684" s="65"/>
      <c r="L1684" s="70"/>
      <c r="M1684" s="70"/>
      <c r="N1684" s="71" t="n">
        <f aca="false">O1684*G1684</f>
        <v>0</v>
      </c>
      <c r="O1684" s="327" t="n">
        <f aca="false">M1684+L1684*F1684</f>
        <v>0</v>
      </c>
      <c r="P1684" s="328" t="s">
        <v>29</v>
      </c>
      <c r="Q1684" s="62" t="n">
        <f aca="false">L1684*H1684*F1684</f>
        <v>0</v>
      </c>
      <c r="R1684" s="62" t="n">
        <f aca="false">R1683+Q1684</f>
        <v>220.5615</v>
      </c>
    </row>
    <row r="1685" s="1" customFormat="true" ht="12.8" hidden="false" customHeight="false" outlineLevel="0" collapsed="false">
      <c r="A1685" s="93"/>
      <c r="B1685" s="93" t="s">
        <v>2603</v>
      </c>
      <c r="C1685" s="135" t="s">
        <v>2614</v>
      </c>
      <c r="D1685" s="64" t="s">
        <v>2615</v>
      </c>
      <c r="E1685" s="65" t="s">
        <v>2608</v>
      </c>
      <c r="F1685" s="65" t="n">
        <v>8</v>
      </c>
      <c r="G1685" s="66" t="n">
        <v>2.63</v>
      </c>
      <c r="H1685" s="91" t="n">
        <f aca="false">G1685*0.95</f>
        <v>2.4985</v>
      </c>
      <c r="I1685" s="68" t="s">
        <v>2609</v>
      </c>
      <c r="J1685" s="68" t="s">
        <v>28</v>
      </c>
      <c r="K1685" s="65"/>
      <c r="L1685" s="70"/>
      <c r="M1685" s="70"/>
      <c r="N1685" s="71" t="n">
        <f aca="false">O1685*G1685</f>
        <v>0</v>
      </c>
      <c r="O1685" s="327" t="n">
        <f aca="false">M1685+L1685*F1685</f>
        <v>0</v>
      </c>
      <c r="P1685" s="328" t="s">
        <v>29</v>
      </c>
      <c r="Q1685" s="62" t="n">
        <f aca="false">L1685*H1685*F1685</f>
        <v>0</v>
      </c>
      <c r="R1685" s="62" t="n">
        <f aca="false">R1684+Q1685</f>
        <v>220.5615</v>
      </c>
    </row>
    <row r="1686" s="1" customFormat="true" ht="12.8" hidden="false" customHeight="false" outlineLevel="0" collapsed="false">
      <c r="A1686" s="93"/>
      <c r="B1686" s="93" t="s">
        <v>2603</v>
      </c>
      <c r="C1686" s="135" t="s">
        <v>2616</v>
      </c>
      <c r="D1686" s="64" t="s">
        <v>2617</v>
      </c>
      <c r="E1686" s="65" t="s">
        <v>2608</v>
      </c>
      <c r="F1686" s="65" t="n">
        <v>8</v>
      </c>
      <c r="G1686" s="66" t="n">
        <v>2.63</v>
      </c>
      <c r="H1686" s="91" t="n">
        <f aca="false">G1686*0.95</f>
        <v>2.4985</v>
      </c>
      <c r="I1686" s="68" t="s">
        <v>2609</v>
      </c>
      <c r="J1686" s="68" t="s">
        <v>28</v>
      </c>
      <c r="K1686" s="65"/>
      <c r="L1686" s="70"/>
      <c r="M1686" s="70"/>
      <c r="N1686" s="71" t="n">
        <f aca="false">O1686*G1686</f>
        <v>0</v>
      </c>
      <c r="O1686" s="327" t="n">
        <f aca="false">M1686+L1686*F1686</f>
        <v>0</v>
      </c>
      <c r="P1686" s="328" t="s">
        <v>29</v>
      </c>
      <c r="Q1686" s="62" t="n">
        <f aca="false">L1686*H1686*F1686</f>
        <v>0</v>
      </c>
      <c r="R1686" s="62" t="n">
        <f aca="false">R1685+Q1686</f>
        <v>220.5615</v>
      </c>
    </row>
    <row r="1687" s="1" customFormat="true" ht="12.8" hidden="false" customHeight="false" outlineLevel="0" collapsed="false">
      <c r="A1687" s="93"/>
      <c r="B1687" s="93" t="s">
        <v>2603</v>
      </c>
      <c r="C1687" s="95" t="s">
        <v>2618</v>
      </c>
      <c r="D1687" s="75" t="s">
        <v>2619</v>
      </c>
      <c r="E1687" s="76" t="s">
        <v>2608</v>
      </c>
      <c r="F1687" s="76" t="n">
        <v>8</v>
      </c>
      <c r="G1687" s="77" t="n">
        <v>2.63</v>
      </c>
      <c r="H1687" s="92" t="n">
        <f aca="false">G1687*0.95</f>
        <v>2.4985</v>
      </c>
      <c r="I1687" s="79" t="s">
        <v>2609</v>
      </c>
      <c r="J1687" s="79" t="s">
        <v>28</v>
      </c>
      <c r="K1687" s="76"/>
      <c r="L1687" s="81"/>
      <c r="M1687" s="81"/>
      <c r="N1687" s="82" t="n">
        <f aca="false">O1687*G1687</f>
        <v>0</v>
      </c>
      <c r="O1687" s="329" t="n">
        <f aca="false">M1687+L1687*F1687</f>
        <v>0</v>
      </c>
      <c r="P1687" s="330" t="s">
        <v>29</v>
      </c>
      <c r="Q1687" s="62" t="n">
        <f aca="false">L1687*H1687*F1687</f>
        <v>0</v>
      </c>
      <c r="R1687" s="62" t="n">
        <f aca="false">R1686+Q1687</f>
        <v>220.5615</v>
      </c>
    </row>
    <row r="1688" s="1" customFormat="true" ht="12.8" hidden="false" customHeight="false" outlineLevel="0" collapsed="false">
      <c r="A1688" s="93"/>
      <c r="B1688" s="93" t="s">
        <v>2603</v>
      </c>
      <c r="C1688" s="94" t="s">
        <v>2620</v>
      </c>
      <c r="D1688" s="52" t="s">
        <v>2621</v>
      </c>
      <c r="E1688" s="53" t="s">
        <v>2608</v>
      </c>
      <c r="F1688" s="53" t="n">
        <v>8</v>
      </c>
      <c r="G1688" s="54" t="n">
        <v>3.16</v>
      </c>
      <c r="H1688" s="90" t="n">
        <f aca="false">G1688*0.95</f>
        <v>3.002</v>
      </c>
      <c r="I1688" s="56" t="s">
        <v>2609</v>
      </c>
      <c r="J1688" s="56" t="s">
        <v>28</v>
      </c>
      <c r="K1688" s="53"/>
      <c r="L1688" s="58"/>
      <c r="M1688" s="58"/>
      <c r="N1688" s="59" t="n">
        <f aca="false">O1688*G1688</f>
        <v>0</v>
      </c>
      <c r="O1688" s="325" t="n">
        <f aca="false">M1688+L1688*F1688</f>
        <v>0</v>
      </c>
      <c r="P1688" s="326" t="s">
        <v>29</v>
      </c>
      <c r="Q1688" s="62" t="n">
        <f aca="false">L1688*H1688*F1688</f>
        <v>0</v>
      </c>
      <c r="R1688" s="62" t="n">
        <f aca="false">R1687+Q1688</f>
        <v>220.5615</v>
      </c>
    </row>
    <row r="1689" s="1" customFormat="true" ht="12.8" hidden="false" customHeight="false" outlineLevel="0" collapsed="false">
      <c r="A1689" s="93"/>
      <c r="B1689" s="93" t="s">
        <v>2603</v>
      </c>
      <c r="C1689" s="135" t="s">
        <v>2622</v>
      </c>
      <c r="D1689" s="64" t="s">
        <v>2623</v>
      </c>
      <c r="E1689" s="65" t="s">
        <v>2608</v>
      </c>
      <c r="F1689" s="65" t="n">
        <v>8</v>
      </c>
      <c r="G1689" s="66" t="n">
        <v>2.63</v>
      </c>
      <c r="H1689" s="91" t="n">
        <f aca="false">G1689*0.95</f>
        <v>2.4985</v>
      </c>
      <c r="I1689" s="68" t="s">
        <v>2609</v>
      </c>
      <c r="J1689" s="68" t="s">
        <v>28</v>
      </c>
      <c r="K1689" s="65"/>
      <c r="L1689" s="70"/>
      <c r="M1689" s="70"/>
      <c r="N1689" s="71" t="n">
        <f aca="false">O1689*G1689</f>
        <v>0</v>
      </c>
      <c r="O1689" s="327" t="n">
        <f aca="false">M1689+L1689*F1689</f>
        <v>0</v>
      </c>
      <c r="P1689" s="328" t="s">
        <v>29</v>
      </c>
      <c r="Q1689" s="62" t="n">
        <f aca="false">L1689*H1689*F1689</f>
        <v>0</v>
      </c>
      <c r="R1689" s="62" t="n">
        <f aca="false">R1688+Q1689</f>
        <v>220.5615</v>
      </c>
    </row>
    <row r="1690" s="1" customFormat="true" ht="12.8" hidden="false" customHeight="false" outlineLevel="0" collapsed="false">
      <c r="A1690" s="93"/>
      <c r="B1690" s="93" t="s">
        <v>2603</v>
      </c>
      <c r="C1690" s="135" t="s">
        <v>2624</v>
      </c>
      <c r="D1690" s="64" t="s">
        <v>2625</v>
      </c>
      <c r="E1690" s="65" t="s">
        <v>2608</v>
      </c>
      <c r="F1690" s="65" t="n">
        <v>8</v>
      </c>
      <c r="G1690" s="66" t="n">
        <v>3.16</v>
      </c>
      <c r="H1690" s="91" t="n">
        <f aca="false">G1690*0.95</f>
        <v>3.002</v>
      </c>
      <c r="I1690" s="68" t="s">
        <v>2609</v>
      </c>
      <c r="J1690" s="68" t="s">
        <v>28</v>
      </c>
      <c r="K1690" s="65"/>
      <c r="L1690" s="70"/>
      <c r="M1690" s="70"/>
      <c r="N1690" s="71" t="n">
        <f aca="false">O1690*G1690</f>
        <v>0</v>
      </c>
      <c r="O1690" s="327" t="n">
        <f aca="false">M1690+L1690*F1690</f>
        <v>0</v>
      </c>
      <c r="P1690" s="328" t="s">
        <v>29</v>
      </c>
      <c r="Q1690" s="62" t="n">
        <f aca="false">L1690*H1690*F1690</f>
        <v>0</v>
      </c>
      <c r="R1690" s="62" t="n">
        <f aca="false">R1689+Q1690</f>
        <v>220.5615</v>
      </c>
    </row>
    <row r="1691" s="1" customFormat="true" ht="12.8" hidden="false" customHeight="false" outlineLevel="0" collapsed="false">
      <c r="A1691" s="93"/>
      <c r="B1691" s="93" t="s">
        <v>2603</v>
      </c>
      <c r="C1691" s="135" t="s">
        <v>2626</v>
      </c>
      <c r="D1691" s="64" t="s">
        <v>2627</v>
      </c>
      <c r="E1691" s="65" t="s">
        <v>2608</v>
      </c>
      <c r="F1691" s="65" t="n">
        <v>8</v>
      </c>
      <c r="G1691" s="66" t="n">
        <v>3.16</v>
      </c>
      <c r="H1691" s="91" t="n">
        <f aca="false">G1691*0.95</f>
        <v>3.002</v>
      </c>
      <c r="I1691" s="68" t="s">
        <v>2609</v>
      </c>
      <c r="J1691" s="68" t="s">
        <v>28</v>
      </c>
      <c r="K1691" s="65"/>
      <c r="L1691" s="70"/>
      <c r="M1691" s="70"/>
      <c r="N1691" s="71" t="n">
        <f aca="false">O1691*G1691</f>
        <v>0</v>
      </c>
      <c r="O1691" s="327" t="n">
        <f aca="false">M1691+L1691*F1691</f>
        <v>0</v>
      </c>
      <c r="P1691" s="328" t="s">
        <v>29</v>
      </c>
      <c r="Q1691" s="62" t="n">
        <f aca="false">L1691*H1691*F1691</f>
        <v>0</v>
      </c>
      <c r="R1691" s="62" t="n">
        <f aca="false">R1690+Q1691</f>
        <v>220.5615</v>
      </c>
    </row>
    <row r="1692" s="1" customFormat="true" ht="12.8" hidden="false" customHeight="false" outlineLevel="0" collapsed="false">
      <c r="A1692" s="93"/>
      <c r="B1692" s="93" t="s">
        <v>2603</v>
      </c>
      <c r="C1692" s="95" t="s">
        <v>2628</v>
      </c>
      <c r="D1692" s="75" t="s">
        <v>2629</v>
      </c>
      <c r="E1692" s="76" t="s">
        <v>2608</v>
      </c>
      <c r="F1692" s="76" t="n">
        <v>8</v>
      </c>
      <c r="G1692" s="77" t="n">
        <v>3.16</v>
      </c>
      <c r="H1692" s="92" t="n">
        <f aca="false">G1692*0.95</f>
        <v>3.002</v>
      </c>
      <c r="I1692" s="79" t="s">
        <v>2609</v>
      </c>
      <c r="J1692" s="79" t="s">
        <v>28</v>
      </c>
      <c r="K1692" s="76"/>
      <c r="L1692" s="81"/>
      <c r="M1692" s="81"/>
      <c r="N1692" s="82" t="n">
        <f aca="false">O1692*G1692</f>
        <v>0</v>
      </c>
      <c r="O1692" s="329" t="n">
        <f aca="false">M1692+L1692*F1692</f>
        <v>0</v>
      </c>
      <c r="P1692" s="330" t="s">
        <v>29</v>
      </c>
      <c r="Q1692" s="62" t="n">
        <f aca="false">L1692*H1692*F1692</f>
        <v>0</v>
      </c>
      <c r="R1692" s="62" t="n">
        <f aca="false">R1691+Q1692</f>
        <v>220.5615</v>
      </c>
    </row>
    <row r="1693" customFormat="false" ht="22.05" hidden="false" customHeight="false" outlineLevel="0" collapsed="false">
      <c r="A1693" s="48" t="s">
        <v>50</v>
      </c>
      <c r="B1693" s="48" t="s">
        <v>2603</v>
      </c>
      <c r="D1693" s="5" t="s">
        <v>2630</v>
      </c>
      <c r="E1693" s="85"/>
      <c r="F1693" s="85"/>
      <c r="G1693" s="85"/>
      <c r="H1693" s="86"/>
      <c r="I1693" s="85"/>
      <c r="J1693" s="85"/>
      <c r="K1693" s="85"/>
      <c r="L1693" s="88"/>
      <c r="M1693" s="88"/>
      <c r="O1693" s="88"/>
      <c r="P1693" s="89"/>
      <c r="Q1693" s="62" t="n">
        <f aca="false">L1693*H1693*F1693</f>
        <v>0</v>
      </c>
      <c r="R1693" s="62" t="n">
        <f aca="false">R1692+Q1693</f>
        <v>220.5615</v>
      </c>
      <c r="S1693" s="1"/>
      <c r="T1693" s="1"/>
      <c r="U1693" s="1"/>
      <c r="V1693" s="1"/>
      <c r="W1693" s="1"/>
      <c r="X1693" s="1"/>
      <c r="Y1693" s="1"/>
    </row>
    <row r="1694" s="1" customFormat="true" ht="12.8" hidden="false" customHeight="false" outlineLevel="0" collapsed="false">
      <c r="A1694" s="93" t="s">
        <v>50</v>
      </c>
      <c r="B1694" s="93" t="s">
        <v>2603</v>
      </c>
      <c r="C1694" s="94" t="s">
        <v>2631</v>
      </c>
      <c r="D1694" s="52" t="s">
        <v>2632</v>
      </c>
      <c r="E1694" s="53" t="s">
        <v>2219</v>
      </c>
      <c r="F1694" s="53" t="n">
        <v>2</v>
      </c>
      <c r="G1694" s="54" t="n">
        <v>20.4</v>
      </c>
      <c r="H1694" s="90" t="n">
        <f aca="false">G1694*0.95</f>
        <v>19.38</v>
      </c>
      <c r="I1694" s="56" t="s">
        <v>2609</v>
      </c>
      <c r="J1694" s="56" t="s">
        <v>28</v>
      </c>
      <c r="K1694" s="53"/>
      <c r="L1694" s="58"/>
      <c r="M1694" s="58"/>
      <c r="N1694" s="59" t="n">
        <f aca="false">O1694*G1694</f>
        <v>0</v>
      </c>
      <c r="O1694" s="325" t="n">
        <f aca="false">M1694+L1694*F1694</f>
        <v>0</v>
      </c>
      <c r="P1694" s="326" t="s">
        <v>29</v>
      </c>
      <c r="Q1694" s="62" t="n">
        <f aca="false">L1694*H1694*F1694</f>
        <v>0</v>
      </c>
      <c r="R1694" s="62" t="n">
        <f aca="false">R1693+Q1694</f>
        <v>220.5615</v>
      </c>
    </row>
    <row r="1695" s="1" customFormat="true" ht="12.8" hidden="false" customHeight="false" outlineLevel="0" collapsed="false">
      <c r="A1695" s="93" t="s">
        <v>50</v>
      </c>
      <c r="B1695" s="93" t="s">
        <v>2603</v>
      </c>
      <c r="C1695" s="135" t="s">
        <v>2633</v>
      </c>
      <c r="D1695" s="64" t="s">
        <v>2634</v>
      </c>
      <c r="E1695" s="65" t="s">
        <v>2219</v>
      </c>
      <c r="F1695" s="65" t="n">
        <v>2</v>
      </c>
      <c r="G1695" s="66" t="n">
        <v>20.4</v>
      </c>
      <c r="H1695" s="91" t="n">
        <f aca="false">G1695*0.95</f>
        <v>19.38</v>
      </c>
      <c r="I1695" s="68" t="s">
        <v>2609</v>
      </c>
      <c r="J1695" s="68" t="s">
        <v>28</v>
      </c>
      <c r="K1695" s="65"/>
      <c r="L1695" s="81"/>
      <c r="M1695" s="81"/>
      <c r="N1695" s="71" t="n">
        <f aca="false">O1695*G1695</f>
        <v>0</v>
      </c>
      <c r="O1695" s="327" t="n">
        <f aca="false">M1695+L1695*F1695</f>
        <v>0</v>
      </c>
      <c r="P1695" s="328" t="s">
        <v>29</v>
      </c>
      <c r="Q1695" s="62" t="n">
        <f aca="false">L1695*H1695*F1695</f>
        <v>0</v>
      </c>
      <c r="R1695" s="62" t="n">
        <f aca="false">R1694+Q1695</f>
        <v>220.5615</v>
      </c>
    </row>
    <row r="1696" s="1" customFormat="true" ht="12.8" hidden="false" customHeight="false" outlineLevel="0" collapsed="false">
      <c r="A1696" s="93" t="s">
        <v>50</v>
      </c>
      <c r="B1696" s="93" t="s">
        <v>2603</v>
      </c>
      <c r="C1696" s="94" t="s">
        <v>2635</v>
      </c>
      <c r="D1696" s="52" t="s">
        <v>2607</v>
      </c>
      <c r="E1696" s="53" t="s">
        <v>1819</v>
      </c>
      <c r="F1696" s="53" t="n">
        <v>2</v>
      </c>
      <c r="G1696" s="54" t="n">
        <v>17.1</v>
      </c>
      <c r="H1696" s="90" t="n">
        <f aca="false">G1696*0.95</f>
        <v>16.245</v>
      </c>
      <c r="I1696" s="56" t="s">
        <v>2609</v>
      </c>
      <c r="J1696" s="56" t="s">
        <v>28</v>
      </c>
      <c r="K1696" s="53"/>
      <c r="L1696" s="58"/>
      <c r="M1696" s="58"/>
      <c r="N1696" s="59" t="n">
        <f aca="false">O1696*G1696</f>
        <v>0</v>
      </c>
      <c r="O1696" s="325" t="n">
        <f aca="false">M1696+L1696*F1696</f>
        <v>0</v>
      </c>
      <c r="P1696" s="326" t="s">
        <v>29</v>
      </c>
      <c r="Q1696" s="62" t="n">
        <f aca="false">L1696*H1696*F1696</f>
        <v>0</v>
      </c>
      <c r="R1696" s="62" t="n">
        <f aca="false">R1695+Q1696</f>
        <v>220.5615</v>
      </c>
    </row>
    <row r="1697" s="1" customFormat="true" ht="12.8" hidden="false" customHeight="false" outlineLevel="0" collapsed="false">
      <c r="A1697" s="93" t="s">
        <v>50</v>
      </c>
      <c r="B1697" s="93" t="s">
        <v>2603</v>
      </c>
      <c r="C1697" s="135" t="s">
        <v>2636</v>
      </c>
      <c r="D1697" s="64" t="s">
        <v>2611</v>
      </c>
      <c r="E1697" s="65" t="s">
        <v>1819</v>
      </c>
      <c r="F1697" s="65" t="n">
        <v>2</v>
      </c>
      <c r="G1697" s="66" t="n">
        <v>17.1</v>
      </c>
      <c r="H1697" s="91" t="n">
        <f aca="false">G1697*0.95</f>
        <v>16.245</v>
      </c>
      <c r="I1697" s="68" t="s">
        <v>2609</v>
      </c>
      <c r="J1697" s="68" t="s">
        <v>28</v>
      </c>
      <c r="K1697" s="65"/>
      <c r="L1697" s="70"/>
      <c r="M1697" s="70"/>
      <c r="N1697" s="71" t="n">
        <f aca="false">O1697*G1697</f>
        <v>0</v>
      </c>
      <c r="O1697" s="327" t="n">
        <f aca="false">M1697+L1697*F1697</f>
        <v>0</v>
      </c>
      <c r="P1697" s="328" t="s">
        <v>29</v>
      </c>
      <c r="Q1697" s="62" t="n">
        <f aca="false">L1697*H1697*F1697</f>
        <v>0</v>
      </c>
      <c r="R1697" s="62" t="n">
        <f aca="false">R1696+Q1697</f>
        <v>220.5615</v>
      </c>
    </row>
    <row r="1698" s="1" customFormat="true" ht="12.8" hidden="false" customHeight="false" outlineLevel="0" collapsed="false">
      <c r="A1698" s="93" t="s">
        <v>50</v>
      </c>
      <c r="B1698" s="93" t="s">
        <v>2603</v>
      </c>
      <c r="C1698" s="135" t="s">
        <v>2637</v>
      </c>
      <c r="D1698" s="64" t="s">
        <v>2613</v>
      </c>
      <c r="E1698" s="65" t="s">
        <v>1819</v>
      </c>
      <c r="F1698" s="65" t="n">
        <v>2</v>
      </c>
      <c r="G1698" s="66" t="n">
        <v>17.1</v>
      </c>
      <c r="H1698" s="91" t="n">
        <f aca="false">G1698*0.95</f>
        <v>16.245</v>
      </c>
      <c r="I1698" s="68" t="s">
        <v>2609</v>
      </c>
      <c r="J1698" s="68" t="s">
        <v>28</v>
      </c>
      <c r="K1698" s="65"/>
      <c r="L1698" s="70"/>
      <c r="M1698" s="70"/>
      <c r="N1698" s="71" t="n">
        <f aca="false">O1698*G1698</f>
        <v>0</v>
      </c>
      <c r="O1698" s="327" t="n">
        <f aca="false">M1698+L1698*F1698</f>
        <v>0</v>
      </c>
      <c r="P1698" s="328" t="s">
        <v>29</v>
      </c>
      <c r="Q1698" s="62" t="n">
        <f aca="false">L1698*H1698*F1698</f>
        <v>0</v>
      </c>
      <c r="R1698" s="62" t="n">
        <f aca="false">R1697+Q1698</f>
        <v>220.5615</v>
      </c>
    </row>
    <row r="1699" s="1" customFormat="true" ht="12.8" hidden="false" customHeight="false" outlineLevel="0" collapsed="false">
      <c r="A1699" s="93" t="s">
        <v>50</v>
      </c>
      <c r="B1699" s="93" t="s">
        <v>2603</v>
      </c>
      <c r="C1699" s="135" t="s">
        <v>2638</v>
      </c>
      <c r="D1699" s="64" t="s">
        <v>2615</v>
      </c>
      <c r="E1699" s="65" t="s">
        <v>1819</v>
      </c>
      <c r="F1699" s="65" t="n">
        <v>2</v>
      </c>
      <c r="G1699" s="66" t="n">
        <v>17.1</v>
      </c>
      <c r="H1699" s="91" t="n">
        <f aca="false">G1699*0.95</f>
        <v>16.245</v>
      </c>
      <c r="I1699" s="68" t="s">
        <v>2609</v>
      </c>
      <c r="J1699" s="68" t="s">
        <v>28</v>
      </c>
      <c r="K1699" s="65"/>
      <c r="L1699" s="70"/>
      <c r="M1699" s="70"/>
      <c r="N1699" s="71" t="n">
        <f aca="false">O1699*G1699</f>
        <v>0</v>
      </c>
      <c r="O1699" s="327" t="n">
        <f aca="false">M1699+L1699*F1699</f>
        <v>0</v>
      </c>
      <c r="P1699" s="328" t="s">
        <v>29</v>
      </c>
      <c r="Q1699" s="62" t="n">
        <f aca="false">L1699*H1699*F1699</f>
        <v>0</v>
      </c>
      <c r="R1699" s="62" t="n">
        <f aca="false">R1698+Q1699</f>
        <v>220.5615</v>
      </c>
    </row>
    <row r="1700" s="1" customFormat="true" ht="12.8" hidden="false" customHeight="false" outlineLevel="0" collapsed="false">
      <c r="A1700" s="93" t="s">
        <v>50</v>
      </c>
      <c r="B1700" s="93" t="s">
        <v>2603</v>
      </c>
      <c r="C1700" s="135" t="s">
        <v>2639</v>
      </c>
      <c r="D1700" s="64" t="s">
        <v>2617</v>
      </c>
      <c r="E1700" s="65" t="s">
        <v>1819</v>
      </c>
      <c r="F1700" s="65" t="n">
        <v>2</v>
      </c>
      <c r="G1700" s="66" t="n">
        <v>17.1</v>
      </c>
      <c r="H1700" s="91" t="n">
        <f aca="false">G1700*0.95</f>
        <v>16.245</v>
      </c>
      <c r="I1700" s="68" t="s">
        <v>2609</v>
      </c>
      <c r="J1700" s="68" t="s">
        <v>28</v>
      </c>
      <c r="K1700" s="65"/>
      <c r="L1700" s="70"/>
      <c r="M1700" s="70"/>
      <c r="N1700" s="71" t="n">
        <f aca="false">O1700*G1700</f>
        <v>0</v>
      </c>
      <c r="O1700" s="327" t="n">
        <f aca="false">M1700+L1700*F1700</f>
        <v>0</v>
      </c>
      <c r="P1700" s="328" t="s">
        <v>29</v>
      </c>
      <c r="Q1700" s="62" t="n">
        <f aca="false">L1700*H1700*F1700</f>
        <v>0</v>
      </c>
      <c r="R1700" s="62" t="n">
        <f aca="false">R1699+Q1700</f>
        <v>220.5615</v>
      </c>
    </row>
    <row r="1701" s="1" customFormat="true" ht="12.8" hidden="false" customHeight="false" outlineLevel="0" collapsed="false">
      <c r="A1701" s="93" t="s">
        <v>50</v>
      </c>
      <c r="B1701" s="93" t="s">
        <v>2603</v>
      </c>
      <c r="C1701" s="95" t="s">
        <v>2640</v>
      </c>
      <c r="D1701" s="75" t="s">
        <v>2619</v>
      </c>
      <c r="E1701" s="76" t="s">
        <v>1819</v>
      </c>
      <c r="F1701" s="76" t="n">
        <v>2</v>
      </c>
      <c r="G1701" s="77" t="n">
        <v>17.1</v>
      </c>
      <c r="H1701" s="92" t="n">
        <f aca="false">G1701*0.95</f>
        <v>16.245</v>
      </c>
      <c r="I1701" s="79" t="s">
        <v>2609</v>
      </c>
      <c r="J1701" s="79" t="s">
        <v>28</v>
      </c>
      <c r="K1701" s="76"/>
      <c r="L1701" s="81"/>
      <c r="M1701" s="81"/>
      <c r="N1701" s="82" t="n">
        <f aca="false">O1701*G1701</f>
        <v>0</v>
      </c>
      <c r="O1701" s="329" t="n">
        <f aca="false">M1701+L1701*F1701</f>
        <v>0</v>
      </c>
      <c r="P1701" s="330" t="s">
        <v>29</v>
      </c>
      <c r="Q1701" s="62" t="n">
        <f aca="false">L1701*H1701*F1701</f>
        <v>0</v>
      </c>
      <c r="R1701" s="62" t="n">
        <f aca="false">R1700+Q1701</f>
        <v>220.5615</v>
      </c>
    </row>
    <row r="1702" s="1" customFormat="true" ht="12.8" hidden="false" customHeight="false" outlineLevel="0" collapsed="false">
      <c r="A1702" s="93" t="s">
        <v>50</v>
      </c>
      <c r="B1702" s="93" t="s">
        <v>2603</v>
      </c>
      <c r="C1702" s="94" t="s">
        <v>2641</v>
      </c>
      <c r="D1702" s="52" t="s">
        <v>2642</v>
      </c>
      <c r="E1702" s="53" t="s">
        <v>2219</v>
      </c>
      <c r="F1702" s="53" t="n">
        <v>2</v>
      </c>
      <c r="G1702" s="54" t="n">
        <v>25</v>
      </c>
      <c r="H1702" s="90" t="n">
        <f aca="false">G1702*0.95</f>
        <v>23.75</v>
      </c>
      <c r="I1702" s="56" t="s">
        <v>2609</v>
      </c>
      <c r="J1702" s="56" t="s">
        <v>28</v>
      </c>
      <c r="K1702" s="53"/>
      <c r="L1702" s="58"/>
      <c r="M1702" s="58"/>
      <c r="N1702" s="59" t="n">
        <f aca="false">O1702*G1702</f>
        <v>0</v>
      </c>
      <c r="O1702" s="325" t="n">
        <f aca="false">M1702+L1702*F1702</f>
        <v>0</v>
      </c>
      <c r="P1702" s="326" t="s">
        <v>29</v>
      </c>
      <c r="Q1702" s="62" t="n">
        <f aca="false">L1702*H1702*F1702</f>
        <v>0</v>
      </c>
      <c r="R1702" s="62" t="n">
        <f aca="false">R1701+Q1702</f>
        <v>220.5615</v>
      </c>
    </row>
    <row r="1703" s="1" customFormat="true" ht="12.8" hidden="false" customHeight="false" outlineLevel="0" collapsed="false">
      <c r="A1703" s="93" t="s">
        <v>50</v>
      </c>
      <c r="B1703" s="93" t="s">
        <v>2603</v>
      </c>
      <c r="C1703" s="135" t="s">
        <v>2643</v>
      </c>
      <c r="D1703" s="64" t="s">
        <v>2644</v>
      </c>
      <c r="E1703" s="65" t="s">
        <v>2219</v>
      </c>
      <c r="F1703" s="65" t="n">
        <v>2</v>
      </c>
      <c r="G1703" s="66" t="n">
        <v>25</v>
      </c>
      <c r="H1703" s="91" t="n">
        <f aca="false">G1703*0.95</f>
        <v>23.75</v>
      </c>
      <c r="I1703" s="68" t="s">
        <v>2609</v>
      </c>
      <c r="J1703" s="68" t="s">
        <v>28</v>
      </c>
      <c r="K1703" s="65"/>
      <c r="L1703" s="81"/>
      <c r="M1703" s="81"/>
      <c r="N1703" s="71" t="n">
        <f aca="false">O1703*G1703</f>
        <v>0</v>
      </c>
      <c r="O1703" s="327" t="n">
        <f aca="false">M1703+L1703*F1703</f>
        <v>0</v>
      </c>
      <c r="P1703" s="328" t="s">
        <v>29</v>
      </c>
      <c r="Q1703" s="62" t="n">
        <f aca="false">L1703*H1703*F1703</f>
        <v>0</v>
      </c>
      <c r="R1703" s="62" t="n">
        <f aca="false">R1702+Q1703</f>
        <v>220.5615</v>
      </c>
    </row>
    <row r="1704" s="1" customFormat="true" ht="12.8" hidden="false" customHeight="false" outlineLevel="0" collapsed="false">
      <c r="A1704" s="93" t="s">
        <v>50</v>
      </c>
      <c r="B1704" s="93" t="s">
        <v>2603</v>
      </c>
      <c r="C1704" s="94" t="s">
        <v>2645</v>
      </c>
      <c r="D1704" s="52" t="s">
        <v>2621</v>
      </c>
      <c r="E1704" s="53" t="s">
        <v>1819</v>
      </c>
      <c r="F1704" s="53" t="n">
        <v>2</v>
      </c>
      <c r="G1704" s="54" t="n">
        <v>19.75</v>
      </c>
      <c r="H1704" s="90" t="n">
        <f aca="false">G1704*0.95</f>
        <v>18.7625</v>
      </c>
      <c r="I1704" s="56" t="s">
        <v>2609</v>
      </c>
      <c r="J1704" s="56" t="s">
        <v>28</v>
      </c>
      <c r="K1704" s="53"/>
      <c r="L1704" s="58"/>
      <c r="M1704" s="58"/>
      <c r="N1704" s="59" t="n">
        <f aca="false">O1704*G1704</f>
        <v>0</v>
      </c>
      <c r="O1704" s="325" t="n">
        <f aca="false">M1704+L1704*F1704</f>
        <v>0</v>
      </c>
      <c r="P1704" s="326" t="s">
        <v>29</v>
      </c>
      <c r="Q1704" s="62" t="n">
        <f aca="false">L1704*H1704*F1704</f>
        <v>0</v>
      </c>
      <c r="R1704" s="62" t="n">
        <f aca="false">R1703+Q1704</f>
        <v>220.5615</v>
      </c>
    </row>
    <row r="1705" s="1" customFormat="true" ht="12.8" hidden="false" customHeight="false" outlineLevel="0" collapsed="false">
      <c r="A1705" s="93" t="s">
        <v>50</v>
      </c>
      <c r="B1705" s="93" t="s">
        <v>2603</v>
      </c>
      <c r="C1705" s="135" t="s">
        <v>2646</v>
      </c>
      <c r="D1705" s="64" t="s">
        <v>2623</v>
      </c>
      <c r="E1705" s="65" t="s">
        <v>1819</v>
      </c>
      <c r="F1705" s="65" t="n">
        <v>2</v>
      </c>
      <c r="G1705" s="66" t="n">
        <v>17.1</v>
      </c>
      <c r="H1705" s="91" t="n">
        <f aca="false">G1705*0.95</f>
        <v>16.245</v>
      </c>
      <c r="I1705" s="68" t="s">
        <v>2609</v>
      </c>
      <c r="J1705" s="68" t="s">
        <v>28</v>
      </c>
      <c r="K1705" s="65"/>
      <c r="L1705" s="70"/>
      <c r="M1705" s="70"/>
      <c r="N1705" s="71" t="n">
        <f aca="false">O1705*G1705</f>
        <v>0</v>
      </c>
      <c r="O1705" s="327" t="n">
        <f aca="false">M1705+L1705*F1705</f>
        <v>0</v>
      </c>
      <c r="P1705" s="328" t="s">
        <v>29</v>
      </c>
      <c r="Q1705" s="62" t="n">
        <f aca="false">L1705*H1705*F1705</f>
        <v>0</v>
      </c>
      <c r="R1705" s="62" t="n">
        <f aca="false">R1704+Q1705</f>
        <v>220.5615</v>
      </c>
    </row>
    <row r="1706" s="1" customFormat="true" ht="12.8" hidden="false" customHeight="false" outlineLevel="0" collapsed="false">
      <c r="A1706" s="93" t="s">
        <v>50</v>
      </c>
      <c r="B1706" s="93" t="s">
        <v>2603</v>
      </c>
      <c r="C1706" s="135" t="s">
        <v>2647</v>
      </c>
      <c r="D1706" s="64" t="s">
        <v>2625</v>
      </c>
      <c r="E1706" s="65" t="s">
        <v>1819</v>
      </c>
      <c r="F1706" s="65" t="n">
        <v>2</v>
      </c>
      <c r="G1706" s="66" t="n">
        <v>19.75</v>
      </c>
      <c r="H1706" s="91" t="n">
        <f aca="false">G1706*0.95</f>
        <v>18.7625</v>
      </c>
      <c r="I1706" s="68" t="s">
        <v>2609</v>
      </c>
      <c r="J1706" s="68" t="s">
        <v>28</v>
      </c>
      <c r="K1706" s="65"/>
      <c r="L1706" s="70"/>
      <c r="M1706" s="70"/>
      <c r="N1706" s="71" t="n">
        <f aca="false">O1706*G1706</f>
        <v>0</v>
      </c>
      <c r="O1706" s="327" t="n">
        <f aca="false">M1706+L1706*F1706</f>
        <v>0</v>
      </c>
      <c r="P1706" s="328" t="s">
        <v>29</v>
      </c>
      <c r="Q1706" s="62" t="n">
        <f aca="false">L1706*H1706*F1706</f>
        <v>0</v>
      </c>
      <c r="R1706" s="62" t="n">
        <f aca="false">R1705+Q1706</f>
        <v>220.5615</v>
      </c>
    </row>
    <row r="1707" s="1" customFormat="true" ht="12.8" hidden="false" customHeight="false" outlineLevel="0" collapsed="false">
      <c r="A1707" s="93" t="s">
        <v>50</v>
      </c>
      <c r="B1707" s="93" t="s">
        <v>2603</v>
      </c>
      <c r="C1707" s="135" t="s">
        <v>2648</v>
      </c>
      <c r="D1707" s="64" t="s">
        <v>2627</v>
      </c>
      <c r="E1707" s="65" t="s">
        <v>1819</v>
      </c>
      <c r="F1707" s="65" t="n">
        <v>2</v>
      </c>
      <c r="G1707" s="66" t="n">
        <v>19.75</v>
      </c>
      <c r="H1707" s="91" t="n">
        <f aca="false">G1707*0.95</f>
        <v>18.7625</v>
      </c>
      <c r="I1707" s="68" t="s">
        <v>2609</v>
      </c>
      <c r="J1707" s="68" t="s">
        <v>28</v>
      </c>
      <c r="K1707" s="65"/>
      <c r="L1707" s="70"/>
      <c r="M1707" s="70"/>
      <c r="N1707" s="71" t="n">
        <f aca="false">O1707*G1707</f>
        <v>0</v>
      </c>
      <c r="O1707" s="327" t="n">
        <f aca="false">M1707+L1707*F1707</f>
        <v>0</v>
      </c>
      <c r="P1707" s="328" t="s">
        <v>29</v>
      </c>
      <c r="Q1707" s="62" t="n">
        <f aca="false">L1707*H1707*F1707</f>
        <v>0</v>
      </c>
      <c r="R1707" s="62" t="n">
        <f aca="false">R1706+Q1707</f>
        <v>220.5615</v>
      </c>
    </row>
    <row r="1708" s="1" customFormat="true" ht="12.8" hidden="false" customHeight="false" outlineLevel="0" collapsed="false">
      <c r="A1708" s="93" t="s">
        <v>50</v>
      </c>
      <c r="B1708" s="93" t="s">
        <v>2603</v>
      </c>
      <c r="C1708" s="95" t="s">
        <v>2649</v>
      </c>
      <c r="D1708" s="75" t="s">
        <v>2629</v>
      </c>
      <c r="E1708" s="76" t="s">
        <v>1819</v>
      </c>
      <c r="F1708" s="76" t="n">
        <v>2</v>
      </c>
      <c r="G1708" s="77" t="n">
        <v>19.75</v>
      </c>
      <c r="H1708" s="92" t="n">
        <f aca="false">G1708*0.95</f>
        <v>18.7625</v>
      </c>
      <c r="I1708" s="79" t="s">
        <v>2609</v>
      </c>
      <c r="J1708" s="79" t="s">
        <v>28</v>
      </c>
      <c r="K1708" s="76"/>
      <c r="L1708" s="81"/>
      <c r="M1708" s="81"/>
      <c r="N1708" s="82" t="n">
        <f aca="false">O1708*G1708</f>
        <v>0</v>
      </c>
      <c r="O1708" s="329" t="n">
        <f aca="false">M1708+L1708*F1708</f>
        <v>0</v>
      </c>
      <c r="P1708" s="330" t="s">
        <v>29</v>
      </c>
      <c r="Q1708" s="62" t="n">
        <f aca="false">L1708*H1708*F1708</f>
        <v>0</v>
      </c>
      <c r="R1708" s="62" t="n">
        <f aca="false">R1707+Q1708</f>
        <v>220.5615</v>
      </c>
    </row>
    <row r="1709" customFormat="false" ht="22.05" hidden="false" customHeight="false" outlineLevel="0" collapsed="false">
      <c r="A1709" s="48"/>
      <c r="B1709" s="48" t="s">
        <v>2603</v>
      </c>
      <c r="D1709" s="5" t="s">
        <v>2650</v>
      </c>
      <c r="E1709" s="85"/>
      <c r="F1709" s="85"/>
      <c r="G1709" s="85"/>
      <c r="H1709" s="86"/>
      <c r="I1709" s="85"/>
      <c r="J1709" s="85"/>
      <c r="K1709" s="85"/>
      <c r="L1709" s="88"/>
      <c r="M1709" s="88"/>
      <c r="O1709" s="88"/>
      <c r="P1709" s="89"/>
      <c r="Q1709" s="62" t="n">
        <f aca="false">L1709*H1709*F1709</f>
        <v>0</v>
      </c>
      <c r="R1709" s="62" t="n">
        <f aca="false">R1708+Q1709</f>
        <v>220.5615</v>
      </c>
      <c r="S1709" s="1"/>
      <c r="T1709" s="1"/>
      <c r="U1709" s="1"/>
      <c r="V1709" s="1"/>
      <c r="W1709" s="1"/>
      <c r="X1709" s="1"/>
      <c r="Y1709" s="1"/>
    </row>
    <row r="1710" s="1" customFormat="true" ht="12.8" hidden="false" customHeight="false" outlineLevel="0" collapsed="false">
      <c r="A1710" s="93"/>
      <c r="B1710" s="93" t="s">
        <v>2603</v>
      </c>
      <c r="C1710" s="94" t="s">
        <v>2651</v>
      </c>
      <c r="D1710" s="52" t="s">
        <v>2652</v>
      </c>
      <c r="E1710" s="53" t="s">
        <v>2653</v>
      </c>
      <c r="F1710" s="53" t="n">
        <v>12</v>
      </c>
      <c r="G1710" s="54" t="n">
        <v>1.71</v>
      </c>
      <c r="H1710" s="90" t="n">
        <f aca="false">G1710*0.95</f>
        <v>1.6245</v>
      </c>
      <c r="I1710" s="56" t="s">
        <v>536</v>
      </c>
      <c r="J1710" s="56" t="s">
        <v>28</v>
      </c>
      <c r="K1710" s="53"/>
      <c r="L1710" s="58" t="n">
        <v>1</v>
      </c>
      <c r="M1710" s="58"/>
      <c r="N1710" s="59" t="n">
        <f aca="false">O1710*G1710</f>
        <v>20.52</v>
      </c>
      <c r="O1710" s="325" t="n">
        <f aca="false">M1710+L1710*F1710</f>
        <v>12</v>
      </c>
      <c r="P1710" s="326" t="s">
        <v>29</v>
      </c>
      <c r="Q1710" s="62" t="n">
        <f aca="false">L1710*H1710*F1710</f>
        <v>19.494</v>
      </c>
      <c r="R1710" s="62" t="n">
        <f aca="false">R1709+Q1710</f>
        <v>240.0555</v>
      </c>
    </row>
    <row r="1711" s="1" customFormat="true" ht="12.8" hidden="false" customHeight="false" outlineLevel="0" collapsed="false">
      <c r="A1711" s="93"/>
      <c r="B1711" s="93" t="s">
        <v>2603</v>
      </c>
      <c r="C1711" s="135" t="s">
        <v>2654</v>
      </c>
      <c r="D1711" s="64" t="s">
        <v>2655</v>
      </c>
      <c r="E1711" s="65" t="s">
        <v>2653</v>
      </c>
      <c r="F1711" s="65" t="n">
        <v>12</v>
      </c>
      <c r="G1711" s="66" t="n">
        <v>1.71</v>
      </c>
      <c r="H1711" s="91" t="n">
        <f aca="false">G1711*0.95</f>
        <v>1.6245</v>
      </c>
      <c r="I1711" s="68" t="s">
        <v>536</v>
      </c>
      <c r="J1711" s="68" t="s">
        <v>28</v>
      </c>
      <c r="K1711" s="65"/>
      <c r="L1711" s="70" t="n">
        <v>2</v>
      </c>
      <c r="M1711" s="70"/>
      <c r="N1711" s="71" t="n">
        <f aca="false">O1711*G1711</f>
        <v>41.04</v>
      </c>
      <c r="O1711" s="327" t="n">
        <f aca="false">M1711+L1711*F1711</f>
        <v>24</v>
      </c>
      <c r="P1711" s="328" t="s">
        <v>29</v>
      </c>
      <c r="Q1711" s="62" t="n">
        <f aca="false">L1711*H1711*F1711</f>
        <v>38.988</v>
      </c>
      <c r="R1711" s="62" t="n">
        <f aca="false">R1710+Q1711</f>
        <v>279.0435</v>
      </c>
    </row>
    <row r="1712" s="1" customFormat="true" ht="12.8" hidden="false" customHeight="false" outlineLevel="0" collapsed="false">
      <c r="A1712" s="93"/>
      <c r="B1712" s="93" t="s">
        <v>2603</v>
      </c>
      <c r="C1712" s="95" t="s">
        <v>2656</v>
      </c>
      <c r="D1712" s="75" t="s">
        <v>2657</v>
      </c>
      <c r="E1712" s="76" t="s">
        <v>2653</v>
      </c>
      <c r="F1712" s="76" t="n">
        <v>12</v>
      </c>
      <c r="G1712" s="77" t="n">
        <v>1.71</v>
      </c>
      <c r="H1712" s="92" t="n">
        <f aca="false">G1712*0.95</f>
        <v>1.6245</v>
      </c>
      <c r="I1712" s="79" t="s">
        <v>536</v>
      </c>
      <c r="J1712" s="79" t="s">
        <v>28</v>
      </c>
      <c r="K1712" s="76"/>
      <c r="L1712" s="361" t="n">
        <v>1</v>
      </c>
      <c r="M1712" s="361"/>
      <c r="N1712" s="82" t="n">
        <f aca="false">O1712*G1712</f>
        <v>20.52</v>
      </c>
      <c r="O1712" s="329" t="n">
        <f aca="false">M1712+L1712*F1712</f>
        <v>12</v>
      </c>
      <c r="P1712" s="330" t="s">
        <v>29</v>
      </c>
      <c r="Q1712" s="62" t="n">
        <f aca="false">L1712*H1712*F1712</f>
        <v>19.494</v>
      </c>
      <c r="R1712" s="62" t="n">
        <f aca="false">R1711+Q1712</f>
        <v>298.5375</v>
      </c>
    </row>
    <row r="1713" customFormat="false" ht="22.05" hidden="false" customHeight="false" outlineLevel="0" collapsed="false">
      <c r="A1713" s="48" t="s">
        <v>50</v>
      </c>
      <c r="B1713" s="48" t="s">
        <v>2603</v>
      </c>
      <c r="D1713" s="5" t="s">
        <v>2658</v>
      </c>
      <c r="E1713" s="85"/>
      <c r="F1713" s="85"/>
      <c r="G1713" s="85"/>
      <c r="H1713" s="86"/>
      <c r="I1713" s="85"/>
      <c r="J1713" s="85"/>
      <c r="K1713" s="85"/>
      <c r="L1713" s="88"/>
      <c r="M1713" s="88"/>
      <c r="O1713" s="88"/>
      <c r="P1713" s="89"/>
      <c r="Q1713" s="62" t="n">
        <f aca="false">L1713*H1713*F1713</f>
        <v>0</v>
      </c>
      <c r="R1713" s="62" t="n">
        <f aca="false">R1712+Q1713</f>
        <v>298.5375</v>
      </c>
      <c r="S1713" s="1"/>
      <c r="T1713" s="1"/>
      <c r="U1713" s="1"/>
      <c r="V1713" s="1"/>
      <c r="W1713" s="1"/>
      <c r="X1713" s="1"/>
      <c r="Y1713" s="1"/>
    </row>
    <row r="1714" s="1" customFormat="true" ht="12.8" hidden="false" customHeight="false" outlineLevel="0" collapsed="false">
      <c r="A1714" s="93"/>
      <c r="B1714" s="93" t="s">
        <v>2603</v>
      </c>
      <c r="C1714" s="94" t="s">
        <v>2659</v>
      </c>
      <c r="D1714" s="52" t="s">
        <v>2660</v>
      </c>
      <c r="E1714" s="53" t="s">
        <v>2661</v>
      </c>
      <c r="F1714" s="53" t="n">
        <v>12</v>
      </c>
      <c r="G1714" s="54" t="n">
        <v>2.32</v>
      </c>
      <c r="H1714" s="90" t="n">
        <f aca="false">G1714*0.95</f>
        <v>2.204</v>
      </c>
      <c r="I1714" s="56" t="s">
        <v>335</v>
      </c>
      <c r="J1714" s="56" t="s">
        <v>28</v>
      </c>
      <c r="K1714" s="53"/>
      <c r="L1714" s="58"/>
      <c r="M1714" s="58"/>
      <c r="N1714" s="59" t="n">
        <f aca="false">O1714*G1714</f>
        <v>0</v>
      </c>
      <c r="O1714" s="325" t="n">
        <f aca="false">M1714+L1714*F1714</f>
        <v>0</v>
      </c>
      <c r="P1714" s="326" t="s">
        <v>29</v>
      </c>
      <c r="Q1714" s="62" t="n">
        <f aca="false">L1714*H1714*F1714</f>
        <v>0</v>
      </c>
      <c r="R1714" s="62" t="n">
        <f aca="false">R1713+Q1714</f>
        <v>298.5375</v>
      </c>
    </row>
    <row r="1715" s="1" customFormat="true" ht="12.8" hidden="false" customHeight="false" outlineLevel="0" collapsed="false">
      <c r="A1715" s="93" t="s">
        <v>50</v>
      </c>
      <c r="B1715" s="93" t="s">
        <v>2603</v>
      </c>
      <c r="C1715" s="135" t="s">
        <v>2662</v>
      </c>
      <c r="D1715" s="64" t="s">
        <v>2663</v>
      </c>
      <c r="E1715" s="65" t="s">
        <v>2664</v>
      </c>
      <c r="F1715" s="65" t="n">
        <v>1</v>
      </c>
      <c r="G1715" s="66" t="n">
        <v>8.35</v>
      </c>
      <c r="H1715" s="91" t="n">
        <f aca="false">G1715*0.95</f>
        <v>7.9325</v>
      </c>
      <c r="I1715" s="68" t="s">
        <v>335</v>
      </c>
      <c r="J1715" s="68" t="s">
        <v>28</v>
      </c>
      <c r="K1715" s="65"/>
      <c r="L1715" s="70"/>
      <c r="M1715" s="70"/>
      <c r="N1715" s="71" t="n">
        <f aca="false">O1715*G1715</f>
        <v>0</v>
      </c>
      <c r="O1715" s="327" t="n">
        <f aca="false">M1715+L1715*F1715</f>
        <v>0</v>
      </c>
      <c r="P1715" s="328" t="s">
        <v>29</v>
      </c>
      <c r="Q1715" s="62" t="n">
        <f aca="false">L1715*H1715*F1715</f>
        <v>0</v>
      </c>
      <c r="R1715" s="62" t="n">
        <f aca="false">R1714+Q1715</f>
        <v>298.5375</v>
      </c>
    </row>
    <row r="1716" s="1" customFormat="true" ht="12.8" hidden="false" customHeight="false" outlineLevel="0" collapsed="false">
      <c r="A1716" s="93" t="s">
        <v>50</v>
      </c>
      <c r="B1716" s="93" t="s">
        <v>2603</v>
      </c>
      <c r="C1716" s="135" t="s">
        <v>2665</v>
      </c>
      <c r="D1716" s="64" t="s">
        <v>2666</v>
      </c>
      <c r="E1716" s="65" t="s">
        <v>1885</v>
      </c>
      <c r="F1716" s="65" t="n">
        <v>1</v>
      </c>
      <c r="G1716" s="66" t="n">
        <v>56.16</v>
      </c>
      <c r="H1716" s="91" t="n">
        <f aca="false">G1716*0.95</f>
        <v>53.352</v>
      </c>
      <c r="I1716" s="68" t="s">
        <v>335</v>
      </c>
      <c r="J1716" s="68" t="s">
        <v>28</v>
      </c>
      <c r="K1716" s="65"/>
      <c r="L1716" s="70"/>
      <c r="M1716" s="70"/>
      <c r="N1716" s="71" t="n">
        <f aca="false">O1716*G1716</f>
        <v>0</v>
      </c>
      <c r="O1716" s="327" t="n">
        <f aca="false">M1716+L1716*F1716</f>
        <v>0</v>
      </c>
      <c r="P1716" s="328" t="s">
        <v>29</v>
      </c>
      <c r="Q1716" s="62" t="n">
        <f aca="false">L1716*H1716*F1716</f>
        <v>0</v>
      </c>
      <c r="R1716" s="62" t="n">
        <f aca="false">R1715+Q1716</f>
        <v>298.5375</v>
      </c>
    </row>
    <row r="1717" s="1" customFormat="true" ht="12.8" hidden="false" customHeight="false" outlineLevel="0" collapsed="false">
      <c r="A1717" s="93" t="s">
        <v>50</v>
      </c>
      <c r="B1717" s="93" t="s">
        <v>2603</v>
      </c>
      <c r="C1717" s="95" t="s">
        <v>2667</v>
      </c>
      <c r="D1717" s="75" t="s">
        <v>2668</v>
      </c>
      <c r="E1717" s="76" t="s">
        <v>1885</v>
      </c>
      <c r="F1717" s="76" t="n">
        <v>1</v>
      </c>
      <c r="G1717" s="77" t="n">
        <v>49.47</v>
      </c>
      <c r="H1717" s="92" t="n">
        <f aca="false">G1717*0.95</f>
        <v>46.9965</v>
      </c>
      <c r="I1717" s="79" t="s">
        <v>335</v>
      </c>
      <c r="J1717" s="79" t="s">
        <v>28</v>
      </c>
      <c r="K1717" s="76"/>
      <c r="L1717" s="81"/>
      <c r="M1717" s="81"/>
      <c r="N1717" s="82" t="n">
        <f aca="false">O1717*G1717</f>
        <v>0</v>
      </c>
      <c r="O1717" s="329" t="n">
        <f aca="false">M1717+L1717*F1717</f>
        <v>0</v>
      </c>
      <c r="P1717" s="330" t="s">
        <v>29</v>
      </c>
      <c r="Q1717" s="62" t="n">
        <f aca="false">L1717*H1717*F1717</f>
        <v>0</v>
      </c>
      <c r="R1717" s="62" t="n">
        <f aca="false">R1716+Q1717</f>
        <v>298.5375</v>
      </c>
    </row>
    <row r="1718" customFormat="false" ht="22.05" hidden="false" customHeight="false" outlineLevel="0" collapsed="false">
      <c r="A1718" s="48"/>
      <c r="B1718" s="48" t="s">
        <v>2603</v>
      </c>
      <c r="D1718" s="5" t="s">
        <v>2669</v>
      </c>
      <c r="E1718" s="85"/>
      <c r="F1718" s="85"/>
      <c r="G1718" s="85"/>
      <c r="H1718" s="86"/>
      <c r="I1718" s="85"/>
      <c r="J1718" s="85"/>
      <c r="K1718" s="85"/>
      <c r="L1718" s="88"/>
      <c r="M1718" s="88"/>
      <c r="O1718" s="88"/>
      <c r="P1718" s="89"/>
      <c r="Q1718" s="62" t="n">
        <f aca="false">L1718*H1718*F1718</f>
        <v>0</v>
      </c>
      <c r="R1718" s="62" t="n">
        <f aca="false">R1717+Q1718</f>
        <v>298.5375</v>
      </c>
      <c r="S1718" s="1"/>
      <c r="T1718" s="1"/>
      <c r="U1718" s="1"/>
      <c r="V1718" s="1"/>
      <c r="W1718" s="1"/>
      <c r="X1718" s="1"/>
      <c r="Y1718" s="1"/>
    </row>
    <row r="1719" s="1" customFormat="true" ht="12.8" hidden="false" customHeight="false" outlineLevel="0" collapsed="false">
      <c r="A1719" s="93"/>
      <c r="B1719" s="93" t="s">
        <v>2603</v>
      </c>
      <c r="C1719" s="94" t="s">
        <v>2670</v>
      </c>
      <c r="D1719" s="52" t="s">
        <v>2671</v>
      </c>
      <c r="E1719" s="53" t="s">
        <v>2672</v>
      </c>
      <c r="F1719" s="53" t="n">
        <v>12</v>
      </c>
      <c r="G1719" s="54" t="n">
        <v>0.93</v>
      </c>
      <c r="H1719" s="90" t="n">
        <f aca="false">G1719*0.95</f>
        <v>0.8835</v>
      </c>
      <c r="I1719" s="56" t="s">
        <v>900</v>
      </c>
      <c r="J1719" s="56" t="s">
        <v>28</v>
      </c>
      <c r="K1719" s="53"/>
      <c r="L1719" s="58"/>
      <c r="M1719" s="58"/>
      <c r="N1719" s="59" t="n">
        <f aca="false">O1719*G1719</f>
        <v>0</v>
      </c>
      <c r="O1719" s="325" t="n">
        <f aca="false">M1719+L1719*F1719</f>
        <v>0</v>
      </c>
      <c r="P1719" s="326" t="s">
        <v>29</v>
      </c>
      <c r="Q1719" s="62" t="n">
        <f aca="false">L1719*H1719*F1719</f>
        <v>0</v>
      </c>
      <c r="R1719" s="62" t="n">
        <f aca="false">R1718+Q1719</f>
        <v>298.5375</v>
      </c>
    </row>
    <row r="1720" s="1" customFormat="true" ht="12.8" hidden="false" customHeight="false" outlineLevel="0" collapsed="false">
      <c r="A1720" s="93"/>
      <c r="B1720" s="93" t="s">
        <v>2603</v>
      </c>
      <c r="C1720" s="135" t="s">
        <v>2673</v>
      </c>
      <c r="D1720" s="64" t="s">
        <v>2674</v>
      </c>
      <c r="E1720" s="65" t="s">
        <v>2672</v>
      </c>
      <c r="F1720" s="65" t="n">
        <v>12</v>
      </c>
      <c r="G1720" s="66" t="n">
        <v>0.93</v>
      </c>
      <c r="H1720" s="91" t="n">
        <f aca="false">G1720*0.95</f>
        <v>0.8835</v>
      </c>
      <c r="I1720" s="68" t="s">
        <v>900</v>
      </c>
      <c r="J1720" s="68" t="s">
        <v>28</v>
      </c>
      <c r="K1720" s="65"/>
      <c r="L1720" s="70"/>
      <c r="M1720" s="70"/>
      <c r="N1720" s="71" t="n">
        <f aca="false">O1720*G1720</f>
        <v>0</v>
      </c>
      <c r="O1720" s="327" t="n">
        <f aca="false">M1720+L1720*F1720</f>
        <v>0</v>
      </c>
      <c r="P1720" s="328" t="s">
        <v>29</v>
      </c>
      <c r="Q1720" s="62" t="n">
        <f aca="false">L1720*H1720*F1720</f>
        <v>0</v>
      </c>
      <c r="R1720" s="62" t="n">
        <f aca="false">R1719+Q1720</f>
        <v>298.5375</v>
      </c>
    </row>
    <row r="1721" s="1" customFormat="true" ht="12.8" hidden="false" customHeight="false" outlineLevel="0" collapsed="false">
      <c r="A1721" s="93"/>
      <c r="B1721" s="93" t="s">
        <v>2603</v>
      </c>
      <c r="C1721" s="95" t="s">
        <v>2675</v>
      </c>
      <c r="D1721" s="75" t="s">
        <v>2676</v>
      </c>
      <c r="E1721" s="76" t="s">
        <v>1878</v>
      </c>
      <c r="F1721" s="76" t="n">
        <v>8</v>
      </c>
      <c r="G1721" s="77" t="n">
        <v>1.61</v>
      </c>
      <c r="H1721" s="92" t="n">
        <f aca="false">G1721*0.95</f>
        <v>1.5295</v>
      </c>
      <c r="I1721" s="79" t="s">
        <v>900</v>
      </c>
      <c r="J1721" s="79" t="s">
        <v>28</v>
      </c>
      <c r="K1721" s="76"/>
      <c r="L1721" s="81"/>
      <c r="M1721" s="81"/>
      <c r="N1721" s="82" t="n">
        <f aca="false">O1721*G1721</f>
        <v>0</v>
      </c>
      <c r="O1721" s="329" t="n">
        <f aca="false">M1721+L1721*F1721</f>
        <v>0</v>
      </c>
      <c r="P1721" s="330" t="s">
        <v>29</v>
      </c>
      <c r="Q1721" s="62" t="n">
        <f aca="false">L1721*H1721*F1721</f>
        <v>0</v>
      </c>
      <c r="R1721" s="62" t="n">
        <f aca="false">R1720+Q1721</f>
        <v>298.5375</v>
      </c>
    </row>
    <row r="1722" customFormat="false" ht="13.8" hidden="false" customHeight="false" outlineLevel="0" collapsed="false">
      <c r="A1722" s="48"/>
      <c r="B1722" s="48"/>
      <c r="Q1722" s="62" t="n">
        <f aca="false">L1722*H1722*F1722</f>
        <v>0</v>
      </c>
      <c r="R1722" s="62" t="n">
        <f aca="false">R1721+Q1722</f>
        <v>298.5375</v>
      </c>
      <c r="S1722" s="1"/>
      <c r="T1722" s="1"/>
      <c r="U1722" s="1"/>
      <c r="V1722" s="1"/>
      <c r="W1722" s="1"/>
      <c r="X1722" s="1"/>
      <c r="Y1722" s="1"/>
    </row>
    <row r="1723" customFormat="false" ht="13.8" hidden="false" customHeight="false" outlineLevel="0" collapsed="false">
      <c r="A1723" s="48"/>
      <c r="B1723" s="48"/>
      <c r="Q1723" s="62" t="n">
        <f aca="false">L1723*H1723*F1723</f>
        <v>0</v>
      </c>
      <c r="R1723" s="62" t="n">
        <f aca="false">R1722+Q1723</f>
        <v>298.5375</v>
      </c>
      <c r="S1723" s="1"/>
      <c r="T1723" s="1"/>
      <c r="U1723" s="1"/>
      <c r="V1723" s="1"/>
      <c r="W1723" s="1"/>
      <c r="X1723" s="1"/>
      <c r="Y1723" s="1"/>
    </row>
    <row r="1724" customFormat="false" ht="13.8" hidden="false" customHeight="false" outlineLevel="0" collapsed="false">
      <c r="A1724" s="48"/>
      <c r="B1724" s="48"/>
      <c r="Q1724" s="62" t="n">
        <f aca="false">L1724*H1724*F1724</f>
        <v>0</v>
      </c>
      <c r="R1724" s="62" t="n">
        <f aca="false">R1723+Q1724</f>
        <v>298.5375</v>
      </c>
      <c r="S1724" s="1"/>
      <c r="T1724" s="1"/>
      <c r="U1724" s="1"/>
      <c r="V1724" s="1"/>
      <c r="W1724" s="1"/>
      <c r="X1724" s="1"/>
      <c r="Y1724" s="1"/>
    </row>
    <row r="1725" customFormat="false" ht="13.8" hidden="false" customHeight="false" outlineLevel="0" collapsed="false">
      <c r="A1725" s="48"/>
      <c r="B1725" s="48"/>
      <c r="Q1725" s="62" t="n">
        <f aca="false">L1725*H1725*F1725</f>
        <v>0</v>
      </c>
      <c r="R1725" s="62" t="n">
        <f aca="false">R1724+Q1725</f>
        <v>298.5375</v>
      </c>
      <c r="S1725" s="1"/>
      <c r="T1725" s="1"/>
      <c r="U1725" s="1"/>
      <c r="V1725" s="1"/>
      <c r="W1725" s="1"/>
      <c r="X1725" s="1"/>
      <c r="Y1725" s="1"/>
    </row>
    <row r="1726" customFormat="false" ht="13.8" hidden="false" customHeight="false" outlineLevel="0" collapsed="false">
      <c r="A1726" s="48"/>
      <c r="B1726" s="48"/>
      <c r="Q1726" s="62" t="n">
        <f aca="false">L1726*H1726*F1726</f>
        <v>0</v>
      </c>
      <c r="R1726" s="62" t="n">
        <f aca="false">R1725+Q1726</f>
        <v>298.5375</v>
      </c>
      <c r="S1726" s="1"/>
      <c r="T1726" s="1"/>
      <c r="U1726" s="1"/>
      <c r="V1726" s="1"/>
      <c r="W1726" s="1"/>
      <c r="X1726" s="1"/>
      <c r="Y1726" s="1"/>
    </row>
    <row r="1727" customFormat="false" ht="13.8" hidden="false" customHeight="false" outlineLevel="0" collapsed="false">
      <c r="A1727" s="48"/>
      <c r="B1727" s="48"/>
      <c r="Q1727" s="62" t="n">
        <f aca="false">L1727*H1727*F1727</f>
        <v>0</v>
      </c>
      <c r="R1727" s="62" t="n">
        <f aca="false">R1726+Q1727</f>
        <v>298.5375</v>
      </c>
      <c r="S1727" s="1"/>
      <c r="T1727" s="1"/>
      <c r="U1727" s="1"/>
      <c r="V1727" s="1"/>
      <c r="W1727" s="1"/>
      <c r="X1727" s="1"/>
      <c r="Y1727" s="1"/>
    </row>
    <row r="1728" customFormat="false" ht="13.8" hidden="false" customHeight="false" outlineLevel="0" collapsed="false">
      <c r="A1728" s="48"/>
      <c r="B1728" s="48"/>
      <c r="Q1728" s="62" t="n">
        <f aca="false">L1728*H1728*F1728</f>
        <v>0</v>
      </c>
      <c r="R1728" s="62" t="n">
        <f aca="false">R1727+Q1728</f>
        <v>298.5375</v>
      </c>
      <c r="S1728" s="1"/>
      <c r="T1728" s="1"/>
      <c r="U1728" s="1"/>
      <c r="V1728" s="1"/>
      <c r="W1728" s="1"/>
      <c r="X1728" s="1"/>
      <c r="Y1728" s="1"/>
    </row>
    <row r="1729" customFormat="false" ht="13.8" hidden="false" customHeight="false" outlineLevel="0" collapsed="false">
      <c r="A1729" s="48"/>
      <c r="B1729" s="48"/>
      <c r="Q1729" s="62" t="n">
        <f aca="false">L1729*H1729*F1729</f>
        <v>0</v>
      </c>
      <c r="R1729" s="62" t="n">
        <f aca="false">R1728+Q1729</f>
        <v>298.5375</v>
      </c>
      <c r="S1729" s="1"/>
      <c r="T1729" s="1"/>
      <c r="U1729" s="1"/>
      <c r="V1729" s="1"/>
      <c r="W1729" s="1"/>
      <c r="X1729" s="1"/>
      <c r="Y1729" s="1"/>
    </row>
    <row r="1730" customFormat="false" ht="13.8" hidden="false" customHeight="false" outlineLevel="0" collapsed="false">
      <c r="A1730" s="48"/>
      <c r="B1730" s="48"/>
      <c r="Q1730" s="62" t="n">
        <f aca="false">L1730*H1730*F1730</f>
        <v>0</v>
      </c>
      <c r="R1730" s="62" t="n">
        <f aca="false">R1729+Q1730</f>
        <v>298.5375</v>
      </c>
      <c r="S1730" s="1"/>
      <c r="T1730" s="1"/>
      <c r="U1730" s="1"/>
      <c r="V1730" s="1"/>
      <c r="W1730" s="1"/>
      <c r="X1730" s="1"/>
      <c r="Y1730" s="1"/>
    </row>
    <row r="1731" customFormat="false" ht="13.8" hidden="false" customHeight="false" outlineLevel="0" collapsed="false">
      <c r="A1731" s="48"/>
      <c r="B1731" s="48"/>
      <c r="Q1731" s="62" t="n">
        <f aca="false">L1731*H1731*F1731</f>
        <v>0</v>
      </c>
      <c r="R1731" s="62" t="n">
        <f aca="false">R1730+Q1731</f>
        <v>298.5375</v>
      </c>
      <c r="S1731" s="1"/>
      <c r="T1731" s="1"/>
      <c r="U1731" s="1"/>
      <c r="V1731" s="1"/>
      <c r="W1731" s="1"/>
      <c r="X1731" s="1"/>
      <c r="Y1731" s="1"/>
    </row>
    <row r="1732" customFormat="false" ht="13.8" hidden="false" customHeight="false" outlineLevel="0" collapsed="false">
      <c r="A1732" s="48"/>
      <c r="B1732" s="48"/>
      <c r="Q1732" s="62" t="n">
        <f aca="false">L1732*H1732*F1732</f>
        <v>0</v>
      </c>
      <c r="R1732" s="62" t="n">
        <f aca="false">R1731+Q1732</f>
        <v>298.5375</v>
      </c>
      <c r="S1732" s="1"/>
      <c r="T1732" s="1"/>
      <c r="U1732" s="1"/>
      <c r="V1732" s="1"/>
      <c r="W1732" s="1"/>
      <c r="X1732" s="1"/>
      <c r="Y1732" s="1"/>
    </row>
    <row r="1733" customFormat="false" ht="33.85" hidden="false" customHeight="false" outlineLevel="0" collapsed="false">
      <c r="A1733" s="48"/>
      <c r="B1733" s="48" t="s">
        <v>2603</v>
      </c>
      <c r="D1733" s="33" t="s">
        <v>2677</v>
      </c>
      <c r="E1733" s="33"/>
      <c r="F1733" s="33"/>
      <c r="G1733" s="33"/>
      <c r="H1733" s="33"/>
      <c r="I1733" s="33"/>
      <c r="J1733" s="33"/>
      <c r="K1733" s="33"/>
      <c r="Q1733" s="62" t="n">
        <f aca="false">L1733*H1733*F1733</f>
        <v>0</v>
      </c>
      <c r="R1733" s="62" t="n">
        <f aca="false">R1732+Q1733</f>
        <v>298.5375</v>
      </c>
      <c r="S1733" s="1"/>
      <c r="T1733" s="1"/>
      <c r="U1733" s="1"/>
      <c r="V1733" s="1"/>
      <c r="W1733" s="1"/>
      <c r="X1733" s="1"/>
      <c r="Y1733" s="1"/>
    </row>
    <row r="1734" customFormat="false" ht="13.8" hidden="false" customHeight="true" outlineLevel="0" collapsed="false">
      <c r="A1734" s="117"/>
      <c r="B1734" s="117"/>
      <c r="C1734" s="7"/>
      <c r="D1734" s="7"/>
      <c r="E1734" s="34" t="s">
        <v>4</v>
      </c>
      <c r="F1734" s="35" t="s">
        <v>5</v>
      </c>
      <c r="G1734" s="36" t="s">
        <v>6</v>
      </c>
      <c r="H1734" s="37" t="s">
        <v>7</v>
      </c>
      <c r="I1734" s="38" t="s">
        <v>8</v>
      </c>
      <c r="J1734" s="39" t="s">
        <v>9</v>
      </c>
      <c r="K1734" s="264" t="s">
        <v>10</v>
      </c>
      <c r="L1734" s="41" t="s">
        <v>11</v>
      </c>
      <c r="M1734" s="41"/>
      <c r="N1734" s="41"/>
      <c r="O1734" s="41"/>
      <c r="P1734" s="41"/>
      <c r="Q1734" s="62"/>
      <c r="R1734" s="62" t="n">
        <f aca="false">R1733+Q1734</f>
        <v>298.5375</v>
      </c>
      <c r="S1734" s="1"/>
      <c r="T1734" s="1"/>
      <c r="U1734" s="1"/>
      <c r="V1734" s="1"/>
      <c r="W1734" s="1"/>
      <c r="X1734" s="1"/>
      <c r="Y1734" s="1"/>
    </row>
    <row r="1735" customFormat="false" ht="14.25" hidden="false" customHeight="true" outlineLevel="0" collapsed="false">
      <c r="A1735" s="48"/>
      <c r="B1735" s="48"/>
      <c r="C1735" s="43" t="s">
        <v>14</v>
      </c>
      <c r="D1735" s="43" t="s">
        <v>15</v>
      </c>
      <c r="E1735" s="34"/>
      <c r="F1735" s="35"/>
      <c r="G1735" s="36"/>
      <c r="H1735" s="37"/>
      <c r="I1735" s="38"/>
      <c r="J1735" s="39"/>
      <c r="K1735" s="264"/>
      <c r="L1735" s="210" t="s">
        <v>16</v>
      </c>
      <c r="M1735" s="210"/>
      <c r="N1735" s="45" t="s">
        <v>17</v>
      </c>
      <c r="O1735" s="46" t="s">
        <v>18</v>
      </c>
      <c r="P1735" s="47" t="s">
        <v>19</v>
      </c>
      <c r="Q1735" s="62"/>
      <c r="R1735" s="62" t="n">
        <f aca="false">R1734+Q1735</f>
        <v>298.5375</v>
      </c>
      <c r="S1735" s="1"/>
      <c r="T1735" s="1"/>
      <c r="U1735" s="1"/>
      <c r="V1735" s="1"/>
      <c r="W1735" s="1"/>
      <c r="X1735" s="1"/>
      <c r="Y1735" s="1"/>
    </row>
    <row r="1736" customFormat="false" ht="13.8" hidden="false" customHeight="false" outlineLevel="0" collapsed="false">
      <c r="A1736" s="48"/>
      <c r="B1736" s="48"/>
      <c r="C1736" s="43"/>
      <c r="D1736" s="43"/>
      <c r="E1736" s="34"/>
      <c r="F1736" s="35"/>
      <c r="G1736" s="36"/>
      <c r="H1736" s="37"/>
      <c r="I1736" s="38"/>
      <c r="J1736" s="39"/>
      <c r="K1736" s="264"/>
      <c r="L1736" s="210"/>
      <c r="M1736" s="210"/>
      <c r="N1736" s="45"/>
      <c r="O1736" s="46"/>
      <c r="P1736" s="47"/>
      <c r="Q1736" s="62" t="n">
        <f aca="false">L1736*H1736*F1736</f>
        <v>0</v>
      </c>
      <c r="R1736" s="62" t="n">
        <f aca="false">R1735+Q1736</f>
        <v>298.5375</v>
      </c>
      <c r="S1736" s="1"/>
      <c r="T1736" s="1"/>
      <c r="U1736" s="1"/>
      <c r="V1736" s="1"/>
      <c r="W1736" s="1"/>
      <c r="X1736" s="1"/>
      <c r="Y1736" s="1"/>
    </row>
    <row r="1737" customFormat="false" ht="22.05" hidden="false" customHeight="false" outlineLevel="0" collapsed="false">
      <c r="A1737" s="48"/>
      <c r="B1737" s="48" t="s">
        <v>2603</v>
      </c>
      <c r="D1737" s="5" t="s">
        <v>2678</v>
      </c>
      <c r="E1737" s="5"/>
      <c r="F1737" s="5"/>
      <c r="G1737" s="5"/>
      <c r="H1737" s="206"/>
      <c r="I1737" s="5"/>
      <c r="J1737" s="5"/>
      <c r="K1737" s="5"/>
      <c r="L1737" s="88"/>
      <c r="M1737" s="88"/>
      <c r="O1737" s="88"/>
      <c r="P1737" s="89"/>
      <c r="Q1737" s="62" t="n">
        <f aca="false">L1737*H1737*F1737</f>
        <v>0</v>
      </c>
      <c r="R1737" s="62" t="n">
        <f aca="false">R1736+Q1737</f>
        <v>298.5375</v>
      </c>
      <c r="S1737" s="1"/>
      <c r="T1737" s="1"/>
      <c r="U1737" s="1"/>
      <c r="V1737" s="1"/>
      <c r="W1737" s="1"/>
      <c r="X1737" s="1"/>
      <c r="Y1737" s="1"/>
    </row>
    <row r="1738" s="1" customFormat="true" ht="12.8" hidden="false" customHeight="false" outlineLevel="0" collapsed="false">
      <c r="A1738" s="93"/>
      <c r="B1738" s="93" t="s">
        <v>2603</v>
      </c>
      <c r="C1738" s="94" t="s">
        <v>2679</v>
      </c>
      <c r="D1738" s="245" t="s">
        <v>2680</v>
      </c>
      <c r="E1738" s="53" t="s">
        <v>2681</v>
      </c>
      <c r="F1738" s="53" t="n">
        <v>24</v>
      </c>
      <c r="G1738" s="54" t="n">
        <v>1.07</v>
      </c>
      <c r="H1738" s="90" t="n">
        <f aca="false">G1738*0.95</f>
        <v>1.0165</v>
      </c>
      <c r="I1738" s="56" t="s">
        <v>1014</v>
      </c>
      <c r="J1738" s="56" t="s">
        <v>28</v>
      </c>
      <c r="K1738" s="309"/>
      <c r="L1738" s="58"/>
      <c r="M1738" s="58"/>
      <c r="N1738" s="59" t="n">
        <f aca="false">O1738*G1738</f>
        <v>0</v>
      </c>
      <c r="O1738" s="325" t="n">
        <f aca="false">M1738+L1738*F1738</f>
        <v>0</v>
      </c>
      <c r="P1738" s="326" t="s">
        <v>29</v>
      </c>
      <c r="Q1738" s="62" t="n">
        <f aca="false">L1738*H1738*F1738</f>
        <v>0</v>
      </c>
      <c r="R1738" s="62" t="n">
        <f aca="false">R1737+Q1738</f>
        <v>298.5375</v>
      </c>
    </row>
    <row r="1739" s="1" customFormat="true" ht="12.8" hidden="false" customHeight="false" outlineLevel="0" collapsed="false">
      <c r="A1739" s="93"/>
      <c r="B1739" s="93" t="s">
        <v>2603</v>
      </c>
      <c r="C1739" s="135" t="s">
        <v>2682</v>
      </c>
      <c r="D1739" s="215" t="s">
        <v>2683</v>
      </c>
      <c r="E1739" s="65" t="s">
        <v>2681</v>
      </c>
      <c r="F1739" s="65" t="n">
        <v>24</v>
      </c>
      <c r="G1739" s="66" t="n">
        <v>1.07</v>
      </c>
      <c r="H1739" s="91" t="n">
        <f aca="false">G1739*0.95</f>
        <v>1.0165</v>
      </c>
      <c r="I1739" s="68" t="s">
        <v>1014</v>
      </c>
      <c r="J1739" s="68" t="s">
        <v>28</v>
      </c>
      <c r="K1739" s="310"/>
      <c r="L1739" s="70"/>
      <c r="M1739" s="70"/>
      <c r="N1739" s="71" t="n">
        <f aca="false">O1739*G1739</f>
        <v>0</v>
      </c>
      <c r="O1739" s="327" t="n">
        <f aca="false">M1739+L1739*F1739</f>
        <v>0</v>
      </c>
      <c r="P1739" s="328" t="s">
        <v>29</v>
      </c>
      <c r="Q1739" s="62" t="n">
        <f aca="false">L1739*H1739*F1739</f>
        <v>0</v>
      </c>
      <c r="R1739" s="62" t="n">
        <f aca="false">R1738+Q1739</f>
        <v>298.5375</v>
      </c>
    </row>
    <row r="1740" s="1" customFormat="true" ht="12.8" hidden="false" customHeight="false" outlineLevel="0" collapsed="false">
      <c r="A1740" s="93"/>
      <c r="B1740" s="93" t="s">
        <v>2603</v>
      </c>
      <c r="C1740" s="135" t="s">
        <v>2684</v>
      </c>
      <c r="D1740" s="215" t="s">
        <v>2685</v>
      </c>
      <c r="E1740" s="65" t="s">
        <v>2681</v>
      </c>
      <c r="F1740" s="65" t="n">
        <v>24</v>
      </c>
      <c r="G1740" s="66" t="n">
        <v>1.07</v>
      </c>
      <c r="H1740" s="91" t="n">
        <f aca="false">G1740*0.95</f>
        <v>1.0165</v>
      </c>
      <c r="I1740" s="68" t="s">
        <v>1014</v>
      </c>
      <c r="J1740" s="68" t="s">
        <v>28</v>
      </c>
      <c r="K1740" s="310"/>
      <c r="L1740" s="70"/>
      <c r="M1740" s="70"/>
      <c r="N1740" s="71" t="n">
        <f aca="false">O1740*G1740</f>
        <v>0</v>
      </c>
      <c r="O1740" s="327" t="n">
        <f aca="false">M1740+L1740*F1740</f>
        <v>0</v>
      </c>
      <c r="P1740" s="328" t="s">
        <v>29</v>
      </c>
      <c r="Q1740" s="62" t="n">
        <f aca="false">L1740*H1740*F1740</f>
        <v>0</v>
      </c>
      <c r="R1740" s="62" t="n">
        <f aca="false">R1739+Q1740</f>
        <v>298.5375</v>
      </c>
    </row>
    <row r="1741" s="1" customFormat="true" ht="12.8" hidden="false" customHeight="false" outlineLevel="0" collapsed="false">
      <c r="A1741" s="93"/>
      <c r="B1741" s="93" t="s">
        <v>2603</v>
      </c>
      <c r="C1741" s="135" t="s">
        <v>2686</v>
      </c>
      <c r="D1741" s="215" t="s">
        <v>2687</v>
      </c>
      <c r="E1741" s="65" t="s">
        <v>2681</v>
      </c>
      <c r="F1741" s="65" t="n">
        <v>24</v>
      </c>
      <c r="G1741" s="66" t="n">
        <v>1.07</v>
      </c>
      <c r="H1741" s="91" t="n">
        <f aca="false">G1741*0.95</f>
        <v>1.0165</v>
      </c>
      <c r="I1741" s="68" t="s">
        <v>1014</v>
      </c>
      <c r="J1741" s="68" t="s">
        <v>28</v>
      </c>
      <c r="K1741" s="310"/>
      <c r="L1741" s="70"/>
      <c r="M1741" s="70"/>
      <c r="N1741" s="71" t="n">
        <f aca="false">O1741*G1741</f>
        <v>0</v>
      </c>
      <c r="O1741" s="327" t="n">
        <f aca="false">M1741+L1741*F1741</f>
        <v>0</v>
      </c>
      <c r="P1741" s="328" t="s">
        <v>29</v>
      </c>
      <c r="Q1741" s="62" t="n">
        <f aca="false">L1741*H1741*F1741</f>
        <v>0</v>
      </c>
      <c r="R1741" s="62" t="n">
        <f aca="false">R1740+Q1741</f>
        <v>298.5375</v>
      </c>
    </row>
    <row r="1742" s="1" customFormat="true" ht="12.8" hidden="false" customHeight="false" outlineLevel="0" collapsed="false">
      <c r="A1742" s="93"/>
      <c r="B1742" s="93" t="s">
        <v>2603</v>
      </c>
      <c r="C1742" s="95" t="s">
        <v>2688</v>
      </c>
      <c r="D1742" s="96" t="s">
        <v>2689</v>
      </c>
      <c r="E1742" s="76" t="s">
        <v>2681</v>
      </c>
      <c r="F1742" s="76" t="n">
        <v>24</v>
      </c>
      <c r="G1742" s="77" t="n">
        <v>1.07</v>
      </c>
      <c r="H1742" s="92" t="n">
        <f aca="false">G1742*0.95</f>
        <v>1.0165</v>
      </c>
      <c r="I1742" s="79" t="s">
        <v>1014</v>
      </c>
      <c r="J1742" s="79" t="s">
        <v>28</v>
      </c>
      <c r="K1742" s="313"/>
      <c r="L1742" s="81"/>
      <c r="M1742" s="81"/>
      <c r="N1742" s="82" t="n">
        <f aca="false">O1742*G1742</f>
        <v>0</v>
      </c>
      <c r="O1742" s="329" t="n">
        <f aca="false">M1742+L1742*F1742</f>
        <v>0</v>
      </c>
      <c r="P1742" s="330" t="s">
        <v>29</v>
      </c>
      <c r="Q1742" s="62" t="n">
        <f aca="false">L1742*H1742*F1742</f>
        <v>0</v>
      </c>
      <c r="R1742" s="62" t="n">
        <f aca="false">R1741+Q1742</f>
        <v>298.5375</v>
      </c>
    </row>
    <row r="1743" customFormat="false" ht="22.05" hidden="false" customHeight="false" outlineLevel="0" collapsed="false">
      <c r="A1743" s="48"/>
      <c r="B1743" s="48" t="s">
        <v>2603</v>
      </c>
      <c r="D1743" s="5" t="s">
        <v>2690</v>
      </c>
      <c r="E1743" s="85"/>
      <c r="F1743" s="85"/>
      <c r="G1743" s="85"/>
      <c r="H1743" s="86"/>
      <c r="I1743" s="85"/>
      <c r="J1743" s="85"/>
      <c r="K1743" s="85"/>
      <c r="L1743" s="88"/>
      <c r="M1743" s="88"/>
      <c r="O1743" s="88"/>
      <c r="P1743" s="89"/>
      <c r="Q1743" s="62" t="n">
        <f aca="false">L1743*H1743*F1743</f>
        <v>0</v>
      </c>
      <c r="R1743" s="62" t="n">
        <f aca="false">R1742+Q1743</f>
        <v>298.5375</v>
      </c>
      <c r="S1743" s="1"/>
      <c r="T1743" s="1"/>
      <c r="U1743" s="1"/>
      <c r="V1743" s="1"/>
      <c r="W1743" s="1"/>
      <c r="X1743" s="1"/>
      <c r="Y1743" s="1"/>
    </row>
    <row r="1744" s="1" customFormat="true" ht="12.8" hidden="false" customHeight="false" outlineLevel="0" collapsed="false">
      <c r="A1744" s="93"/>
      <c r="B1744" s="93" t="s">
        <v>2603</v>
      </c>
      <c r="C1744" s="94" t="s">
        <v>2691</v>
      </c>
      <c r="D1744" s="245" t="s">
        <v>2692</v>
      </c>
      <c r="E1744" s="53" t="s">
        <v>2693</v>
      </c>
      <c r="F1744" s="53" t="n">
        <v>16</v>
      </c>
      <c r="G1744" s="54" t="n">
        <v>1.06</v>
      </c>
      <c r="H1744" s="90" t="n">
        <f aca="false">G1744*0.95</f>
        <v>1.007</v>
      </c>
      <c r="I1744" s="56"/>
      <c r="J1744" s="56" t="s">
        <v>28</v>
      </c>
      <c r="K1744" s="266"/>
      <c r="L1744" s="58"/>
      <c r="M1744" s="58"/>
      <c r="N1744" s="59" t="n">
        <f aca="false">O1744*G1744</f>
        <v>0</v>
      </c>
      <c r="O1744" s="325" t="n">
        <f aca="false">M1744+L1744*F1744</f>
        <v>0</v>
      </c>
      <c r="P1744" s="326" t="s">
        <v>29</v>
      </c>
      <c r="Q1744" s="62" t="n">
        <f aca="false">L1744*H1744*F1744</f>
        <v>0</v>
      </c>
      <c r="R1744" s="62" t="n">
        <f aca="false">R1743+Q1744</f>
        <v>298.5375</v>
      </c>
    </row>
    <row r="1745" s="1" customFormat="true" ht="12.8" hidden="false" customHeight="false" outlineLevel="0" collapsed="false">
      <c r="A1745" s="93"/>
      <c r="B1745" s="93" t="s">
        <v>2603</v>
      </c>
      <c r="C1745" s="135" t="s">
        <v>2694</v>
      </c>
      <c r="D1745" s="215" t="s">
        <v>2695</v>
      </c>
      <c r="E1745" s="65" t="s">
        <v>2693</v>
      </c>
      <c r="F1745" s="65" t="n">
        <v>16</v>
      </c>
      <c r="G1745" s="66" t="n">
        <v>1.13</v>
      </c>
      <c r="H1745" s="91" t="n">
        <f aca="false">G1745*0.95</f>
        <v>1.0735</v>
      </c>
      <c r="I1745" s="68"/>
      <c r="J1745" s="68" t="s">
        <v>28</v>
      </c>
      <c r="K1745" s="296"/>
      <c r="L1745" s="70"/>
      <c r="M1745" s="70"/>
      <c r="N1745" s="71" t="n">
        <f aca="false">O1745*G1745</f>
        <v>0</v>
      </c>
      <c r="O1745" s="327" t="n">
        <f aca="false">M1745+L1745*F1745</f>
        <v>0</v>
      </c>
      <c r="P1745" s="328" t="s">
        <v>29</v>
      </c>
      <c r="Q1745" s="62" t="n">
        <f aca="false">L1745*H1745*F1745</f>
        <v>0</v>
      </c>
      <c r="R1745" s="62" t="n">
        <f aca="false">R1744+Q1745</f>
        <v>298.5375</v>
      </c>
    </row>
    <row r="1746" s="1" customFormat="true" ht="12.8" hidden="false" customHeight="false" outlineLevel="0" collapsed="false">
      <c r="A1746" s="93"/>
      <c r="B1746" s="93" t="s">
        <v>2603</v>
      </c>
      <c r="C1746" s="135" t="s">
        <v>2696</v>
      </c>
      <c r="D1746" s="215" t="s">
        <v>2697</v>
      </c>
      <c r="E1746" s="65" t="s">
        <v>2693</v>
      </c>
      <c r="F1746" s="65" t="n">
        <v>16</v>
      </c>
      <c r="G1746" s="66" t="n">
        <v>1.13</v>
      </c>
      <c r="H1746" s="91" t="n">
        <f aca="false">G1746*0.95</f>
        <v>1.0735</v>
      </c>
      <c r="I1746" s="68"/>
      <c r="J1746" s="68" t="s">
        <v>28</v>
      </c>
      <c r="K1746" s="296"/>
      <c r="L1746" s="81"/>
      <c r="M1746" s="81"/>
      <c r="N1746" s="71" t="n">
        <f aca="false">O1746*G1746</f>
        <v>0</v>
      </c>
      <c r="O1746" s="327" t="n">
        <f aca="false">M1746+L1746*F1746</f>
        <v>0</v>
      </c>
      <c r="P1746" s="328" t="s">
        <v>29</v>
      </c>
      <c r="Q1746" s="62" t="n">
        <f aca="false">L1746*H1746*F1746</f>
        <v>0</v>
      </c>
      <c r="R1746" s="62" t="n">
        <f aca="false">R1745+Q1746</f>
        <v>298.5375</v>
      </c>
    </row>
    <row r="1747" s="1" customFormat="true" ht="12.8" hidden="false" customHeight="false" outlineLevel="0" collapsed="false">
      <c r="A1747" s="93"/>
      <c r="B1747" s="93" t="s">
        <v>2603</v>
      </c>
      <c r="C1747" s="94" t="s">
        <v>2698</v>
      </c>
      <c r="D1747" s="245" t="s">
        <v>2699</v>
      </c>
      <c r="E1747" s="53" t="s">
        <v>1878</v>
      </c>
      <c r="F1747" s="53" t="n">
        <v>10</v>
      </c>
      <c r="G1747" s="54" t="n">
        <v>1.9</v>
      </c>
      <c r="H1747" s="90" t="n">
        <f aca="false">G1747*0.95</f>
        <v>1.805</v>
      </c>
      <c r="I1747" s="56"/>
      <c r="J1747" s="56" t="s">
        <v>28</v>
      </c>
      <c r="K1747" s="266"/>
      <c r="L1747" s="58"/>
      <c r="M1747" s="58"/>
      <c r="N1747" s="59" t="n">
        <f aca="false">O1747*G1747</f>
        <v>0</v>
      </c>
      <c r="O1747" s="325" t="n">
        <f aca="false">M1747+L1747*F1747</f>
        <v>0</v>
      </c>
      <c r="P1747" s="326" t="s">
        <v>29</v>
      </c>
      <c r="Q1747" s="62" t="n">
        <f aca="false">L1747*H1747*F1747</f>
        <v>0</v>
      </c>
      <c r="R1747" s="62" t="n">
        <f aca="false">R1746+Q1747</f>
        <v>298.5375</v>
      </c>
    </row>
    <row r="1748" s="1" customFormat="true" ht="12.8" hidden="false" customHeight="false" outlineLevel="0" collapsed="false">
      <c r="A1748" s="93"/>
      <c r="B1748" s="93" t="s">
        <v>2603</v>
      </c>
      <c r="C1748" s="95" t="s">
        <v>2700</v>
      </c>
      <c r="D1748" s="96" t="s">
        <v>2701</v>
      </c>
      <c r="E1748" s="76" t="s">
        <v>1878</v>
      </c>
      <c r="F1748" s="76" t="n">
        <v>10</v>
      </c>
      <c r="G1748" s="77" t="n">
        <v>2.15</v>
      </c>
      <c r="H1748" s="92" t="n">
        <f aca="false">G1748*0.95</f>
        <v>2.0425</v>
      </c>
      <c r="I1748" s="79"/>
      <c r="J1748" s="79" t="s">
        <v>28</v>
      </c>
      <c r="K1748" s="311"/>
      <c r="L1748" s="81"/>
      <c r="M1748" s="81"/>
      <c r="N1748" s="82" t="n">
        <f aca="false">O1748*G1748</f>
        <v>0</v>
      </c>
      <c r="O1748" s="329" t="n">
        <f aca="false">M1748+L1748*F1748</f>
        <v>0</v>
      </c>
      <c r="P1748" s="330" t="s">
        <v>29</v>
      </c>
      <c r="Q1748" s="62" t="n">
        <f aca="false">L1748*H1748*F1748</f>
        <v>0</v>
      </c>
      <c r="R1748" s="62" t="n">
        <f aca="false">R1747+Q1748</f>
        <v>298.5375</v>
      </c>
    </row>
    <row r="1749" customFormat="false" ht="13.8" hidden="false" customHeight="false" outlineLevel="0" collapsed="false">
      <c r="A1749" s="48"/>
      <c r="B1749" s="48"/>
      <c r="Q1749" s="62" t="n">
        <f aca="false">L1749*H1749*F1749</f>
        <v>0</v>
      </c>
      <c r="R1749" s="62" t="n">
        <f aca="false">R1748+Q1749</f>
        <v>298.5375</v>
      </c>
      <c r="S1749" s="1"/>
      <c r="T1749" s="1"/>
      <c r="U1749" s="1"/>
      <c r="V1749" s="1"/>
      <c r="W1749" s="1"/>
      <c r="X1749" s="1"/>
      <c r="Y1749" s="1"/>
    </row>
    <row r="1750" customFormat="false" ht="33.85" hidden="false" customHeight="false" outlineLevel="0" collapsed="false">
      <c r="A1750" s="48"/>
      <c r="B1750" s="48" t="s">
        <v>2702</v>
      </c>
      <c r="D1750" s="33" t="s">
        <v>2702</v>
      </c>
      <c r="E1750" s="33"/>
      <c r="F1750" s="33"/>
      <c r="G1750" s="33"/>
      <c r="H1750" s="33"/>
      <c r="I1750" s="33"/>
      <c r="J1750" s="33"/>
      <c r="K1750" s="33"/>
      <c r="Q1750" s="62" t="n">
        <f aca="false">L1750*H1750*F1750</f>
        <v>0</v>
      </c>
      <c r="R1750" s="62" t="n">
        <f aca="false">R1749+Q1750</f>
        <v>298.5375</v>
      </c>
      <c r="S1750" s="1"/>
      <c r="T1750" s="1"/>
      <c r="U1750" s="1"/>
      <c r="V1750" s="1"/>
      <c r="W1750" s="1"/>
      <c r="X1750" s="1"/>
      <c r="Y1750" s="1"/>
    </row>
    <row r="1751" customFormat="false" ht="13.8" hidden="false" customHeight="true" outlineLevel="0" collapsed="false">
      <c r="A1751" s="117"/>
      <c r="B1751" s="117"/>
      <c r="C1751" s="7"/>
      <c r="D1751" s="7"/>
      <c r="E1751" s="34" t="s">
        <v>4</v>
      </c>
      <c r="F1751" s="35" t="s">
        <v>5</v>
      </c>
      <c r="G1751" s="36" t="s">
        <v>6</v>
      </c>
      <c r="H1751" s="37" t="s">
        <v>7</v>
      </c>
      <c r="I1751" s="38" t="s">
        <v>8</v>
      </c>
      <c r="J1751" s="39" t="s">
        <v>9</v>
      </c>
      <c r="K1751" s="264" t="s">
        <v>2498</v>
      </c>
      <c r="L1751" s="41" t="s">
        <v>11</v>
      </c>
      <c r="M1751" s="41"/>
      <c r="N1751" s="41"/>
      <c r="O1751" s="41"/>
      <c r="P1751" s="41"/>
      <c r="Q1751" s="62"/>
      <c r="R1751" s="62" t="n">
        <f aca="false">R1750+Q1751</f>
        <v>298.5375</v>
      </c>
      <c r="S1751" s="1"/>
      <c r="T1751" s="1"/>
      <c r="U1751" s="1"/>
      <c r="V1751" s="1"/>
      <c r="W1751" s="1"/>
      <c r="X1751" s="1"/>
      <c r="Y1751" s="1"/>
    </row>
    <row r="1752" customFormat="false" ht="14.25" hidden="false" customHeight="true" outlineLevel="0" collapsed="false">
      <c r="A1752" s="48"/>
      <c r="B1752" s="48"/>
      <c r="C1752" s="43" t="s">
        <v>14</v>
      </c>
      <c r="D1752" s="43" t="s">
        <v>15</v>
      </c>
      <c r="E1752" s="34"/>
      <c r="F1752" s="35"/>
      <c r="G1752" s="36"/>
      <c r="H1752" s="37"/>
      <c r="I1752" s="38"/>
      <c r="J1752" s="39"/>
      <c r="K1752" s="264"/>
      <c r="L1752" s="210" t="s">
        <v>16</v>
      </c>
      <c r="M1752" s="210"/>
      <c r="N1752" s="45" t="s">
        <v>17</v>
      </c>
      <c r="O1752" s="46" t="s">
        <v>18</v>
      </c>
      <c r="P1752" s="47" t="s">
        <v>19</v>
      </c>
      <c r="Q1752" s="62"/>
      <c r="R1752" s="62" t="n">
        <f aca="false">R1751+Q1752</f>
        <v>298.5375</v>
      </c>
      <c r="S1752" s="1"/>
      <c r="T1752" s="1"/>
      <c r="U1752" s="1"/>
      <c r="V1752" s="1"/>
      <c r="W1752" s="1"/>
      <c r="X1752" s="1"/>
      <c r="Y1752" s="1"/>
    </row>
    <row r="1753" customFormat="false" ht="13.8" hidden="false" customHeight="false" outlineLevel="0" collapsed="false">
      <c r="A1753" s="48"/>
      <c r="B1753" s="48"/>
      <c r="C1753" s="43"/>
      <c r="D1753" s="43"/>
      <c r="E1753" s="34"/>
      <c r="F1753" s="35"/>
      <c r="G1753" s="36"/>
      <c r="H1753" s="37"/>
      <c r="I1753" s="38"/>
      <c r="J1753" s="39"/>
      <c r="K1753" s="264"/>
      <c r="L1753" s="210"/>
      <c r="M1753" s="210"/>
      <c r="N1753" s="45"/>
      <c r="O1753" s="46"/>
      <c r="P1753" s="47"/>
      <c r="Q1753" s="62" t="n">
        <f aca="false">L1753*H1753*F1753</f>
        <v>0</v>
      </c>
      <c r="R1753" s="62" t="n">
        <f aca="false">R1752+Q1753</f>
        <v>298.5375</v>
      </c>
      <c r="S1753" s="1"/>
      <c r="T1753" s="1"/>
      <c r="U1753" s="1"/>
      <c r="V1753" s="1"/>
      <c r="W1753" s="1"/>
      <c r="X1753" s="1"/>
      <c r="Y1753" s="1"/>
    </row>
    <row r="1754" customFormat="false" ht="22.05" hidden="false" customHeight="false" outlineLevel="0" collapsed="false">
      <c r="A1754" s="48" t="s">
        <v>50</v>
      </c>
      <c r="B1754" s="48" t="s">
        <v>2702</v>
      </c>
      <c r="D1754" s="5" t="s">
        <v>2703</v>
      </c>
      <c r="E1754" s="5"/>
      <c r="F1754" s="5"/>
      <c r="G1754" s="5"/>
      <c r="H1754" s="206"/>
      <c r="I1754" s="5"/>
      <c r="J1754" s="5"/>
      <c r="K1754" s="5"/>
      <c r="L1754" s="5"/>
      <c r="M1754" s="5"/>
      <c r="N1754" s="5"/>
      <c r="O1754" s="5"/>
      <c r="P1754" s="5"/>
      <c r="Q1754" s="62" t="n">
        <f aca="false">L1754*H1754*F1754</f>
        <v>0</v>
      </c>
      <c r="R1754" s="62" t="n">
        <f aca="false">R1753+Q1754</f>
        <v>298.5375</v>
      </c>
      <c r="S1754" s="1"/>
      <c r="T1754" s="1"/>
      <c r="U1754" s="1"/>
      <c r="V1754" s="1"/>
      <c r="W1754" s="1"/>
      <c r="X1754" s="1"/>
      <c r="Y1754" s="1"/>
      <c r="Z1754" s="89"/>
    </row>
    <row r="1755" s="1" customFormat="true" ht="12.8" hidden="false" customHeight="false" outlineLevel="0" collapsed="false">
      <c r="A1755" s="93"/>
      <c r="B1755" s="93" t="s">
        <v>2702</v>
      </c>
      <c r="C1755" s="94" t="s">
        <v>2704</v>
      </c>
      <c r="D1755" s="52" t="s">
        <v>2705</v>
      </c>
      <c r="E1755" s="53" t="s">
        <v>2706</v>
      </c>
      <c r="F1755" s="53" t="n">
        <v>8</v>
      </c>
      <c r="G1755" s="54" t="n">
        <v>4.68</v>
      </c>
      <c r="H1755" s="90" t="n">
        <f aca="false">G1755*0.95</f>
        <v>4.446</v>
      </c>
      <c r="I1755" s="362" t="s">
        <v>213</v>
      </c>
      <c r="J1755" s="56" t="s">
        <v>28</v>
      </c>
      <c r="K1755" s="363" t="n">
        <f aca="false">H1755/0.4</f>
        <v>11.115</v>
      </c>
      <c r="L1755" s="58"/>
      <c r="M1755" s="58"/>
      <c r="N1755" s="59" t="n">
        <f aca="false">O1755*G1755</f>
        <v>0</v>
      </c>
      <c r="O1755" s="325" t="n">
        <f aca="false">M1755+L1755*F1755</f>
        <v>0</v>
      </c>
      <c r="P1755" s="326" t="s">
        <v>29</v>
      </c>
      <c r="Q1755" s="62" t="n">
        <f aca="false">L1755*H1755*F1755</f>
        <v>0</v>
      </c>
      <c r="R1755" s="62" t="n">
        <f aca="false">R1754+Q1755</f>
        <v>298.5375</v>
      </c>
    </row>
    <row r="1756" s="1" customFormat="true" ht="12.8" hidden="false" customHeight="false" outlineLevel="0" collapsed="false">
      <c r="A1756" s="93"/>
      <c r="B1756" s="93" t="s">
        <v>2702</v>
      </c>
      <c r="C1756" s="135"/>
      <c r="D1756" s="364" t="s">
        <v>2707</v>
      </c>
      <c r="E1756" s="365"/>
      <c r="F1756" s="365"/>
      <c r="G1756" s="366"/>
      <c r="H1756" s="91"/>
      <c r="I1756" s="367"/>
      <c r="J1756" s="368"/>
      <c r="K1756" s="369"/>
      <c r="L1756" s="70"/>
      <c r="M1756" s="70"/>
      <c r="N1756" s="71" t="n">
        <f aca="false">O1756*G1756</f>
        <v>0</v>
      </c>
      <c r="O1756" s="327" t="n">
        <f aca="false">M1756+L1756*F1756</f>
        <v>0</v>
      </c>
      <c r="P1756" s="328" t="s">
        <v>29</v>
      </c>
      <c r="Q1756" s="62" t="n">
        <f aca="false">L1756*H1756*F1756</f>
        <v>0</v>
      </c>
      <c r="R1756" s="62" t="n">
        <f aca="false">R1755+Q1756</f>
        <v>298.5375</v>
      </c>
    </row>
    <row r="1757" s="1" customFormat="true" ht="12.8" hidden="false" customHeight="false" outlineLevel="0" collapsed="false">
      <c r="A1757" s="93"/>
      <c r="B1757" s="93" t="s">
        <v>2702</v>
      </c>
      <c r="C1757" s="135" t="s">
        <v>2708</v>
      </c>
      <c r="D1757" s="64" t="s">
        <v>2709</v>
      </c>
      <c r="E1757" s="65" t="s">
        <v>2706</v>
      </c>
      <c r="F1757" s="65" t="n">
        <v>8</v>
      </c>
      <c r="G1757" s="66" t="n">
        <v>4.68</v>
      </c>
      <c r="H1757" s="91" t="n">
        <f aca="false">G1757*0.95</f>
        <v>4.446</v>
      </c>
      <c r="I1757" s="367" t="s">
        <v>213</v>
      </c>
      <c r="J1757" s="68" t="s">
        <v>28</v>
      </c>
      <c r="K1757" s="370" t="n">
        <f aca="false">H1757/0.4</f>
        <v>11.115</v>
      </c>
      <c r="L1757" s="70"/>
      <c r="M1757" s="70"/>
      <c r="N1757" s="71" t="n">
        <f aca="false">O1757*G1757</f>
        <v>0</v>
      </c>
      <c r="O1757" s="327" t="n">
        <f aca="false">M1757+L1757*F1757</f>
        <v>0</v>
      </c>
      <c r="P1757" s="328" t="s">
        <v>29</v>
      </c>
      <c r="Q1757" s="62" t="n">
        <f aca="false">L1757*H1757*F1757</f>
        <v>0</v>
      </c>
      <c r="R1757" s="62" t="n">
        <f aca="false">R1756+Q1757</f>
        <v>298.5375</v>
      </c>
    </row>
    <row r="1758" s="1" customFormat="true" ht="12.8" hidden="false" customHeight="false" outlineLevel="0" collapsed="false">
      <c r="A1758" s="93"/>
      <c r="B1758" s="93" t="s">
        <v>2702</v>
      </c>
      <c r="C1758" s="135"/>
      <c r="D1758" s="364" t="s">
        <v>2710</v>
      </c>
      <c r="E1758" s="365"/>
      <c r="F1758" s="365"/>
      <c r="G1758" s="366"/>
      <c r="H1758" s="91"/>
      <c r="I1758" s="367"/>
      <c r="J1758" s="368"/>
      <c r="K1758" s="369"/>
      <c r="L1758" s="70"/>
      <c r="M1758" s="70"/>
      <c r="N1758" s="71" t="n">
        <f aca="false">O1758*G1758</f>
        <v>0</v>
      </c>
      <c r="O1758" s="327" t="n">
        <f aca="false">M1758+L1758*F1758</f>
        <v>0</v>
      </c>
      <c r="P1758" s="328" t="s">
        <v>29</v>
      </c>
      <c r="Q1758" s="62" t="n">
        <f aca="false">L1758*H1758*F1758</f>
        <v>0</v>
      </c>
      <c r="R1758" s="62" t="n">
        <f aca="false">R1757+Q1758</f>
        <v>298.5375</v>
      </c>
    </row>
    <row r="1759" s="1" customFormat="true" ht="12.8" hidden="false" customHeight="false" outlineLevel="0" collapsed="false">
      <c r="A1759" s="93"/>
      <c r="B1759" s="93" t="s">
        <v>2702</v>
      </c>
      <c r="C1759" s="135" t="s">
        <v>2711</v>
      </c>
      <c r="D1759" s="64" t="s">
        <v>2712</v>
      </c>
      <c r="E1759" s="65" t="s">
        <v>2706</v>
      </c>
      <c r="F1759" s="65" t="n">
        <v>8</v>
      </c>
      <c r="G1759" s="66" t="n">
        <v>4.68</v>
      </c>
      <c r="H1759" s="91" t="n">
        <f aca="false">G1759*0.95</f>
        <v>4.446</v>
      </c>
      <c r="I1759" s="367" t="s">
        <v>213</v>
      </c>
      <c r="J1759" s="68" t="s">
        <v>28</v>
      </c>
      <c r="K1759" s="370" t="n">
        <f aca="false">H1759/0.4</f>
        <v>11.115</v>
      </c>
      <c r="L1759" s="70"/>
      <c r="M1759" s="70"/>
      <c r="N1759" s="71" t="n">
        <f aca="false">O1759*G1759</f>
        <v>0</v>
      </c>
      <c r="O1759" s="327" t="n">
        <f aca="false">M1759+L1759*F1759</f>
        <v>0</v>
      </c>
      <c r="P1759" s="328" t="s">
        <v>29</v>
      </c>
      <c r="Q1759" s="62" t="n">
        <f aca="false">L1759*H1759*F1759</f>
        <v>0</v>
      </c>
      <c r="R1759" s="62" t="n">
        <f aca="false">R1758+Q1759</f>
        <v>298.5375</v>
      </c>
    </row>
    <row r="1760" s="1" customFormat="true" ht="12.8" hidden="false" customHeight="false" outlineLevel="0" collapsed="false">
      <c r="A1760" s="93"/>
      <c r="B1760" s="93" t="s">
        <v>2702</v>
      </c>
      <c r="C1760" s="95"/>
      <c r="D1760" s="371" t="s">
        <v>2713</v>
      </c>
      <c r="E1760" s="372"/>
      <c r="F1760" s="372"/>
      <c r="G1760" s="373"/>
      <c r="H1760" s="92"/>
      <c r="I1760" s="374"/>
      <c r="J1760" s="375"/>
      <c r="K1760" s="376"/>
      <c r="L1760" s="70"/>
      <c r="M1760" s="70"/>
      <c r="N1760" s="71" t="n">
        <f aca="false">O1760*G1760</f>
        <v>0</v>
      </c>
      <c r="O1760" s="327" t="n">
        <f aca="false">M1760+L1760*F1760</f>
        <v>0</v>
      </c>
      <c r="P1760" s="328" t="s">
        <v>29</v>
      </c>
      <c r="Q1760" s="62" t="n">
        <f aca="false">L1760*H1760*F1760</f>
        <v>0</v>
      </c>
      <c r="R1760" s="62" t="n">
        <f aca="false">R1759+Q1760</f>
        <v>298.5375</v>
      </c>
    </row>
    <row r="1761" s="1" customFormat="true" ht="12.8" hidden="false" customHeight="false" outlineLevel="0" collapsed="false">
      <c r="A1761" s="93" t="s">
        <v>50</v>
      </c>
      <c r="B1761" s="93" t="s">
        <v>2702</v>
      </c>
      <c r="C1761" s="94" t="s">
        <v>2714</v>
      </c>
      <c r="D1761" s="52" t="s">
        <v>2705</v>
      </c>
      <c r="E1761" s="53" t="s">
        <v>1885</v>
      </c>
      <c r="F1761" s="53" t="n">
        <v>1</v>
      </c>
      <c r="G1761" s="54" t="n">
        <v>43.4</v>
      </c>
      <c r="H1761" s="90" t="n">
        <f aca="false">G1761*0.95</f>
        <v>41.23</v>
      </c>
      <c r="I1761" s="362" t="s">
        <v>213</v>
      </c>
      <c r="J1761" s="56" t="s">
        <v>28</v>
      </c>
      <c r="K1761" s="363" t="n">
        <f aca="false">H1761/5</f>
        <v>8.246</v>
      </c>
      <c r="L1761" s="70"/>
      <c r="M1761" s="70"/>
      <c r="N1761" s="71" t="n">
        <f aca="false">O1761*G1761</f>
        <v>0</v>
      </c>
      <c r="O1761" s="327" t="n">
        <f aca="false">M1761+L1761*F1761</f>
        <v>0</v>
      </c>
      <c r="P1761" s="328" t="s">
        <v>29</v>
      </c>
      <c r="Q1761" s="62" t="n">
        <f aca="false">L1761*H1761*F1761</f>
        <v>0</v>
      </c>
      <c r="R1761" s="62" t="n">
        <f aca="false">R1760+Q1761</f>
        <v>298.5375</v>
      </c>
    </row>
    <row r="1762" s="1" customFormat="true" ht="12.8" hidden="false" customHeight="false" outlineLevel="0" collapsed="false">
      <c r="A1762" s="93" t="s">
        <v>50</v>
      </c>
      <c r="B1762" s="93" t="s">
        <v>2702</v>
      </c>
      <c r="C1762" s="135" t="s">
        <v>2715</v>
      </c>
      <c r="D1762" s="64" t="s">
        <v>2709</v>
      </c>
      <c r="E1762" s="65" t="s">
        <v>1885</v>
      </c>
      <c r="F1762" s="65" t="n">
        <v>1</v>
      </c>
      <c r="G1762" s="66" t="n">
        <v>43.4</v>
      </c>
      <c r="H1762" s="91" t="n">
        <f aca="false">G1762*0.95</f>
        <v>41.23</v>
      </c>
      <c r="I1762" s="367" t="s">
        <v>213</v>
      </c>
      <c r="J1762" s="68" t="s">
        <v>28</v>
      </c>
      <c r="K1762" s="370" t="n">
        <f aca="false">H1762/5</f>
        <v>8.246</v>
      </c>
      <c r="L1762" s="70"/>
      <c r="M1762" s="70"/>
      <c r="N1762" s="71" t="n">
        <f aca="false">O1762*G1762</f>
        <v>0</v>
      </c>
      <c r="O1762" s="327" t="n">
        <f aca="false">M1762+L1762*F1762</f>
        <v>0</v>
      </c>
      <c r="P1762" s="328" t="s">
        <v>29</v>
      </c>
      <c r="Q1762" s="62" t="n">
        <f aca="false">L1762*H1762*F1762</f>
        <v>0</v>
      </c>
      <c r="R1762" s="62" t="n">
        <f aca="false">R1761+Q1762</f>
        <v>298.5375</v>
      </c>
    </row>
    <row r="1763" s="1" customFormat="true" ht="12.8" hidden="false" customHeight="false" outlineLevel="0" collapsed="false">
      <c r="A1763" s="93" t="s">
        <v>50</v>
      </c>
      <c r="B1763" s="93" t="s">
        <v>2702</v>
      </c>
      <c r="C1763" s="95" t="s">
        <v>2716</v>
      </c>
      <c r="D1763" s="75" t="s">
        <v>2712</v>
      </c>
      <c r="E1763" s="76" t="s">
        <v>1885</v>
      </c>
      <c r="F1763" s="76" t="n">
        <v>1</v>
      </c>
      <c r="G1763" s="77" t="n">
        <v>43.4</v>
      </c>
      <c r="H1763" s="92" t="n">
        <f aca="false">G1763*0.95</f>
        <v>41.23</v>
      </c>
      <c r="I1763" s="374" t="s">
        <v>213</v>
      </c>
      <c r="J1763" s="79" t="s">
        <v>28</v>
      </c>
      <c r="K1763" s="377" t="n">
        <f aca="false">H1763/5</f>
        <v>8.246</v>
      </c>
      <c r="L1763" s="81"/>
      <c r="M1763" s="81"/>
      <c r="N1763" s="82" t="n">
        <f aca="false">O1763*G1763</f>
        <v>0</v>
      </c>
      <c r="O1763" s="329" t="n">
        <f aca="false">M1763+L1763*F1763</f>
        <v>0</v>
      </c>
      <c r="P1763" s="330" t="s">
        <v>29</v>
      </c>
      <c r="Q1763" s="62" t="n">
        <f aca="false">L1763*H1763*F1763</f>
        <v>0</v>
      </c>
      <c r="R1763" s="62" t="n">
        <f aca="false">R1762+Q1763</f>
        <v>298.5375</v>
      </c>
    </row>
    <row r="1764" customFormat="false" ht="22.05" hidden="false" customHeight="false" outlineLevel="0" collapsed="false">
      <c r="A1764" s="48" t="s">
        <v>50</v>
      </c>
      <c r="B1764" s="48" t="s">
        <v>2702</v>
      </c>
      <c r="D1764" s="5" t="s">
        <v>2717</v>
      </c>
      <c r="E1764" s="85"/>
      <c r="F1764" s="85"/>
      <c r="G1764" s="85"/>
      <c r="H1764" s="86"/>
      <c r="I1764" s="85"/>
      <c r="J1764" s="85"/>
      <c r="K1764" s="378"/>
      <c r="L1764" s="88"/>
      <c r="M1764" s="88"/>
      <c r="O1764" s="88"/>
      <c r="P1764" s="89"/>
      <c r="Q1764" s="62" t="n">
        <f aca="false">L1764*H1764*F1764</f>
        <v>0</v>
      </c>
      <c r="R1764" s="62" t="n">
        <f aca="false">R1763+Q1764</f>
        <v>298.5375</v>
      </c>
      <c r="S1764" s="1"/>
      <c r="T1764" s="1"/>
      <c r="U1764" s="1"/>
      <c r="V1764" s="1"/>
      <c r="W1764" s="1"/>
      <c r="X1764" s="1"/>
      <c r="Y1764" s="1"/>
    </row>
    <row r="1765" s="1" customFormat="true" ht="12.8" hidden="false" customHeight="false" outlineLevel="0" collapsed="false">
      <c r="A1765" s="93" t="s">
        <v>50</v>
      </c>
      <c r="B1765" s="93" t="s">
        <v>2702</v>
      </c>
      <c r="C1765" s="94" t="s">
        <v>2718</v>
      </c>
      <c r="D1765" s="52" t="s">
        <v>2719</v>
      </c>
      <c r="E1765" s="53" t="s">
        <v>2297</v>
      </c>
      <c r="F1765" s="53" t="n">
        <v>1</v>
      </c>
      <c r="G1765" s="54" t="n">
        <v>19.83</v>
      </c>
      <c r="H1765" s="90" t="n">
        <f aca="false">G1765*0.95</f>
        <v>18.8385</v>
      </c>
      <c r="I1765" s="362" t="s">
        <v>900</v>
      </c>
      <c r="J1765" s="56" t="s">
        <v>28</v>
      </c>
      <c r="K1765" s="363" t="n">
        <f aca="false">H1765/3</f>
        <v>6.2795</v>
      </c>
      <c r="L1765" s="58"/>
      <c r="M1765" s="58"/>
      <c r="N1765" s="59" t="n">
        <f aca="false">O1765*G1765</f>
        <v>0</v>
      </c>
      <c r="O1765" s="325" t="n">
        <f aca="false">M1765+L1765*F1765</f>
        <v>0</v>
      </c>
      <c r="P1765" s="326" t="s">
        <v>29</v>
      </c>
      <c r="Q1765" s="62" t="n">
        <f aca="false">L1765*H1765*F1765</f>
        <v>0</v>
      </c>
      <c r="R1765" s="62" t="n">
        <f aca="false">R1764+Q1765</f>
        <v>298.5375</v>
      </c>
    </row>
    <row r="1766" s="1" customFormat="true" ht="12.8" hidden="false" customHeight="false" outlineLevel="0" collapsed="false">
      <c r="A1766" s="93" t="s">
        <v>50</v>
      </c>
      <c r="B1766" s="93" t="s">
        <v>2702</v>
      </c>
      <c r="C1766" s="135" t="s">
        <v>2720</v>
      </c>
      <c r="D1766" s="64" t="s">
        <v>2721</v>
      </c>
      <c r="E1766" s="65" t="s">
        <v>2297</v>
      </c>
      <c r="F1766" s="65" t="n">
        <v>1</v>
      </c>
      <c r="G1766" s="66" t="n">
        <v>15.09</v>
      </c>
      <c r="H1766" s="91" t="n">
        <f aca="false">G1766*0.95</f>
        <v>14.3355</v>
      </c>
      <c r="I1766" s="367" t="s">
        <v>900</v>
      </c>
      <c r="J1766" s="68" t="s">
        <v>28</v>
      </c>
      <c r="K1766" s="370" t="n">
        <f aca="false">H1766/3</f>
        <v>4.7785</v>
      </c>
      <c r="L1766" s="70"/>
      <c r="M1766" s="70"/>
      <c r="N1766" s="71" t="n">
        <f aca="false">O1766*G1766</f>
        <v>0</v>
      </c>
      <c r="O1766" s="327" t="n">
        <f aca="false">M1766+L1766*F1766</f>
        <v>0</v>
      </c>
      <c r="P1766" s="328" t="s">
        <v>29</v>
      </c>
      <c r="Q1766" s="62" t="n">
        <f aca="false">L1766*H1766*F1766</f>
        <v>0</v>
      </c>
      <c r="R1766" s="62" t="n">
        <f aca="false">R1765+Q1766</f>
        <v>298.5375</v>
      </c>
    </row>
    <row r="1767" s="1" customFormat="true" ht="12.8" hidden="false" customHeight="false" outlineLevel="0" collapsed="false">
      <c r="A1767" s="93" t="s">
        <v>50</v>
      </c>
      <c r="B1767" s="93" t="s">
        <v>2702</v>
      </c>
      <c r="C1767" s="135" t="s">
        <v>2722</v>
      </c>
      <c r="D1767" s="64" t="s">
        <v>2723</v>
      </c>
      <c r="E1767" s="65" t="s">
        <v>2724</v>
      </c>
      <c r="F1767" s="65" t="n">
        <v>1</v>
      </c>
      <c r="G1767" s="66" t="n">
        <v>70.44</v>
      </c>
      <c r="H1767" s="91" t="n">
        <f aca="false">G1767*0.95</f>
        <v>66.918</v>
      </c>
      <c r="I1767" s="367" t="s">
        <v>900</v>
      </c>
      <c r="J1767" s="68" t="s">
        <v>28</v>
      </c>
      <c r="K1767" s="370" t="n">
        <f aca="false">H1767/7</f>
        <v>9.55971428571429</v>
      </c>
      <c r="L1767" s="70"/>
      <c r="M1767" s="70"/>
      <c r="N1767" s="71" t="n">
        <f aca="false">O1767*G1767</f>
        <v>0</v>
      </c>
      <c r="O1767" s="327" t="n">
        <f aca="false">M1767+L1767*F1767</f>
        <v>0</v>
      </c>
      <c r="P1767" s="328" t="s">
        <v>29</v>
      </c>
      <c r="Q1767" s="62" t="n">
        <f aca="false">L1767*H1767*F1767</f>
        <v>0</v>
      </c>
      <c r="R1767" s="62" t="n">
        <f aca="false">R1766+Q1767</f>
        <v>298.5375</v>
      </c>
    </row>
    <row r="1768" s="1" customFormat="true" ht="12.8" hidden="false" customHeight="false" outlineLevel="0" collapsed="false">
      <c r="A1768" s="93" t="s">
        <v>50</v>
      </c>
      <c r="B1768" s="93" t="s">
        <v>2702</v>
      </c>
      <c r="C1768" s="135" t="s">
        <v>2725</v>
      </c>
      <c r="D1768" s="64" t="s">
        <v>2726</v>
      </c>
      <c r="E1768" s="65" t="s">
        <v>1885</v>
      </c>
      <c r="F1768" s="65" t="n">
        <v>1</v>
      </c>
      <c r="G1768" s="66" t="n">
        <v>19.9</v>
      </c>
      <c r="H1768" s="91" t="n">
        <f aca="false">G1768*0.95</f>
        <v>18.905</v>
      </c>
      <c r="I1768" s="367" t="s">
        <v>900</v>
      </c>
      <c r="J1768" s="68" t="s">
        <v>28</v>
      </c>
      <c r="K1768" s="370" t="n">
        <f aca="false">H1768/5</f>
        <v>3.781</v>
      </c>
      <c r="L1768" s="70"/>
      <c r="M1768" s="70"/>
      <c r="N1768" s="71" t="n">
        <f aca="false">O1768*G1768</f>
        <v>0</v>
      </c>
      <c r="O1768" s="327" t="n">
        <f aca="false">M1768+L1768*F1768</f>
        <v>0</v>
      </c>
      <c r="P1768" s="328" t="s">
        <v>29</v>
      </c>
      <c r="Q1768" s="62" t="n">
        <f aca="false">L1768*H1768*F1768</f>
        <v>0</v>
      </c>
      <c r="R1768" s="62" t="n">
        <f aca="false">R1767+Q1768</f>
        <v>298.5375</v>
      </c>
    </row>
    <row r="1769" s="1" customFormat="true" ht="12.8" hidden="false" customHeight="false" outlineLevel="0" collapsed="false">
      <c r="A1769" s="93" t="s">
        <v>50</v>
      </c>
      <c r="B1769" s="93" t="s">
        <v>2702</v>
      </c>
      <c r="C1769" s="135" t="s">
        <v>2727</v>
      </c>
      <c r="D1769" s="64" t="s">
        <v>2728</v>
      </c>
      <c r="E1769" s="65" t="s">
        <v>1885</v>
      </c>
      <c r="F1769" s="65" t="n">
        <v>1</v>
      </c>
      <c r="G1769" s="66" t="n">
        <v>28.42</v>
      </c>
      <c r="H1769" s="91" t="n">
        <f aca="false">G1769*0.95</f>
        <v>26.999</v>
      </c>
      <c r="I1769" s="367" t="s">
        <v>900</v>
      </c>
      <c r="J1769" s="68" t="s">
        <v>28</v>
      </c>
      <c r="K1769" s="370" t="n">
        <f aca="false">H1769/5</f>
        <v>5.3998</v>
      </c>
      <c r="L1769" s="70"/>
      <c r="M1769" s="70"/>
      <c r="N1769" s="71" t="n">
        <f aca="false">O1769*G1769</f>
        <v>0</v>
      </c>
      <c r="O1769" s="327" t="n">
        <f aca="false">M1769+L1769*F1769</f>
        <v>0</v>
      </c>
      <c r="P1769" s="328" t="s">
        <v>29</v>
      </c>
      <c r="Q1769" s="62" t="n">
        <f aca="false">L1769*H1769*F1769</f>
        <v>0</v>
      </c>
      <c r="R1769" s="62" t="n">
        <f aca="false">R1768+Q1769</f>
        <v>298.5375</v>
      </c>
    </row>
    <row r="1770" s="1" customFormat="true" ht="12.8" hidden="false" customHeight="false" outlineLevel="0" collapsed="false">
      <c r="A1770" s="93" t="s">
        <v>50</v>
      </c>
      <c r="B1770" s="93" t="s">
        <v>2702</v>
      </c>
      <c r="C1770" s="135" t="s">
        <v>2729</v>
      </c>
      <c r="D1770" s="64" t="s">
        <v>2730</v>
      </c>
      <c r="E1770" s="65" t="s">
        <v>1885</v>
      </c>
      <c r="F1770" s="65" t="n">
        <v>1</v>
      </c>
      <c r="G1770" s="66" t="n">
        <v>40</v>
      </c>
      <c r="H1770" s="91" t="n">
        <f aca="false">G1770*0.95</f>
        <v>38</v>
      </c>
      <c r="I1770" s="367" t="s">
        <v>900</v>
      </c>
      <c r="J1770" s="68" t="s">
        <v>28</v>
      </c>
      <c r="K1770" s="370" t="n">
        <f aca="false">H1770/5</f>
        <v>7.6</v>
      </c>
      <c r="L1770" s="70"/>
      <c r="M1770" s="70"/>
      <c r="N1770" s="71" t="n">
        <f aca="false">O1770*G1770</f>
        <v>0</v>
      </c>
      <c r="O1770" s="327" t="n">
        <f aca="false">M1770+L1770*F1770</f>
        <v>0</v>
      </c>
      <c r="P1770" s="328" t="s">
        <v>29</v>
      </c>
      <c r="Q1770" s="62" t="n">
        <f aca="false">L1770*H1770*F1770</f>
        <v>0</v>
      </c>
      <c r="R1770" s="62" t="n">
        <f aca="false">R1769+Q1770</f>
        <v>298.5375</v>
      </c>
    </row>
    <row r="1771" s="1" customFormat="true" ht="12.8" hidden="false" customHeight="false" outlineLevel="0" collapsed="false">
      <c r="A1771" s="93" t="s">
        <v>50</v>
      </c>
      <c r="B1771" s="93" t="s">
        <v>2702</v>
      </c>
      <c r="C1771" s="135" t="s">
        <v>2731</v>
      </c>
      <c r="D1771" s="64" t="s">
        <v>2732</v>
      </c>
      <c r="E1771" s="65" t="s">
        <v>1885</v>
      </c>
      <c r="F1771" s="65" t="n">
        <v>1</v>
      </c>
      <c r="G1771" s="66" t="n">
        <v>44.74</v>
      </c>
      <c r="H1771" s="91" t="n">
        <f aca="false">G1771*0.95</f>
        <v>42.503</v>
      </c>
      <c r="I1771" s="367" t="s">
        <v>900</v>
      </c>
      <c r="J1771" s="68" t="s">
        <v>28</v>
      </c>
      <c r="K1771" s="370" t="n">
        <f aca="false">H1771/5</f>
        <v>8.5006</v>
      </c>
      <c r="L1771" s="70"/>
      <c r="M1771" s="70"/>
      <c r="N1771" s="71" t="n">
        <f aca="false">O1771*G1771</f>
        <v>0</v>
      </c>
      <c r="O1771" s="327" t="n">
        <f aca="false">M1771+L1771*F1771</f>
        <v>0</v>
      </c>
      <c r="P1771" s="328" t="s">
        <v>29</v>
      </c>
      <c r="Q1771" s="62" t="n">
        <f aca="false">L1771*H1771*F1771</f>
        <v>0</v>
      </c>
      <c r="R1771" s="62" t="n">
        <f aca="false">R1770+Q1771</f>
        <v>298.5375</v>
      </c>
    </row>
    <row r="1772" s="1" customFormat="true" ht="12.8" hidden="false" customHeight="false" outlineLevel="0" collapsed="false">
      <c r="A1772" s="93" t="s">
        <v>50</v>
      </c>
      <c r="B1772" s="93" t="s">
        <v>2702</v>
      </c>
      <c r="C1772" s="95" t="s">
        <v>2733</v>
      </c>
      <c r="D1772" s="75" t="s">
        <v>2734</v>
      </c>
      <c r="E1772" s="76" t="s">
        <v>2219</v>
      </c>
      <c r="F1772" s="76" t="n">
        <v>1</v>
      </c>
      <c r="G1772" s="77" t="n">
        <v>12.95</v>
      </c>
      <c r="H1772" s="92" t="n">
        <f aca="false">G1772*0.95</f>
        <v>12.3025</v>
      </c>
      <c r="I1772" s="374" t="s">
        <v>900</v>
      </c>
      <c r="J1772" s="79" t="s">
        <v>28</v>
      </c>
      <c r="K1772" s="377" t="n">
        <f aca="false">H1772/2</f>
        <v>6.15125</v>
      </c>
      <c r="L1772" s="81"/>
      <c r="M1772" s="81"/>
      <c r="N1772" s="82" t="n">
        <f aca="false">O1772*G1772</f>
        <v>0</v>
      </c>
      <c r="O1772" s="329" t="n">
        <f aca="false">M1772+L1772*F1772</f>
        <v>0</v>
      </c>
      <c r="P1772" s="330" t="s">
        <v>29</v>
      </c>
      <c r="Q1772" s="62" t="n">
        <f aca="false">L1772*H1772*F1772</f>
        <v>0</v>
      </c>
      <c r="R1772" s="62" t="n">
        <f aca="false">R1771+Q1772</f>
        <v>298.5375</v>
      </c>
    </row>
    <row r="1773" customFormat="false" ht="22.05" hidden="false" customHeight="false" outlineLevel="0" collapsed="false">
      <c r="A1773" s="48" t="s">
        <v>50</v>
      </c>
      <c r="B1773" s="48" t="s">
        <v>2702</v>
      </c>
      <c r="D1773" s="5" t="s">
        <v>2735</v>
      </c>
      <c r="E1773" s="85"/>
      <c r="F1773" s="85"/>
      <c r="G1773" s="85"/>
      <c r="H1773" s="86"/>
      <c r="I1773" s="85"/>
      <c r="J1773" s="85"/>
      <c r="K1773" s="378"/>
      <c r="L1773" s="88"/>
      <c r="M1773" s="88"/>
      <c r="O1773" s="88"/>
      <c r="P1773" s="89"/>
      <c r="Q1773" s="62" t="n">
        <f aca="false">L1773*H1773*F1773</f>
        <v>0</v>
      </c>
      <c r="R1773" s="62" t="n">
        <f aca="false">R1772+Q1773</f>
        <v>298.5375</v>
      </c>
      <c r="S1773" s="1"/>
      <c r="T1773" s="1"/>
      <c r="U1773" s="1"/>
      <c r="V1773" s="1"/>
      <c r="W1773" s="1"/>
      <c r="X1773" s="1"/>
      <c r="Y1773" s="1"/>
    </row>
    <row r="1774" s="1" customFormat="true" ht="12.8" hidden="false" customHeight="false" outlineLevel="0" collapsed="false">
      <c r="A1774" s="93" t="s">
        <v>50</v>
      </c>
      <c r="B1774" s="93" t="s">
        <v>2702</v>
      </c>
      <c r="C1774" s="94" t="s">
        <v>2736</v>
      </c>
      <c r="D1774" s="52" t="s">
        <v>2737</v>
      </c>
      <c r="E1774" s="53" t="s">
        <v>2297</v>
      </c>
      <c r="F1774" s="53" t="n">
        <v>1</v>
      </c>
      <c r="G1774" s="54" t="n">
        <v>14.97</v>
      </c>
      <c r="H1774" s="90" t="n">
        <f aca="false">G1774*0.95</f>
        <v>14.2215</v>
      </c>
      <c r="I1774" s="362" t="s">
        <v>1014</v>
      </c>
      <c r="J1774" s="56" t="s">
        <v>28</v>
      </c>
      <c r="K1774" s="363" t="n">
        <f aca="false">H1774/3</f>
        <v>4.7405</v>
      </c>
      <c r="L1774" s="58"/>
      <c r="M1774" s="58"/>
      <c r="N1774" s="59" t="n">
        <f aca="false">O1774*G1774</f>
        <v>0</v>
      </c>
      <c r="O1774" s="325" t="n">
        <f aca="false">M1774+L1774*F1774</f>
        <v>0</v>
      </c>
      <c r="P1774" s="326" t="s">
        <v>29</v>
      </c>
      <c r="Q1774" s="62" t="n">
        <f aca="false">L1774*H1774*F1774</f>
        <v>0</v>
      </c>
      <c r="R1774" s="62" t="n">
        <f aca="false">R1773+Q1774</f>
        <v>298.5375</v>
      </c>
    </row>
    <row r="1775" s="1" customFormat="true" ht="12.8" hidden="false" customHeight="false" outlineLevel="0" collapsed="false">
      <c r="A1775" s="93" t="s">
        <v>50</v>
      </c>
      <c r="B1775" s="93" t="s">
        <v>2702</v>
      </c>
      <c r="C1775" s="135" t="s">
        <v>2738</v>
      </c>
      <c r="D1775" s="64" t="s">
        <v>2739</v>
      </c>
      <c r="E1775" s="65" t="s">
        <v>2297</v>
      </c>
      <c r="F1775" s="65" t="n">
        <v>1</v>
      </c>
      <c r="G1775" s="66" t="n">
        <v>20.18</v>
      </c>
      <c r="H1775" s="91" t="n">
        <f aca="false">G1775*0.95</f>
        <v>19.171</v>
      </c>
      <c r="I1775" s="367" t="s">
        <v>1014</v>
      </c>
      <c r="J1775" s="68" t="s">
        <v>28</v>
      </c>
      <c r="K1775" s="370" t="n">
        <f aca="false">H1775/3</f>
        <v>6.39033333333333</v>
      </c>
      <c r="L1775" s="70"/>
      <c r="M1775" s="70"/>
      <c r="N1775" s="71" t="n">
        <f aca="false">O1775*G1775</f>
        <v>0</v>
      </c>
      <c r="O1775" s="327" t="n">
        <f aca="false">M1775+L1775*F1775</f>
        <v>0</v>
      </c>
      <c r="P1775" s="328" t="s">
        <v>29</v>
      </c>
      <c r="Q1775" s="62" t="n">
        <f aca="false">L1775*H1775*F1775</f>
        <v>0</v>
      </c>
      <c r="R1775" s="62" t="n">
        <f aca="false">R1774+Q1775</f>
        <v>298.5375</v>
      </c>
    </row>
    <row r="1776" s="1" customFormat="true" ht="12.8" hidden="false" customHeight="false" outlineLevel="0" collapsed="false">
      <c r="A1776" s="93" t="s">
        <v>50</v>
      </c>
      <c r="B1776" s="93" t="s">
        <v>2702</v>
      </c>
      <c r="C1776" s="135" t="s">
        <v>2740</v>
      </c>
      <c r="D1776" s="64" t="s">
        <v>2741</v>
      </c>
      <c r="E1776" s="65" t="s">
        <v>2297</v>
      </c>
      <c r="F1776" s="65" t="n">
        <v>1</v>
      </c>
      <c r="G1776" s="66" t="n">
        <v>19.04</v>
      </c>
      <c r="H1776" s="91" t="n">
        <f aca="false">G1776*0.95</f>
        <v>18.088</v>
      </c>
      <c r="I1776" s="367" t="s">
        <v>1014</v>
      </c>
      <c r="J1776" s="68" t="s">
        <v>28</v>
      </c>
      <c r="K1776" s="370" t="n">
        <f aca="false">H1776/3</f>
        <v>6.02933333333333</v>
      </c>
      <c r="L1776" s="70"/>
      <c r="M1776" s="70"/>
      <c r="N1776" s="71" t="n">
        <f aca="false">O1776*G1776</f>
        <v>0</v>
      </c>
      <c r="O1776" s="327" t="n">
        <f aca="false">M1776+L1776*F1776</f>
        <v>0</v>
      </c>
      <c r="P1776" s="328" t="s">
        <v>29</v>
      </c>
      <c r="Q1776" s="62" t="n">
        <f aca="false">L1776*H1776*F1776</f>
        <v>0</v>
      </c>
      <c r="R1776" s="62" t="n">
        <f aca="false">R1775+Q1776</f>
        <v>298.5375</v>
      </c>
    </row>
    <row r="1777" s="1" customFormat="true" ht="12.8" hidden="false" customHeight="false" outlineLevel="0" collapsed="false">
      <c r="A1777" s="93" t="s">
        <v>50</v>
      </c>
      <c r="B1777" s="93" t="s">
        <v>2702</v>
      </c>
      <c r="C1777" s="95" t="s">
        <v>2742</v>
      </c>
      <c r="D1777" s="75" t="s">
        <v>2743</v>
      </c>
      <c r="E1777" s="76" t="s">
        <v>2297</v>
      </c>
      <c r="F1777" s="76" t="n">
        <v>1</v>
      </c>
      <c r="G1777" s="77" t="n">
        <v>15.73</v>
      </c>
      <c r="H1777" s="92" t="n">
        <f aca="false">G1777*0.95</f>
        <v>14.9435</v>
      </c>
      <c r="I1777" s="374" t="s">
        <v>1014</v>
      </c>
      <c r="J1777" s="79" t="s">
        <v>28</v>
      </c>
      <c r="K1777" s="377" t="n">
        <f aca="false">H1777/3</f>
        <v>4.98116666666667</v>
      </c>
      <c r="L1777" s="81"/>
      <c r="M1777" s="81"/>
      <c r="N1777" s="82" t="n">
        <f aca="false">O1777*G1777</f>
        <v>0</v>
      </c>
      <c r="O1777" s="329" t="n">
        <f aca="false">M1777+L1777*F1777</f>
        <v>0</v>
      </c>
      <c r="P1777" s="330" t="s">
        <v>29</v>
      </c>
      <c r="Q1777" s="62" t="n">
        <f aca="false">L1777*H1777*F1777</f>
        <v>0</v>
      </c>
      <c r="R1777" s="62" t="n">
        <f aca="false">R1776+Q1777</f>
        <v>298.5375</v>
      </c>
    </row>
    <row r="1778" customFormat="false" ht="22.05" hidden="false" customHeight="false" outlineLevel="0" collapsed="false">
      <c r="A1778" s="48" t="s">
        <v>50</v>
      </c>
      <c r="B1778" s="48" t="s">
        <v>2702</v>
      </c>
      <c r="D1778" s="5" t="s">
        <v>2744</v>
      </c>
      <c r="Q1778" s="62" t="n">
        <f aca="false">L1778*H1778*F1778</f>
        <v>0</v>
      </c>
      <c r="R1778" s="62" t="n">
        <f aca="false">R1777+Q1778</f>
        <v>298.5375</v>
      </c>
      <c r="S1778" s="1"/>
      <c r="T1778" s="1"/>
      <c r="U1778" s="1"/>
      <c r="V1778" s="1"/>
      <c r="W1778" s="1"/>
      <c r="X1778" s="1"/>
      <c r="Y1778" s="1"/>
    </row>
    <row r="1779" s="1" customFormat="true" ht="12.8" hidden="false" customHeight="false" outlineLevel="0" collapsed="false">
      <c r="A1779" s="93" t="s">
        <v>50</v>
      </c>
      <c r="B1779" s="93" t="s">
        <v>2702</v>
      </c>
      <c r="C1779" s="94" t="s">
        <v>2745</v>
      </c>
      <c r="D1779" s="379" t="s">
        <v>2746</v>
      </c>
      <c r="E1779" s="380" t="s">
        <v>2543</v>
      </c>
      <c r="F1779" s="53" t="n">
        <v>1</v>
      </c>
      <c r="G1779" s="54" t="n">
        <v>6.55</v>
      </c>
      <c r="H1779" s="90" t="n">
        <f aca="false">G1779*0.95</f>
        <v>6.2225</v>
      </c>
      <c r="I1779" s="362" t="s">
        <v>1014</v>
      </c>
      <c r="J1779" s="381" t="s">
        <v>28</v>
      </c>
      <c r="K1779" s="231" t="n">
        <f aca="false">H1779/2.5</f>
        <v>2.489</v>
      </c>
      <c r="L1779" s="58"/>
      <c r="M1779" s="58"/>
      <c r="N1779" s="59" t="n">
        <f aca="false">O1779*G1779</f>
        <v>0</v>
      </c>
      <c r="O1779" s="325" t="n">
        <f aca="false">M1779+L1779*F1779</f>
        <v>0</v>
      </c>
      <c r="P1779" s="326" t="s">
        <v>29</v>
      </c>
      <c r="Q1779" s="62" t="n">
        <f aca="false">L1779*H1779*F1779</f>
        <v>0</v>
      </c>
      <c r="R1779" s="62" t="n">
        <f aca="false">R1778+Q1779</f>
        <v>298.5375</v>
      </c>
    </row>
    <row r="1780" s="1" customFormat="true" ht="12.8" hidden="false" customHeight="false" outlineLevel="0" collapsed="false">
      <c r="A1780" s="93" t="s">
        <v>50</v>
      </c>
      <c r="B1780" s="93" t="s">
        <v>2702</v>
      </c>
      <c r="C1780" s="135" t="s">
        <v>2747</v>
      </c>
      <c r="D1780" s="382" t="s">
        <v>2748</v>
      </c>
      <c r="E1780" s="383" t="s">
        <v>2543</v>
      </c>
      <c r="F1780" s="65" t="n">
        <v>1</v>
      </c>
      <c r="G1780" s="66" t="n">
        <v>6.55</v>
      </c>
      <c r="H1780" s="91" t="n">
        <f aca="false">G1780*0.95</f>
        <v>6.2225</v>
      </c>
      <c r="I1780" s="367" t="s">
        <v>1014</v>
      </c>
      <c r="J1780" s="384" t="s">
        <v>28</v>
      </c>
      <c r="K1780" s="233" t="n">
        <f aca="false">H1780/2.5</f>
        <v>2.489</v>
      </c>
      <c r="L1780" s="70"/>
      <c r="M1780" s="70"/>
      <c r="N1780" s="71" t="n">
        <f aca="false">O1780*G1780</f>
        <v>0</v>
      </c>
      <c r="O1780" s="327" t="n">
        <f aca="false">M1780+L1780*F1780</f>
        <v>0</v>
      </c>
      <c r="P1780" s="328" t="s">
        <v>29</v>
      </c>
      <c r="Q1780" s="62" t="n">
        <f aca="false">L1780*H1780*F1780</f>
        <v>0</v>
      </c>
      <c r="R1780" s="62" t="n">
        <f aca="false">R1779+Q1780</f>
        <v>298.5375</v>
      </c>
    </row>
    <row r="1781" s="1" customFormat="true" ht="12.8" hidden="false" customHeight="false" outlineLevel="0" collapsed="false">
      <c r="A1781" s="93" t="s">
        <v>50</v>
      </c>
      <c r="B1781" s="93" t="s">
        <v>2702</v>
      </c>
      <c r="C1781" s="95" t="s">
        <v>2749</v>
      </c>
      <c r="D1781" s="385" t="s">
        <v>2750</v>
      </c>
      <c r="E1781" s="386" t="s">
        <v>2543</v>
      </c>
      <c r="F1781" s="76" t="n">
        <v>1</v>
      </c>
      <c r="G1781" s="77" t="n">
        <v>7.68</v>
      </c>
      <c r="H1781" s="92" t="n">
        <f aca="false">G1781*0.95</f>
        <v>7.296</v>
      </c>
      <c r="I1781" s="374" t="s">
        <v>1014</v>
      </c>
      <c r="J1781" s="387" t="s">
        <v>28</v>
      </c>
      <c r="K1781" s="228" t="n">
        <f aca="false">H1781/2.5</f>
        <v>2.9184</v>
      </c>
      <c r="L1781" s="81"/>
      <c r="M1781" s="81"/>
      <c r="N1781" s="82" t="n">
        <f aca="false">O1781*G1781</f>
        <v>0</v>
      </c>
      <c r="O1781" s="329" t="n">
        <f aca="false">M1781+L1781*F1781</f>
        <v>0</v>
      </c>
      <c r="P1781" s="330" t="s">
        <v>29</v>
      </c>
      <c r="Q1781" s="62" t="n">
        <f aca="false">L1781*H1781*F1781</f>
        <v>0</v>
      </c>
      <c r="R1781" s="62" t="n">
        <f aca="false">R1780+Q1781</f>
        <v>298.5375</v>
      </c>
    </row>
    <row r="1782" s="1" customFormat="true" ht="12.8" hidden="false" customHeight="false" outlineLevel="0" collapsed="false">
      <c r="A1782" s="48"/>
      <c r="B1782" s="48"/>
      <c r="H1782" s="138"/>
      <c r="Q1782" s="62" t="n">
        <f aca="false">L1782*H1782*F1782</f>
        <v>0</v>
      </c>
      <c r="R1782" s="62" t="n">
        <f aca="false">R1781+Q1782</f>
        <v>298.5375</v>
      </c>
    </row>
    <row r="1783" s="1" customFormat="true" ht="12.8" hidden="false" customHeight="false" outlineLevel="0" collapsed="false">
      <c r="A1783" s="48"/>
      <c r="B1783" s="48"/>
      <c r="H1783" s="138"/>
      <c r="Q1783" s="62" t="n">
        <f aca="false">L1783*H1783*F1783</f>
        <v>0</v>
      </c>
      <c r="R1783" s="62" t="n">
        <f aca="false">R1782+Q1783</f>
        <v>298.5375</v>
      </c>
    </row>
    <row r="1784" s="1" customFormat="true" ht="12.8" hidden="false" customHeight="false" outlineLevel="0" collapsed="false">
      <c r="A1784" s="48"/>
      <c r="B1784" s="48"/>
      <c r="H1784" s="138"/>
      <c r="Q1784" s="62" t="n">
        <f aca="false">L1784*H1784*F1784</f>
        <v>0</v>
      </c>
      <c r="R1784" s="62" t="n">
        <f aca="false">R1783+Q1784</f>
        <v>298.5375</v>
      </c>
    </row>
    <row r="1785" s="1" customFormat="true" ht="12.8" hidden="false" customHeight="false" outlineLevel="0" collapsed="false">
      <c r="A1785" s="48"/>
      <c r="B1785" s="48"/>
      <c r="H1785" s="138"/>
      <c r="Q1785" s="62" t="n">
        <f aca="false">L1785*H1785*F1785</f>
        <v>0</v>
      </c>
      <c r="R1785" s="62" t="n">
        <f aca="false">R1784+Q1785</f>
        <v>298.5375</v>
      </c>
    </row>
    <row r="1786" customFormat="false" ht="33.85" hidden="false" customHeight="false" outlineLevel="0" collapsed="false">
      <c r="A1786" s="48"/>
      <c r="B1786" s="48" t="s">
        <v>2751</v>
      </c>
      <c r="D1786" s="33" t="s">
        <v>2751</v>
      </c>
      <c r="E1786" s="33"/>
      <c r="F1786" s="33"/>
      <c r="G1786" s="33"/>
      <c r="H1786" s="33"/>
      <c r="I1786" s="33"/>
      <c r="J1786" s="33"/>
      <c r="K1786" s="33"/>
      <c r="Q1786" s="62" t="n">
        <f aca="false">L1786*H1786*F1786</f>
        <v>0</v>
      </c>
      <c r="R1786" s="62" t="n">
        <f aca="false">R1785+Q1786</f>
        <v>298.5375</v>
      </c>
      <c r="S1786" s="1"/>
      <c r="T1786" s="1"/>
      <c r="U1786" s="1"/>
      <c r="V1786" s="1"/>
      <c r="W1786" s="1"/>
      <c r="X1786" s="1"/>
      <c r="Y1786" s="1"/>
    </row>
    <row r="1787" customFormat="false" ht="13.8" hidden="false" customHeight="true" outlineLevel="0" collapsed="false">
      <c r="A1787" s="117"/>
      <c r="B1787" s="117"/>
      <c r="C1787" s="7"/>
      <c r="D1787" s="7"/>
      <c r="E1787" s="34" t="s">
        <v>4</v>
      </c>
      <c r="F1787" s="35" t="s">
        <v>5</v>
      </c>
      <c r="G1787" s="36" t="s">
        <v>6</v>
      </c>
      <c r="H1787" s="37" t="s">
        <v>7</v>
      </c>
      <c r="I1787" s="38" t="s">
        <v>8</v>
      </c>
      <c r="J1787" s="39" t="s">
        <v>9</v>
      </c>
      <c r="K1787" s="264" t="s">
        <v>2498</v>
      </c>
      <c r="L1787" s="41" t="s">
        <v>11</v>
      </c>
      <c r="M1787" s="41"/>
      <c r="N1787" s="41"/>
      <c r="O1787" s="41"/>
      <c r="P1787" s="41"/>
      <c r="Q1787" s="62"/>
      <c r="R1787" s="62" t="n">
        <f aca="false">R1786+Q1787</f>
        <v>298.5375</v>
      </c>
      <c r="S1787" s="1"/>
      <c r="T1787" s="1"/>
      <c r="U1787" s="1"/>
      <c r="V1787" s="1"/>
      <c r="W1787" s="1"/>
      <c r="X1787" s="1"/>
      <c r="Y1787" s="1"/>
    </row>
    <row r="1788" customFormat="false" ht="14.25" hidden="false" customHeight="true" outlineLevel="0" collapsed="false">
      <c r="A1788" s="48"/>
      <c r="B1788" s="48"/>
      <c r="C1788" s="43" t="s">
        <v>14</v>
      </c>
      <c r="D1788" s="43" t="s">
        <v>15</v>
      </c>
      <c r="E1788" s="34"/>
      <c r="F1788" s="35"/>
      <c r="G1788" s="36"/>
      <c r="H1788" s="37"/>
      <c r="I1788" s="38"/>
      <c r="J1788" s="39"/>
      <c r="K1788" s="264"/>
      <c r="L1788" s="210" t="s">
        <v>16</v>
      </c>
      <c r="M1788" s="210"/>
      <c r="N1788" s="45" t="s">
        <v>17</v>
      </c>
      <c r="O1788" s="46" t="s">
        <v>18</v>
      </c>
      <c r="P1788" s="47" t="s">
        <v>19</v>
      </c>
      <c r="Q1788" s="62"/>
      <c r="R1788" s="62" t="n">
        <f aca="false">R1787+Q1788</f>
        <v>298.5375</v>
      </c>
      <c r="S1788" s="1"/>
      <c r="T1788" s="1"/>
      <c r="U1788" s="1"/>
      <c r="V1788" s="1"/>
      <c r="W1788" s="1"/>
      <c r="X1788" s="1"/>
      <c r="Y1788" s="1"/>
    </row>
    <row r="1789" customFormat="false" ht="13.8" hidden="false" customHeight="false" outlineLevel="0" collapsed="false">
      <c r="A1789" s="48"/>
      <c r="B1789" s="48"/>
      <c r="C1789" s="43"/>
      <c r="D1789" s="43"/>
      <c r="E1789" s="34"/>
      <c r="F1789" s="35"/>
      <c r="G1789" s="36"/>
      <c r="H1789" s="37"/>
      <c r="I1789" s="38"/>
      <c r="J1789" s="39"/>
      <c r="K1789" s="264"/>
      <c r="L1789" s="210"/>
      <c r="M1789" s="210"/>
      <c r="N1789" s="45"/>
      <c r="O1789" s="46"/>
      <c r="P1789" s="47"/>
      <c r="Q1789" s="62" t="n">
        <f aca="false">L1789*H1789*F1789</f>
        <v>0</v>
      </c>
      <c r="R1789" s="62" t="n">
        <f aca="false">R1788+Q1789</f>
        <v>298.5375</v>
      </c>
      <c r="S1789" s="1"/>
      <c r="T1789" s="1"/>
      <c r="U1789" s="1"/>
      <c r="V1789" s="1"/>
      <c r="W1789" s="1"/>
      <c r="X1789" s="1"/>
      <c r="Y1789" s="1"/>
    </row>
    <row r="1790" customFormat="false" ht="22.05" hidden="false" customHeight="false" outlineLevel="0" collapsed="false">
      <c r="A1790" s="48"/>
      <c r="B1790" s="48" t="s">
        <v>2751</v>
      </c>
      <c r="D1790" s="5" t="s">
        <v>2752</v>
      </c>
      <c r="E1790" s="5"/>
      <c r="F1790" s="5"/>
      <c r="G1790" s="5"/>
      <c r="H1790" s="206"/>
      <c r="I1790" s="5"/>
      <c r="J1790" s="5"/>
      <c r="K1790" s="5"/>
      <c r="L1790" s="5"/>
      <c r="M1790" s="5"/>
      <c r="N1790" s="5"/>
      <c r="O1790" s="5"/>
      <c r="P1790" s="5"/>
      <c r="Q1790" s="62" t="n">
        <f aca="false">L1790*H1790*F1790</f>
        <v>0</v>
      </c>
      <c r="R1790" s="62" t="n">
        <f aca="false">R1789+Q1790</f>
        <v>298.5375</v>
      </c>
      <c r="S1790" s="1"/>
      <c r="T1790" s="1"/>
      <c r="U1790" s="1"/>
      <c r="V1790" s="1"/>
      <c r="W1790" s="1"/>
      <c r="X1790" s="1"/>
      <c r="Y1790" s="1"/>
    </row>
    <row r="1791" s="1" customFormat="true" ht="12.8" hidden="false" customHeight="false" outlineLevel="0" collapsed="false">
      <c r="A1791" s="93"/>
      <c r="B1791" s="93" t="s">
        <v>2751</v>
      </c>
      <c r="C1791" s="94" t="s">
        <v>2753</v>
      </c>
      <c r="D1791" s="245" t="s">
        <v>2754</v>
      </c>
      <c r="E1791" s="53" t="s">
        <v>1889</v>
      </c>
      <c r="F1791" s="53" t="n">
        <v>12</v>
      </c>
      <c r="G1791" s="54" t="n">
        <v>1.21</v>
      </c>
      <c r="H1791" s="90" t="n">
        <f aca="false">G1791*0.95</f>
        <v>1.1495</v>
      </c>
      <c r="I1791" s="56" t="s">
        <v>205</v>
      </c>
      <c r="J1791" s="181" t="s">
        <v>28</v>
      </c>
      <c r="K1791" s="251" t="n">
        <f aca="false">H1791*2</f>
        <v>2.299</v>
      </c>
      <c r="L1791" s="58"/>
      <c r="M1791" s="58"/>
      <c r="N1791" s="59" t="n">
        <f aca="false">O1791*G1791</f>
        <v>0</v>
      </c>
      <c r="O1791" s="325" t="n">
        <f aca="false">M1791+L1791*F1791</f>
        <v>0</v>
      </c>
      <c r="P1791" s="326" t="s">
        <v>29</v>
      </c>
      <c r="Q1791" s="62" t="n">
        <f aca="false">L1791*H1791*F1791</f>
        <v>0</v>
      </c>
      <c r="R1791" s="62" t="n">
        <f aca="false">R1790+Q1791</f>
        <v>298.5375</v>
      </c>
    </row>
    <row r="1792" s="1" customFormat="true" ht="12.8" hidden="false" customHeight="false" outlineLevel="0" collapsed="false">
      <c r="A1792" s="93"/>
      <c r="B1792" s="93" t="s">
        <v>2751</v>
      </c>
      <c r="C1792" s="135" t="s">
        <v>2755</v>
      </c>
      <c r="D1792" s="215" t="s">
        <v>2756</v>
      </c>
      <c r="E1792" s="65" t="s">
        <v>1889</v>
      </c>
      <c r="F1792" s="65" t="n">
        <v>12</v>
      </c>
      <c r="G1792" s="66" t="n">
        <v>1.21</v>
      </c>
      <c r="H1792" s="91" t="n">
        <f aca="false">G1792*0.95</f>
        <v>1.1495</v>
      </c>
      <c r="I1792" s="68" t="s">
        <v>205</v>
      </c>
      <c r="J1792" s="183" t="s">
        <v>28</v>
      </c>
      <c r="K1792" s="250" t="n">
        <f aca="false">H1792*2</f>
        <v>2.299</v>
      </c>
      <c r="L1792" s="70"/>
      <c r="M1792" s="70"/>
      <c r="N1792" s="71" t="n">
        <f aca="false">O1792*G1792</f>
        <v>0</v>
      </c>
      <c r="O1792" s="327" t="n">
        <f aca="false">M1792+L1792*F1792</f>
        <v>0</v>
      </c>
      <c r="P1792" s="328" t="s">
        <v>29</v>
      </c>
      <c r="Q1792" s="62" t="n">
        <f aca="false">L1792*H1792*F1792</f>
        <v>0</v>
      </c>
      <c r="R1792" s="62" t="n">
        <f aca="false">R1791+Q1792</f>
        <v>298.5375</v>
      </c>
    </row>
    <row r="1793" s="1" customFormat="true" ht="12.8" hidden="false" customHeight="false" outlineLevel="0" collapsed="false">
      <c r="A1793" s="93"/>
      <c r="B1793" s="93" t="s">
        <v>2751</v>
      </c>
      <c r="C1793" s="135" t="s">
        <v>2757</v>
      </c>
      <c r="D1793" s="215" t="s">
        <v>2758</v>
      </c>
      <c r="E1793" s="65" t="s">
        <v>1889</v>
      </c>
      <c r="F1793" s="65" t="n">
        <v>12</v>
      </c>
      <c r="G1793" s="66" t="n">
        <v>1.21</v>
      </c>
      <c r="H1793" s="91" t="n">
        <f aca="false">G1793*0.95</f>
        <v>1.1495</v>
      </c>
      <c r="I1793" s="68" t="s">
        <v>205</v>
      </c>
      <c r="J1793" s="183" t="s">
        <v>28</v>
      </c>
      <c r="K1793" s="250" t="n">
        <f aca="false">H1793*2</f>
        <v>2.299</v>
      </c>
      <c r="L1793" s="70"/>
      <c r="M1793" s="70"/>
      <c r="N1793" s="71" t="n">
        <f aca="false">O1793*G1793</f>
        <v>0</v>
      </c>
      <c r="O1793" s="327" t="n">
        <f aca="false">M1793+L1793*F1793</f>
        <v>0</v>
      </c>
      <c r="P1793" s="328" t="s">
        <v>29</v>
      </c>
      <c r="Q1793" s="62" t="n">
        <f aca="false">L1793*H1793*F1793</f>
        <v>0</v>
      </c>
      <c r="R1793" s="62" t="n">
        <f aca="false">R1792+Q1793</f>
        <v>298.5375</v>
      </c>
    </row>
    <row r="1794" s="1" customFormat="true" ht="12.8" hidden="false" customHeight="false" outlineLevel="0" collapsed="false">
      <c r="A1794" s="93"/>
      <c r="B1794" s="93" t="s">
        <v>2751</v>
      </c>
      <c r="C1794" s="135" t="s">
        <v>2759</v>
      </c>
      <c r="D1794" s="215" t="s">
        <v>2760</v>
      </c>
      <c r="E1794" s="65" t="s">
        <v>1889</v>
      </c>
      <c r="F1794" s="65" t="n">
        <v>12</v>
      </c>
      <c r="G1794" s="66" t="n">
        <v>1.15</v>
      </c>
      <c r="H1794" s="91" t="n">
        <f aca="false">G1794*0.95</f>
        <v>1.0925</v>
      </c>
      <c r="I1794" s="68" t="s">
        <v>205</v>
      </c>
      <c r="J1794" s="183" t="s">
        <v>28</v>
      </c>
      <c r="K1794" s="250" t="n">
        <f aca="false">H1794*2</f>
        <v>2.185</v>
      </c>
      <c r="L1794" s="70"/>
      <c r="M1794" s="70"/>
      <c r="N1794" s="71" t="n">
        <f aca="false">O1794*G1794</f>
        <v>0</v>
      </c>
      <c r="O1794" s="327" t="n">
        <f aca="false">M1794+L1794*F1794</f>
        <v>0</v>
      </c>
      <c r="P1794" s="328" t="s">
        <v>29</v>
      </c>
      <c r="Q1794" s="62" t="n">
        <f aca="false">L1794*H1794*F1794</f>
        <v>0</v>
      </c>
      <c r="R1794" s="62" t="n">
        <f aca="false">R1793+Q1794</f>
        <v>298.5375</v>
      </c>
    </row>
    <row r="1795" s="1" customFormat="true" ht="12.8" hidden="false" customHeight="false" outlineLevel="0" collapsed="false">
      <c r="A1795" s="93"/>
      <c r="B1795" s="93" t="s">
        <v>2751</v>
      </c>
      <c r="C1795" s="135" t="s">
        <v>2761</v>
      </c>
      <c r="D1795" s="215" t="s">
        <v>2762</v>
      </c>
      <c r="E1795" s="65" t="s">
        <v>1889</v>
      </c>
      <c r="F1795" s="65" t="n">
        <v>12</v>
      </c>
      <c r="G1795" s="66" t="n">
        <v>1.25</v>
      </c>
      <c r="H1795" s="91" t="n">
        <f aca="false">G1795*0.95</f>
        <v>1.1875</v>
      </c>
      <c r="I1795" s="68" t="s">
        <v>205</v>
      </c>
      <c r="J1795" s="183" t="s">
        <v>28</v>
      </c>
      <c r="K1795" s="250" t="n">
        <f aca="false">H1795*2</f>
        <v>2.375</v>
      </c>
      <c r="L1795" s="70"/>
      <c r="M1795" s="70"/>
      <c r="N1795" s="71" t="n">
        <f aca="false">O1795*G1795</f>
        <v>0</v>
      </c>
      <c r="O1795" s="327" t="n">
        <f aca="false">M1795+L1795*F1795</f>
        <v>0</v>
      </c>
      <c r="P1795" s="328" t="s">
        <v>29</v>
      </c>
      <c r="Q1795" s="62" t="n">
        <f aca="false">L1795*H1795*F1795</f>
        <v>0</v>
      </c>
      <c r="R1795" s="62" t="n">
        <f aca="false">R1794+Q1795</f>
        <v>298.5375</v>
      </c>
    </row>
    <row r="1796" s="1" customFormat="true" ht="12.8" hidden="false" customHeight="false" outlineLevel="0" collapsed="false">
      <c r="A1796" s="93"/>
      <c r="B1796" s="93" t="s">
        <v>2751</v>
      </c>
      <c r="C1796" s="95" t="s">
        <v>2763</v>
      </c>
      <c r="D1796" s="96" t="s">
        <v>2764</v>
      </c>
      <c r="E1796" s="76" t="s">
        <v>1889</v>
      </c>
      <c r="F1796" s="76" t="n">
        <v>12</v>
      </c>
      <c r="G1796" s="77" t="n">
        <v>1.21</v>
      </c>
      <c r="H1796" s="92" t="n">
        <f aca="false">G1796*0.95</f>
        <v>1.1495</v>
      </c>
      <c r="I1796" s="79" t="s">
        <v>205</v>
      </c>
      <c r="J1796" s="185" t="s">
        <v>28</v>
      </c>
      <c r="K1796" s="252" t="n">
        <f aca="false">H1796*2</f>
        <v>2.299</v>
      </c>
      <c r="L1796" s="81"/>
      <c r="M1796" s="81"/>
      <c r="N1796" s="82" t="n">
        <f aca="false">O1796*G1796</f>
        <v>0</v>
      </c>
      <c r="O1796" s="329" t="n">
        <f aca="false">M1796+L1796*F1796</f>
        <v>0</v>
      </c>
      <c r="P1796" s="330" t="s">
        <v>29</v>
      </c>
      <c r="Q1796" s="62" t="n">
        <f aca="false">L1796*H1796*F1796</f>
        <v>0</v>
      </c>
      <c r="R1796" s="62" t="n">
        <f aca="false">R1795+Q1796</f>
        <v>298.5375</v>
      </c>
    </row>
    <row r="1797" s="1" customFormat="true" ht="12.8" hidden="false" customHeight="false" outlineLevel="0" collapsed="false">
      <c r="A1797" s="93"/>
      <c r="B1797" s="93" t="s">
        <v>2751</v>
      </c>
      <c r="C1797" s="94" t="s">
        <v>2765</v>
      </c>
      <c r="D1797" s="245" t="s">
        <v>2766</v>
      </c>
      <c r="E1797" s="53" t="s">
        <v>1889</v>
      </c>
      <c r="F1797" s="53" t="n">
        <v>12</v>
      </c>
      <c r="G1797" s="54" t="n">
        <v>1.66</v>
      </c>
      <c r="H1797" s="90" t="n">
        <f aca="false">G1797*0.95</f>
        <v>1.577</v>
      </c>
      <c r="I1797" s="56" t="s">
        <v>205</v>
      </c>
      <c r="J1797" s="181" t="s">
        <v>28</v>
      </c>
      <c r="K1797" s="251" t="n">
        <f aca="false">H1797*2</f>
        <v>3.154</v>
      </c>
      <c r="L1797" s="58"/>
      <c r="M1797" s="58"/>
      <c r="N1797" s="59" t="n">
        <f aca="false">O1797*G1797</f>
        <v>0</v>
      </c>
      <c r="O1797" s="325" t="n">
        <f aca="false">M1797+L1797*F1797</f>
        <v>0</v>
      </c>
      <c r="P1797" s="326" t="s">
        <v>29</v>
      </c>
      <c r="Q1797" s="62" t="n">
        <f aca="false">L1797*H1797*F1797</f>
        <v>0</v>
      </c>
      <c r="R1797" s="62" t="n">
        <f aca="false">R1796+Q1797</f>
        <v>298.5375</v>
      </c>
    </row>
    <row r="1798" s="1" customFormat="true" ht="12.8" hidden="false" customHeight="false" outlineLevel="0" collapsed="false">
      <c r="A1798" s="93"/>
      <c r="B1798" s="93" t="s">
        <v>2751</v>
      </c>
      <c r="C1798" s="135" t="s">
        <v>2767</v>
      </c>
      <c r="D1798" s="215" t="s">
        <v>2768</v>
      </c>
      <c r="E1798" s="65" t="s">
        <v>1889</v>
      </c>
      <c r="F1798" s="65" t="n">
        <v>15</v>
      </c>
      <c r="G1798" s="66" t="n">
        <v>1.9</v>
      </c>
      <c r="H1798" s="91" t="n">
        <f aca="false">G1798*0.95</f>
        <v>1.805</v>
      </c>
      <c r="I1798" s="68" t="s">
        <v>205</v>
      </c>
      <c r="J1798" s="183" t="s">
        <v>28</v>
      </c>
      <c r="K1798" s="250" t="n">
        <f aca="false">H1798*2</f>
        <v>3.61</v>
      </c>
      <c r="L1798" s="70"/>
      <c r="M1798" s="70"/>
      <c r="N1798" s="71" t="n">
        <f aca="false">O1798*G1798</f>
        <v>0</v>
      </c>
      <c r="O1798" s="327" t="n">
        <f aca="false">M1798+L1798*F1798</f>
        <v>0</v>
      </c>
      <c r="P1798" s="328" t="s">
        <v>29</v>
      </c>
      <c r="Q1798" s="62" t="n">
        <f aca="false">L1798*H1798*F1798</f>
        <v>0</v>
      </c>
      <c r="R1798" s="62" t="n">
        <f aca="false">R1797+Q1798</f>
        <v>298.5375</v>
      </c>
    </row>
    <row r="1799" s="1" customFormat="true" ht="12.8" hidden="false" customHeight="false" outlineLevel="0" collapsed="false">
      <c r="A1799" s="93"/>
      <c r="B1799" s="93" t="s">
        <v>2751</v>
      </c>
      <c r="C1799" s="135" t="s">
        <v>2769</v>
      </c>
      <c r="D1799" s="215" t="s">
        <v>2770</v>
      </c>
      <c r="E1799" s="65" t="s">
        <v>1889</v>
      </c>
      <c r="F1799" s="65" t="n">
        <v>15</v>
      </c>
      <c r="G1799" s="66" t="n">
        <v>2.2</v>
      </c>
      <c r="H1799" s="91" t="n">
        <f aca="false">G1799*0.95</f>
        <v>2.09</v>
      </c>
      <c r="I1799" s="68" t="s">
        <v>205</v>
      </c>
      <c r="J1799" s="183" t="s">
        <v>28</v>
      </c>
      <c r="K1799" s="250" t="n">
        <f aca="false">H1799*2</f>
        <v>4.18</v>
      </c>
      <c r="L1799" s="70"/>
      <c r="M1799" s="70"/>
      <c r="N1799" s="71" t="n">
        <f aca="false">O1799*G1799</f>
        <v>0</v>
      </c>
      <c r="O1799" s="327" t="n">
        <f aca="false">M1799+L1799*F1799</f>
        <v>0</v>
      </c>
      <c r="P1799" s="328" t="s">
        <v>29</v>
      </c>
      <c r="Q1799" s="62" t="n">
        <f aca="false">L1799*H1799*F1799</f>
        <v>0</v>
      </c>
      <c r="R1799" s="62" t="n">
        <f aca="false">R1798+Q1799</f>
        <v>298.5375</v>
      </c>
    </row>
    <row r="1800" s="1" customFormat="true" ht="12.8" hidden="false" customHeight="false" outlineLevel="0" collapsed="false">
      <c r="A1800" s="93"/>
      <c r="B1800" s="93" t="s">
        <v>2751</v>
      </c>
      <c r="C1800" s="95" t="s">
        <v>2771</v>
      </c>
      <c r="D1800" s="96" t="s">
        <v>2772</v>
      </c>
      <c r="E1800" s="76" t="s">
        <v>1817</v>
      </c>
      <c r="F1800" s="76" t="n">
        <v>12</v>
      </c>
      <c r="G1800" s="77" t="n">
        <v>1.17</v>
      </c>
      <c r="H1800" s="92" t="n">
        <f aca="false">G1800*0.95</f>
        <v>1.1115</v>
      </c>
      <c r="I1800" s="79" t="s">
        <v>205</v>
      </c>
      <c r="J1800" s="185" t="s">
        <v>28</v>
      </c>
      <c r="K1800" s="252" t="n">
        <f aca="false">H1800*4</f>
        <v>4.446</v>
      </c>
      <c r="L1800" s="81"/>
      <c r="M1800" s="81"/>
      <c r="N1800" s="82" t="n">
        <f aca="false">O1800*G1800</f>
        <v>0</v>
      </c>
      <c r="O1800" s="329" t="n">
        <f aca="false">M1800+L1800*F1800</f>
        <v>0</v>
      </c>
      <c r="P1800" s="330" t="s">
        <v>29</v>
      </c>
      <c r="Q1800" s="62" t="n">
        <f aca="false">L1800*H1800*F1800</f>
        <v>0</v>
      </c>
      <c r="R1800" s="62" t="n">
        <f aca="false">R1799+Q1800</f>
        <v>298.5375</v>
      </c>
    </row>
    <row r="1801" customFormat="false" ht="22.05" hidden="false" customHeight="false" outlineLevel="0" collapsed="false">
      <c r="A1801" s="48"/>
      <c r="B1801" s="48" t="s">
        <v>2751</v>
      </c>
      <c r="D1801" s="5" t="s">
        <v>2773</v>
      </c>
      <c r="E1801" s="85"/>
      <c r="F1801" s="85"/>
      <c r="G1801" s="85"/>
      <c r="H1801" s="86"/>
      <c r="I1801" s="85"/>
      <c r="J1801" s="85"/>
      <c r="K1801" s="253"/>
      <c r="L1801" s="88"/>
      <c r="M1801" s="88"/>
      <c r="O1801" s="88"/>
      <c r="P1801" s="89"/>
      <c r="Q1801" s="62" t="n">
        <f aca="false">L1801*H1801*F1801</f>
        <v>0</v>
      </c>
      <c r="R1801" s="62" t="n">
        <f aca="false">R1800+Q1801</f>
        <v>298.5375</v>
      </c>
      <c r="S1801" s="1"/>
      <c r="T1801" s="1"/>
      <c r="U1801" s="1"/>
      <c r="V1801" s="1"/>
      <c r="W1801" s="1"/>
      <c r="X1801" s="1"/>
      <c r="Y1801" s="1"/>
    </row>
    <row r="1802" s="1" customFormat="true" ht="12.8" hidden="false" customHeight="false" outlineLevel="0" collapsed="false">
      <c r="A1802" s="93"/>
      <c r="B1802" s="93" t="s">
        <v>2751</v>
      </c>
      <c r="C1802" s="94" t="s">
        <v>2774</v>
      </c>
      <c r="D1802" s="245" t="s">
        <v>2775</v>
      </c>
      <c r="E1802" s="53" t="s">
        <v>1889</v>
      </c>
      <c r="F1802" s="53" t="n">
        <v>12</v>
      </c>
      <c r="G1802" s="54" t="n">
        <v>1.25</v>
      </c>
      <c r="H1802" s="90" t="n">
        <f aca="false">G1802*0.95</f>
        <v>1.1875</v>
      </c>
      <c r="I1802" s="56" t="s">
        <v>205</v>
      </c>
      <c r="J1802" s="181" t="s">
        <v>28</v>
      </c>
      <c r="K1802" s="251" t="n">
        <f aca="false">H1802*2</f>
        <v>2.375</v>
      </c>
      <c r="L1802" s="58"/>
      <c r="M1802" s="58"/>
      <c r="N1802" s="59" t="n">
        <f aca="false">O1802*G1802</f>
        <v>0</v>
      </c>
      <c r="O1802" s="325" t="n">
        <f aca="false">M1802+L1802*F1802</f>
        <v>0</v>
      </c>
      <c r="P1802" s="326" t="s">
        <v>29</v>
      </c>
      <c r="Q1802" s="62" t="n">
        <f aca="false">L1802*H1802*F1802</f>
        <v>0</v>
      </c>
      <c r="R1802" s="62" t="n">
        <f aca="false">R1801+Q1802</f>
        <v>298.5375</v>
      </c>
    </row>
    <row r="1803" s="1" customFormat="true" ht="12.8" hidden="false" customHeight="false" outlineLevel="0" collapsed="false">
      <c r="A1803" s="93"/>
      <c r="B1803" s="93" t="s">
        <v>2751</v>
      </c>
      <c r="C1803" s="135" t="s">
        <v>2776</v>
      </c>
      <c r="D1803" s="215" t="s">
        <v>2777</v>
      </c>
      <c r="E1803" s="65" t="s">
        <v>1889</v>
      </c>
      <c r="F1803" s="65" t="n">
        <v>12</v>
      </c>
      <c r="G1803" s="66" t="n">
        <v>1.24</v>
      </c>
      <c r="H1803" s="91" t="n">
        <f aca="false">G1803*0.95</f>
        <v>1.178</v>
      </c>
      <c r="I1803" s="68" t="s">
        <v>205</v>
      </c>
      <c r="J1803" s="183" t="s">
        <v>28</v>
      </c>
      <c r="K1803" s="250" t="n">
        <f aca="false">H1803*2</f>
        <v>2.356</v>
      </c>
      <c r="L1803" s="70"/>
      <c r="M1803" s="70"/>
      <c r="N1803" s="71" t="n">
        <f aca="false">O1803*G1803</f>
        <v>0</v>
      </c>
      <c r="O1803" s="327" t="n">
        <f aca="false">M1803+L1803*F1803</f>
        <v>0</v>
      </c>
      <c r="P1803" s="328" t="s">
        <v>29</v>
      </c>
      <c r="Q1803" s="62" t="n">
        <f aca="false">L1803*H1803*F1803</f>
        <v>0</v>
      </c>
      <c r="R1803" s="62" t="n">
        <f aca="false">R1802+Q1803</f>
        <v>298.5375</v>
      </c>
    </row>
    <row r="1804" s="1" customFormat="true" ht="12.8" hidden="false" customHeight="false" outlineLevel="0" collapsed="false">
      <c r="A1804" s="93"/>
      <c r="B1804" s="93" t="s">
        <v>2751</v>
      </c>
      <c r="C1804" s="95" t="s">
        <v>2778</v>
      </c>
      <c r="D1804" s="96" t="s">
        <v>2779</v>
      </c>
      <c r="E1804" s="76" t="s">
        <v>1889</v>
      </c>
      <c r="F1804" s="76" t="n">
        <v>12</v>
      </c>
      <c r="G1804" s="77" t="n">
        <v>1.15</v>
      </c>
      <c r="H1804" s="92" t="n">
        <f aca="false">G1804*0.95</f>
        <v>1.0925</v>
      </c>
      <c r="I1804" s="79" t="s">
        <v>205</v>
      </c>
      <c r="J1804" s="185" t="s">
        <v>28</v>
      </c>
      <c r="K1804" s="252" t="n">
        <f aca="false">H1804*2</f>
        <v>2.185</v>
      </c>
      <c r="L1804" s="81"/>
      <c r="M1804" s="81"/>
      <c r="N1804" s="82" t="n">
        <f aca="false">O1804*G1804</f>
        <v>0</v>
      </c>
      <c r="O1804" s="329" t="n">
        <f aca="false">M1804+L1804*F1804</f>
        <v>0</v>
      </c>
      <c r="P1804" s="330" t="s">
        <v>29</v>
      </c>
      <c r="Q1804" s="62" t="n">
        <f aca="false">L1804*H1804*F1804</f>
        <v>0</v>
      </c>
      <c r="R1804" s="62" t="n">
        <f aca="false">R1803+Q1804</f>
        <v>298.5375</v>
      </c>
    </row>
    <row r="1805" s="1" customFormat="true" ht="12.8" hidden="false" customHeight="false" outlineLevel="0" collapsed="false">
      <c r="A1805" s="93"/>
      <c r="B1805" s="93" t="s">
        <v>2751</v>
      </c>
      <c r="C1805" s="94" t="s">
        <v>2780</v>
      </c>
      <c r="D1805" s="245" t="s">
        <v>2781</v>
      </c>
      <c r="E1805" s="53" t="s">
        <v>1889</v>
      </c>
      <c r="F1805" s="53" t="n">
        <v>12</v>
      </c>
      <c r="G1805" s="54" t="n">
        <v>1.15</v>
      </c>
      <c r="H1805" s="90" t="n">
        <f aca="false">G1805*0.95</f>
        <v>1.0925</v>
      </c>
      <c r="I1805" s="56" t="s">
        <v>205</v>
      </c>
      <c r="J1805" s="181" t="s">
        <v>28</v>
      </c>
      <c r="K1805" s="251" t="n">
        <f aca="false">H1805*2</f>
        <v>2.185</v>
      </c>
      <c r="L1805" s="58"/>
      <c r="M1805" s="58"/>
      <c r="N1805" s="59" t="n">
        <f aca="false">O1805*G1805</f>
        <v>0</v>
      </c>
      <c r="O1805" s="325" t="n">
        <f aca="false">M1805+L1805*F1805</f>
        <v>0</v>
      </c>
      <c r="P1805" s="326" t="s">
        <v>29</v>
      </c>
      <c r="Q1805" s="62" t="n">
        <f aca="false">L1805*H1805*F1805</f>
        <v>0</v>
      </c>
      <c r="R1805" s="62" t="n">
        <f aca="false">R1804+Q1805</f>
        <v>298.5375</v>
      </c>
    </row>
    <row r="1806" s="1" customFormat="true" ht="12.8" hidden="false" customHeight="false" outlineLevel="0" collapsed="false">
      <c r="A1806" s="93"/>
      <c r="B1806" s="93" t="s">
        <v>2751</v>
      </c>
      <c r="C1806" s="95" t="s">
        <v>2782</v>
      </c>
      <c r="D1806" s="96" t="s">
        <v>2783</v>
      </c>
      <c r="E1806" s="76" t="s">
        <v>1889</v>
      </c>
      <c r="F1806" s="76" t="n">
        <v>12</v>
      </c>
      <c r="G1806" s="77" t="n">
        <v>1.27</v>
      </c>
      <c r="H1806" s="92" t="n">
        <f aca="false">G1806*0.95</f>
        <v>1.2065</v>
      </c>
      <c r="I1806" s="79" t="s">
        <v>205</v>
      </c>
      <c r="J1806" s="185" t="s">
        <v>28</v>
      </c>
      <c r="K1806" s="252" t="n">
        <f aca="false">H1806*2</f>
        <v>2.413</v>
      </c>
      <c r="L1806" s="81"/>
      <c r="M1806" s="81"/>
      <c r="N1806" s="82" t="n">
        <f aca="false">O1806*G1806</f>
        <v>0</v>
      </c>
      <c r="O1806" s="329" t="n">
        <f aca="false">M1806+L1806*F1806</f>
        <v>0</v>
      </c>
      <c r="P1806" s="330" t="s">
        <v>29</v>
      </c>
      <c r="Q1806" s="62" t="n">
        <f aca="false">L1806*H1806*F1806</f>
        <v>0</v>
      </c>
      <c r="R1806" s="62" t="n">
        <f aca="false">R1805+Q1806</f>
        <v>298.5375</v>
      </c>
    </row>
    <row r="1807" customFormat="false" ht="22.05" hidden="false" customHeight="false" outlineLevel="0" collapsed="false">
      <c r="A1807" s="48"/>
      <c r="B1807" s="48" t="s">
        <v>2751</v>
      </c>
      <c r="D1807" s="5" t="s">
        <v>2784</v>
      </c>
      <c r="E1807" s="85"/>
      <c r="F1807" s="85"/>
      <c r="G1807" s="85"/>
      <c r="H1807" s="86"/>
      <c r="I1807" s="85"/>
      <c r="J1807" s="85"/>
      <c r="K1807" s="253"/>
      <c r="L1807" s="88"/>
      <c r="M1807" s="88"/>
      <c r="O1807" s="88"/>
      <c r="P1807" s="89"/>
      <c r="Q1807" s="62" t="n">
        <f aca="false">L1807*H1807*F1807</f>
        <v>0</v>
      </c>
      <c r="R1807" s="62" t="n">
        <f aca="false">R1806+Q1807</f>
        <v>298.5375</v>
      </c>
      <c r="S1807" s="1"/>
      <c r="T1807" s="1"/>
      <c r="U1807" s="1"/>
      <c r="V1807" s="1"/>
      <c r="W1807" s="1"/>
      <c r="X1807" s="1"/>
      <c r="Y1807" s="1"/>
    </row>
    <row r="1808" s="1" customFormat="true" ht="12.8" hidden="false" customHeight="false" outlineLevel="0" collapsed="false">
      <c r="A1808" s="93"/>
      <c r="B1808" s="93" t="s">
        <v>2751</v>
      </c>
      <c r="C1808" s="94" t="s">
        <v>2785</v>
      </c>
      <c r="D1808" s="245" t="s">
        <v>2786</v>
      </c>
      <c r="E1808" s="53" t="s">
        <v>1889</v>
      </c>
      <c r="F1808" s="53" t="n">
        <v>12</v>
      </c>
      <c r="G1808" s="54" t="n">
        <v>2.29</v>
      </c>
      <c r="H1808" s="90" t="n">
        <f aca="false">G1808*0.95</f>
        <v>2.1755</v>
      </c>
      <c r="I1808" s="56" t="s">
        <v>205</v>
      </c>
      <c r="J1808" s="181" t="s">
        <v>28</v>
      </c>
      <c r="K1808" s="251" t="n">
        <f aca="false">H1808*2</f>
        <v>4.351</v>
      </c>
      <c r="L1808" s="58"/>
      <c r="M1808" s="58"/>
      <c r="N1808" s="59" t="n">
        <f aca="false">O1808*G1808</f>
        <v>0</v>
      </c>
      <c r="O1808" s="325" t="n">
        <f aca="false">M1808+L1808*F1808</f>
        <v>0</v>
      </c>
      <c r="P1808" s="326" t="s">
        <v>29</v>
      </c>
      <c r="Q1808" s="62" t="n">
        <f aca="false">L1808*H1808*F1808</f>
        <v>0</v>
      </c>
      <c r="R1808" s="62" t="n">
        <f aca="false">R1807+Q1808</f>
        <v>298.5375</v>
      </c>
    </row>
    <row r="1809" s="1" customFormat="true" ht="12.8" hidden="false" customHeight="false" outlineLevel="0" collapsed="false">
      <c r="A1809" s="93"/>
      <c r="B1809" s="93" t="s">
        <v>2751</v>
      </c>
      <c r="C1809" s="135" t="s">
        <v>2787</v>
      </c>
      <c r="D1809" s="215" t="s">
        <v>2788</v>
      </c>
      <c r="E1809" s="65" t="s">
        <v>1889</v>
      </c>
      <c r="F1809" s="65" t="n">
        <v>12</v>
      </c>
      <c r="G1809" s="66" t="n">
        <v>2.25</v>
      </c>
      <c r="H1809" s="91" t="n">
        <f aca="false">G1809*0.95</f>
        <v>2.1375</v>
      </c>
      <c r="I1809" s="68" t="s">
        <v>205</v>
      </c>
      <c r="J1809" s="183" t="s">
        <v>28</v>
      </c>
      <c r="K1809" s="250" t="n">
        <f aca="false">H1809*2</f>
        <v>4.275</v>
      </c>
      <c r="L1809" s="81"/>
      <c r="M1809" s="81"/>
      <c r="N1809" s="71" t="n">
        <f aca="false">O1809*G1809</f>
        <v>0</v>
      </c>
      <c r="O1809" s="327" t="n">
        <f aca="false">M1809+L1809*F1809</f>
        <v>0</v>
      </c>
      <c r="P1809" s="328" t="s">
        <v>29</v>
      </c>
      <c r="Q1809" s="62" t="n">
        <f aca="false">L1809*H1809*F1809</f>
        <v>0</v>
      </c>
      <c r="R1809" s="62" t="n">
        <f aca="false">R1808+Q1809</f>
        <v>298.5375</v>
      </c>
    </row>
    <row r="1810" s="1" customFormat="true" ht="12.8" hidden="false" customHeight="false" outlineLevel="0" collapsed="false">
      <c r="A1810" s="93"/>
      <c r="B1810" s="93" t="s">
        <v>2751</v>
      </c>
      <c r="C1810" s="94" t="s">
        <v>2789</v>
      </c>
      <c r="D1810" s="245" t="s">
        <v>2790</v>
      </c>
      <c r="E1810" s="53" t="s">
        <v>1889</v>
      </c>
      <c r="F1810" s="53" t="n">
        <v>8</v>
      </c>
      <c r="G1810" s="54" t="n">
        <v>2.62</v>
      </c>
      <c r="H1810" s="90" t="n">
        <f aca="false">G1810*0.95</f>
        <v>2.489</v>
      </c>
      <c r="I1810" s="56" t="s">
        <v>205</v>
      </c>
      <c r="J1810" s="181" t="s">
        <v>28</v>
      </c>
      <c r="K1810" s="251" t="n">
        <f aca="false">H1810*2</f>
        <v>4.978</v>
      </c>
      <c r="L1810" s="58"/>
      <c r="M1810" s="58"/>
      <c r="N1810" s="59" t="n">
        <f aca="false">O1810*G1810</f>
        <v>0</v>
      </c>
      <c r="O1810" s="325" t="n">
        <f aca="false">M1810+L1810*F1810</f>
        <v>0</v>
      </c>
      <c r="P1810" s="326" t="s">
        <v>29</v>
      </c>
      <c r="Q1810" s="62" t="n">
        <f aca="false">L1810*H1810*F1810</f>
        <v>0</v>
      </c>
      <c r="R1810" s="62" t="n">
        <f aca="false">R1809+Q1810</f>
        <v>298.5375</v>
      </c>
    </row>
    <row r="1811" s="1" customFormat="true" ht="12.8" hidden="false" customHeight="false" outlineLevel="0" collapsed="false">
      <c r="A1811" s="93"/>
      <c r="B1811" s="93" t="s">
        <v>2751</v>
      </c>
      <c r="C1811" s="95" t="s">
        <v>2791</v>
      </c>
      <c r="D1811" s="96" t="s">
        <v>2792</v>
      </c>
      <c r="E1811" s="76" t="s">
        <v>1889</v>
      </c>
      <c r="F1811" s="76" t="n">
        <v>8</v>
      </c>
      <c r="G1811" s="77" t="n">
        <v>2.62</v>
      </c>
      <c r="H1811" s="92" t="n">
        <f aca="false">G1811*0.95</f>
        <v>2.489</v>
      </c>
      <c r="I1811" s="79" t="s">
        <v>205</v>
      </c>
      <c r="J1811" s="185" t="s">
        <v>28</v>
      </c>
      <c r="K1811" s="252" t="n">
        <f aca="false">H1811*2</f>
        <v>4.978</v>
      </c>
      <c r="L1811" s="81"/>
      <c r="M1811" s="81"/>
      <c r="N1811" s="82" t="n">
        <f aca="false">O1811*G1811</f>
        <v>0</v>
      </c>
      <c r="O1811" s="329" t="n">
        <f aca="false">M1811+L1811*F1811</f>
        <v>0</v>
      </c>
      <c r="P1811" s="330" t="s">
        <v>29</v>
      </c>
      <c r="Q1811" s="62" t="n">
        <f aca="false">L1811*H1811*F1811</f>
        <v>0</v>
      </c>
      <c r="R1811" s="62" t="n">
        <f aca="false">R1810+Q1811</f>
        <v>298.5375</v>
      </c>
    </row>
    <row r="1812" customFormat="false" ht="22.05" hidden="false" customHeight="false" outlineLevel="0" collapsed="false">
      <c r="A1812" s="48"/>
      <c r="B1812" s="48" t="s">
        <v>2751</v>
      </c>
      <c r="D1812" s="5" t="s">
        <v>2793</v>
      </c>
      <c r="E1812" s="85"/>
      <c r="F1812" s="85"/>
      <c r="G1812" s="85"/>
      <c r="H1812" s="86"/>
      <c r="I1812" s="85"/>
      <c r="J1812" s="85"/>
      <c r="K1812" s="253"/>
      <c r="L1812" s="88"/>
      <c r="M1812" s="88"/>
      <c r="O1812" s="88"/>
      <c r="P1812" s="89"/>
      <c r="Q1812" s="62" t="n">
        <f aca="false">L1812*H1812*F1812</f>
        <v>0</v>
      </c>
      <c r="R1812" s="62" t="n">
        <f aca="false">R1811+Q1812</f>
        <v>298.5375</v>
      </c>
      <c r="S1812" s="1"/>
      <c r="T1812" s="1"/>
      <c r="U1812" s="1"/>
      <c r="V1812" s="1"/>
      <c r="W1812" s="1"/>
      <c r="X1812" s="1"/>
      <c r="Y1812" s="1"/>
    </row>
    <row r="1813" s="1" customFormat="true" ht="12.8" hidden="false" customHeight="false" outlineLevel="0" collapsed="false">
      <c r="A1813" s="93"/>
      <c r="B1813" s="93" t="s">
        <v>2751</v>
      </c>
      <c r="C1813" s="94" t="s">
        <v>2794</v>
      </c>
      <c r="D1813" s="245" t="s">
        <v>2795</v>
      </c>
      <c r="E1813" s="53" t="s">
        <v>1889</v>
      </c>
      <c r="F1813" s="53" t="n">
        <v>6</v>
      </c>
      <c r="G1813" s="54" t="n">
        <v>3.09</v>
      </c>
      <c r="H1813" s="90" t="n">
        <f aca="false">G1813*0.95</f>
        <v>2.9355</v>
      </c>
      <c r="I1813" s="56" t="s">
        <v>205</v>
      </c>
      <c r="J1813" s="181" t="s">
        <v>28</v>
      </c>
      <c r="K1813" s="251" t="n">
        <f aca="false">H1813*2</f>
        <v>5.871</v>
      </c>
      <c r="L1813" s="58" t="n">
        <v>1</v>
      </c>
      <c r="M1813" s="58"/>
      <c r="N1813" s="59" t="n">
        <f aca="false">O1813*G1813</f>
        <v>18.54</v>
      </c>
      <c r="O1813" s="325" t="n">
        <f aca="false">M1813+L1813*F1813</f>
        <v>6</v>
      </c>
      <c r="P1813" s="326" t="s">
        <v>29</v>
      </c>
      <c r="Q1813" s="62" t="n">
        <f aca="false">L1813*H1813*F1813</f>
        <v>17.613</v>
      </c>
      <c r="R1813" s="62" t="n">
        <f aca="false">R1812+Q1813</f>
        <v>316.1505</v>
      </c>
    </row>
    <row r="1814" s="1" customFormat="true" ht="12.8" hidden="false" customHeight="false" outlineLevel="0" collapsed="false">
      <c r="A1814" s="93"/>
      <c r="B1814" s="93" t="s">
        <v>2751</v>
      </c>
      <c r="C1814" s="95" t="s">
        <v>2796</v>
      </c>
      <c r="D1814" s="96" t="s">
        <v>2797</v>
      </c>
      <c r="E1814" s="76" t="s">
        <v>1889</v>
      </c>
      <c r="F1814" s="76" t="n">
        <v>12</v>
      </c>
      <c r="G1814" s="77" t="n">
        <v>1.11</v>
      </c>
      <c r="H1814" s="92" t="n">
        <f aca="false">G1814*0.95</f>
        <v>1.0545</v>
      </c>
      <c r="I1814" s="79" t="s">
        <v>205</v>
      </c>
      <c r="J1814" s="185" t="s">
        <v>28</v>
      </c>
      <c r="K1814" s="252" t="n">
        <f aca="false">H1814*2</f>
        <v>2.109</v>
      </c>
      <c r="L1814" s="81"/>
      <c r="M1814" s="81"/>
      <c r="N1814" s="82" t="n">
        <f aca="false">O1814*G1814</f>
        <v>0</v>
      </c>
      <c r="O1814" s="329" t="n">
        <f aca="false">M1814+L1814*F1814</f>
        <v>0</v>
      </c>
      <c r="P1814" s="330" t="s">
        <v>29</v>
      </c>
      <c r="Q1814" s="62" t="n">
        <f aca="false">L1814*H1814*F1814</f>
        <v>0</v>
      </c>
      <c r="R1814" s="62" t="n">
        <f aca="false">R1813+Q1814</f>
        <v>316.1505</v>
      </c>
    </row>
    <row r="1815" customFormat="false" ht="22.05" hidden="false" customHeight="false" outlineLevel="0" collapsed="false">
      <c r="A1815" s="48" t="s">
        <v>50</v>
      </c>
      <c r="B1815" s="48" t="s">
        <v>2751</v>
      </c>
      <c r="D1815" s="5" t="s">
        <v>2798</v>
      </c>
      <c r="E1815" s="85"/>
      <c r="F1815" s="85"/>
      <c r="G1815" s="85"/>
      <c r="H1815" s="86"/>
      <c r="I1815" s="85"/>
      <c r="J1815" s="85"/>
      <c r="K1815" s="253"/>
      <c r="L1815" s="5"/>
      <c r="M1815" s="5"/>
      <c r="N1815" s="5"/>
      <c r="O1815" s="5"/>
      <c r="P1815" s="5"/>
      <c r="Q1815" s="62" t="n">
        <f aca="false">L1815*H1815*F1815</f>
        <v>0</v>
      </c>
      <c r="R1815" s="62" t="n">
        <f aca="false">R1814+Q1815</f>
        <v>316.1505</v>
      </c>
      <c r="S1815" s="1"/>
      <c r="T1815" s="1"/>
      <c r="U1815" s="1"/>
      <c r="V1815" s="1"/>
      <c r="W1815" s="1"/>
      <c r="X1815" s="1"/>
      <c r="Y1815" s="1"/>
    </row>
    <row r="1816" s="1" customFormat="true" ht="12.8" hidden="false" customHeight="false" outlineLevel="0" collapsed="false">
      <c r="A1816" s="93" t="s">
        <v>50</v>
      </c>
      <c r="B1816" s="93" t="s">
        <v>2751</v>
      </c>
      <c r="C1816" s="94" t="s">
        <v>2799</v>
      </c>
      <c r="D1816" s="245" t="s">
        <v>2800</v>
      </c>
      <c r="E1816" s="53" t="s">
        <v>1885</v>
      </c>
      <c r="F1816" s="53" t="n">
        <v>1</v>
      </c>
      <c r="G1816" s="54" t="n">
        <v>9.89</v>
      </c>
      <c r="H1816" s="90" t="n">
        <f aca="false">G1816*0.95</f>
        <v>9.3955</v>
      </c>
      <c r="I1816" s="56" t="s">
        <v>205</v>
      </c>
      <c r="J1816" s="181" t="s">
        <v>28</v>
      </c>
      <c r="K1816" s="251" t="n">
        <f aca="false">H1816/5</f>
        <v>1.8791</v>
      </c>
      <c r="L1816" s="58"/>
      <c r="M1816" s="58"/>
      <c r="N1816" s="59" t="n">
        <f aca="false">O1816*G1816</f>
        <v>0</v>
      </c>
      <c r="O1816" s="325" t="n">
        <f aca="false">M1816+L1816*F1816</f>
        <v>0</v>
      </c>
      <c r="P1816" s="326" t="s">
        <v>29</v>
      </c>
      <c r="Q1816" s="62" t="n">
        <f aca="false">L1816*H1816*F1816</f>
        <v>0</v>
      </c>
      <c r="R1816" s="62" t="n">
        <f aca="false">R1815+Q1816</f>
        <v>316.1505</v>
      </c>
    </row>
    <row r="1817" s="1" customFormat="true" ht="12.8" hidden="false" customHeight="false" outlineLevel="0" collapsed="false">
      <c r="A1817" s="93" t="s">
        <v>50</v>
      </c>
      <c r="B1817" s="93" t="s">
        <v>2751</v>
      </c>
      <c r="C1817" s="135" t="s">
        <v>2801</v>
      </c>
      <c r="D1817" s="215" t="s">
        <v>2802</v>
      </c>
      <c r="E1817" s="65" t="s">
        <v>1885</v>
      </c>
      <c r="F1817" s="65" t="n">
        <v>1</v>
      </c>
      <c r="G1817" s="66" t="n">
        <v>9.89</v>
      </c>
      <c r="H1817" s="91" t="n">
        <f aca="false">G1817*0.95</f>
        <v>9.3955</v>
      </c>
      <c r="I1817" s="68" t="s">
        <v>205</v>
      </c>
      <c r="J1817" s="183" t="s">
        <v>28</v>
      </c>
      <c r="K1817" s="250" t="n">
        <f aca="false">H1817/5</f>
        <v>1.8791</v>
      </c>
      <c r="L1817" s="70"/>
      <c r="M1817" s="70"/>
      <c r="N1817" s="71" t="n">
        <f aca="false">O1817*G1817</f>
        <v>0</v>
      </c>
      <c r="O1817" s="327" t="n">
        <f aca="false">M1817+L1817*F1817</f>
        <v>0</v>
      </c>
      <c r="P1817" s="328" t="s">
        <v>29</v>
      </c>
      <c r="Q1817" s="62" t="n">
        <f aca="false">L1817*H1817*F1817</f>
        <v>0</v>
      </c>
      <c r="R1817" s="62" t="n">
        <f aca="false">R1816+Q1817</f>
        <v>316.1505</v>
      </c>
    </row>
    <row r="1818" s="1" customFormat="true" ht="12.8" hidden="false" customHeight="false" outlineLevel="0" collapsed="false">
      <c r="A1818" s="93" t="s">
        <v>50</v>
      </c>
      <c r="B1818" s="93" t="s">
        <v>2751</v>
      </c>
      <c r="C1818" s="135" t="s">
        <v>2803</v>
      </c>
      <c r="D1818" s="215" t="s">
        <v>2758</v>
      </c>
      <c r="E1818" s="65" t="s">
        <v>1885</v>
      </c>
      <c r="F1818" s="65" t="n">
        <v>1</v>
      </c>
      <c r="G1818" s="66" t="n">
        <v>9.89</v>
      </c>
      <c r="H1818" s="91" t="n">
        <f aca="false">G1818*0.95</f>
        <v>9.3955</v>
      </c>
      <c r="I1818" s="68" t="s">
        <v>205</v>
      </c>
      <c r="J1818" s="183" t="s">
        <v>28</v>
      </c>
      <c r="K1818" s="250" t="n">
        <f aca="false">H1818/5</f>
        <v>1.8791</v>
      </c>
      <c r="L1818" s="70"/>
      <c r="M1818" s="70"/>
      <c r="N1818" s="71" t="n">
        <f aca="false">O1818*G1818</f>
        <v>0</v>
      </c>
      <c r="O1818" s="327" t="n">
        <f aca="false">M1818+L1818*F1818</f>
        <v>0</v>
      </c>
      <c r="P1818" s="328" t="s">
        <v>29</v>
      </c>
      <c r="Q1818" s="62" t="n">
        <f aca="false">L1818*H1818*F1818</f>
        <v>0</v>
      </c>
      <c r="R1818" s="62" t="n">
        <f aca="false">R1817+Q1818</f>
        <v>316.1505</v>
      </c>
    </row>
    <row r="1819" s="1" customFormat="true" ht="12.8" hidden="false" customHeight="false" outlineLevel="0" collapsed="false">
      <c r="A1819" s="93" t="s">
        <v>50</v>
      </c>
      <c r="B1819" s="93" t="s">
        <v>2751</v>
      </c>
      <c r="C1819" s="135" t="s">
        <v>2804</v>
      </c>
      <c r="D1819" s="215" t="s">
        <v>2760</v>
      </c>
      <c r="E1819" s="65" t="s">
        <v>1885</v>
      </c>
      <c r="F1819" s="65" t="n">
        <v>1</v>
      </c>
      <c r="G1819" s="66" t="n">
        <v>9.89</v>
      </c>
      <c r="H1819" s="91" t="n">
        <f aca="false">G1819*0.95</f>
        <v>9.3955</v>
      </c>
      <c r="I1819" s="68" t="s">
        <v>205</v>
      </c>
      <c r="J1819" s="183" t="s">
        <v>28</v>
      </c>
      <c r="K1819" s="250" t="n">
        <f aca="false">H1819/5</f>
        <v>1.8791</v>
      </c>
      <c r="L1819" s="70"/>
      <c r="M1819" s="70"/>
      <c r="N1819" s="71" t="n">
        <f aca="false">O1819*G1819</f>
        <v>0</v>
      </c>
      <c r="O1819" s="327" t="n">
        <f aca="false">M1819+L1819*F1819</f>
        <v>0</v>
      </c>
      <c r="P1819" s="328" t="s">
        <v>29</v>
      </c>
      <c r="Q1819" s="62" t="n">
        <f aca="false">L1819*H1819*F1819</f>
        <v>0</v>
      </c>
      <c r="R1819" s="62" t="n">
        <f aca="false">R1818+Q1819</f>
        <v>316.1505</v>
      </c>
    </row>
    <row r="1820" s="1" customFormat="true" ht="12.8" hidden="false" customHeight="false" outlineLevel="0" collapsed="false">
      <c r="A1820" s="93" t="s">
        <v>50</v>
      </c>
      <c r="B1820" s="93" t="s">
        <v>2751</v>
      </c>
      <c r="C1820" s="135" t="s">
        <v>2805</v>
      </c>
      <c r="D1820" s="215" t="s">
        <v>2806</v>
      </c>
      <c r="E1820" s="65" t="s">
        <v>1885</v>
      </c>
      <c r="F1820" s="65" t="n">
        <v>1</v>
      </c>
      <c r="G1820" s="66" t="n">
        <v>9.89</v>
      </c>
      <c r="H1820" s="91" t="n">
        <f aca="false">G1820*0.95</f>
        <v>9.3955</v>
      </c>
      <c r="I1820" s="68" t="s">
        <v>205</v>
      </c>
      <c r="J1820" s="183" t="s">
        <v>28</v>
      </c>
      <c r="K1820" s="250" t="n">
        <f aca="false">H1820/5</f>
        <v>1.8791</v>
      </c>
      <c r="L1820" s="70"/>
      <c r="M1820" s="70"/>
      <c r="N1820" s="71" t="n">
        <f aca="false">O1820*G1820</f>
        <v>0</v>
      </c>
      <c r="O1820" s="327" t="n">
        <f aca="false">M1820+L1820*F1820</f>
        <v>0</v>
      </c>
      <c r="P1820" s="328" t="s">
        <v>29</v>
      </c>
      <c r="Q1820" s="62" t="n">
        <f aca="false">L1820*H1820*F1820</f>
        <v>0</v>
      </c>
      <c r="R1820" s="62" t="n">
        <f aca="false">R1819+Q1820</f>
        <v>316.1505</v>
      </c>
    </row>
    <row r="1821" s="1" customFormat="true" ht="12.8" hidden="false" customHeight="false" outlineLevel="0" collapsed="false">
      <c r="A1821" s="93" t="s">
        <v>50</v>
      </c>
      <c r="B1821" s="93" t="s">
        <v>2751</v>
      </c>
      <c r="C1821" s="135" t="s">
        <v>2807</v>
      </c>
      <c r="D1821" s="215" t="s">
        <v>2762</v>
      </c>
      <c r="E1821" s="65" t="s">
        <v>1885</v>
      </c>
      <c r="F1821" s="65" t="n">
        <v>1</v>
      </c>
      <c r="G1821" s="66" t="n">
        <v>10</v>
      </c>
      <c r="H1821" s="91" t="n">
        <f aca="false">G1821*0.95</f>
        <v>9.5</v>
      </c>
      <c r="I1821" s="68" t="s">
        <v>205</v>
      </c>
      <c r="J1821" s="183" t="s">
        <v>28</v>
      </c>
      <c r="K1821" s="250" t="n">
        <f aca="false">H1821/5</f>
        <v>1.9</v>
      </c>
      <c r="L1821" s="70"/>
      <c r="M1821" s="70"/>
      <c r="N1821" s="71" t="n">
        <f aca="false">O1821*G1821</f>
        <v>0</v>
      </c>
      <c r="O1821" s="327" t="n">
        <f aca="false">M1821+L1821*F1821</f>
        <v>0</v>
      </c>
      <c r="P1821" s="328" t="s">
        <v>29</v>
      </c>
      <c r="Q1821" s="62" t="n">
        <f aca="false">L1821*H1821*F1821</f>
        <v>0</v>
      </c>
      <c r="R1821" s="62" t="n">
        <f aca="false">R1820+Q1821</f>
        <v>316.1505</v>
      </c>
    </row>
    <row r="1822" s="1" customFormat="true" ht="12.8" hidden="false" customHeight="false" outlineLevel="0" collapsed="false">
      <c r="A1822" s="93" t="s">
        <v>50</v>
      </c>
      <c r="B1822" s="93" t="s">
        <v>2751</v>
      </c>
      <c r="C1822" s="135" t="s">
        <v>2808</v>
      </c>
      <c r="D1822" s="215" t="s">
        <v>2809</v>
      </c>
      <c r="E1822" s="65" t="s">
        <v>1885</v>
      </c>
      <c r="F1822" s="65" t="n">
        <v>1</v>
      </c>
      <c r="G1822" s="66" t="n">
        <v>9.89</v>
      </c>
      <c r="H1822" s="91" t="n">
        <f aca="false">G1822*0.95</f>
        <v>9.3955</v>
      </c>
      <c r="I1822" s="68" t="s">
        <v>205</v>
      </c>
      <c r="J1822" s="183" t="s">
        <v>28</v>
      </c>
      <c r="K1822" s="250" t="n">
        <f aca="false">H1822/5</f>
        <v>1.8791</v>
      </c>
      <c r="L1822" s="70"/>
      <c r="M1822" s="70"/>
      <c r="N1822" s="71" t="n">
        <f aca="false">O1822*G1822</f>
        <v>0</v>
      </c>
      <c r="O1822" s="327" t="n">
        <f aca="false">M1822+L1822*F1822</f>
        <v>0</v>
      </c>
      <c r="P1822" s="328" t="s">
        <v>29</v>
      </c>
      <c r="Q1822" s="62" t="n">
        <f aca="false">L1822*H1822*F1822</f>
        <v>0</v>
      </c>
      <c r="R1822" s="62" t="n">
        <f aca="false">R1821+Q1822</f>
        <v>316.1505</v>
      </c>
    </row>
    <row r="1823" s="1" customFormat="true" ht="12.8" hidden="false" customHeight="false" outlineLevel="0" collapsed="false">
      <c r="A1823" s="93" t="s">
        <v>50</v>
      </c>
      <c r="B1823" s="93" t="s">
        <v>2751</v>
      </c>
      <c r="C1823" s="135" t="s">
        <v>2810</v>
      </c>
      <c r="D1823" s="215" t="s">
        <v>2811</v>
      </c>
      <c r="E1823" s="65" t="s">
        <v>1885</v>
      </c>
      <c r="F1823" s="65" t="n">
        <v>1</v>
      </c>
      <c r="G1823" s="66" t="n">
        <v>9.89</v>
      </c>
      <c r="H1823" s="91" t="n">
        <f aca="false">G1823*0.95</f>
        <v>9.3955</v>
      </c>
      <c r="I1823" s="68" t="s">
        <v>205</v>
      </c>
      <c r="J1823" s="183" t="s">
        <v>28</v>
      </c>
      <c r="K1823" s="250" t="n">
        <f aca="false">H1823/5</f>
        <v>1.8791</v>
      </c>
      <c r="L1823" s="70"/>
      <c r="M1823" s="70"/>
      <c r="N1823" s="71" t="n">
        <f aca="false">O1823*G1823</f>
        <v>0</v>
      </c>
      <c r="O1823" s="327" t="n">
        <f aca="false">M1823+L1823*F1823</f>
        <v>0</v>
      </c>
      <c r="P1823" s="328" t="s">
        <v>29</v>
      </c>
      <c r="Q1823" s="62" t="n">
        <f aca="false">L1823*H1823*F1823</f>
        <v>0</v>
      </c>
      <c r="R1823" s="62" t="n">
        <f aca="false">R1822+Q1823</f>
        <v>316.1505</v>
      </c>
    </row>
    <row r="1824" s="1" customFormat="true" ht="12.8" hidden="false" customHeight="false" outlineLevel="0" collapsed="false">
      <c r="A1824" s="93" t="s">
        <v>50</v>
      </c>
      <c r="B1824" s="93" t="s">
        <v>2751</v>
      </c>
      <c r="C1824" s="135" t="s">
        <v>2812</v>
      </c>
      <c r="D1824" s="215" t="s">
        <v>2813</v>
      </c>
      <c r="E1824" s="65" t="s">
        <v>1885</v>
      </c>
      <c r="F1824" s="65" t="n">
        <v>1</v>
      </c>
      <c r="G1824" s="66" t="n">
        <v>13.5</v>
      </c>
      <c r="H1824" s="91" t="n">
        <f aca="false">G1824*0.95</f>
        <v>12.825</v>
      </c>
      <c r="I1824" s="68" t="s">
        <v>205</v>
      </c>
      <c r="J1824" s="183" t="s">
        <v>28</v>
      </c>
      <c r="K1824" s="250" t="n">
        <f aca="false">H1824/5</f>
        <v>2.565</v>
      </c>
      <c r="L1824" s="70"/>
      <c r="M1824" s="70"/>
      <c r="N1824" s="71" t="n">
        <f aca="false">O1824*G1824</f>
        <v>0</v>
      </c>
      <c r="O1824" s="327" t="n">
        <f aca="false">M1824+L1824*F1824</f>
        <v>0</v>
      </c>
      <c r="P1824" s="328" t="s">
        <v>29</v>
      </c>
      <c r="Q1824" s="62" t="n">
        <f aca="false">L1824*H1824*F1824</f>
        <v>0</v>
      </c>
      <c r="R1824" s="62" t="n">
        <f aca="false">R1823+Q1824</f>
        <v>316.1505</v>
      </c>
    </row>
    <row r="1825" s="1" customFormat="true" ht="12.8" hidden="false" customHeight="false" outlineLevel="0" collapsed="false">
      <c r="A1825" s="93" t="s">
        <v>50</v>
      </c>
      <c r="B1825" s="93" t="s">
        <v>2751</v>
      </c>
      <c r="C1825" s="95" t="s">
        <v>2814</v>
      </c>
      <c r="D1825" s="96" t="s">
        <v>2772</v>
      </c>
      <c r="E1825" s="76" t="s">
        <v>1885</v>
      </c>
      <c r="F1825" s="76" t="n">
        <v>1</v>
      </c>
      <c r="G1825" s="77" t="n">
        <v>17.4</v>
      </c>
      <c r="H1825" s="92" t="n">
        <f aca="false">G1825*0.95</f>
        <v>16.53</v>
      </c>
      <c r="I1825" s="79" t="s">
        <v>205</v>
      </c>
      <c r="J1825" s="185" t="s">
        <v>28</v>
      </c>
      <c r="K1825" s="252" t="n">
        <f aca="false">H1825/5</f>
        <v>3.306</v>
      </c>
      <c r="L1825" s="81"/>
      <c r="M1825" s="81"/>
      <c r="N1825" s="82" t="n">
        <f aca="false">O1825*G1825</f>
        <v>0</v>
      </c>
      <c r="O1825" s="329" t="n">
        <f aca="false">M1825+L1825*F1825</f>
        <v>0</v>
      </c>
      <c r="P1825" s="330" t="s">
        <v>29</v>
      </c>
      <c r="Q1825" s="62" t="n">
        <f aca="false">L1825*H1825*F1825</f>
        <v>0</v>
      </c>
      <c r="R1825" s="62" t="n">
        <f aca="false">R1824+Q1825</f>
        <v>316.1505</v>
      </c>
    </row>
    <row r="1826" s="1" customFormat="true" ht="12.8" hidden="false" customHeight="false" outlineLevel="0" collapsed="false">
      <c r="A1826" s="93" t="s">
        <v>50</v>
      </c>
      <c r="B1826" s="93" t="s">
        <v>2751</v>
      </c>
      <c r="C1826" s="135" t="s">
        <v>2815</v>
      </c>
      <c r="D1826" s="215" t="s">
        <v>2777</v>
      </c>
      <c r="E1826" s="65" t="s">
        <v>1885</v>
      </c>
      <c r="F1826" s="65" t="n">
        <v>1</v>
      </c>
      <c r="G1826" s="66" t="n">
        <v>10</v>
      </c>
      <c r="H1826" s="91" t="n">
        <f aca="false">G1826*0.95</f>
        <v>9.5</v>
      </c>
      <c r="I1826" s="68" t="s">
        <v>205</v>
      </c>
      <c r="J1826" s="183" t="s">
        <v>28</v>
      </c>
      <c r="K1826" s="250" t="n">
        <f aca="false">H1826/5</f>
        <v>1.9</v>
      </c>
      <c r="L1826" s="70"/>
      <c r="M1826" s="70"/>
      <c r="N1826" s="71" t="n">
        <f aca="false">O1826*G1826</f>
        <v>0</v>
      </c>
      <c r="O1826" s="327" t="n">
        <f aca="false">M1826+L1826*F1826</f>
        <v>0</v>
      </c>
      <c r="P1826" s="328" t="s">
        <v>29</v>
      </c>
      <c r="Q1826" s="62" t="n">
        <f aca="false">L1826*H1826*F1826</f>
        <v>0</v>
      </c>
      <c r="R1826" s="62" t="n">
        <f aca="false">R1825+Q1826</f>
        <v>316.1505</v>
      </c>
    </row>
    <row r="1827" s="1" customFormat="true" ht="12.8" hidden="false" customHeight="false" outlineLevel="0" collapsed="false">
      <c r="A1827" s="93" t="s">
        <v>50</v>
      </c>
      <c r="B1827" s="93" t="s">
        <v>2751</v>
      </c>
      <c r="C1827" s="135" t="s">
        <v>2816</v>
      </c>
      <c r="D1827" s="215" t="s">
        <v>2817</v>
      </c>
      <c r="E1827" s="65" t="s">
        <v>1885</v>
      </c>
      <c r="F1827" s="65" t="n">
        <v>1</v>
      </c>
      <c r="G1827" s="66" t="n">
        <v>10</v>
      </c>
      <c r="H1827" s="91" t="n">
        <f aca="false">G1827*0.95</f>
        <v>9.5</v>
      </c>
      <c r="I1827" s="68" t="s">
        <v>205</v>
      </c>
      <c r="J1827" s="183" t="s">
        <v>28</v>
      </c>
      <c r="K1827" s="250" t="n">
        <f aca="false">H1827/5</f>
        <v>1.9</v>
      </c>
      <c r="L1827" s="70"/>
      <c r="M1827" s="70"/>
      <c r="N1827" s="71" t="n">
        <f aca="false">O1827*G1827</f>
        <v>0</v>
      </c>
      <c r="O1827" s="327" t="n">
        <f aca="false">M1827+L1827*F1827</f>
        <v>0</v>
      </c>
      <c r="P1827" s="328" t="s">
        <v>29</v>
      </c>
      <c r="Q1827" s="62" t="n">
        <f aca="false">L1827*H1827*F1827</f>
        <v>0</v>
      </c>
      <c r="R1827" s="62" t="n">
        <f aca="false">R1826+Q1827</f>
        <v>316.1505</v>
      </c>
    </row>
    <row r="1828" s="1" customFormat="true" ht="12.8" hidden="false" customHeight="false" outlineLevel="0" collapsed="false">
      <c r="A1828" s="93" t="s">
        <v>50</v>
      </c>
      <c r="B1828" s="93" t="s">
        <v>2751</v>
      </c>
      <c r="C1828" s="95" t="s">
        <v>2818</v>
      </c>
      <c r="D1828" s="96" t="s">
        <v>2779</v>
      </c>
      <c r="E1828" s="76" t="s">
        <v>1885</v>
      </c>
      <c r="F1828" s="76" t="n">
        <v>1</v>
      </c>
      <c r="G1828" s="77" t="n">
        <v>10</v>
      </c>
      <c r="H1828" s="92" t="n">
        <f aca="false">G1828*0.95</f>
        <v>9.5</v>
      </c>
      <c r="I1828" s="79" t="s">
        <v>205</v>
      </c>
      <c r="J1828" s="185" t="s">
        <v>28</v>
      </c>
      <c r="K1828" s="252" t="n">
        <f aca="false">H1828/5</f>
        <v>1.9</v>
      </c>
      <c r="L1828" s="81"/>
      <c r="M1828" s="81"/>
      <c r="N1828" s="82" t="n">
        <f aca="false">O1828*G1828</f>
        <v>0</v>
      </c>
      <c r="O1828" s="329" t="n">
        <f aca="false">M1828+L1828*F1828</f>
        <v>0</v>
      </c>
      <c r="P1828" s="330" t="s">
        <v>29</v>
      </c>
      <c r="Q1828" s="62" t="n">
        <f aca="false">L1828*H1828*F1828</f>
        <v>0</v>
      </c>
      <c r="R1828" s="62" t="n">
        <f aca="false">R1827+Q1828</f>
        <v>316.1505</v>
      </c>
    </row>
    <row r="1829" s="1" customFormat="true" ht="12.8" hidden="false" customHeight="false" outlineLevel="0" collapsed="false">
      <c r="A1829" s="93" t="s">
        <v>50</v>
      </c>
      <c r="B1829" s="93" t="s">
        <v>2751</v>
      </c>
      <c r="C1829" s="94" t="s">
        <v>2819</v>
      </c>
      <c r="D1829" s="245" t="s">
        <v>2820</v>
      </c>
      <c r="E1829" s="53" t="s">
        <v>1885</v>
      </c>
      <c r="F1829" s="53" t="n">
        <v>1</v>
      </c>
      <c r="G1829" s="54" t="n">
        <v>10</v>
      </c>
      <c r="H1829" s="90" t="n">
        <f aca="false">G1829*0.95</f>
        <v>9.5</v>
      </c>
      <c r="I1829" s="56" t="s">
        <v>205</v>
      </c>
      <c r="J1829" s="181" t="s">
        <v>28</v>
      </c>
      <c r="K1829" s="251" t="n">
        <f aca="false">H1829/5</f>
        <v>1.9</v>
      </c>
      <c r="L1829" s="58"/>
      <c r="M1829" s="58"/>
      <c r="N1829" s="59" t="n">
        <f aca="false">O1829*G1829</f>
        <v>0</v>
      </c>
      <c r="O1829" s="325" t="n">
        <f aca="false">M1829+L1829*F1829</f>
        <v>0</v>
      </c>
      <c r="P1829" s="326" t="s">
        <v>29</v>
      </c>
      <c r="Q1829" s="62" t="n">
        <f aca="false">L1829*H1829*F1829</f>
        <v>0</v>
      </c>
      <c r="R1829" s="62" t="n">
        <f aca="false">R1828+Q1829</f>
        <v>316.1505</v>
      </c>
    </row>
    <row r="1830" s="1" customFormat="true" ht="12.8" hidden="false" customHeight="false" outlineLevel="0" collapsed="false">
      <c r="A1830" s="93" t="s">
        <v>50</v>
      </c>
      <c r="B1830" s="93" t="s">
        <v>2751</v>
      </c>
      <c r="C1830" s="95" t="s">
        <v>2821</v>
      </c>
      <c r="D1830" s="96" t="s">
        <v>2822</v>
      </c>
      <c r="E1830" s="76" t="s">
        <v>1885</v>
      </c>
      <c r="F1830" s="76" t="n">
        <v>1</v>
      </c>
      <c r="G1830" s="77" t="n">
        <v>10</v>
      </c>
      <c r="H1830" s="92" t="n">
        <f aca="false">G1830*0.95</f>
        <v>9.5</v>
      </c>
      <c r="I1830" s="79" t="s">
        <v>205</v>
      </c>
      <c r="J1830" s="185" t="s">
        <v>28</v>
      </c>
      <c r="K1830" s="252" t="n">
        <f aca="false">H1830/5</f>
        <v>1.9</v>
      </c>
      <c r="L1830" s="81"/>
      <c r="M1830" s="81"/>
      <c r="N1830" s="82" t="n">
        <f aca="false">O1830*G1830</f>
        <v>0</v>
      </c>
      <c r="O1830" s="329" t="n">
        <f aca="false">M1830+L1830*F1830</f>
        <v>0</v>
      </c>
      <c r="P1830" s="330" t="s">
        <v>29</v>
      </c>
      <c r="Q1830" s="62" t="n">
        <f aca="false">L1830*H1830*F1830</f>
        <v>0</v>
      </c>
      <c r="R1830" s="62" t="n">
        <f aca="false">R1829+Q1830</f>
        <v>316.1505</v>
      </c>
    </row>
    <row r="1831" s="1" customFormat="true" ht="12.8" hidden="false" customHeight="false" outlineLevel="0" collapsed="false">
      <c r="A1831" s="93" t="s">
        <v>50</v>
      </c>
      <c r="B1831" s="93" t="s">
        <v>2751</v>
      </c>
      <c r="C1831" s="142" t="s">
        <v>2823</v>
      </c>
      <c r="D1831" s="243" t="s">
        <v>2824</v>
      </c>
      <c r="E1831" s="99" t="s">
        <v>2297</v>
      </c>
      <c r="F1831" s="99" t="n">
        <v>1</v>
      </c>
      <c r="G1831" s="100" t="n">
        <v>12.35</v>
      </c>
      <c r="H1831" s="101" t="n">
        <f aca="false">G1831*0.95</f>
        <v>11.7325</v>
      </c>
      <c r="I1831" s="102" t="s">
        <v>205</v>
      </c>
      <c r="J1831" s="237" t="s">
        <v>28</v>
      </c>
      <c r="K1831" s="258" t="n">
        <f aca="false">H1831/3</f>
        <v>3.91083333333333</v>
      </c>
      <c r="L1831" s="104"/>
      <c r="M1831" s="104"/>
      <c r="N1831" s="105" t="n">
        <f aca="false">O1831*G1831</f>
        <v>0</v>
      </c>
      <c r="O1831" s="204" t="n">
        <f aca="false">M1831+L1831*F1831</f>
        <v>0</v>
      </c>
      <c r="P1831" s="331" t="s">
        <v>29</v>
      </c>
      <c r="Q1831" s="62" t="n">
        <f aca="false">L1831*H1831*F1831</f>
        <v>0</v>
      </c>
      <c r="R1831" s="62" t="n">
        <f aca="false">R1830+Q1831</f>
        <v>316.1505</v>
      </c>
    </row>
    <row r="1832" customFormat="false" ht="22.05" hidden="false" customHeight="false" outlineLevel="0" collapsed="false">
      <c r="A1832" s="48" t="s">
        <v>50</v>
      </c>
      <c r="B1832" s="48" t="s">
        <v>2751</v>
      </c>
      <c r="D1832" s="5" t="s">
        <v>2825</v>
      </c>
      <c r="E1832" s="85"/>
      <c r="F1832" s="85"/>
      <c r="G1832" s="85"/>
      <c r="H1832" s="86"/>
      <c r="I1832" s="85"/>
      <c r="J1832" s="85"/>
      <c r="K1832" s="253"/>
      <c r="L1832" s="88"/>
      <c r="M1832" s="88"/>
      <c r="O1832" s="88"/>
      <c r="P1832" s="89"/>
      <c r="Q1832" s="62" t="n">
        <f aca="false">L1832*H1832*F1832</f>
        <v>0</v>
      </c>
      <c r="R1832" s="62" t="n">
        <f aca="false">R1831+Q1832</f>
        <v>316.1505</v>
      </c>
      <c r="S1832" s="1"/>
      <c r="T1832" s="1"/>
      <c r="U1832" s="1"/>
      <c r="V1832" s="1"/>
      <c r="W1832" s="1"/>
      <c r="X1832" s="1"/>
      <c r="Y1832" s="1"/>
    </row>
    <row r="1833" s="1" customFormat="true" ht="12.8" hidden="false" customHeight="false" outlineLevel="0" collapsed="false">
      <c r="A1833" s="93" t="s">
        <v>50</v>
      </c>
      <c r="B1833" s="93" t="s">
        <v>2751</v>
      </c>
      <c r="C1833" s="94" t="s">
        <v>2826</v>
      </c>
      <c r="D1833" s="245" t="s">
        <v>2827</v>
      </c>
      <c r="E1833" s="53" t="s">
        <v>1885</v>
      </c>
      <c r="F1833" s="53" t="n">
        <v>1</v>
      </c>
      <c r="G1833" s="54" t="n">
        <v>10</v>
      </c>
      <c r="H1833" s="90" t="n">
        <f aca="false">G1833*0.95</f>
        <v>9.5</v>
      </c>
      <c r="I1833" s="56" t="s">
        <v>205</v>
      </c>
      <c r="J1833" s="181" t="s">
        <v>28</v>
      </c>
      <c r="K1833" s="251" t="n">
        <f aca="false">H1833/5</f>
        <v>1.9</v>
      </c>
      <c r="L1833" s="58"/>
      <c r="M1833" s="58"/>
      <c r="N1833" s="59" t="n">
        <f aca="false">O1833*G1833</f>
        <v>0</v>
      </c>
      <c r="O1833" s="325" t="n">
        <f aca="false">M1833+L1833*F1833</f>
        <v>0</v>
      </c>
      <c r="P1833" s="326" t="s">
        <v>29</v>
      </c>
      <c r="Q1833" s="62" t="n">
        <f aca="false">L1833*H1833*F1833</f>
        <v>0</v>
      </c>
      <c r="R1833" s="62" t="n">
        <f aca="false">R1832+Q1833</f>
        <v>316.1505</v>
      </c>
    </row>
    <row r="1834" s="1" customFormat="true" ht="12.8" hidden="false" customHeight="false" outlineLevel="0" collapsed="false">
      <c r="A1834" s="93" t="s">
        <v>50</v>
      </c>
      <c r="B1834" s="93" t="s">
        <v>2751</v>
      </c>
      <c r="C1834" s="95" t="s">
        <v>2828</v>
      </c>
      <c r="D1834" s="96" t="s">
        <v>2829</v>
      </c>
      <c r="E1834" s="76" t="s">
        <v>1885</v>
      </c>
      <c r="F1834" s="76" t="n">
        <v>1</v>
      </c>
      <c r="G1834" s="77" t="n">
        <v>10</v>
      </c>
      <c r="H1834" s="92" t="n">
        <f aca="false">G1834*0.95</f>
        <v>9.5</v>
      </c>
      <c r="I1834" s="79" t="s">
        <v>205</v>
      </c>
      <c r="J1834" s="185" t="s">
        <v>28</v>
      </c>
      <c r="K1834" s="252" t="n">
        <f aca="false">H1834/5</f>
        <v>1.9</v>
      </c>
      <c r="L1834" s="81"/>
      <c r="M1834" s="81"/>
      <c r="N1834" s="82" t="n">
        <f aca="false">O1834*G1834</f>
        <v>0</v>
      </c>
      <c r="O1834" s="329" t="n">
        <f aca="false">M1834+L1834*F1834</f>
        <v>0</v>
      </c>
      <c r="P1834" s="330" t="s">
        <v>29</v>
      </c>
      <c r="Q1834" s="62" t="n">
        <f aca="false">L1834*H1834*F1834</f>
        <v>0</v>
      </c>
      <c r="R1834" s="62" t="n">
        <f aca="false">R1833+Q1834</f>
        <v>316.1505</v>
      </c>
    </row>
    <row r="1835" s="1" customFormat="true" ht="12.8" hidden="false" customHeight="false" outlineLevel="0" collapsed="false">
      <c r="A1835" s="48"/>
      <c r="B1835" s="48"/>
      <c r="H1835" s="138"/>
      <c r="Q1835" s="62" t="n">
        <f aca="false">L1835*H1835*F1835</f>
        <v>0</v>
      </c>
      <c r="R1835" s="62" t="n">
        <f aca="false">R1834+Q1835</f>
        <v>316.1505</v>
      </c>
    </row>
    <row r="1836" s="1" customFormat="true" ht="12.8" hidden="false" customHeight="false" outlineLevel="0" collapsed="false">
      <c r="A1836" s="48"/>
      <c r="B1836" s="48"/>
      <c r="H1836" s="138"/>
      <c r="Q1836" s="62" t="n">
        <f aca="false">L1836*H1836*F1836</f>
        <v>0</v>
      </c>
      <c r="R1836" s="62" t="n">
        <f aca="false">R1835+Q1836</f>
        <v>316.1505</v>
      </c>
    </row>
    <row r="1837" s="1" customFormat="true" ht="12.8" hidden="false" customHeight="false" outlineLevel="0" collapsed="false">
      <c r="A1837" s="48"/>
      <c r="B1837" s="48"/>
      <c r="H1837" s="138"/>
      <c r="Q1837" s="62" t="n">
        <f aca="false">L1837*H1837*F1837</f>
        <v>0</v>
      </c>
      <c r="R1837" s="62" t="n">
        <f aca="false">R1836+Q1837</f>
        <v>316.1505</v>
      </c>
    </row>
    <row r="1838" s="1" customFormat="true" ht="12.8" hidden="false" customHeight="false" outlineLevel="0" collapsed="false">
      <c r="A1838" s="48"/>
      <c r="B1838" s="48"/>
      <c r="H1838" s="138"/>
      <c r="Q1838" s="62" t="n">
        <f aca="false">L1838*H1838*F1838</f>
        <v>0</v>
      </c>
      <c r="R1838" s="62" t="n">
        <f aca="false">R1837+Q1838</f>
        <v>316.1505</v>
      </c>
    </row>
    <row r="1839" s="1" customFormat="true" ht="12.8" hidden="false" customHeight="false" outlineLevel="0" collapsed="false">
      <c r="A1839" s="48"/>
      <c r="B1839" s="48"/>
      <c r="H1839" s="138"/>
      <c r="Q1839" s="62" t="n">
        <f aca="false">L1839*H1839*F1839</f>
        <v>0</v>
      </c>
      <c r="R1839" s="62" t="n">
        <f aca="false">R1838+Q1839</f>
        <v>316.1505</v>
      </c>
    </row>
    <row r="1840" s="1" customFormat="true" ht="12.8" hidden="false" customHeight="false" outlineLevel="0" collapsed="false">
      <c r="A1840" s="48"/>
      <c r="B1840" s="48"/>
      <c r="H1840" s="138"/>
      <c r="Q1840" s="62" t="n">
        <f aca="false">L1840*H1840*F1840</f>
        <v>0</v>
      </c>
      <c r="R1840" s="62" t="n">
        <f aca="false">R1839+Q1840</f>
        <v>316.1505</v>
      </c>
    </row>
    <row r="1841" customFormat="false" ht="33.85" hidden="false" customHeight="false" outlineLevel="0" collapsed="false">
      <c r="A1841" s="48"/>
      <c r="B1841" s="48" t="s">
        <v>2830</v>
      </c>
      <c r="D1841" s="33" t="s">
        <v>2830</v>
      </c>
      <c r="E1841" s="33"/>
      <c r="F1841" s="33"/>
      <c r="G1841" s="33"/>
      <c r="H1841" s="33"/>
      <c r="I1841" s="33"/>
      <c r="J1841" s="33"/>
      <c r="K1841" s="33"/>
      <c r="Q1841" s="62" t="n">
        <f aca="false">L1841*H1841*F1841</f>
        <v>0</v>
      </c>
      <c r="R1841" s="62" t="n">
        <f aca="false">R1840+Q1841</f>
        <v>316.1505</v>
      </c>
      <c r="S1841" s="1"/>
      <c r="T1841" s="1"/>
      <c r="U1841" s="1"/>
      <c r="V1841" s="1"/>
      <c r="W1841" s="1"/>
      <c r="X1841" s="1"/>
      <c r="Y1841" s="1"/>
    </row>
    <row r="1842" customFormat="false" ht="13.8" hidden="false" customHeight="true" outlineLevel="0" collapsed="false">
      <c r="A1842" s="117"/>
      <c r="B1842" s="117"/>
      <c r="C1842" s="7"/>
      <c r="D1842" s="7"/>
      <c r="E1842" s="34" t="s">
        <v>4</v>
      </c>
      <c r="F1842" s="35" t="s">
        <v>5</v>
      </c>
      <c r="G1842" s="36" t="s">
        <v>6</v>
      </c>
      <c r="H1842" s="37" t="s">
        <v>7</v>
      </c>
      <c r="I1842" s="38" t="s">
        <v>8</v>
      </c>
      <c r="J1842" s="39" t="s">
        <v>9</v>
      </c>
      <c r="K1842" s="264" t="s">
        <v>2498</v>
      </c>
      <c r="L1842" s="41" t="s">
        <v>11</v>
      </c>
      <c r="M1842" s="41"/>
      <c r="N1842" s="41"/>
      <c r="O1842" s="41"/>
      <c r="P1842" s="41"/>
      <c r="Q1842" s="62"/>
      <c r="R1842" s="62" t="n">
        <f aca="false">R1841+Q1842</f>
        <v>316.1505</v>
      </c>
      <c r="S1842" s="1"/>
      <c r="T1842" s="1"/>
      <c r="U1842" s="1"/>
      <c r="V1842" s="1"/>
      <c r="W1842" s="1"/>
      <c r="X1842" s="1"/>
      <c r="Y1842" s="1"/>
    </row>
    <row r="1843" customFormat="false" ht="14.25" hidden="false" customHeight="true" outlineLevel="0" collapsed="false">
      <c r="A1843" s="48"/>
      <c r="B1843" s="48"/>
      <c r="C1843" s="43" t="s">
        <v>14</v>
      </c>
      <c r="D1843" s="43" t="s">
        <v>15</v>
      </c>
      <c r="E1843" s="34"/>
      <c r="F1843" s="35"/>
      <c r="G1843" s="36"/>
      <c r="H1843" s="37"/>
      <c r="I1843" s="38"/>
      <c r="J1843" s="39"/>
      <c r="K1843" s="264"/>
      <c r="L1843" s="210" t="s">
        <v>16</v>
      </c>
      <c r="M1843" s="210"/>
      <c r="N1843" s="45" t="s">
        <v>17</v>
      </c>
      <c r="O1843" s="46" t="s">
        <v>18</v>
      </c>
      <c r="P1843" s="47" t="s">
        <v>19</v>
      </c>
      <c r="Q1843" s="62"/>
      <c r="R1843" s="62" t="n">
        <f aca="false">R1842+Q1843</f>
        <v>316.1505</v>
      </c>
      <c r="S1843" s="1"/>
      <c r="T1843" s="1"/>
      <c r="U1843" s="1"/>
      <c r="V1843" s="1"/>
      <c r="W1843" s="1"/>
      <c r="X1843" s="1"/>
      <c r="Y1843" s="1"/>
    </row>
    <row r="1844" customFormat="false" ht="13.8" hidden="false" customHeight="false" outlineLevel="0" collapsed="false">
      <c r="A1844" s="48"/>
      <c r="B1844" s="48"/>
      <c r="C1844" s="43"/>
      <c r="D1844" s="43"/>
      <c r="E1844" s="34"/>
      <c r="F1844" s="35"/>
      <c r="G1844" s="36"/>
      <c r="H1844" s="37"/>
      <c r="I1844" s="38"/>
      <c r="J1844" s="39"/>
      <c r="K1844" s="264"/>
      <c r="L1844" s="210"/>
      <c r="M1844" s="210"/>
      <c r="N1844" s="45"/>
      <c r="O1844" s="46"/>
      <c r="P1844" s="47"/>
      <c r="Q1844" s="62" t="n">
        <f aca="false">L1844*H1844*F1844</f>
        <v>0</v>
      </c>
      <c r="R1844" s="62" t="n">
        <f aca="false">R1843+Q1844</f>
        <v>316.1505</v>
      </c>
      <c r="S1844" s="1"/>
      <c r="T1844" s="1"/>
      <c r="U1844" s="1"/>
      <c r="V1844" s="1"/>
      <c r="W1844" s="1"/>
      <c r="X1844" s="1"/>
      <c r="Y1844" s="1"/>
    </row>
    <row r="1845" customFormat="false" ht="22.05" hidden="false" customHeight="false" outlineLevel="0" collapsed="false">
      <c r="A1845" s="48"/>
      <c r="B1845" s="48" t="s">
        <v>2830</v>
      </c>
      <c r="D1845" s="5" t="s">
        <v>2831</v>
      </c>
      <c r="E1845" s="5"/>
      <c r="F1845" s="5"/>
      <c r="G1845" s="5"/>
      <c r="H1845" s="206"/>
      <c r="I1845" s="5"/>
      <c r="J1845" s="5"/>
      <c r="K1845" s="5"/>
      <c r="L1845" s="5"/>
      <c r="M1845" s="5"/>
      <c r="N1845" s="5"/>
      <c r="O1845" s="5"/>
      <c r="P1845" s="5"/>
      <c r="Q1845" s="62" t="n">
        <f aca="false">L1845*H1845*F1845</f>
        <v>0</v>
      </c>
      <c r="R1845" s="62" t="n">
        <f aca="false">R1844+Q1845</f>
        <v>316.1505</v>
      </c>
      <c r="S1845" s="1"/>
      <c r="T1845" s="1"/>
      <c r="U1845" s="1"/>
      <c r="V1845" s="1"/>
      <c r="W1845" s="1"/>
      <c r="X1845" s="1"/>
      <c r="Y1845" s="1"/>
    </row>
    <row r="1846" s="1" customFormat="true" ht="12.8" hidden="false" customHeight="false" outlineLevel="0" collapsed="false">
      <c r="A1846" s="93"/>
      <c r="B1846" s="93" t="s">
        <v>2830</v>
      </c>
      <c r="C1846" s="94" t="s">
        <v>2832</v>
      </c>
      <c r="D1846" s="245" t="s">
        <v>2833</v>
      </c>
      <c r="E1846" s="53" t="s">
        <v>1819</v>
      </c>
      <c r="F1846" s="53" t="n">
        <v>12</v>
      </c>
      <c r="G1846" s="54" t="n">
        <v>3.25</v>
      </c>
      <c r="H1846" s="90" t="n">
        <f aca="false">G1846*0.95</f>
        <v>3.0875</v>
      </c>
      <c r="I1846" s="56" t="s">
        <v>205</v>
      </c>
      <c r="J1846" s="181" t="s">
        <v>28</v>
      </c>
      <c r="K1846" s="231" t="n">
        <f aca="false">H1846</f>
        <v>3.0875</v>
      </c>
      <c r="L1846" s="58"/>
      <c r="M1846" s="58"/>
      <c r="N1846" s="59" t="n">
        <f aca="false">O1846*G1846</f>
        <v>0</v>
      </c>
      <c r="O1846" s="325" t="n">
        <f aca="false">M1846+L1846*F1846</f>
        <v>0</v>
      </c>
      <c r="P1846" s="326" t="s">
        <v>29</v>
      </c>
      <c r="Q1846" s="62" t="n">
        <f aca="false">L1846*H1846*F1846</f>
        <v>0</v>
      </c>
      <c r="R1846" s="62" t="n">
        <f aca="false">R1845+Q1846</f>
        <v>316.1505</v>
      </c>
    </row>
    <row r="1847" s="1" customFormat="true" ht="12.8" hidden="false" customHeight="false" outlineLevel="0" collapsed="false">
      <c r="A1847" s="93"/>
      <c r="B1847" s="93" t="s">
        <v>2830</v>
      </c>
      <c r="C1847" s="135" t="s">
        <v>2834</v>
      </c>
      <c r="D1847" s="215" t="s">
        <v>2835</v>
      </c>
      <c r="E1847" s="65" t="s">
        <v>1819</v>
      </c>
      <c r="F1847" s="65" t="n">
        <v>12</v>
      </c>
      <c r="G1847" s="66" t="n">
        <v>2.95</v>
      </c>
      <c r="H1847" s="91" t="n">
        <f aca="false">G1847*0.95</f>
        <v>2.8025</v>
      </c>
      <c r="I1847" s="68" t="s">
        <v>205</v>
      </c>
      <c r="J1847" s="183" t="s">
        <v>28</v>
      </c>
      <c r="K1847" s="233" t="n">
        <f aca="false">H1847</f>
        <v>2.8025</v>
      </c>
      <c r="L1847" s="70"/>
      <c r="M1847" s="70"/>
      <c r="N1847" s="71" t="n">
        <f aca="false">O1847*G1847</f>
        <v>0</v>
      </c>
      <c r="O1847" s="327" t="n">
        <f aca="false">M1847+L1847*F1847</f>
        <v>0</v>
      </c>
      <c r="P1847" s="328" t="s">
        <v>29</v>
      </c>
      <c r="Q1847" s="62" t="n">
        <f aca="false">L1847*H1847*F1847</f>
        <v>0</v>
      </c>
      <c r="R1847" s="62" t="n">
        <f aca="false">R1846+Q1847</f>
        <v>316.1505</v>
      </c>
    </row>
    <row r="1848" s="1" customFormat="true" ht="12.8" hidden="false" customHeight="false" outlineLevel="0" collapsed="false">
      <c r="A1848" s="93"/>
      <c r="B1848" s="93" t="s">
        <v>2830</v>
      </c>
      <c r="C1848" s="135" t="s">
        <v>2836</v>
      </c>
      <c r="D1848" s="215" t="s">
        <v>2837</v>
      </c>
      <c r="E1848" s="65" t="s">
        <v>1819</v>
      </c>
      <c r="F1848" s="65" t="n">
        <v>12</v>
      </c>
      <c r="G1848" s="66" t="n">
        <v>2.85</v>
      </c>
      <c r="H1848" s="91" t="n">
        <f aca="false">G1848*0.95</f>
        <v>2.7075</v>
      </c>
      <c r="I1848" s="68" t="s">
        <v>205</v>
      </c>
      <c r="J1848" s="183" t="s">
        <v>28</v>
      </c>
      <c r="K1848" s="233" t="n">
        <f aca="false">H1848</f>
        <v>2.7075</v>
      </c>
      <c r="L1848" s="70"/>
      <c r="M1848" s="70"/>
      <c r="N1848" s="71" t="n">
        <f aca="false">O1848*G1848</f>
        <v>0</v>
      </c>
      <c r="O1848" s="327" t="n">
        <f aca="false">M1848+L1848*F1848</f>
        <v>0</v>
      </c>
      <c r="P1848" s="328" t="s">
        <v>29</v>
      </c>
      <c r="Q1848" s="62" t="n">
        <f aca="false">L1848*H1848*F1848</f>
        <v>0</v>
      </c>
      <c r="R1848" s="62" t="n">
        <f aca="false">R1847+Q1848</f>
        <v>316.1505</v>
      </c>
    </row>
    <row r="1849" s="1" customFormat="true" ht="12.8" hidden="false" customHeight="false" outlineLevel="0" collapsed="false">
      <c r="A1849" s="93"/>
      <c r="B1849" s="93" t="s">
        <v>2830</v>
      </c>
      <c r="C1849" s="135" t="s">
        <v>2838</v>
      </c>
      <c r="D1849" s="215" t="s">
        <v>2839</v>
      </c>
      <c r="E1849" s="65" t="s">
        <v>1819</v>
      </c>
      <c r="F1849" s="65" t="n">
        <v>12</v>
      </c>
      <c r="G1849" s="66" t="n">
        <v>2.95</v>
      </c>
      <c r="H1849" s="91" t="n">
        <f aca="false">G1849*0.95</f>
        <v>2.8025</v>
      </c>
      <c r="I1849" s="68" t="s">
        <v>205</v>
      </c>
      <c r="J1849" s="183" t="s">
        <v>28</v>
      </c>
      <c r="K1849" s="233" t="n">
        <f aca="false">H1849</f>
        <v>2.8025</v>
      </c>
      <c r="L1849" s="70"/>
      <c r="M1849" s="70"/>
      <c r="N1849" s="71" t="n">
        <f aca="false">O1849*G1849</f>
        <v>0</v>
      </c>
      <c r="O1849" s="327" t="n">
        <f aca="false">M1849+L1849*F1849</f>
        <v>0</v>
      </c>
      <c r="P1849" s="328" t="s">
        <v>29</v>
      </c>
      <c r="Q1849" s="62" t="n">
        <f aca="false">L1849*H1849*F1849</f>
        <v>0</v>
      </c>
      <c r="R1849" s="62" t="n">
        <f aca="false">R1848+Q1849</f>
        <v>316.1505</v>
      </c>
    </row>
    <row r="1850" s="1" customFormat="true" ht="12.8" hidden="false" customHeight="false" outlineLevel="0" collapsed="false">
      <c r="A1850" s="93"/>
      <c r="B1850" s="93" t="s">
        <v>2830</v>
      </c>
      <c r="C1850" s="135" t="s">
        <v>2840</v>
      </c>
      <c r="D1850" s="215" t="s">
        <v>2841</v>
      </c>
      <c r="E1850" s="65" t="s">
        <v>1819</v>
      </c>
      <c r="F1850" s="65" t="n">
        <v>12</v>
      </c>
      <c r="G1850" s="66" t="n">
        <v>2.75</v>
      </c>
      <c r="H1850" s="91" t="n">
        <f aca="false">G1850*0.95</f>
        <v>2.6125</v>
      </c>
      <c r="I1850" s="68" t="s">
        <v>205</v>
      </c>
      <c r="J1850" s="183" t="s">
        <v>28</v>
      </c>
      <c r="K1850" s="233" t="n">
        <f aca="false">H1850</f>
        <v>2.6125</v>
      </c>
      <c r="L1850" s="70"/>
      <c r="M1850" s="70"/>
      <c r="N1850" s="71" t="n">
        <f aca="false">O1850*G1850</f>
        <v>0</v>
      </c>
      <c r="O1850" s="327" t="n">
        <f aca="false">M1850+L1850*F1850</f>
        <v>0</v>
      </c>
      <c r="P1850" s="328" t="s">
        <v>29</v>
      </c>
      <c r="Q1850" s="62" t="n">
        <f aca="false">L1850*H1850*F1850</f>
        <v>0</v>
      </c>
      <c r="R1850" s="62" t="n">
        <f aca="false">R1849+Q1850</f>
        <v>316.1505</v>
      </c>
    </row>
    <row r="1851" s="1" customFormat="true" ht="12.8" hidden="false" customHeight="false" outlineLevel="0" collapsed="false">
      <c r="A1851" s="93"/>
      <c r="B1851" s="93" t="s">
        <v>2830</v>
      </c>
      <c r="C1851" s="135" t="s">
        <v>2842</v>
      </c>
      <c r="D1851" s="215" t="s">
        <v>2843</v>
      </c>
      <c r="E1851" s="65" t="s">
        <v>1819</v>
      </c>
      <c r="F1851" s="65" t="n">
        <v>12</v>
      </c>
      <c r="G1851" s="66" t="n">
        <v>3.6</v>
      </c>
      <c r="H1851" s="91" t="n">
        <f aca="false">G1851*0.95</f>
        <v>3.42</v>
      </c>
      <c r="I1851" s="68" t="s">
        <v>205</v>
      </c>
      <c r="J1851" s="183" t="s">
        <v>28</v>
      </c>
      <c r="K1851" s="233" t="n">
        <f aca="false">H1851</f>
        <v>3.42</v>
      </c>
      <c r="L1851" s="70"/>
      <c r="M1851" s="70"/>
      <c r="N1851" s="71" t="n">
        <f aca="false">O1851*G1851</f>
        <v>0</v>
      </c>
      <c r="O1851" s="327" t="n">
        <f aca="false">M1851+L1851*F1851</f>
        <v>0</v>
      </c>
      <c r="P1851" s="328" t="s">
        <v>29</v>
      </c>
      <c r="Q1851" s="62" t="n">
        <f aca="false">L1851*H1851*F1851</f>
        <v>0</v>
      </c>
      <c r="R1851" s="62" t="n">
        <f aca="false">R1850+Q1851</f>
        <v>316.1505</v>
      </c>
    </row>
    <row r="1852" s="1" customFormat="true" ht="12.8" hidden="false" customHeight="false" outlineLevel="0" collapsed="false">
      <c r="A1852" s="93"/>
      <c r="B1852" s="93" t="s">
        <v>2830</v>
      </c>
      <c r="C1852" s="135" t="s">
        <v>2844</v>
      </c>
      <c r="D1852" s="215" t="s">
        <v>2845</v>
      </c>
      <c r="E1852" s="65" t="s">
        <v>1819</v>
      </c>
      <c r="F1852" s="65" t="n">
        <v>12</v>
      </c>
      <c r="G1852" s="66" t="n">
        <v>3.85</v>
      </c>
      <c r="H1852" s="91" t="n">
        <f aca="false">G1852*0.95</f>
        <v>3.6575</v>
      </c>
      <c r="I1852" s="68" t="s">
        <v>205</v>
      </c>
      <c r="J1852" s="183" t="s">
        <v>28</v>
      </c>
      <c r="K1852" s="233" t="n">
        <f aca="false">H1852</f>
        <v>3.6575</v>
      </c>
      <c r="L1852" s="70"/>
      <c r="M1852" s="70"/>
      <c r="N1852" s="71" t="n">
        <f aca="false">O1852*G1852</f>
        <v>0</v>
      </c>
      <c r="O1852" s="327" t="n">
        <f aca="false">M1852+L1852*F1852</f>
        <v>0</v>
      </c>
      <c r="P1852" s="328" t="s">
        <v>29</v>
      </c>
      <c r="Q1852" s="62" t="n">
        <f aca="false">L1852*H1852*F1852</f>
        <v>0</v>
      </c>
      <c r="R1852" s="62" t="n">
        <f aca="false">R1851+Q1852</f>
        <v>316.1505</v>
      </c>
    </row>
    <row r="1853" s="1" customFormat="true" ht="12.8" hidden="false" customHeight="false" outlineLevel="0" collapsed="false">
      <c r="A1853" s="93"/>
      <c r="B1853" s="93" t="s">
        <v>2830</v>
      </c>
      <c r="C1853" s="135" t="s">
        <v>2846</v>
      </c>
      <c r="D1853" s="215" t="s">
        <v>2847</v>
      </c>
      <c r="E1853" s="65" t="s">
        <v>1819</v>
      </c>
      <c r="F1853" s="65" t="n">
        <v>12</v>
      </c>
      <c r="G1853" s="66" t="n">
        <v>3.5</v>
      </c>
      <c r="H1853" s="91" t="n">
        <f aca="false">G1853*0.95</f>
        <v>3.325</v>
      </c>
      <c r="I1853" s="68" t="s">
        <v>205</v>
      </c>
      <c r="J1853" s="183" t="s">
        <v>28</v>
      </c>
      <c r="K1853" s="233" t="n">
        <f aca="false">H1853</f>
        <v>3.325</v>
      </c>
      <c r="L1853" s="70"/>
      <c r="M1853" s="70"/>
      <c r="N1853" s="71" t="n">
        <f aca="false">O1853*G1853</f>
        <v>0</v>
      </c>
      <c r="O1853" s="327" t="n">
        <f aca="false">M1853+L1853*F1853</f>
        <v>0</v>
      </c>
      <c r="P1853" s="328" t="s">
        <v>29</v>
      </c>
      <c r="Q1853" s="62" t="n">
        <f aca="false">L1853*H1853*F1853</f>
        <v>0</v>
      </c>
      <c r="R1853" s="62" t="n">
        <f aca="false">R1852+Q1853</f>
        <v>316.1505</v>
      </c>
    </row>
    <row r="1854" s="1" customFormat="true" ht="12.8" hidden="false" customHeight="false" outlineLevel="0" collapsed="false">
      <c r="A1854" s="93"/>
      <c r="B1854" s="93" t="s">
        <v>2830</v>
      </c>
      <c r="C1854" s="135" t="s">
        <v>2848</v>
      </c>
      <c r="D1854" s="215" t="s">
        <v>2849</v>
      </c>
      <c r="E1854" s="65" t="s">
        <v>1819</v>
      </c>
      <c r="F1854" s="65" t="n">
        <v>12</v>
      </c>
      <c r="G1854" s="66" t="n">
        <v>4.05</v>
      </c>
      <c r="H1854" s="91" t="n">
        <f aca="false">G1854*0.95</f>
        <v>3.8475</v>
      </c>
      <c r="I1854" s="68" t="s">
        <v>205</v>
      </c>
      <c r="J1854" s="183" t="s">
        <v>28</v>
      </c>
      <c r="K1854" s="233" t="n">
        <f aca="false">H1854</f>
        <v>3.8475</v>
      </c>
      <c r="L1854" s="70"/>
      <c r="M1854" s="70"/>
      <c r="N1854" s="71" t="n">
        <f aca="false">O1854*G1854</f>
        <v>0</v>
      </c>
      <c r="O1854" s="327" t="n">
        <f aca="false">M1854+L1854*F1854</f>
        <v>0</v>
      </c>
      <c r="P1854" s="328" t="s">
        <v>29</v>
      </c>
      <c r="Q1854" s="62" t="n">
        <f aca="false">L1854*H1854*F1854</f>
        <v>0</v>
      </c>
      <c r="R1854" s="62" t="n">
        <f aca="false">R1853+Q1854</f>
        <v>316.1505</v>
      </c>
    </row>
    <row r="1855" s="1" customFormat="true" ht="12.8" hidden="false" customHeight="false" outlineLevel="0" collapsed="false">
      <c r="A1855" s="93"/>
      <c r="B1855" s="93" t="s">
        <v>2830</v>
      </c>
      <c r="C1855" s="95" t="s">
        <v>2850</v>
      </c>
      <c r="D1855" s="96" t="s">
        <v>2851</v>
      </c>
      <c r="E1855" s="76" t="s">
        <v>1819</v>
      </c>
      <c r="F1855" s="76" t="n">
        <v>12</v>
      </c>
      <c r="G1855" s="77" t="n">
        <v>4.05</v>
      </c>
      <c r="H1855" s="92" t="n">
        <f aca="false">G1855*0.95</f>
        <v>3.8475</v>
      </c>
      <c r="I1855" s="79" t="s">
        <v>205</v>
      </c>
      <c r="J1855" s="185" t="s">
        <v>28</v>
      </c>
      <c r="K1855" s="228" t="n">
        <f aca="false">H1855</f>
        <v>3.8475</v>
      </c>
      <c r="L1855" s="81"/>
      <c r="M1855" s="81"/>
      <c r="N1855" s="82" t="n">
        <f aca="false">O1855*G1855</f>
        <v>0</v>
      </c>
      <c r="O1855" s="329" t="n">
        <f aca="false">M1855+L1855*F1855</f>
        <v>0</v>
      </c>
      <c r="P1855" s="330" t="s">
        <v>29</v>
      </c>
      <c r="Q1855" s="62" t="n">
        <f aca="false">L1855*H1855*F1855</f>
        <v>0</v>
      </c>
      <c r="R1855" s="62" t="n">
        <f aca="false">R1854+Q1855</f>
        <v>316.1505</v>
      </c>
    </row>
    <row r="1856" customFormat="false" ht="22.05" hidden="false" customHeight="false" outlineLevel="0" collapsed="false">
      <c r="A1856" s="48" t="s">
        <v>50</v>
      </c>
      <c r="B1856" s="48" t="s">
        <v>2830</v>
      </c>
      <c r="D1856" s="5" t="s">
        <v>2852</v>
      </c>
      <c r="E1856" s="85"/>
      <c r="F1856" s="85"/>
      <c r="G1856" s="85"/>
      <c r="H1856" s="86"/>
      <c r="I1856" s="85"/>
      <c r="J1856" s="85"/>
      <c r="K1856" s="85"/>
      <c r="L1856" s="88"/>
      <c r="M1856" s="88"/>
      <c r="O1856" s="88"/>
      <c r="P1856" s="89"/>
      <c r="Q1856" s="62" t="n">
        <f aca="false">L1856*H1856*F1856</f>
        <v>0</v>
      </c>
      <c r="R1856" s="62" t="n">
        <f aca="false">R1855+Q1856</f>
        <v>316.1505</v>
      </c>
      <c r="S1856" s="1"/>
      <c r="T1856" s="1"/>
      <c r="U1856" s="1"/>
      <c r="V1856" s="1"/>
      <c r="W1856" s="1"/>
      <c r="X1856" s="1"/>
      <c r="Y1856" s="1"/>
    </row>
    <row r="1857" s="1" customFormat="true" ht="12.8" hidden="false" customHeight="false" outlineLevel="0" collapsed="false">
      <c r="A1857" s="93" t="s">
        <v>50</v>
      </c>
      <c r="B1857" s="93" t="s">
        <v>2830</v>
      </c>
      <c r="C1857" s="94" t="s">
        <v>2853</v>
      </c>
      <c r="D1857" s="245" t="s">
        <v>2833</v>
      </c>
      <c r="E1857" s="53" t="s">
        <v>1885</v>
      </c>
      <c r="F1857" s="53" t="n">
        <v>1</v>
      </c>
      <c r="G1857" s="54" t="n">
        <v>13.5</v>
      </c>
      <c r="H1857" s="90" t="n">
        <f aca="false">G1857*0.95</f>
        <v>12.825</v>
      </c>
      <c r="I1857" s="56" t="s">
        <v>205</v>
      </c>
      <c r="J1857" s="181" t="s">
        <v>28</v>
      </c>
      <c r="K1857" s="231" t="n">
        <f aca="false">H1857/5</f>
        <v>2.565</v>
      </c>
      <c r="L1857" s="58"/>
      <c r="M1857" s="58"/>
      <c r="N1857" s="59" t="n">
        <f aca="false">O1857*G1857</f>
        <v>0</v>
      </c>
      <c r="O1857" s="325" t="n">
        <f aca="false">M1857+L1857*F1857</f>
        <v>0</v>
      </c>
      <c r="P1857" s="326" t="s">
        <v>29</v>
      </c>
      <c r="Q1857" s="62" t="n">
        <f aca="false">L1857*H1857*F1857</f>
        <v>0</v>
      </c>
      <c r="R1857" s="62" t="n">
        <f aca="false">R1856+Q1857</f>
        <v>316.1505</v>
      </c>
    </row>
    <row r="1858" s="1" customFormat="true" ht="12.8" hidden="false" customHeight="false" outlineLevel="0" collapsed="false">
      <c r="A1858" s="93" t="s">
        <v>50</v>
      </c>
      <c r="B1858" s="93" t="s">
        <v>2830</v>
      </c>
      <c r="C1858" s="135" t="s">
        <v>2854</v>
      </c>
      <c r="D1858" s="215" t="s">
        <v>2835</v>
      </c>
      <c r="E1858" s="65" t="s">
        <v>1885</v>
      </c>
      <c r="F1858" s="65" t="n">
        <v>1</v>
      </c>
      <c r="G1858" s="66" t="n">
        <v>12.5</v>
      </c>
      <c r="H1858" s="91" t="n">
        <f aca="false">G1858*0.95</f>
        <v>11.875</v>
      </c>
      <c r="I1858" s="68" t="s">
        <v>205</v>
      </c>
      <c r="J1858" s="183" t="s">
        <v>28</v>
      </c>
      <c r="K1858" s="233" t="n">
        <f aca="false">H1858/5</f>
        <v>2.375</v>
      </c>
      <c r="L1858" s="70"/>
      <c r="M1858" s="70"/>
      <c r="N1858" s="71" t="n">
        <f aca="false">O1858*G1858</f>
        <v>0</v>
      </c>
      <c r="O1858" s="327" t="n">
        <f aca="false">M1858+L1858*F1858</f>
        <v>0</v>
      </c>
      <c r="P1858" s="328" t="s">
        <v>29</v>
      </c>
      <c r="Q1858" s="62" t="n">
        <f aca="false">L1858*H1858*F1858</f>
        <v>0</v>
      </c>
      <c r="R1858" s="62" t="n">
        <f aca="false">R1857+Q1858</f>
        <v>316.1505</v>
      </c>
    </row>
    <row r="1859" s="1" customFormat="true" ht="12.8" hidden="false" customHeight="false" outlineLevel="0" collapsed="false">
      <c r="A1859" s="93" t="s">
        <v>50</v>
      </c>
      <c r="B1859" s="93" t="s">
        <v>2830</v>
      </c>
      <c r="C1859" s="135" t="s">
        <v>2855</v>
      </c>
      <c r="D1859" s="215" t="s">
        <v>2837</v>
      </c>
      <c r="E1859" s="65" t="s">
        <v>1885</v>
      </c>
      <c r="F1859" s="65" t="n">
        <v>1</v>
      </c>
      <c r="G1859" s="66" t="n">
        <v>12</v>
      </c>
      <c r="H1859" s="91" t="n">
        <f aca="false">G1859*0.95</f>
        <v>11.4</v>
      </c>
      <c r="I1859" s="68" t="s">
        <v>205</v>
      </c>
      <c r="J1859" s="183" t="s">
        <v>28</v>
      </c>
      <c r="K1859" s="233" t="n">
        <f aca="false">H1859/5</f>
        <v>2.28</v>
      </c>
      <c r="L1859" s="70"/>
      <c r="M1859" s="70"/>
      <c r="N1859" s="71" t="n">
        <f aca="false">O1859*G1859</f>
        <v>0</v>
      </c>
      <c r="O1859" s="327" t="n">
        <f aca="false">M1859+L1859*F1859</f>
        <v>0</v>
      </c>
      <c r="P1859" s="328" t="s">
        <v>29</v>
      </c>
      <c r="Q1859" s="62" t="n">
        <f aca="false">L1859*H1859*F1859</f>
        <v>0</v>
      </c>
      <c r="R1859" s="62" t="n">
        <f aca="false">R1858+Q1859</f>
        <v>316.1505</v>
      </c>
    </row>
    <row r="1860" s="1" customFormat="true" ht="12.8" hidden="false" customHeight="false" outlineLevel="0" collapsed="false">
      <c r="A1860" s="93" t="s">
        <v>50</v>
      </c>
      <c r="B1860" s="93" t="s">
        <v>2830</v>
      </c>
      <c r="C1860" s="135" t="s">
        <v>2856</v>
      </c>
      <c r="D1860" s="215" t="s">
        <v>2839</v>
      </c>
      <c r="E1860" s="65" t="s">
        <v>1885</v>
      </c>
      <c r="F1860" s="65" t="n">
        <v>1</v>
      </c>
      <c r="G1860" s="66" t="n">
        <v>12.85</v>
      </c>
      <c r="H1860" s="91" t="n">
        <f aca="false">G1860*0.95</f>
        <v>12.2075</v>
      </c>
      <c r="I1860" s="68" t="s">
        <v>205</v>
      </c>
      <c r="J1860" s="183" t="s">
        <v>28</v>
      </c>
      <c r="K1860" s="233" t="n">
        <f aca="false">H1860/5</f>
        <v>2.4415</v>
      </c>
      <c r="L1860" s="70"/>
      <c r="M1860" s="70"/>
      <c r="N1860" s="71" t="n">
        <f aca="false">O1860*G1860</f>
        <v>0</v>
      </c>
      <c r="O1860" s="327" t="n">
        <f aca="false">M1860+L1860*F1860</f>
        <v>0</v>
      </c>
      <c r="P1860" s="328" t="s">
        <v>29</v>
      </c>
      <c r="Q1860" s="62" t="n">
        <f aca="false">L1860*H1860*F1860</f>
        <v>0</v>
      </c>
      <c r="R1860" s="62" t="n">
        <f aca="false">R1859+Q1860</f>
        <v>316.1505</v>
      </c>
    </row>
    <row r="1861" s="1" customFormat="true" ht="12.8" hidden="false" customHeight="false" outlineLevel="0" collapsed="false">
      <c r="A1861" s="93" t="s">
        <v>50</v>
      </c>
      <c r="B1861" s="93" t="s">
        <v>2830</v>
      </c>
      <c r="C1861" s="135" t="s">
        <v>2857</v>
      </c>
      <c r="D1861" s="215" t="s">
        <v>2841</v>
      </c>
      <c r="E1861" s="65" t="s">
        <v>1885</v>
      </c>
      <c r="F1861" s="65" t="n">
        <v>1</v>
      </c>
      <c r="G1861" s="66" t="n">
        <v>11.85</v>
      </c>
      <c r="H1861" s="91" t="n">
        <f aca="false">G1861*0.95</f>
        <v>11.2575</v>
      </c>
      <c r="I1861" s="68" t="s">
        <v>205</v>
      </c>
      <c r="J1861" s="183" t="s">
        <v>28</v>
      </c>
      <c r="K1861" s="233" t="n">
        <f aca="false">H1861/5</f>
        <v>2.2515</v>
      </c>
      <c r="L1861" s="70"/>
      <c r="M1861" s="70"/>
      <c r="N1861" s="71" t="n">
        <f aca="false">O1861*G1861</f>
        <v>0</v>
      </c>
      <c r="O1861" s="327" t="n">
        <f aca="false">M1861+L1861*F1861</f>
        <v>0</v>
      </c>
      <c r="P1861" s="328" t="s">
        <v>29</v>
      </c>
      <c r="Q1861" s="62" t="n">
        <f aca="false">L1861*H1861*F1861</f>
        <v>0</v>
      </c>
      <c r="R1861" s="62" t="n">
        <f aca="false">R1860+Q1861</f>
        <v>316.1505</v>
      </c>
    </row>
    <row r="1862" s="1" customFormat="true" ht="12.8" hidden="false" customHeight="false" outlineLevel="0" collapsed="false">
      <c r="A1862" s="93" t="s">
        <v>50</v>
      </c>
      <c r="B1862" s="93" t="s">
        <v>2830</v>
      </c>
      <c r="C1862" s="94" t="s">
        <v>2858</v>
      </c>
      <c r="D1862" s="245" t="s">
        <v>2843</v>
      </c>
      <c r="E1862" s="53" t="s">
        <v>1885</v>
      </c>
      <c r="F1862" s="53" t="n">
        <v>1</v>
      </c>
      <c r="G1862" s="54" t="n">
        <v>15.75</v>
      </c>
      <c r="H1862" s="90" t="n">
        <f aca="false">G1862*0.95</f>
        <v>14.9625</v>
      </c>
      <c r="I1862" s="56" t="s">
        <v>205</v>
      </c>
      <c r="J1862" s="181" t="s">
        <v>28</v>
      </c>
      <c r="K1862" s="231" t="n">
        <f aca="false">H1862/5</f>
        <v>2.9925</v>
      </c>
      <c r="L1862" s="58"/>
      <c r="M1862" s="58"/>
      <c r="N1862" s="59" t="n">
        <f aca="false">O1862*G1862</f>
        <v>0</v>
      </c>
      <c r="O1862" s="325" t="n">
        <f aca="false">M1862+L1862*F1862</f>
        <v>0</v>
      </c>
      <c r="P1862" s="326" t="s">
        <v>29</v>
      </c>
      <c r="Q1862" s="62" t="n">
        <f aca="false">L1862*H1862*F1862</f>
        <v>0</v>
      </c>
      <c r="R1862" s="62" t="n">
        <f aca="false">R1861+Q1862</f>
        <v>316.1505</v>
      </c>
    </row>
    <row r="1863" s="1" customFormat="true" ht="12.8" hidden="false" customHeight="false" outlineLevel="0" collapsed="false">
      <c r="A1863" s="93" t="s">
        <v>50</v>
      </c>
      <c r="B1863" s="93" t="s">
        <v>2830</v>
      </c>
      <c r="C1863" s="135" t="s">
        <v>2859</v>
      </c>
      <c r="D1863" s="215" t="s">
        <v>2845</v>
      </c>
      <c r="E1863" s="65" t="s">
        <v>1885</v>
      </c>
      <c r="F1863" s="65" t="n">
        <v>1</v>
      </c>
      <c r="G1863" s="66" t="n">
        <v>17</v>
      </c>
      <c r="H1863" s="91" t="n">
        <f aca="false">G1863*0.95</f>
        <v>16.15</v>
      </c>
      <c r="I1863" s="68" t="s">
        <v>205</v>
      </c>
      <c r="J1863" s="183" t="s">
        <v>28</v>
      </c>
      <c r="K1863" s="233" t="n">
        <f aca="false">H1863/5</f>
        <v>3.23</v>
      </c>
      <c r="L1863" s="70"/>
      <c r="M1863" s="70"/>
      <c r="N1863" s="71" t="n">
        <f aca="false">O1863*G1863</f>
        <v>0</v>
      </c>
      <c r="O1863" s="327" t="n">
        <f aca="false">M1863+L1863*F1863</f>
        <v>0</v>
      </c>
      <c r="P1863" s="328" t="s">
        <v>29</v>
      </c>
      <c r="Q1863" s="62" t="n">
        <f aca="false">L1863*H1863*F1863</f>
        <v>0</v>
      </c>
      <c r="R1863" s="62" t="n">
        <f aca="false">R1862+Q1863</f>
        <v>316.1505</v>
      </c>
    </row>
    <row r="1864" s="1" customFormat="true" ht="12.8" hidden="false" customHeight="false" outlineLevel="0" collapsed="false">
      <c r="A1864" s="93" t="s">
        <v>50</v>
      </c>
      <c r="B1864" s="93" t="s">
        <v>2830</v>
      </c>
      <c r="C1864" s="135" t="s">
        <v>2860</v>
      </c>
      <c r="D1864" s="215" t="s">
        <v>2847</v>
      </c>
      <c r="E1864" s="65" t="s">
        <v>1885</v>
      </c>
      <c r="F1864" s="65" t="n">
        <v>1</v>
      </c>
      <c r="G1864" s="66" t="n">
        <v>16</v>
      </c>
      <c r="H1864" s="91" t="n">
        <f aca="false">G1864*0.95</f>
        <v>15.2</v>
      </c>
      <c r="I1864" s="68" t="s">
        <v>205</v>
      </c>
      <c r="J1864" s="183" t="s">
        <v>28</v>
      </c>
      <c r="K1864" s="233" t="n">
        <f aca="false">H1864/5</f>
        <v>3.04</v>
      </c>
      <c r="L1864" s="70"/>
      <c r="M1864" s="70"/>
      <c r="N1864" s="71" t="n">
        <f aca="false">O1864*G1864</f>
        <v>0</v>
      </c>
      <c r="O1864" s="327" t="n">
        <f aca="false">M1864+L1864*F1864</f>
        <v>0</v>
      </c>
      <c r="P1864" s="328" t="s">
        <v>29</v>
      </c>
      <c r="Q1864" s="62" t="n">
        <f aca="false">L1864*H1864*F1864</f>
        <v>0</v>
      </c>
      <c r="R1864" s="62" t="n">
        <f aca="false">R1863+Q1864</f>
        <v>316.1505</v>
      </c>
    </row>
    <row r="1865" s="1" customFormat="true" ht="12.8" hidden="false" customHeight="false" outlineLevel="0" collapsed="false">
      <c r="A1865" s="93" t="s">
        <v>50</v>
      </c>
      <c r="B1865" s="93" t="s">
        <v>2830</v>
      </c>
      <c r="C1865" s="135" t="s">
        <v>2861</v>
      </c>
      <c r="D1865" s="215" t="s">
        <v>2849</v>
      </c>
      <c r="E1865" s="65" t="s">
        <v>1885</v>
      </c>
      <c r="F1865" s="65" t="n">
        <v>1</v>
      </c>
      <c r="G1865" s="66" t="n">
        <v>18.4</v>
      </c>
      <c r="H1865" s="91" t="n">
        <f aca="false">G1865*0.95</f>
        <v>17.48</v>
      </c>
      <c r="I1865" s="68" t="s">
        <v>205</v>
      </c>
      <c r="J1865" s="183" t="s">
        <v>28</v>
      </c>
      <c r="K1865" s="233" t="n">
        <f aca="false">H1865/5</f>
        <v>3.496</v>
      </c>
      <c r="L1865" s="70"/>
      <c r="M1865" s="70"/>
      <c r="N1865" s="71" t="n">
        <f aca="false">O1865*G1865</f>
        <v>0</v>
      </c>
      <c r="O1865" s="327" t="n">
        <f aca="false">M1865+L1865*F1865</f>
        <v>0</v>
      </c>
      <c r="P1865" s="328" t="s">
        <v>29</v>
      </c>
      <c r="Q1865" s="62" t="n">
        <f aca="false">L1865*H1865*F1865</f>
        <v>0</v>
      </c>
      <c r="R1865" s="62" t="n">
        <f aca="false">R1864+Q1865</f>
        <v>316.1505</v>
      </c>
    </row>
    <row r="1866" s="1" customFormat="true" ht="12.8" hidden="false" customHeight="false" outlineLevel="0" collapsed="false">
      <c r="A1866" s="93" t="s">
        <v>50</v>
      </c>
      <c r="B1866" s="93" t="s">
        <v>2830</v>
      </c>
      <c r="C1866" s="135" t="s">
        <v>2862</v>
      </c>
      <c r="D1866" s="215" t="s">
        <v>2851</v>
      </c>
      <c r="E1866" s="65" t="s">
        <v>1885</v>
      </c>
      <c r="F1866" s="65" t="n">
        <v>1</v>
      </c>
      <c r="G1866" s="66" t="n">
        <v>18.4</v>
      </c>
      <c r="H1866" s="91" t="n">
        <f aca="false">G1866*0.95</f>
        <v>17.48</v>
      </c>
      <c r="I1866" s="68" t="s">
        <v>205</v>
      </c>
      <c r="J1866" s="183" t="s">
        <v>28</v>
      </c>
      <c r="K1866" s="233" t="n">
        <f aca="false">H1866/5</f>
        <v>3.496</v>
      </c>
      <c r="L1866" s="70"/>
      <c r="M1866" s="70"/>
      <c r="N1866" s="71" t="n">
        <f aca="false">O1866*G1866</f>
        <v>0</v>
      </c>
      <c r="O1866" s="327" t="n">
        <f aca="false">M1866+L1866*F1866</f>
        <v>0</v>
      </c>
      <c r="P1866" s="328" t="s">
        <v>29</v>
      </c>
      <c r="Q1866" s="62" t="n">
        <f aca="false">L1866*H1866*F1866</f>
        <v>0</v>
      </c>
      <c r="R1866" s="62" t="n">
        <f aca="false">R1865+Q1866</f>
        <v>316.1505</v>
      </c>
    </row>
    <row r="1867" s="1" customFormat="true" ht="12.8" hidden="false" customHeight="false" outlineLevel="0" collapsed="false">
      <c r="A1867" s="93" t="s">
        <v>50</v>
      </c>
      <c r="B1867" s="93" t="s">
        <v>2830</v>
      </c>
      <c r="C1867" s="95" t="s">
        <v>2863</v>
      </c>
      <c r="D1867" s="96" t="s">
        <v>2864</v>
      </c>
      <c r="E1867" s="76" t="s">
        <v>1885</v>
      </c>
      <c r="F1867" s="76" t="n">
        <v>1</v>
      </c>
      <c r="G1867" s="77" t="n">
        <v>12.5</v>
      </c>
      <c r="H1867" s="92" t="n">
        <f aca="false">G1867*0.95</f>
        <v>11.875</v>
      </c>
      <c r="I1867" s="79" t="s">
        <v>205</v>
      </c>
      <c r="J1867" s="185" t="s">
        <v>28</v>
      </c>
      <c r="K1867" s="228" t="n">
        <f aca="false">H1867/5</f>
        <v>2.375</v>
      </c>
      <c r="L1867" s="81"/>
      <c r="M1867" s="81"/>
      <c r="N1867" s="82" t="n">
        <f aca="false">O1867*G1867</f>
        <v>0</v>
      </c>
      <c r="O1867" s="329" t="n">
        <f aca="false">M1867+L1867*F1867</f>
        <v>0</v>
      </c>
      <c r="P1867" s="330" t="s">
        <v>29</v>
      </c>
      <c r="Q1867" s="62" t="n">
        <f aca="false">L1867*H1867*F1867</f>
        <v>0</v>
      </c>
      <c r="R1867" s="62" t="n">
        <f aca="false">R1866+Q1867</f>
        <v>316.1505</v>
      </c>
    </row>
    <row r="1868" customFormat="false" ht="22.05" hidden="false" customHeight="false" outlineLevel="0" collapsed="false">
      <c r="A1868" s="48"/>
      <c r="B1868" s="48" t="s">
        <v>2830</v>
      </c>
      <c r="D1868" s="5" t="s">
        <v>2865</v>
      </c>
      <c r="E1868" s="85"/>
      <c r="F1868" s="85"/>
      <c r="G1868" s="85"/>
      <c r="H1868" s="86"/>
      <c r="I1868" s="85"/>
      <c r="J1868" s="85"/>
      <c r="K1868" s="85"/>
      <c r="L1868" s="88"/>
      <c r="M1868" s="88"/>
      <c r="O1868" s="88"/>
      <c r="P1868" s="89"/>
      <c r="Q1868" s="62" t="n">
        <f aca="false">L1868*H1868*F1868</f>
        <v>0</v>
      </c>
      <c r="R1868" s="62" t="n">
        <f aca="false">R1867+Q1868</f>
        <v>316.1505</v>
      </c>
      <c r="S1868" s="1"/>
      <c r="T1868" s="1"/>
      <c r="U1868" s="1"/>
      <c r="V1868" s="1"/>
      <c r="W1868" s="1"/>
      <c r="X1868" s="1"/>
      <c r="Y1868" s="1"/>
    </row>
    <row r="1869" s="1" customFormat="true" ht="12.8" hidden="false" customHeight="false" outlineLevel="0" collapsed="false">
      <c r="A1869" s="93"/>
      <c r="B1869" s="93" t="s">
        <v>2830</v>
      </c>
      <c r="C1869" s="94" t="s">
        <v>2866</v>
      </c>
      <c r="D1869" s="245" t="s">
        <v>2867</v>
      </c>
      <c r="E1869" s="53" t="s">
        <v>1889</v>
      </c>
      <c r="F1869" s="53" t="n">
        <v>8</v>
      </c>
      <c r="G1869" s="54" t="n">
        <v>2.68</v>
      </c>
      <c r="H1869" s="90" t="n">
        <f aca="false">G1869*0.95</f>
        <v>2.546</v>
      </c>
      <c r="I1869" s="56" t="s">
        <v>1943</v>
      </c>
      <c r="J1869" s="181" t="s">
        <v>28</v>
      </c>
      <c r="K1869" s="231" t="n">
        <f aca="false">H1869*2</f>
        <v>5.092</v>
      </c>
      <c r="L1869" s="58"/>
      <c r="M1869" s="58"/>
      <c r="N1869" s="59" t="n">
        <f aca="false">O1869*G1869</f>
        <v>0</v>
      </c>
      <c r="O1869" s="325" t="n">
        <f aca="false">M1869+L1869*F1869</f>
        <v>0</v>
      </c>
      <c r="P1869" s="326" t="s">
        <v>29</v>
      </c>
      <c r="Q1869" s="62" t="n">
        <f aca="false">L1869*H1869*F1869</f>
        <v>0</v>
      </c>
      <c r="R1869" s="62" t="n">
        <f aca="false">R1868+Q1869</f>
        <v>316.1505</v>
      </c>
    </row>
    <row r="1870" s="1" customFormat="true" ht="12.8" hidden="false" customHeight="false" outlineLevel="0" collapsed="false">
      <c r="A1870" s="93"/>
      <c r="B1870" s="93" t="s">
        <v>2830</v>
      </c>
      <c r="C1870" s="135" t="s">
        <v>2868</v>
      </c>
      <c r="D1870" s="215" t="s">
        <v>2869</v>
      </c>
      <c r="E1870" s="65" t="s">
        <v>1889</v>
      </c>
      <c r="F1870" s="65" t="n">
        <v>8</v>
      </c>
      <c r="G1870" s="66" t="n">
        <v>2.68</v>
      </c>
      <c r="H1870" s="91" t="n">
        <f aca="false">G1870*0.95</f>
        <v>2.546</v>
      </c>
      <c r="I1870" s="68" t="s">
        <v>1943</v>
      </c>
      <c r="J1870" s="183" t="s">
        <v>28</v>
      </c>
      <c r="K1870" s="233" t="n">
        <f aca="false">H1870*2</f>
        <v>5.092</v>
      </c>
      <c r="L1870" s="70"/>
      <c r="M1870" s="70"/>
      <c r="N1870" s="71" t="n">
        <f aca="false">O1870*G1870</f>
        <v>0</v>
      </c>
      <c r="O1870" s="327" t="n">
        <f aca="false">M1870+L1870*F1870</f>
        <v>0</v>
      </c>
      <c r="P1870" s="328" t="s">
        <v>29</v>
      </c>
      <c r="Q1870" s="62" t="n">
        <f aca="false">L1870*H1870*F1870</f>
        <v>0</v>
      </c>
      <c r="R1870" s="62" t="n">
        <f aca="false">R1869+Q1870</f>
        <v>316.1505</v>
      </c>
    </row>
    <row r="1871" s="1" customFormat="true" ht="12.8" hidden="false" customHeight="false" outlineLevel="0" collapsed="false">
      <c r="A1871" s="93"/>
      <c r="B1871" s="93" t="s">
        <v>2830</v>
      </c>
      <c r="C1871" s="95" t="s">
        <v>2870</v>
      </c>
      <c r="D1871" s="96" t="s">
        <v>2871</v>
      </c>
      <c r="E1871" s="76" t="s">
        <v>1889</v>
      </c>
      <c r="F1871" s="76" t="n">
        <v>8</v>
      </c>
      <c r="G1871" s="77" t="n">
        <v>2.68</v>
      </c>
      <c r="H1871" s="92" t="n">
        <f aca="false">G1871*0.95</f>
        <v>2.546</v>
      </c>
      <c r="I1871" s="79" t="s">
        <v>1943</v>
      </c>
      <c r="J1871" s="185" t="s">
        <v>28</v>
      </c>
      <c r="K1871" s="228" t="n">
        <f aca="false">H1871*2</f>
        <v>5.092</v>
      </c>
      <c r="L1871" s="81"/>
      <c r="M1871" s="81"/>
      <c r="N1871" s="82" t="n">
        <f aca="false">O1871*G1871</f>
        <v>0</v>
      </c>
      <c r="O1871" s="329" t="n">
        <f aca="false">M1871+L1871*F1871</f>
        <v>0</v>
      </c>
      <c r="P1871" s="330" t="s">
        <v>29</v>
      </c>
      <c r="Q1871" s="62" t="n">
        <f aca="false">L1871*H1871*F1871</f>
        <v>0</v>
      </c>
      <c r="R1871" s="62" t="n">
        <f aca="false">R1870+Q1871</f>
        <v>316.1505</v>
      </c>
    </row>
    <row r="1872" s="1" customFormat="true" ht="12.8" hidden="false" customHeight="false" outlineLevel="0" collapsed="false">
      <c r="A1872" s="93"/>
      <c r="B1872" s="93" t="s">
        <v>2830</v>
      </c>
      <c r="C1872" s="135" t="s">
        <v>2872</v>
      </c>
      <c r="D1872" s="215" t="s">
        <v>2873</v>
      </c>
      <c r="E1872" s="65" t="s">
        <v>1817</v>
      </c>
      <c r="F1872" s="65" t="n">
        <v>8</v>
      </c>
      <c r="G1872" s="66" t="n">
        <v>2.65</v>
      </c>
      <c r="H1872" s="91" t="n">
        <f aca="false">G1872*0.95</f>
        <v>2.5175</v>
      </c>
      <c r="I1872" s="56" t="s">
        <v>1943</v>
      </c>
      <c r="J1872" s="183" t="s">
        <v>28</v>
      </c>
      <c r="K1872" s="233" t="n">
        <f aca="false">H1872*4</f>
        <v>10.07</v>
      </c>
      <c r="L1872" s="58"/>
      <c r="M1872" s="58"/>
      <c r="N1872" s="71" t="n">
        <f aca="false">O1872*G1872</f>
        <v>0</v>
      </c>
      <c r="O1872" s="327" t="n">
        <f aca="false">M1872+L1872*F1872</f>
        <v>0</v>
      </c>
      <c r="P1872" s="328" t="s">
        <v>29</v>
      </c>
      <c r="Q1872" s="62" t="n">
        <f aca="false">L1872*H1872*F1872</f>
        <v>0</v>
      </c>
      <c r="R1872" s="62" t="n">
        <f aca="false">R1871+Q1872</f>
        <v>316.1505</v>
      </c>
    </row>
    <row r="1873" s="1" customFormat="true" ht="12.8" hidden="false" customHeight="false" outlineLevel="0" collapsed="false">
      <c r="A1873" s="93"/>
      <c r="B1873" s="93" t="s">
        <v>2830</v>
      </c>
      <c r="C1873" s="135"/>
      <c r="D1873" s="388" t="s">
        <v>2874</v>
      </c>
      <c r="E1873" s="65"/>
      <c r="F1873" s="65"/>
      <c r="G1873" s="66"/>
      <c r="H1873" s="91"/>
      <c r="I1873" s="124"/>
      <c r="J1873" s="183"/>
      <c r="K1873" s="358"/>
      <c r="L1873" s="70"/>
      <c r="M1873" s="70"/>
      <c r="N1873" s="71" t="n">
        <f aca="false">O1873*G1873</f>
        <v>0</v>
      </c>
      <c r="O1873" s="327" t="n">
        <f aca="false">M1873+L1873*F1873</f>
        <v>0</v>
      </c>
      <c r="P1873" s="328" t="s">
        <v>29</v>
      </c>
      <c r="Q1873" s="62" t="n">
        <f aca="false">L1873*H1873*F1873</f>
        <v>0</v>
      </c>
      <c r="R1873" s="62" t="n">
        <f aca="false">R1872+Q1873</f>
        <v>316.1505</v>
      </c>
    </row>
    <row r="1874" s="1" customFormat="true" ht="12.8" hidden="false" customHeight="false" outlineLevel="0" collapsed="false">
      <c r="A1874" s="93"/>
      <c r="B1874" s="93" t="s">
        <v>2830</v>
      </c>
      <c r="C1874" s="135" t="s">
        <v>2875</v>
      </c>
      <c r="D1874" s="215" t="s">
        <v>2876</v>
      </c>
      <c r="E1874" s="65" t="s">
        <v>1817</v>
      </c>
      <c r="F1874" s="65" t="n">
        <v>8</v>
      </c>
      <c r="G1874" s="66" t="n">
        <v>3.49</v>
      </c>
      <c r="H1874" s="91" t="n">
        <f aca="false">G1874*0.95</f>
        <v>3.3155</v>
      </c>
      <c r="I1874" s="68" t="s">
        <v>1943</v>
      </c>
      <c r="J1874" s="183" t="s">
        <v>28</v>
      </c>
      <c r="K1874" s="233" t="n">
        <f aca="false">4*H1874</f>
        <v>13.262</v>
      </c>
      <c r="L1874" s="70"/>
      <c r="M1874" s="70"/>
      <c r="N1874" s="71" t="n">
        <f aca="false">O1874*G1874</f>
        <v>0</v>
      </c>
      <c r="O1874" s="327" t="n">
        <f aca="false">M1874+L1874*F1874</f>
        <v>0</v>
      </c>
      <c r="P1874" s="328" t="s">
        <v>29</v>
      </c>
      <c r="Q1874" s="62" t="n">
        <f aca="false">L1874*H1874*F1874</f>
        <v>0</v>
      </c>
      <c r="R1874" s="62" t="n">
        <f aca="false">R1873+Q1874</f>
        <v>316.1505</v>
      </c>
    </row>
    <row r="1875" s="1" customFormat="true" ht="12.8" hidden="false" customHeight="false" outlineLevel="0" collapsed="false">
      <c r="A1875" s="93"/>
      <c r="B1875" s="93" t="s">
        <v>2830</v>
      </c>
      <c r="C1875" s="135"/>
      <c r="D1875" s="388" t="s">
        <v>2877</v>
      </c>
      <c r="E1875" s="65"/>
      <c r="F1875" s="65"/>
      <c r="G1875" s="66"/>
      <c r="H1875" s="91"/>
      <c r="I1875" s="68"/>
      <c r="J1875" s="183"/>
      <c r="K1875" s="233"/>
      <c r="L1875" s="70"/>
      <c r="M1875" s="70"/>
      <c r="N1875" s="71" t="n">
        <f aca="false">O1875*G1875</f>
        <v>0</v>
      </c>
      <c r="O1875" s="327" t="n">
        <f aca="false">M1875+L1875*F1875</f>
        <v>0</v>
      </c>
      <c r="P1875" s="328" t="s">
        <v>29</v>
      </c>
      <c r="Q1875" s="62" t="n">
        <f aca="false">L1875*H1875*F1875</f>
        <v>0</v>
      </c>
      <c r="R1875" s="62" t="n">
        <f aca="false">R1874+Q1875</f>
        <v>316.1505</v>
      </c>
    </row>
    <row r="1876" s="1" customFormat="true" ht="12.8" hidden="false" customHeight="false" outlineLevel="0" collapsed="false">
      <c r="A1876" s="93"/>
      <c r="B1876" s="93" t="s">
        <v>2830</v>
      </c>
      <c r="C1876" s="135" t="s">
        <v>2878</v>
      </c>
      <c r="D1876" s="215" t="s">
        <v>2879</v>
      </c>
      <c r="E1876" s="65" t="s">
        <v>1817</v>
      </c>
      <c r="F1876" s="65" t="n">
        <v>8</v>
      </c>
      <c r="G1876" s="66" t="n">
        <v>2.76</v>
      </c>
      <c r="H1876" s="91" t="n">
        <f aca="false">G1876*0.95</f>
        <v>2.622</v>
      </c>
      <c r="I1876" s="68" t="s">
        <v>1943</v>
      </c>
      <c r="J1876" s="183" t="s">
        <v>28</v>
      </c>
      <c r="K1876" s="233" t="n">
        <f aca="false">4*H1876</f>
        <v>10.488</v>
      </c>
      <c r="L1876" s="70"/>
      <c r="M1876" s="70"/>
      <c r="N1876" s="71" t="n">
        <f aca="false">O1876*G1876</f>
        <v>0</v>
      </c>
      <c r="O1876" s="327" t="n">
        <f aca="false">M1876+L1876*F1876</f>
        <v>0</v>
      </c>
      <c r="P1876" s="328" t="s">
        <v>29</v>
      </c>
      <c r="Q1876" s="62" t="n">
        <f aca="false">L1876*H1876*F1876</f>
        <v>0</v>
      </c>
      <c r="R1876" s="62" t="n">
        <f aca="false">R1875+Q1876</f>
        <v>316.1505</v>
      </c>
    </row>
    <row r="1877" s="1" customFormat="true" ht="12.8" hidden="false" customHeight="false" outlineLevel="0" collapsed="false">
      <c r="A1877" s="93"/>
      <c r="B1877" s="93" t="s">
        <v>2830</v>
      </c>
      <c r="C1877" s="135"/>
      <c r="D1877" s="388" t="s">
        <v>2880</v>
      </c>
      <c r="E1877" s="65"/>
      <c r="F1877" s="65"/>
      <c r="G1877" s="66"/>
      <c r="H1877" s="109"/>
      <c r="I1877" s="124"/>
      <c r="J1877" s="183"/>
      <c r="K1877" s="358"/>
      <c r="L1877" s="70"/>
      <c r="M1877" s="70"/>
      <c r="N1877" s="71" t="n">
        <f aca="false">O1877*G1877</f>
        <v>0</v>
      </c>
      <c r="O1877" s="327" t="n">
        <f aca="false">M1877+L1877*F1877</f>
        <v>0</v>
      </c>
      <c r="P1877" s="328" t="s">
        <v>29</v>
      </c>
      <c r="Q1877" s="62" t="n">
        <f aca="false">L1877*H1877*F1877</f>
        <v>0</v>
      </c>
      <c r="R1877" s="62" t="n">
        <f aca="false">R1876+Q1877</f>
        <v>316.1505</v>
      </c>
    </row>
    <row r="1878" s="1" customFormat="true" ht="12.8" hidden="false" customHeight="false" outlineLevel="0" collapsed="false">
      <c r="A1878" s="93"/>
      <c r="B1878" s="93" t="s">
        <v>2830</v>
      </c>
      <c r="C1878" s="135" t="s">
        <v>2881</v>
      </c>
      <c r="D1878" s="215" t="s">
        <v>2882</v>
      </c>
      <c r="E1878" s="65" t="s">
        <v>1817</v>
      </c>
      <c r="F1878" s="65" t="n">
        <v>8</v>
      </c>
      <c r="G1878" s="66" t="n">
        <v>3</v>
      </c>
      <c r="H1878" s="91" t="n">
        <f aca="false">G1878*0.95</f>
        <v>2.85</v>
      </c>
      <c r="I1878" s="68" t="s">
        <v>1943</v>
      </c>
      <c r="J1878" s="183" t="s">
        <v>28</v>
      </c>
      <c r="K1878" s="233" t="n">
        <f aca="false">4*H1878</f>
        <v>11.4</v>
      </c>
      <c r="L1878" s="70"/>
      <c r="M1878" s="70"/>
      <c r="N1878" s="71" t="n">
        <f aca="false">O1878*G1878</f>
        <v>0</v>
      </c>
      <c r="O1878" s="327" t="n">
        <f aca="false">M1878+L1878*F1878</f>
        <v>0</v>
      </c>
      <c r="P1878" s="328" t="s">
        <v>29</v>
      </c>
      <c r="Q1878" s="62" t="n">
        <f aca="false">L1878*H1878*F1878</f>
        <v>0</v>
      </c>
      <c r="R1878" s="62" t="n">
        <f aca="false">R1877+Q1878</f>
        <v>316.1505</v>
      </c>
    </row>
    <row r="1879" s="1" customFormat="true" ht="12.8" hidden="false" customHeight="false" outlineLevel="0" collapsed="false">
      <c r="A1879" s="93"/>
      <c r="B1879" s="93" t="s">
        <v>2830</v>
      </c>
      <c r="C1879" s="95"/>
      <c r="D1879" s="389" t="s">
        <v>2883</v>
      </c>
      <c r="E1879" s="76"/>
      <c r="F1879" s="76"/>
      <c r="G1879" s="77"/>
      <c r="H1879" s="92"/>
      <c r="I1879" s="112"/>
      <c r="J1879" s="185"/>
      <c r="K1879" s="228"/>
      <c r="L1879" s="81"/>
      <c r="M1879" s="81"/>
      <c r="N1879" s="82" t="n">
        <f aca="false">O1879*G1879</f>
        <v>0</v>
      </c>
      <c r="O1879" s="329" t="n">
        <f aca="false">M1879+L1879*F1879</f>
        <v>0</v>
      </c>
      <c r="P1879" s="330" t="s">
        <v>29</v>
      </c>
      <c r="Q1879" s="62" t="n">
        <f aca="false">L1879*H1879*F1879</f>
        <v>0</v>
      </c>
      <c r="R1879" s="62" t="n">
        <f aca="false">R1878+Q1879</f>
        <v>316.1505</v>
      </c>
    </row>
    <row r="1880" customFormat="false" ht="22.05" hidden="false" customHeight="false" outlineLevel="0" collapsed="false">
      <c r="A1880" s="48" t="s">
        <v>50</v>
      </c>
      <c r="B1880" s="48" t="s">
        <v>2830</v>
      </c>
      <c r="D1880" s="5" t="s">
        <v>2884</v>
      </c>
      <c r="E1880" s="85"/>
      <c r="F1880" s="85"/>
      <c r="G1880" s="85"/>
      <c r="H1880" s="86"/>
      <c r="I1880" s="85"/>
      <c r="J1880" s="85"/>
      <c r="K1880" s="85"/>
      <c r="L1880" s="88"/>
      <c r="M1880" s="88"/>
      <c r="O1880" s="88"/>
      <c r="P1880" s="89"/>
      <c r="Q1880" s="62" t="n">
        <f aca="false">L1880*H1880*F1880</f>
        <v>0</v>
      </c>
      <c r="R1880" s="62" t="n">
        <f aca="false">R1879+Q1880</f>
        <v>316.1505</v>
      </c>
      <c r="S1880" s="1"/>
      <c r="T1880" s="1"/>
      <c r="U1880" s="1"/>
      <c r="V1880" s="1"/>
      <c r="W1880" s="1"/>
      <c r="X1880" s="1"/>
      <c r="Y1880" s="1"/>
    </row>
    <row r="1881" s="1" customFormat="true" ht="12.8" hidden="false" customHeight="false" outlineLevel="0" collapsed="false">
      <c r="A1881" s="93" t="s">
        <v>50</v>
      </c>
      <c r="B1881" s="93" t="s">
        <v>2830</v>
      </c>
      <c r="C1881" s="94" t="s">
        <v>2885</v>
      </c>
      <c r="D1881" s="245" t="s">
        <v>2867</v>
      </c>
      <c r="E1881" s="53" t="s">
        <v>1885</v>
      </c>
      <c r="F1881" s="53" t="n">
        <v>1</v>
      </c>
      <c r="G1881" s="54" t="n">
        <v>21.2</v>
      </c>
      <c r="H1881" s="90" t="n">
        <f aca="false">G1881*0.95</f>
        <v>20.14</v>
      </c>
      <c r="I1881" s="56" t="s">
        <v>2886</v>
      </c>
      <c r="J1881" s="181" t="s">
        <v>28</v>
      </c>
      <c r="K1881" s="231" t="n">
        <f aca="false">H1881/5</f>
        <v>4.028</v>
      </c>
      <c r="L1881" s="58"/>
      <c r="M1881" s="58"/>
      <c r="N1881" s="59" t="n">
        <f aca="false">O1881*G1881</f>
        <v>0</v>
      </c>
      <c r="O1881" s="325" t="n">
        <f aca="false">M1881+L1881*F1881</f>
        <v>0</v>
      </c>
      <c r="P1881" s="326" t="s">
        <v>29</v>
      </c>
      <c r="Q1881" s="62" t="n">
        <f aca="false">L1881*H1881*F1881</f>
        <v>0</v>
      </c>
      <c r="R1881" s="62" t="n">
        <f aca="false">R1880+Q1881</f>
        <v>316.1505</v>
      </c>
    </row>
    <row r="1882" s="1" customFormat="true" ht="12.8" hidden="false" customHeight="false" outlineLevel="0" collapsed="false">
      <c r="A1882" s="93" t="s">
        <v>50</v>
      </c>
      <c r="B1882" s="93" t="s">
        <v>2830</v>
      </c>
      <c r="C1882" s="135" t="s">
        <v>2887</v>
      </c>
      <c r="D1882" s="215" t="s">
        <v>2867</v>
      </c>
      <c r="E1882" s="65" t="s">
        <v>2430</v>
      </c>
      <c r="F1882" s="65" t="n">
        <v>1</v>
      </c>
      <c r="G1882" s="66" t="n">
        <v>91.57</v>
      </c>
      <c r="H1882" s="91" t="n">
        <f aca="false">G1882*0.95</f>
        <v>86.9915</v>
      </c>
      <c r="I1882" s="68" t="s">
        <v>2886</v>
      </c>
      <c r="J1882" s="183" t="s">
        <v>28</v>
      </c>
      <c r="K1882" s="233" t="n">
        <f aca="false">H1882/25</f>
        <v>3.47966</v>
      </c>
      <c r="L1882" s="70"/>
      <c r="M1882" s="70"/>
      <c r="N1882" s="71" t="n">
        <f aca="false">O1882*G1882</f>
        <v>0</v>
      </c>
      <c r="O1882" s="327" t="n">
        <f aca="false">M1882+L1882*F1882</f>
        <v>0</v>
      </c>
      <c r="P1882" s="328" t="s">
        <v>29</v>
      </c>
      <c r="Q1882" s="62" t="n">
        <f aca="false">L1882*H1882*F1882</f>
        <v>0</v>
      </c>
      <c r="R1882" s="62" t="n">
        <f aca="false">R1881+Q1882</f>
        <v>316.1505</v>
      </c>
    </row>
    <row r="1883" s="1" customFormat="true" ht="12.8" hidden="false" customHeight="false" outlineLevel="0" collapsed="false">
      <c r="A1883" s="93" t="s">
        <v>50</v>
      </c>
      <c r="B1883" s="93" t="s">
        <v>2830</v>
      </c>
      <c r="C1883" s="135" t="s">
        <v>2888</v>
      </c>
      <c r="D1883" s="215" t="s">
        <v>2869</v>
      </c>
      <c r="E1883" s="65" t="s">
        <v>1885</v>
      </c>
      <c r="F1883" s="65" t="n">
        <v>1</v>
      </c>
      <c r="G1883" s="66" t="n">
        <v>21.2</v>
      </c>
      <c r="H1883" s="91" t="n">
        <f aca="false">G1883*0.95</f>
        <v>20.14</v>
      </c>
      <c r="I1883" s="68" t="s">
        <v>2886</v>
      </c>
      <c r="J1883" s="183" t="s">
        <v>28</v>
      </c>
      <c r="K1883" s="233" t="n">
        <f aca="false">H1883/5</f>
        <v>4.028</v>
      </c>
      <c r="L1883" s="70"/>
      <c r="M1883" s="70"/>
      <c r="N1883" s="71" t="n">
        <f aca="false">O1883*G1883</f>
        <v>0</v>
      </c>
      <c r="O1883" s="327" t="n">
        <f aca="false">M1883+L1883*F1883</f>
        <v>0</v>
      </c>
      <c r="P1883" s="328" t="s">
        <v>29</v>
      </c>
      <c r="Q1883" s="62" t="n">
        <f aca="false">L1883*H1883*F1883</f>
        <v>0</v>
      </c>
      <c r="R1883" s="62" t="n">
        <f aca="false">R1882+Q1883</f>
        <v>316.1505</v>
      </c>
    </row>
    <row r="1884" s="1" customFormat="true" ht="12.8" hidden="false" customHeight="false" outlineLevel="0" collapsed="false">
      <c r="A1884" s="93" t="s">
        <v>50</v>
      </c>
      <c r="B1884" s="93" t="s">
        <v>2830</v>
      </c>
      <c r="C1884" s="95" t="s">
        <v>2889</v>
      </c>
      <c r="D1884" s="96" t="s">
        <v>2871</v>
      </c>
      <c r="E1884" s="76" t="s">
        <v>1885</v>
      </c>
      <c r="F1884" s="76" t="n">
        <v>1</v>
      </c>
      <c r="G1884" s="77" t="n">
        <v>21.2</v>
      </c>
      <c r="H1884" s="92" t="n">
        <f aca="false">G1884*0.95</f>
        <v>20.14</v>
      </c>
      <c r="I1884" s="79" t="s">
        <v>2886</v>
      </c>
      <c r="J1884" s="185" t="s">
        <v>28</v>
      </c>
      <c r="K1884" s="228" t="n">
        <f aca="false">H1884/5</f>
        <v>4.028</v>
      </c>
      <c r="L1884" s="81"/>
      <c r="M1884" s="81"/>
      <c r="N1884" s="82" t="n">
        <f aca="false">O1884*G1884</f>
        <v>0</v>
      </c>
      <c r="O1884" s="329" t="n">
        <f aca="false">M1884+L1884*F1884</f>
        <v>0</v>
      </c>
      <c r="P1884" s="330" t="s">
        <v>29</v>
      </c>
      <c r="Q1884" s="62" t="n">
        <f aca="false">L1884*H1884*F1884</f>
        <v>0</v>
      </c>
      <c r="R1884" s="62" t="n">
        <f aca="false">R1883+Q1884</f>
        <v>316.1505</v>
      </c>
    </row>
    <row r="1885" s="1" customFormat="true" ht="12.8" hidden="false" customHeight="false" outlineLevel="0" collapsed="false">
      <c r="A1885" s="93" t="s">
        <v>50</v>
      </c>
      <c r="B1885" s="93" t="s">
        <v>2830</v>
      </c>
      <c r="C1885" s="94" t="s">
        <v>2890</v>
      </c>
      <c r="D1885" s="245" t="s">
        <v>2873</v>
      </c>
      <c r="E1885" s="53" t="s">
        <v>1885</v>
      </c>
      <c r="F1885" s="53" t="n">
        <v>1</v>
      </c>
      <c r="G1885" s="54" t="n">
        <v>39</v>
      </c>
      <c r="H1885" s="90" t="n">
        <f aca="false">G1885*0.95</f>
        <v>37.05</v>
      </c>
      <c r="I1885" s="56" t="s">
        <v>1943</v>
      </c>
      <c r="J1885" s="181" t="s">
        <v>28</v>
      </c>
      <c r="K1885" s="231" t="n">
        <f aca="false">H1885/5</f>
        <v>7.41</v>
      </c>
      <c r="L1885" s="58"/>
      <c r="M1885" s="58"/>
      <c r="N1885" s="59" t="n">
        <f aca="false">O1885*G1885</f>
        <v>0</v>
      </c>
      <c r="O1885" s="325" t="n">
        <f aca="false">M1885+L1885*F1885</f>
        <v>0</v>
      </c>
      <c r="P1885" s="326" t="s">
        <v>29</v>
      </c>
      <c r="Q1885" s="62" t="n">
        <f aca="false">L1885*H1885*F1885</f>
        <v>0</v>
      </c>
      <c r="R1885" s="62" t="n">
        <f aca="false">R1884+Q1885</f>
        <v>316.1505</v>
      </c>
    </row>
    <row r="1886" s="1" customFormat="true" ht="12.8" hidden="false" customHeight="false" outlineLevel="0" collapsed="false">
      <c r="A1886" s="93" t="s">
        <v>50</v>
      </c>
      <c r="B1886" s="93" t="s">
        <v>2830</v>
      </c>
      <c r="C1886" s="135" t="s">
        <v>2891</v>
      </c>
      <c r="D1886" s="215" t="s">
        <v>2876</v>
      </c>
      <c r="E1886" s="65" t="s">
        <v>1885</v>
      </c>
      <c r="F1886" s="65" t="n">
        <v>1</v>
      </c>
      <c r="G1886" s="66" t="n">
        <v>56.8</v>
      </c>
      <c r="H1886" s="91" t="n">
        <f aca="false">G1886*0.95</f>
        <v>53.96</v>
      </c>
      <c r="I1886" s="68" t="s">
        <v>1943</v>
      </c>
      <c r="J1886" s="183" t="s">
        <v>28</v>
      </c>
      <c r="K1886" s="233" t="n">
        <f aca="false">H1886/5</f>
        <v>10.792</v>
      </c>
      <c r="L1886" s="70"/>
      <c r="M1886" s="70"/>
      <c r="N1886" s="71" t="n">
        <f aca="false">O1886*G1886</f>
        <v>0</v>
      </c>
      <c r="O1886" s="327" t="n">
        <f aca="false">M1886+L1886*F1886</f>
        <v>0</v>
      </c>
      <c r="P1886" s="328" t="s">
        <v>29</v>
      </c>
      <c r="Q1886" s="62" t="n">
        <f aca="false">L1886*H1886*F1886</f>
        <v>0</v>
      </c>
      <c r="R1886" s="62" t="n">
        <f aca="false">R1885+Q1886</f>
        <v>316.1505</v>
      </c>
    </row>
    <row r="1887" s="1" customFormat="true" ht="12.8" hidden="false" customHeight="false" outlineLevel="0" collapsed="false">
      <c r="A1887" s="93" t="s">
        <v>50</v>
      </c>
      <c r="B1887" s="93" t="s">
        <v>2830</v>
      </c>
      <c r="C1887" s="135" t="s">
        <v>2892</v>
      </c>
      <c r="D1887" s="215" t="s">
        <v>2879</v>
      </c>
      <c r="E1887" s="65" t="s">
        <v>1885</v>
      </c>
      <c r="F1887" s="65" t="n">
        <v>1</v>
      </c>
      <c r="G1887" s="66" t="n">
        <v>41.5</v>
      </c>
      <c r="H1887" s="91" t="n">
        <f aca="false">G1887*0.95</f>
        <v>39.425</v>
      </c>
      <c r="I1887" s="68" t="s">
        <v>1943</v>
      </c>
      <c r="J1887" s="183" t="s">
        <v>28</v>
      </c>
      <c r="K1887" s="233" t="n">
        <f aca="false">H1887/5</f>
        <v>7.885</v>
      </c>
      <c r="L1887" s="70"/>
      <c r="M1887" s="70"/>
      <c r="N1887" s="71" t="n">
        <f aca="false">O1887*G1887</f>
        <v>0</v>
      </c>
      <c r="O1887" s="327" t="n">
        <f aca="false">M1887+L1887*F1887</f>
        <v>0</v>
      </c>
      <c r="P1887" s="328" t="s">
        <v>29</v>
      </c>
      <c r="Q1887" s="62" t="n">
        <f aca="false">L1887*H1887*F1887</f>
        <v>0</v>
      </c>
      <c r="R1887" s="62" t="n">
        <f aca="false">R1886+Q1887</f>
        <v>316.1505</v>
      </c>
    </row>
    <row r="1888" s="1" customFormat="true" ht="12.8" hidden="false" customHeight="false" outlineLevel="0" collapsed="false">
      <c r="A1888" s="93" t="s">
        <v>50</v>
      </c>
      <c r="B1888" s="93" t="s">
        <v>2830</v>
      </c>
      <c r="C1888" s="95" t="s">
        <v>2893</v>
      </c>
      <c r="D1888" s="96" t="s">
        <v>2882</v>
      </c>
      <c r="E1888" s="76" t="s">
        <v>1885</v>
      </c>
      <c r="F1888" s="76" t="n">
        <v>1</v>
      </c>
      <c r="G1888" s="77" t="n">
        <v>46.7</v>
      </c>
      <c r="H1888" s="92" t="n">
        <f aca="false">G1888*0.95</f>
        <v>44.365</v>
      </c>
      <c r="I1888" s="79" t="s">
        <v>1943</v>
      </c>
      <c r="J1888" s="185" t="s">
        <v>28</v>
      </c>
      <c r="K1888" s="228" t="n">
        <f aca="false">H1888/5</f>
        <v>8.873</v>
      </c>
      <c r="L1888" s="81"/>
      <c r="M1888" s="81"/>
      <c r="N1888" s="82" t="n">
        <f aca="false">O1888*G1888</f>
        <v>0</v>
      </c>
      <c r="O1888" s="329" t="n">
        <f aca="false">M1888+L1888*F1888</f>
        <v>0</v>
      </c>
      <c r="P1888" s="330" t="s">
        <v>29</v>
      </c>
      <c r="Q1888" s="62" t="n">
        <f aca="false">L1888*H1888*F1888</f>
        <v>0</v>
      </c>
      <c r="R1888" s="62" t="n">
        <f aca="false">R1887+Q1888</f>
        <v>316.1505</v>
      </c>
    </row>
    <row r="1889" customFormat="false" ht="22.05" hidden="false" customHeight="false" outlineLevel="0" collapsed="false">
      <c r="A1889" s="48"/>
      <c r="B1889" s="48" t="s">
        <v>2830</v>
      </c>
      <c r="D1889" s="5" t="s">
        <v>2894</v>
      </c>
      <c r="E1889" s="85"/>
      <c r="F1889" s="85"/>
      <c r="G1889" s="85"/>
      <c r="H1889" s="86"/>
      <c r="I1889" s="85"/>
      <c r="J1889" s="85"/>
      <c r="K1889" s="85"/>
      <c r="L1889" s="88"/>
      <c r="M1889" s="88"/>
      <c r="O1889" s="88"/>
      <c r="P1889" s="89"/>
      <c r="Q1889" s="62" t="n">
        <f aca="false">L1889*H1889*F1889</f>
        <v>0</v>
      </c>
      <c r="R1889" s="62" t="n">
        <f aca="false">R1888+Q1889</f>
        <v>316.1505</v>
      </c>
      <c r="S1889" s="1"/>
      <c r="T1889" s="1"/>
      <c r="U1889" s="1"/>
      <c r="V1889" s="1"/>
      <c r="W1889" s="1"/>
      <c r="X1889" s="1"/>
      <c r="Y1889" s="1"/>
    </row>
    <row r="1890" s="1" customFormat="true" ht="12.8" hidden="false" customHeight="false" outlineLevel="0" collapsed="false">
      <c r="A1890" s="93"/>
      <c r="B1890" s="93" t="s">
        <v>2830</v>
      </c>
      <c r="C1890" s="142" t="s">
        <v>2895</v>
      </c>
      <c r="D1890" s="243" t="s">
        <v>2896</v>
      </c>
      <c r="E1890" s="99" t="s">
        <v>1817</v>
      </c>
      <c r="F1890" s="99" t="n">
        <v>6</v>
      </c>
      <c r="G1890" s="100" t="n">
        <v>5.33</v>
      </c>
      <c r="H1890" s="101" t="n">
        <f aca="false">G1890*0.95</f>
        <v>5.0635</v>
      </c>
      <c r="I1890" s="102" t="s">
        <v>2897</v>
      </c>
      <c r="J1890" s="237" t="s">
        <v>28</v>
      </c>
      <c r="K1890" s="238" t="n">
        <f aca="false">H1890/5</f>
        <v>1.0127</v>
      </c>
      <c r="L1890" s="104"/>
      <c r="M1890" s="104"/>
      <c r="N1890" s="105" t="n">
        <f aca="false">O1890*G1890</f>
        <v>0</v>
      </c>
      <c r="O1890" s="204" t="n">
        <f aca="false">M1890+L1890*F1890</f>
        <v>0</v>
      </c>
      <c r="P1890" s="331" t="s">
        <v>29</v>
      </c>
      <c r="Q1890" s="62" t="n">
        <f aca="false">L1890*H1890*F1890</f>
        <v>0</v>
      </c>
      <c r="R1890" s="62" t="n">
        <f aca="false">R1889+Q1890</f>
        <v>316.1505</v>
      </c>
    </row>
    <row r="1891" customFormat="false" ht="13.8" hidden="false" customHeight="false" outlineLevel="0" collapsed="false">
      <c r="A1891" s="48"/>
      <c r="B1891" s="48"/>
      <c r="Q1891" s="62" t="n">
        <f aca="false">L1891*H1891*F1891</f>
        <v>0</v>
      </c>
      <c r="R1891" s="62" t="n">
        <f aca="false">R1890+Q1891</f>
        <v>316.1505</v>
      </c>
      <c r="S1891" s="1"/>
      <c r="T1891" s="1"/>
      <c r="U1891" s="1"/>
      <c r="V1891" s="1"/>
      <c r="W1891" s="1"/>
      <c r="X1891" s="1"/>
      <c r="Y1891" s="1"/>
    </row>
    <row r="1892" customFormat="false" ht="13.8" hidden="false" customHeight="false" outlineLevel="0" collapsed="false">
      <c r="A1892" s="48"/>
      <c r="B1892" s="48"/>
      <c r="Q1892" s="62" t="n">
        <f aca="false">L1892*H1892*F1892</f>
        <v>0</v>
      </c>
      <c r="R1892" s="62" t="n">
        <f aca="false">R1891+Q1892</f>
        <v>316.1505</v>
      </c>
      <c r="S1892" s="1"/>
      <c r="T1892" s="1"/>
      <c r="U1892" s="1"/>
      <c r="V1892" s="1"/>
      <c r="W1892" s="1"/>
      <c r="X1892" s="1"/>
      <c r="Y1892" s="1"/>
    </row>
    <row r="1893" customFormat="false" ht="13.8" hidden="false" customHeight="false" outlineLevel="0" collapsed="false">
      <c r="A1893" s="48"/>
      <c r="B1893" s="48"/>
      <c r="Q1893" s="62" t="n">
        <f aca="false">L1893*H1893*F1893</f>
        <v>0</v>
      </c>
      <c r="R1893" s="62" t="n">
        <f aca="false">R1892+Q1893</f>
        <v>316.1505</v>
      </c>
      <c r="S1893" s="1"/>
      <c r="T1893" s="1"/>
      <c r="U1893" s="1"/>
      <c r="V1893" s="1"/>
      <c r="W1893" s="1"/>
      <c r="X1893" s="1"/>
      <c r="Y1893" s="1"/>
    </row>
    <row r="1894" customFormat="false" ht="13.8" hidden="false" customHeight="false" outlineLevel="0" collapsed="false">
      <c r="A1894" s="48"/>
      <c r="B1894" s="48"/>
      <c r="Q1894" s="62" t="n">
        <f aca="false">L1894*H1894*F1894</f>
        <v>0</v>
      </c>
      <c r="R1894" s="62" t="n">
        <f aca="false">R1893+Q1894</f>
        <v>316.1505</v>
      </c>
      <c r="S1894" s="1"/>
      <c r="T1894" s="1"/>
      <c r="U1894" s="1"/>
      <c r="V1894" s="1"/>
      <c r="W1894" s="1"/>
      <c r="X1894" s="1"/>
      <c r="Y1894" s="1"/>
    </row>
    <row r="1895" customFormat="false" ht="13.8" hidden="false" customHeight="false" outlineLevel="0" collapsed="false">
      <c r="A1895" s="48"/>
      <c r="B1895" s="48"/>
      <c r="Q1895" s="62" t="n">
        <f aca="false">L1895*H1895*F1895</f>
        <v>0</v>
      </c>
      <c r="R1895" s="62" t="n">
        <f aca="false">R1894+Q1895</f>
        <v>316.1505</v>
      </c>
      <c r="S1895" s="1"/>
      <c r="T1895" s="1"/>
      <c r="U1895" s="1"/>
      <c r="V1895" s="1"/>
      <c r="W1895" s="1"/>
      <c r="X1895" s="1"/>
      <c r="Y1895" s="1"/>
    </row>
    <row r="1896" customFormat="false" ht="13.8" hidden="false" customHeight="false" outlineLevel="0" collapsed="false">
      <c r="A1896" s="48"/>
      <c r="B1896" s="48"/>
      <c r="Q1896" s="62" t="n">
        <f aca="false">L1896*H1896*F1896</f>
        <v>0</v>
      </c>
      <c r="R1896" s="62" t="n">
        <f aca="false">R1895+Q1896</f>
        <v>316.1505</v>
      </c>
      <c r="S1896" s="1"/>
      <c r="T1896" s="1"/>
      <c r="U1896" s="1"/>
      <c r="V1896" s="1"/>
      <c r="W1896" s="1"/>
      <c r="X1896" s="1"/>
      <c r="Y1896" s="1"/>
    </row>
    <row r="1897" customFormat="false" ht="13.8" hidden="false" customHeight="false" outlineLevel="0" collapsed="false">
      <c r="A1897" s="48"/>
      <c r="B1897" s="48"/>
      <c r="Q1897" s="62" t="n">
        <f aca="false">L1897*H1897*F1897</f>
        <v>0</v>
      </c>
      <c r="R1897" s="62" t="n">
        <f aca="false">R1896+Q1897</f>
        <v>316.1505</v>
      </c>
      <c r="S1897" s="1"/>
      <c r="T1897" s="1"/>
      <c r="U1897" s="1"/>
      <c r="V1897" s="1"/>
      <c r="W1897" s="1"/>
      <c r="X1897" s="1"/>
      <c r="Y1897" s="1"/>
    </row>
    <row r="1898" customFormat="false" ht="13.8" hidden="false" customHeight="true" outlineLevel="0" collapsed="false">
      <c r="A1898" s="117"/>
      <c r="B1898" s="117"/>
      <c r="C1898" s="7"/>
      <c r="D1898" s="7"/>
      <c r="E1898" s="34" t="s">
        <v>4</v>
      </c>
      <c r="F1898" s="35" t="s">
        <v>5</v>
      </c>
      <c r="G1898" s="36" t="s">
        <v>6</v>
      </c>
      <c r="H1898" s="37" t="s">
        <v>7</v>
      </c>
      <c r="I1898" s="38" t="s">
        <v>8</v>
      </c>
      <c r="J1898" s="39" t="s">
        <v>9</v>
      </c>
      <c r="K1898" s="264" t="s">
        <v>2498</v>
      </c>
      <c r="L1898" s="41" t="s">
        <v>11</v>
      </c>
      <c r="M1898" s="41"/>
      <c r="N1898" s="41"/>
      <c r="O1898" s="41"/>
      <c r="P1898" s="41"/>
      <c r="Q1898" s="62"/>
      <c r="R1898" s="62" t="n">
        <f aca="false">R1897+Q1898</f>
        <v>316.1505</v>
      </c>
      <c r="S1898" s="1"/>
      <c r="T1898" s="1"/>
      <c r="U1898" s="1"/>
      <c r="V1898" s="1"/>
      <c r="W1898" s="1"/>
      <c r="X1898" s="1"/>
      <c r="Y1898" s="1"/>
    </row>
    <row r="1899" customFormat="false" ht="14.25" hidden="false" customHeight="true" outlineLevel="0" collapsed="false">
      <c r="A1899" s="48"/>
      <c r="B1899" s="48"/>
      <c r="C1899" s="43" t="s">
        <v>14</v>
      </c>
      <c r="D1899" s="43" t="s">
        <v>15</v>
      </c>
      <c r="E1899" s="34"/>
      <c r="F1899" s="35"/>
      <c r="G1899" s="36"/>
      <c r="H1899" s="37"/>
      <c r="I1899" s="38"/>
      <c r="J1899" s="39"/>
      <c r="K1899" s="264"/>
      <c r="L1899" s="210" t="s">
        <v>16</v>
      </c>
      <c r="M1899" s="210"/>
      <c r="N1899" s="45" t="s">
        <v>17</v>
      </c>
      <c r="O1899" s="46" t="s">
        <v>18</v>
      </c>
      <c r="P1899" s="47" t="s">
        <v>19</v>
      </c>
      <c r="Q1899" s="62"/>
      <c r="R1899" s="62" t="n">
        <f aca="false">R1898+Q1899</f>
        <v>316.1505</v>
      </c>
      <c r="S1899" s="1"/>
      <c r="T1899" s="1"/>
      <c r="U1899" s="1"/>
      <c r="V1899" s="1"/>
      <c r="W1899" s="1"/>
      <c r="X1899" s="1"/>
      <c r="Y1899" s="1"/>
    </row>
    <row r="1900" customFormat="false" ht="13.8" hidden="false" customHeight="false" outlineLevel="0" collapsed="false">
      <c r="A1900" s="48"/>
      <c r="B1900" s="48"/>
      <c r="C1900" s="43"/>
      <c r="D1900" s="43"/>
      <c r="E1900" s="34"/>
      <c r="F1900" s="35"/>
      <c r="G1900" s="36"/>
      <c r="H1900" s="37"/>
      <c r="I1900" s="38"/>
      <c r="J1900" s="39"/>
      <c r="K1900" s="264"/>
      <c r="L1900" s="210"/>
      <c r="M1900" s="210"/>
      <c r="N1900" s="45"/>
      <c r="O1900" s="46"/>
      <c r="P1900" s="47"/>
      <c r="Q1900" s="62" t="n">
        <f aca="false">L1900*H1900*F1900</f>
        <v>0</v>
      </c>
      <c r="R1900" s="62" t="n">
        <f aca="false">R1899+Q1900</f>
        <v>316.1505</v>
      </c>
      <c r="S1900" s="1"/>
      <c r="T1900" s="1"/>
      <c r="U1900" s="1"/>
      <c r="V1900" s="1"/>
      <c r="W1900" s="1"/>
      <c r="X1900" s="1"/>
      <c r="Y1900" s="1"/>
    </row>
    <row r="1901" customFormat="false" ht="22.05" hidden="false" customHeight="false" outlineLevel="0" collapsed="false">
      <c r="A1901" s="48"/>
      <c r="B1901" s="48" t="s">
        <v>2830</v>
      </c>
      <c r="D1901" s="5" t="s">
        <v>2898</v>
      </c>
      <c r="E1901" s="5"/>
      <c r="F1901" s="5"/>
      <c r="G1901" s="5"/>
      <c r="H1901" s="206"/>
      <c r="I1901" s="5"/>
      <c r="J1901" s="5"/>
      <c r="K1901" s="5"/>
      <c r="L1901" s="5"/>
      <c r="M1901" s="5"/>
      <c r="N1901" s="5"/>
      <c r="O1901" s="5"/>
      <c r="P1901" s="5"/>
      <c r="Q1901" s="62" t="n">
        <f aca="false">L1901*H1901*F1901</f>
        <v>0</v>
      </c>
      <c r="R1901" s="62" t="n">
        <f aca="false">R1900+Q1901</f>
        <v>316.1505</v>
      </c>
      <c r="S1901" s="1"/>
      <c r="T1901" s="1"/>
      <c r="U1901" s="1"/>
      <c r="V1901" s="1"/>
      <c r="W1901" s="1"/>
      <c r="X1901" s="1"/>
      <c r="Y1901" s="1"/>
    </row>
    <row r="1902" s="1" customFormat="true" ht="12.8" hidden="false" customHeight="false" outlineLevel="0" collapsed="false">
      <c r="A1902" s="93"/>
      <c r="B1902" s="93" t="s">
        <v>2830</v>
      </c>
      <c r="C1902" s="94" t="s">
        <v>2899</v>
      </c>
      <c r="D1902" s="245" t="s">
        <v>2900</v>
      </c>
      <c r="E1902" s="53" t="s">
        <v>1817</v>
      </c>
      <c r="F1902" s="53" t="n">
        <v>8</v>
      </c>
      <c r="G1902" s="54" t="n">
        <v>2.38</v>
      </c>
      <c r="H1902" s="90" t="n">
        <f aca="false">G1902*0.95</f>
        <v>2.261</v>
      </c>
      <c r="I1902" s="56" t="s">
        <v>205</v>
      </c>
      <c r="J1902" s="56" t="s">
        <v>28</v>
      </c>
      <c r="K1902" s="213" t="n">
        <f aca="false">4*H1902</f>
        <v>9.044</v>
      </c>
      <c r="L1902" s="58"/>
      <c r="M1902" s="58"/>
      <c r="N1902" s="59" t="n">
        <f aca="false">O1902*G1902</f>
        <v>0</v>
      </c>
      <c r="O1902" s="325" t="n">
        <f aca="false">M1902+L1902*F1902</f>
        <v>0</v>
      </c>
      <c r="P1902" s="326" t="s">
        <v>29</v>
      </c>
      <c r="Q1902" s="62" t="n">
        <f aca="false">L1902*H1902*F1902</f>
        <v>0</v>
      </c>
      <c r="R1902" s="62" t="n">
        <f aca="false">R1901+Q1902</f>
        <v>316.1505</v>
      </c>
    </row>
    <row r="1903" s="1" customFormat="true" ht="12.8" hidden="false" customHeight="false" outlineLevel="0" collapsed="false">
      <c r="A1903" s="93"/>
      <c r="B1903" s="93" t="s">
        <v>2830</v>
      </c>
      <c r="C1903" s="135" t="s">
        <v>2901</v>
      </c>
      <c r="D1903" s="215" t="s">
        <v>2902</v>
      </c>
      <c r="E1903" s="65" t="s">
        <v>1817</v>
      </c>
      <c r="F1903" s="65" t="n">
        <v>8</v>
      </c>
      <c r="G1903" s="66" t="n">
        <v>2.38</v>
      </c>
      <c r="H1903" s="91" t="n">
        <f aca="false">G1903*0.95</f>
        <v>2.261</v>
      </c>
      <c r="I1903" s="68" t="s">
        <v>205</v>
      </c>
      <c r="J1903" s="68" t="s">
        <v>28</v>
      </c>
      <c r="K1903" s="214" t="n">
        <f aca="false">4*H1903</f>
        <v>9.044</v>
      </c>
      <c r="L1903" s="70"/>
      <c r="M1903" s="70"/>
      <c r="N1903" s="71" t="n">
        <f aca="false">O1903*G1903</f>
        <v>0</v>
      </c>
      <c r="O1903" s="327" t="n">
        <f aca="false">M1903+L1903*F1903</f>
        <v>0</v>
      </c>
      <c r="P1903" s="328" t="s">
        <v>29</v>
      </c>
      <c r="Q1903" s="62" t="n">
        <f aca="false">L1903*H1903*F1903</f>
        <v>0</v>
      </c>
      <c r="R1903" s="62" t="n">
        <f aca="false">R1902+Q1903</f>
        <v>316.1505</v>
      </c>
    </row>
    <row r="1904" s="1" customFormat="true" ht="12.8" hidden="false" customHeight="false" outlineLevel="0" collapsed="false">
      <c r="A1904" s="93"/>
      <c r="B1904" s="93" t="s">
        <v>2830</v>
      </c>
      <c r="C1904" s="135" t="s">
        <v>2903</v>
      </c>
      <c r="D1904" s="215" t="s">
        <v>2904</v>
      </c>
      <c r="E1904" s="65" t="s">
        <v>1817</v>
      </c>
      <c r="F1904" s="65" t="n">
        <v>8</v>
      </c>
      <c r="G1904" s="66" t="n">
        <v>2.55</v>
      </c>
      <c r="H1904" s="91" t="n">
        <f aca="false">G1904*0.95</f>
        <v>2.4225</v>
      </c>
      <c r="I1904" s="68" t="s">
        <v>205</v>
      </c>
      <c r="J1904" s="68" t="s">
        <v>28</v>
      </c>
      <c r="K1904" s="214" t="n">
        <f aca="false">4*H1904</f>
        <v>9.69</v>
      </c>
      <c r="L1904" s="70"/>
      <c r="M1904" s="70"/>
      <c r="N1904" s="71" t="n">
        <f aca="false">O1904*G1904</f>
        <v>0</v>
      </c>
      <c r="O1904" s="327" t="n">
        <f aca="false">M1904+L1904*F1904</f>
        <v>0</v>
      </c>
      <c r="P1904" s="328" t="s">
        <v>29</v>
      </c>
      <c r="Q1904" s="62" t="n">
        <f aca="false">L1904*H1904*F1904</f>
        <v>0</v>
      </c>
      <c r="R1904" s="62" t="n">
        <f aca="false">R1903+Q1904</f>
        <v>316.1505</v>
      </c>
    </row>
    <row r="1905" s="1" customFormat="true" ht="12.8" hidden="false" customHeight="false" outlineLevel="0" collapsed="false">
      <c r="A1905" s="93"/>
      <c r="B1905" s="93" t="s">
        <v>2830</v>
      </c>
      <c r="C1905" s="135" t="s">
        <v>2905</v>
      </c>
      <c r="D1905" s="215" t="s">
        <v>2906</v>
      </c>
      <c r="E1905" s="65" t="s">
        <v>1817</v>
      </c>
      <c r="F1905" s="65" t="n">
        <v>8</v>
      </c>
      <c r="G1905" s="66" t="n">
        <v>2.38</v>
      </c>
      <c r="H1905" s="91" t="n">
        <f aca="false">G1905*0.95</f>
        <v>2.261</v>
      </c>
      <c r="I1905" s="68" t="s">
        <v>205</v>
      </c>
      <c r="J1905" s="68" t="s">
        <v>28</v>
      </c>
      <c r="K1905" s="214" t="n">
        <f aca="false">4*H1905</f>
        <v>9.044</v>
      </c>
      <c r="L1905" s="70"/>
      <c r="M1905" s="70"/>
      <c r="N1905" s="71" t="n">
        <f aca="false">O1905*G1905</f>
        <v>0</v>
      </c>
      <c r="O1905" s="327" t="n">
        <f aca="false">M1905+L1905*F1905</f>
        <v>0</v>
      </c>
      <c r="P1905" s="328" t="s">
        <v>29</v>
      </c>
      <c r="Q1905" s="62" t="n">
        <f aca="false">L1905*H1905*F1905</f>
        <v>0</v>
      </c>
      <c r="R1905" s="62" t="n">
        <f aca="false">R1904+Q1905</f>
        <v>316.1505</v>
      </c>
    </row>
    <row r="1906" s="1" customFormat="true" ht="12.8" hidden="false" customHeight="false" outlineLevel="0" collapsed="false">
      <c r="A1906" s="93"/>
      <c r="B1906" s="93" t="s">
        <v>2830</v>
      </c>
      <c r="C1906" s="135" t="s">
        <v>2907</v>
      </c>
      <c r="D1906" s="215" t="s">
        <v>2908</v>
      </c>
      <c r="E1906" s="65" t="s">
        <v>1817</v>
      </c>
      <c r="F1906" s="65" t="n">
        <v>8</v>
      </c>
      <c r="G1906" s="66" t="n">
        <v>2.38</v>
      </c>
      <c r="H1906" s="91" t="n">
        <f aca="false">G1906*0.95</f>
        <v>2.261</v>
      </c>
      <c r="I1906" s="68" t="s">
        <v>205</v>
      </c>
      <c r="J1906" s="68" t="s">
        <v>28</v>
      </c>
      <c r="K1906" s="214" t="n">
        <f aca="false">4*H1906</f>
        <v>9.044</v>
      </c>
      <c r="L1906" s="70"/>
      <c r="M1906" s="70"/>
      <c r="N1906" s="71" t="n">
        <f aca="false">O1906*G1906</f>
        <v>0</v>
      </c>
      <c r="O1906" s="327" t="n">
        <f aca="false">M1906+L1906*F1906</f>
        <v>0</v>
      </c>
      <c r="P1906" s="328" t="s">
        <v>29</v>
      </c>
      <c r="Q1906" s="62" t="n">
        <f aca="false">L1906*H1906*F1906</f>
        <v>0</v>
      </c>
      <c r="R1906" s="62" t="n">
        <f aca="false">R1905+Q1906</f>
        <v>316.1505</v>
      </c>
    </row>
    <row r="1907" s="1" customFormat="true" ht="12.8" hidden="false" customHeight="false" outlineLevel="0" collapsed="false">
      <c r="A1907" s="93"/>
      <c r="B1907" s="93" t="s">
        <v>2830</v>
      </c>
      <c r="C1907" s="135" t="s">
        <v>2909</v>
      </c>
      <c r="D1907" s="215" t="s">
        <v>2910</v>
      </c>
      <c r="E1907" s="65" t="s">
        <v>1817</v>
      </c>
      <c r="F1907" s="65" t="n">
        <v>8</v>
      </c>
      <c r="G1907" s="66" t="n">
        <v>2.55</v>
      </c>
      <c r="H1907" s="91" t="n">
        <f aca="false">G1907*0.95</f>
        <v>2.4225</v>
      </c>
      <c r="I1907" s="68" t="s">
        <v>205</v>
      </c>
      <c r="J1907" s="68" t="s">
        <v>28</v>
      </c>
      <c r="K1907" s="214" t="n">
        <f aca="false">4*H1907</f>
        <v>9.69</v>
      </c>
      <c r="L1907" s="70"/>
      <c r="M1907" s="70"/>
      <c r="N1907" s="71" t="n">
        <f aca="false">O1907*G1907</f>
        <v>0</v>
      </c>
      <c r="O1907" s="327" t="n">
        <f aca="false">M1907+L1907*F1907</f>
        <v>0</v>
      </c>
      <c r="P1907" s="328" t="s">
        <v>29</v>
      </c>
      <c r="Q1907" s="62" t="n">
        <f aca="false">L1907*H1907*F1907</f>
        <v>0</v>
      </c>
      <c r="R1907" s="62" t="n">
        <f aca="false">R1906+Q1907</f>
        <v>316.1505</v>
      </c>
    </row>
    <row r="1908" s="1" customFormat="true" ht="12.8" hidden="false" customHeight="false" outlineLevel="0" collapsed="false">
      <c r="A1908" s="93"/>
      <c r="B1908" s="93" t="s">
        <v>2830</v>
      </c>
      <c r="C1908" s="135" t="s">
        <v>2911</v>
      </c>
      <c r="D1908" s="215" t="s">
        <v>2912</v>
      </c>
      <c r="E1908" s="65" t="s">
        <v>1817</v>
      </c>
      <c r="F1908" s="65" t="n">
        <v>8</v>
      </c>
      <c r="G1908" s="66" t="n">
        <v>2.55</v>
      </c>
      <c r="H1908" s="91" t="n">
        <f aca="false">G1908*0.95</f>
        <v>2.4225</v>
      </c>
      <c r="I1908" s="68" t="s">
        <v>205</v>
      </c>
      <c r="J1908" s="68" t="s">
        <v>28</v>
      </c>
      <c r="K1908" s="214" t="n">
        <f aca="false">4*H1908</f>
        <v>9.69</v>
      </c>
      <c r="L1908" s="70"/>
      <c r="M1908" s="70"/>
      <c r="N1908" s="71" t="n">
        <f aca="false">O1908*G1908</f>
        <v>0</v>
      </c>
      <c r="O1908" s="327" t="n">
        <f aca="false">M1908+L1908*F1908</f>
        <v>0</v>
      </c>
      <c r="P1908" s="328" t="s">
        <v>29</v>
      </c>
      <c r="Q1908" s="62" t="n">
        <f aca="false">L1908*H1908*F1908</f>
        <v>0</v>
      </c>
      <c r="R1908" s="62" t="n">
        <f aca="false">R1907+Q1908</f>
        <v>316.1505</v>
      </c>
    </row>
    <row r="1909" s="1" customFormat="true" ht="12.8" hidden="false" customHeight="false" outlineLevel="0" collapsed="false">
      <c r="A1909" s="93"/>
      <c r="B1909" s="93" t="s">
        <v>2830</v>
      </c>
      <c r="C1909" s="135" t="s">
        <v>2913</v>
      </c>
      <c r="D1909" s="215" t="s">
        <v>2914</v>
      </c>
      <c r="E1909" s="65" t="s">
        <v>1817</v>
      </c>
      <c r="F1909" s="65" t="n">
        <v>8</v>
      </c>
      <c r="G1909" s="66" t="n">
        <v>2.43</v>
      </c>
      <c r="H1909" s="91" t="n">
        <f aca="false">G1909*0.95</f>
        <v>2.3085</v>
      </c>
      <c r="I1909" s="68" t="s">
        <v>205</v>
      </c>
      <c r="J1909" s="68" t="s">
        <v>28</v>
      </c>
      <c r="K1909" s="214" t="n">
        <f aca="false">4*H1909</f>
        <v>9.234</v>
      </c>
      <c r="L1909" s="70"/>
      <c r="M1909" s="70"/>
      <c r="N1909" s="71" t="n">
        <f aca="false">O1909*G1909</f>
        <v>0</v>
      </c>
      <c r="O1909" s="327" t="n">
        <f aca="false">M1909+L1909*F1909</f>
        <v>0</v>
      </c>
      <c r="P1909" s="328" t="s">
        <v>29</v>
      </c>
      <c r="Q1909" s="62" t="n">
        <f aca="false">L1909*H1909*F1909</f>
        <v>0</v>
      </c>
      <c r="R1909" s="62" t="n">
        <f aca="false">R1908+Q1909</f>
        <v>316.1505</v>
      </c>
    </row>
    <row r="1910" s="1" customFormat="true" ht="12.8" hidden="false" customHeight="false" outlineLevel="0" collapsed="false">
      <c r="A1910" s="93"/>
      <c r="B1910" s="93" t="s">
        <v>2830</v>
      </c>
      <c r="C1910" s="135" t="s">
        <v>2915</v>
      </c>
      <c r="D1910" s="215" t="s">
        <v>2916</v>
      </c>
      <c r="E1910" s="65" t="s">
        <v>1817</v>
      </c>
      <c r="F1910" s="65" t="n">
        <v>8</v>
      </c>
      <c r="G1910" s="66" t="n">
        <v>2.85</v>
      </c>
      <c r="H1910" s="91" t="n">
        <f aca="false">G1910*0.95</f>
        <v>2.7075</v>
      </c>
      <c r="I1910" s="68" t="s">
        <v>205</v>
      </c>
      <c r="J1910" s="68" t="s">
        <v>28</v>
      </c>
      <c r="K1910" s="214" t="n">
        <f aca="false">4*H1910</f>
        <v>10.83</v>
      </c>
      <c r="L1910" s="70"/>
      <c r="M1910" s="70"/>
      <c r="N1910" s="71" t="n">
        <f aca="false">O1910*G1910</f>
        <v>0</v>
      </c>
      <c r="O1910" s="327" t="n">
        <f aca="false">M1910+L1910*F1910</f>
        <v>0</v>
      </c>
      <c r="P1910" s="328" t="s">
        <v>29</v>
      </c>
      <c r="Q1910" s="62" t="n">
        <f aca="false">L1910*H1910*F1910</f>
        <v>0</v>
      </c>
      <c r="R1910" s="62" t="n">
        <f aca="false">R1909+Q1910</f>
        <v>316.1505</v>
      </c>
    </row>
    <row r="1911" s="1" customFormat="true" ht="12.8" hidden="false" customHeight="false" outlineLevel="0" collapsed="false">
      <c r="A1911" s="93"/>
      <c r="B1911" s="93" t="s">
        <v>2830</v>
      </c>
      <c r="C1911" s="95" t="s">
        <v>2917</v>
      </c>
      <c r="D1911" s="96" t="s">
        <v>2918</v>
      </c>
      <c r="E1911" s="76" t="s">
        <v>1817</v>
      </c>
      <c r="F1911" s="76" t="n">
        <v>8</v>
      </c>
      <c r="G1911" s="77" t="n">
        <v>2.85</v>
      </c>
      <c r="H1911" s="92" t="n">
        <f aca="false">G1911*0.95</f>
        <v>2.7075</v>
      </c>
      <c r="I1911" s="79" t="s">
        <v>205</v>
      </c>
      <c r="J1911" s="79" t="s">
        <v>28</v>
      </c>
      <c r="K1911" s="216" t="n">
        <f aca="false">4*H1911</f>
        <v>10.83</v>
      </c>
      <c r="L1911" s="81"/>
      <c r="M1911" s="81"/>
      <c r="N1911" s="82" t="n">
        <f aca="false">O1911*G1911</f>
        <v>0</v>
      </c>
      <c r="O1911" s="329" t="n">
        <f aca="false">M1911+L1911*F1911</f>
        <v>0</v>
      </c>
      <c r="P1911" s="330" t="s">
        <v>29</v>
      </c>
      <c r="Q1911" s="62" t="n">
        <f aca="false">L1911*H1911*F1911</f>
        <v>0</v>
      </c>
      <c r="R1911" s="62" t="n">
        <f aca="false">R1910+Q1911</f>
        <v>316.1505</v>
      </c>
    </row>
    <row r="1912" customFormat="false" ht="13.8" hidden="false" customHeight="false" outlineLevel="0" collapsed="false">
      <c r="A1912" s="48"/>
      <c r="B1912" s="48"/>
      <c r="Q1912" s="62" t="n">
        <f aca="false">L1912*H1912*F1912</f>
        <v>0</v>
      </c>
      <c r="R1912" s="62" t="n">
        <f aca="false">R1911+Q1912</f>
        <v>316.1505</v>
      </c>
      <c r="S1912" s="1"/>
      <c r="T1912" s="1"/>
      <c r="U1912" s="1"/>
      <c r="V1912" s="1"/>
      <c r="W1912" s="1"/>
      <c r="X1912" s="1"/>
      <c r="Y1912" s="1"/>
    </row>
    <row r="1913" customFormat="false" ht="33.85" hidden="false" customHeight="false" outlineLevel="0" collapsed="false">
      <c r="A1913" s="48"/>
      <c r="B1913" s="48" t="s">
        <v>2919</v>
      </c>
      <c r="D1913" s="33" t="s">
        <v>2920</v>
      </c>
      <c r="E1913" s="33"/>
      <c r="F1913" s="33"/>
      <c r="G1913" s="33"/>
      <c r="H1913" s="33"/>
      <c r="I1913" s="33"/>
      <c r="J1913" s="33"/>
      <c r="K1913" s="33"/>
      <c r="Q1913" s="62" t="n">
        <f aca="false">L1913*H1913*F1913</f>
        <v>0</v>
      </c>
      <c r="R1913" s="62" t="n">
        <f aca="false">R1912+Q1913</f>
        <v>316.1505</v>
      </c>
      <c r="S1913" s="1"/>
      <c r="T1913" s="1"/>
      <c r="U1913" s="1"/>
      <c r="V1913" s="1"/>
      <c r="W1913" s="1"/>
      <c r="X1913" s="1"/>
      <c r="Y1913" s="1"/>
    </row>
    <row r="1914" customFormat="false" ht="13.8" hidden="false" customHeight="true" outlineLevel="0" collapsed="false">
      <c r="A1914" s="117"/>
      <c r="B1914" s="117"/>
      <c r="C1914" s="7"/>
      <c r="D1914" s="7"/>
      <c r="E1914" s="34" t="s">
        <v>4</v>
      </c>
      <c r="F1914" s="35" t="s">
        <v>5</v>
      </c>
      <c r="G1914" s="36" t="s">
        <v>6</v>
      </c>
      <c r="H1914" s="37" t="s">
        <v>7</v>
      </c>
      <c r="I1914" s="38" t="s">
        <v>8</v>
      </c>
      <c r="J1914" s="39" t="s">
        <v>9</v>
      </c>
      <c r="K1914" s="264" t="s">
        <v>2498</v>
      </c>
      <c r="L1914" s="41" t="s">
        <v>11</v>
      </c>
      <c r="M1914" s="41"/>
      <c r="N1914" s="41"/>
      <c r="O1914" s="41"/>
      <c r="P1914" s="41"/>
      <c r="Q1914" s="62"/>
      <c r="R1914" s="62" t="n">
        <f aca="false">R1913+Q1914</f>
        <v>316.1505</v>
      </c>
      <c r="S1914" s="1"/>
      <c r="T1914" s="1"/>
      <c r="U1914" s="1"/>
      <c r="V1914" s="1"/>
      <c r="W1914" s="1"/>
      <c r="X1914" s="1"/>
      <c r="Y1914" s="1"/>
    </row>
    <row r="1915" customFormat="false" ht="14.25" hidden="false" customHeight="true" outlineLevel="0" collapsed="false">
      <c r="A1915" s="48"/>
      <c r="B1915" s="48"/>
      <c r="C1915" s="43" t="s">
        <v>14</v>
      </c>
      <c r="D1915" s="43" t="s">
        <v>15</v>
      </c>
      <c r="E1915" s="34"/>
      <c r="F1915" s="35"/>
      <c r="G1915" s="36"/>
      <c r="H1915" s="37"/>
      <c r="I1915" s="38"/>
      <c r="J1915" s="39"/>
      <c r="K1915" s="264"/>
      <c r="L1915" s="210" t="s">
        <v>16</v>
      </c>
      <c r="M1915" s="210"/>
      <c r="N1915" s="45" t="s">
        <v>17</v>
      </c>
      <c r="O1915" s="46" t="s">
        <v>18</v>
      </c>
      <c r="P1915" s="47" t="s">
        <v>19</v>
      </c>
      <c r="Q1915" s="62"/>
      <c r="R1915" s="62" t="n">
        <f aca="false">R1914+Q1915</f>
        <v>316.1505</v>
      </c>
      <c r="S1915" s="1"/>
      <c r="T1915" s="1"/>
      <c r="U1915" s="1"/>
      <c r="V1915" s="1"/>
      <c r="W1915" s="1"/>
      <c r="X1915" s="1"/>
      <c r="Y1915" s="1"/>
    </row>
    <row r="1916" customFormat="false" ht="13.8" hidden="false" customHeight="false" outlineLevel="0" collapsed="false">
      <c r="A1916" s="48"/>
      <c r="B1916" s="48"/>
      <c r="C1916" s="43"/>
      <c r="D1916" s="43"/>
      <c r="E1916" s="34"/>
      <c r="F1916" s="35"/>
      <c r="G1916" s="36"/>
      <c r="H1916" s="37"/>
      <c r="I1916" s="38"/>
      <c r="J1916" s="39"/>
      <c r="K1916" s="264"/>
      <c r="L1916" s="210"/>
      <c r="M1916" s="210"/>
      <c r="N1916" s="45"/>
      <c r="O1916" s="46"/>
      <c r="P1916" s="47"/>
      <c r="Q1916" s="62" t="n">
        <f aca="false">L1916*H1916*F1916</f>
        <v>0</v>
      </c>
      <c r="R1916" s="62" t="n">
        <f aca="false">R1915+Q1916</f>
        <v>316.1505</v>
      </c>
      <c r="S1916" s="1"/>
      <c r="T1916" s="1"/>
      <c r="U1916" s="1"/>
      <c r="V1916" s="1"/>
      <c r="W1916" s="1"/>
      <c r="X1916" s="1"/>
      <c r="Y1916" s="1"/>
    </row>
    <row r="1917" customFormat="false" ht="22.05" hidden="false" customHeight="false" outlineLevel="0" collapsed="false">
      <c r="A1917" s="48"/>
      <c r="B1917" s="48" t="s">
        <v>2919</v>
      </c>
      <c r="D1917" s="5" t="s">
        <v>2921</v>
      </c>
      <c r="E1917" s="5"/>
      <c r="F1917" s="5"/>
      <c r="G1917" s="5"/>
      <c r="H1917" s="206"/>
      <c r="I1917" s="5"/>
      <c r="J1917" s="5"/>
      <c r="K1917" s="5"/>
      <c r="L1917" s="5"/>
      <c r="M1917" s="5"/>
      <c r="N1917" s="5"/>
      <c r="O1917" s="5"/>
      <c r="P1917" s="5"/>
      <c r="Q1917" s="62" t="n">
        <f aca="false">L1917*H1917*F1917</f>
        <v>0</v>
      </c>
      <c r="R1917" s="62" t="n">
        <f aca="false">R1916+Q1917</f>
        <v>316.1505</v>
      </c>
      <c r="S1917" s="1"/>
      <c r="T1917" s="1"/>
      <c r="U1917" s="1"/>
      <c r="V1917" s="1"/>
      <c r="W1917" s="1"/>
      <c r="X1917" s="1"/>
      <c r="Y1917" s="1"/>
    </row>
    <row r="1918" s="1" customFormat="true" ht="12.8" hidden="false" customHeight="true" outlineLevel="0" collapsed="false">
      <c r="A1918" s="93"/>
      <c r="B1918" s="93" t="s">
        <v>2919</v>
      </c>
      <c r="C1918" s="94" t="s">
        <v>2922</v>
      </c>
      <c r="D1918" s="245" t="s">
        <v>2923</v>
      </c>
      <c r="E1918" s="53" t="s">
        <v>1889</v>
      </c>
      <c r="F1918" s="53" t="n">
        <v>18</v>
      </c>
      <c r="G1918" s="54" t="n">
        <v>1.35</v>
      </c>
      <c r="H1918" s="90" t="n">
        <f aca="false">G1918*0.95</f>
        <v>1.2825</v>
      </c>
      <c r="I1918" s="390" t="s">
        <v>2924</v>
      </c>
      <c r="J1918" s="56" t="s">
        <v>28</v>
      </c>
      <c r="K1918" s="231" t="n">
        <f aca="false">H1918*2</f>
        <v>2.565</v>
      </c>
      <c r="L1918" s="58"/>
      <c r="M1918" s="58"/>
      <c r="N1918" s="59" t="n">
        <f aca="false">O1918*G1918</f>
        <v>0</v>
      </c>
      <c r="O1918" s="325" t="n">
        <f aca="false">M1918+L1918*F1918</f>
        <v>0</v>
      </c>
      <c r="P1918" s="326" t="s">
        <v>29</v>
      </c>
      <c r="Q1918" s="62" t="n">
        <f aca="false">L1918*H1918*F1918</f>
        <v>0</v>
      </c>
      <c r="R1918" s="62" t="n">
        <f aca="false">R1917+Q1918</f>
        <v>316.1505</v>
      </c>
    </row>
    <row r="1919" s="1" customFormat="true" ht="12.8" hidden="false" customHeight="false" outlineLevel="0" collapsed="false">
      <c r="A1919" s="93"/>
      <c r="B1919" s="93" t="s">
        <v>2919</v>
      </c>
      <c r="C1919" s="135" t="s">
        <v>2925</v>
      </c>
      <c r="D1919" s="215" t="s">
        <v>2926</v>
      </c>
      <c r="E1919" s="65" t="s">
        <v>1889</v>
      </c>
      <c r="F1919" s="65" t="n">
        <v>18</v>
      </c>
      <c r="G1919" s="66" t="n">
        <v>1.35</v>
      </c>
      <c r="H1919" s="91" t="n">
        <f aca="false">G1919*0.95</f>
        <v>1.2825</v>
      </c>
      <c r="I1919" s="390"/>
      <c r="J1919" s="68" t="s">
        <v>28</v>
      </c>
      <c r="K1919" s="233" t="n">
        <f aca="false">H1919*2</f>
        <v>2.565</v>
      </c>
      <c r="L1919" s="70"/>
      <c r="M1919" s="70"/>
      <c r="N1919" s="71" t="n">
        <f aca="false">O1919*G1919</f>
        <v>0</v>
      </c>
      <c r="O1919" s="327" t="n">
        <f aca="false">M1919+L1919*F1919</f>
        <v>0</v>
      </c>
      <c r="P1919" s="328" t="s">
        <v>29</v>
      </c>
      <c r="Q1919" s="62" t="n">
        <f aca="false">L1919*H1919*F1919</f>
        <v>0</v>
      </c>
      <c r="R1919" s="62" t="n">
        <f aca="false">R1918+Q1919</f>
        <v>316.1505</v>
      </c>
    </row>
    <row r="1920" s="1" customFormat="true" ht="12.8" hidden="false" customHeight="false" outlineLevel="0" collapsed="false">
      <c r="A1920" s="93"/>
      <c r="B1920" s="93" t="s">
        <v>2919</v>
      </c>
      <c r="C1920" s="135" t="s">
        <v>2927</v>
      </c>
      <c r="D1920" s="215" t="s">
        <v>2928</v>
      </c>
      <c r="E1920" s="65" t="s">
        <v>1889</v>
      </c>
      <c r="F1920" s="65" t="n">
        <v>18</v>
      </c>
      <c r="G1920" s="66" t="n">
        <v>1.4</v>
      </c>
      <c r="H1920" s="91" t="n">
        <f aca="false">G1920*0.95</f>
        <v>1.33</v>
      </c>
      <c r="I1920" s="390"/>
      <c r="J1920" s="68" t="s">
        <v>28</v>
      </c>
      <c r="K1920" s="233" t="n">
        <f aca="false">H1920*2</f>
        <v>2.66</v>
      </c>
      <c r="L1920" s="70"/>
      <c r="M1920" s="70"/>
      <c r="N1920" s="71" t="n">
        <f aca="false">O1920*G1920</f>
        <v>0</v>
      </c>
      <c r="O1920" s="327" t="n">
        <f aca="false">M1920+L1920*F1920</f>
        <v>0</v>
      </c>
      <c r="P1920" s="328" t="s">
        <v>29</v>
      </c>
      <c r="Q1920" s="62" t="n">
        <f aca="false">L1920*H1920*F1920</f>
        <v>0</v>
      </c>
      <c r="R1920" s="62" t="n">
        <f aca="false">R1919+Q1920</f>
        <v>316.1505</v>
      </c>
    </row>
    <row r="1921" s="1" customFormat="true" ht="12.8" hidden="false" customHeight="false" outlineLevel="0" collapsed="false">
      <c r="A1921" s="93"/>
      <c r="B1921" s="93" t="s">
        <v>2919</v>
      </c>
      <c r="C1921" s="95" t="s">
        <v>2929</v>
      </c>
      <c r="D1921" s="96" t="s">
        <v>2930</v>
      </c>
      <c r="E1921" s="76" t="s">
        <v>1889</v>
      </c>
      <c r="F1921" s="76" t="n">
        <v>18</v>
      </c>
      <c r="G1921" s="77" t="n">
        <v>2.75</v>
      </c>
      <c r="H1921" s="92" t="n">
        <f aca="false">G1921*0.95</f>
        <v>2.6125</v>
      </c>
      <c r="I1921" s="390"/>
      <c r="J1921" s="79" t="s">
        <v>28</v>
      </c>
      <c r="K1921" s="228" t="n">
        <f aca="false">H1921*2</f>
        <v>5.225</v>
      </c>
      <c r="L1921" s="81"/>
      <c r="M1921" s="81"/>
      <c r="N1921" s="82" t="n">
        <f aca="false">O1921*G1921</f>
        <v>0</v>
      </c>
      <c r="O1921" s="329" t="n">
        <f aca="false">M1921+L1921*F1921</f>
        <v>0</v>
      </c>
      <c r="P1921" s="330" t="s">
        <v>29</v>
      </c>
      <c r="Q1921" s="62" t="n">
        <f aca="false">L1921*H1921*F1921</f>
        <v>0</v>
      </c>
      <c r="R1921" s="62" t="n">
        <f aca="false">R1920+Q1921</f>
        <v>316.1505</v>
      </c>
    </row>
    <row r="1922" customFormat="false" ht="22.05" hidden="false" customHeight="false" outlineLevel="0" collapsed="false">
      <c r="A1922" s="48" t="s">
        <v>50</v>
      </c>
      <c r="B1922" s="48" t="s">
        <v>2919</v>
      </c>
      <c r="D1922" s="5" t="s">
        <v>2931</v>
      </c>
      <c r="E1922" s="85"/>
      <c r="F1922" s="85"/>
      <c r="G1922" s="85"/>
      <c r="H1922" s="86"/>
      <c r="I1922" s="85"/>
      <c r="J1922" s="85"/>
      <c r="K1922" s="85"/>
      <c r="L1922" s="88"/>
      <c r="M1922" s="88"/>
      <c r="O1922" s="88"/>
      <c r="P1922" s="89"/>
      <c r="Q1922" s="62" t="n">
        <f aca="false">L1922*H1922*F1922</f>
        <v>0</v>
      </c>
      <c r="R1922" s="62" t="n">
        <f aca="false">R1921+Q1922</f>
        <v>316.1505</v>
      </c>
      <c r="S1922" s="1"/>
      <c r="T1922" s="1"/>
      <c r="U1922" s="1"/>
      <c r="V1922" s="1"/>
      <c r="W1922" s="1"/>
      <c r="X1922" s="1"/>
      <c r="Y1922" s="1"/>
    </row>
    <row r="1923" s="1" customFormat="true" ht="12.75" hidden="false" customHeight="true" outlineLevel="0" collapsed="false">
      <c r="A1923" s="93" t="s">
        <v>50</v>
      </c>
      <c r="B1923" s="93" t="s">
        <v>2919</v>
      </c>
      <c r="C1923" s="94" t="s">
        <v>2932</v>
      </c>
      <c r="D1923" s="245" t="s">
        <v>2923</v>
      </c>
      <c r="E1923" s="53" t="s">
        <v>1885</v>
      </c>
      <c r="F1923" s="53" t="n">
        <v>1</v>
      </c>
      <c r="G1923" s="54" t="n">
        <v>11.5</v>
      </c>
      <c r="H1923" s="90" t="n">
        <f aca="false">G1923*0.95</f>
        <v>10.925</v>
      </c>
      <c r="I1923" s="390" t="s">
        <v>2924</v>
      </c>
      <c r="J1923" s="56" t="s">
        <v>28</v>
      </c>
      <c r="K1923" s="231" t="n">
        <f aca="false">H1923/5</f>
        <v>2.185</v>
      </c>
      <c r="L1923" s="58"/>
      <c r="M1923" s="58"/>
      <c r="N1923" s="59" t="n">
        <f aca="false">O1923*G1923</f>
        <v>0</v>
      </c>
      <c r="O1923" s="325" t="n">
        <f aca="false">M1923+L1923*F1923</f>
        <v>0</v>
      </c>
      <c r="P1923" s="326" t="s">
        <v>29</v>
      </c>
      <c r="Q1923" s="62" t="n">
        <f aca="false">L1923*H1923*F1923</f>
        <v>0</v>
      </c>
      <c r="R1923" s="62" t="n">
        <f aca="false">R1922+Q1923</f>
        <v>316.1505</v>
      </c>
    </row>
    <row r="1924" s="1" customFormat="true" ht="15" hidden="false" customHeight="true" outlineLevel="0" collapsed="false">
      <c r="A1924" s="93" t="s">
        <v>50</v>
      </c>
      <c r="B1924" s="93" t="s">
        <v>2919</v>
      </c>
      <c r="C1924" s="135" t="s">
        <v>2933</v>
      </c>
      <c r="D1924" s="215" t="s">
        <v>2926</v>
      </c>
      <c r="E1924" s="65" t="s">
        <v>1885</v>
      </c>
      <c r="F1924" s="65" t="n">
        <v>1</v>
      </c>
      <c r="G1924" s="66" t="n">
        <v>11.5</v>
      </c>
      <c r="H1924" s="91" t="n">
        <f aca="false">G1924*0.95</f>
        <v>10.925</v>
      </c>
      <c r="I1924" s="390"/>
      <c r="J1924" s="68" t="s">
        <v>28</v>
      </c>
      <c r="K1924" s="233" t="n">
        <f aca="false">H1924/5</f>
        <v>2.185</v>
      </c>
      <c r="L1924" s="70"/>
      <c r="M1924" s="70"/>
      <c r="N1924" s="71" t="n">
        <f aca="false">O1924*G1924</f>
        <v>0</v>
      </c>
      <c r="O1924" s="327" t="n">
        <f aca="false">M1924+L1924*F1924</f>
        <v>0</v>
      </c>
      <c r="P1924" s="328" t="s">
        <v>29</v>
      </c>
      <c r="Q1924" s="62" t="n">
        <f aca="false">L1924*H1924*F1924</f>
        <v>0</v>
      </c>
      <c r="R1924" s="62" t="n">
        <f aca="false">R1923+Q1924</f>
        <v>316.1505</v>
      </c>
    </row>
    <row r="1925" s="1" customFormat="true" ht="15" hidden="false" customHeight="true" outlineLevel="0" collapsed="false">
      <c r="A1925" s="93" t="s">
        <v>50</v>
      </c>
      <c r="B1925" s="93" t="s">
        <v>2919</v>
      </c>
      <c r="C1925" s="135" t="s">
        <v>2934</v>
      </c>
      <c r="D1925" s="215" t="s">
        <v>2928</v>
      </c>
      <c r="E1925" s="65" t="s">
        <v>1885</v>
      </c>
      <c r="F1925" s="65" t="n">
        <v>1</v>
      </c>
      <c r="G1925" s="66" t="n">
        <v>11.85</v>
      </c>
      <c r="H1925" s="91" t="n">
        <f aca="false">G1925*0.95</f>
        <v>11.2575</v>
      </c>
      <c r="I1925" s="390"/>
      <c r="J1925" s="68" t="s">
        <v>28</v>
      </c>
      <c r="K1925" s="233" t="n">
        <f aca="false">H1925/5</f>
        <v>2.2515</v>
      </c>
      <c r="L1925" s="70"/>
      <c r="M1925" s="70"/>
      <c r="N1925" s="71" t="n">
        <f aca="false">O1925*G1925</f>
        <v>0</v>
      </c>
      <c r="O1925" s="327" t="n">
        <f aca="false">M1925+L1925*F1925</f>
        <v>0</v>
      </c>
      <c r="P1925" s="328" t="s">
        <v>29</v>
      </c>
      <c r="Q1925" s="62" t="n">
        <f aca="false">L1925*H1925*F1925</f>
        <v>0</v>
      </c>
      <c r="R1925" s="62" t="n">
        <f aca="false">R1924+Q1925</f>
        <v>316.1505</v>
      </c>
    </row>
    <row r="1926" s="1" customFormat="true" ht="15" hidden="false" customHeight="true" outlineLevel="0" collapsed="false">
      <c r="A1926" s="93" t="s">
        <v>50</v>
      </c>
      <c r="B1926" s="93" t="s">
        <v>2919</v>
      </c>
      <c r="C1926" s="95" t="s">
        <v>2935</v>
      </c>
      <c r="D1926" s="96" t="s">
        <v>2930</v>
      </c>
      <c r="E1926" s="76" t="s">
        <v>1885</v>
      </c>
      <c r="F1926" s="76" t="n">
        <v>1</v>
      </c>
      <c r="G1926" s="77" t="n">
        <v>26</v>
      </c>
      <c r="H1926" s="92" t="n">
        <f aca="false">G1926*0.95</f>
        <v>24.7</v>
      </c>
      <c r="I1926" s="390"/>
      <c r="J1926" s="79" t="s">
        <v>28</v>
      </c>
      <c r="K1926" s="228" t="n">
        <f aca="false">H1926/5</f>
        <v>4.94</v>
      </c>
      <c r="L1926" s="81"/>
      <c r="M1926" s="81"/>
      <c r="N1926" s="82" t="n">
        <f aca="false">O1926*G1926</f>
        <v>0</v>
      </c>
      <c r="O1926" s="329" t="n">
        <f aca="false">M1926+L1926*F1926</f>
        <v>0</v>
      </c>
      <c r="P1926" s="330" t="s">
        <v>29</v>
      </c>
      <c r="Q1926" s="62" t="n">
        <f aca="false">L1926*H1926*F1926</f>
        <v>0</v>
      </c>
      <c r="R1926" s="62" t="n">
        <f aca="false">R1925+Q1926</f>
        <v>316.1505</v>
      </c>
    </row>
    <row r="1927" customFormat="false" ht="22.05" hidden="false" customHeight="false" outlineLevel="0" collapsed="false">
      <c r="A1927" s="48"/>
      <c r="B1927" s="48" t="s">
        <v>2919</v>
      </c>
      <c r="D1927" s="5" t="s">
        <v>2936</v>
      </c>
      <c r="E1927" s="85"/>
      <c r="F1927" s="85"/>
      <c r="G1927" s="85"/>
      <c r="H1927" s="86"/>
      <c r="I1927" s="85"/>
      <c r="J1927" s="85"/>
      <c r="K1927" s="85"/>
      <c r="L1927" s="88"/>
      <c r="M1927" s="88"/>
      <c r="O1927" s="88"/>
      <c r="P1927" s="89"/>
      <c r="Q1927" s="62" t="n">
        <f aca="false">L1927*H1927*F1927</f>
        <v>0</v>
      </c>
      <c r="R1927" s="62" t="n">
        <f aca="false">R1926+Q1927</f>
        <v>316.1505</v>
      </c>
      <c r="S1927" s="1"/>
      <c r="T1927" s="1"/>
      <c r="U1927" s="1"/>
      <c r="V1927" s="1"/>
      <c r="W1927" s="1"/>
      <c r="X1927" s="1"/>
      <c r="Y1927" s="1"/>
    </row>
    <row r="1928" s="1" customFormat="true" ht="12.8" hidden="false" customHeight="false" outlineLevel="0" collapsed="false">
      <c r="A1928" s="93"/>
      <c r="B1928" s="93" t="s">
        <v>2919</v>
      </c>
      <c r="C1928" s="94" t="s">
        <v>2937</v>
      </c>
      <c r="D1928" s="52" t="s">
        <v>2938</v>
      </c>
      <c r="E1928" s="53" t="s">
        <v>1889</v>
      </c>
      <c r="F1928" s="53" t="n">
        <v>6</v>
      </c>
      <c r="G1928" s="192" t="n">
        <v>1.98</v>
      </c>
      <c r="H1928" s="193" t="n">
        <f aca="false">G1928*0.95</f>
        <v>1.881</v>
      </c>
      <c r="I1928" s="362" t="s">
        <v>1014</v>
      </c>
      <c r="J1928" s="56" t="s">
        <v>28</v>
      </c>
      <c r="K1928" s="391" t="n">
        <f aca="false">H1928*2</f>
        <v>3.762</v>
      </c>
      <c r="L1928" s="58"/>
      <c r="M1928" s="58"/>
      <c r="N1928" s="59" t="n">
        <f aca="false">O1928*G1928</f>
        <v>0</v>
      </c>
      <c r="O1928" s="325" t="n">
        <f aca="false">M1928+L1928*F1928</f>
        <v>0</v>
      </c>
      <c r="P1928" s="326" t="s">
        <v>29</v>
      </c>
      <c r="Q1928" s="62" t="n">
        <f aca="false">L1928*H1928*F1928</f>
        <v>0</v>
      </c>
      <c r="R1928" s="62" t="n">
        <f aca="false">R1927+Q1928</f>
        <v>316.1505</v>
      </c>
    </row>
    <row r="1929" s="1" customFormat="true" ht="12.8" hidden="false" customHeight="false" outlineLevel="0" collapsed="false">
      <c r="A1929" s="93"/>
      <c r="B1929" s="93" t="s">
        <v>2919</v>
      </c>
      <c r="C1929" s="135" t="s">
        <v>2939</v>
      </c>
      <c r="D1929" s="64" t="s">
        <v>2940</v>
      </c>
      <c r="E1929" s="65" t="s">
        <v>1889</v>
      </c>
      <c r="F1929" s="65" t="n">
        <v>6</v>
      </c>
      <c r="G1929" s="66" t="n">
        <v>1</v>
      </c>
      <c r="H1929" s="91" t="n">
        <f aca="false">G1929*0.95</f>
        <v>0.95</v>
      </c>
      <c r="I1929" s="367" t="s">
        <v>2941</v>
      </c>
      <c r="J1929" s="68" t="s">
        <v>28</v>
      </c>
      <c r="K1929" s="233" t="n">
        <f aca="false">H1929*2</f>
        <v>1.9</v>
      </c>
      <c r="L1929" s="70"/>
      <c r="M1929" s="70"/>
      <c r="N1929" s="71" t="n">
        <f aca="false">O1929*G1929</f>
        <v>0</v>
      </c>
      <c r="O1929" s="327" t="n">
        <f aca="false">M1929+L1929*F1929</f>
        <v>0</v>
      </c>
      <c r="P1929" s="328" t="s">
        <v>29</v>
      </c>
      <c r="Q1929" s="62" t="n">
        <f aca="false">L1929*H1929*F1929</f>
        <v>0</v>
      </c>
      <c r="R1929" s="62" t="n">
        <f aca="false">R1928+Q1929</f>
        <v>316.1505</v>
      </c>
    </row>
    <row r="1930" s="1" customFormat="true" ht="12.8" hidden="false" customHeight="false" outlineLevel="0" collapsed="false">
      <c r="A1930" s="93"/>
      <c r="B1930" s="93" t="s">
        <v>2919</v>
      </c>
      <c r="C1930" s="135" t="s">
        <v>2942</v>
      </c>
      <c r="D1930" s="64" t="s">
        <v>2943</v>
      </c>
      <c r="E1930" s="65" t="s">
        <v>1889</v>
      </c>
      <c r="F1930" s="65" t="n">
        <v>10</v>
      </c>
      <c r="G1930" s="66" t="n">
        <v>2.28</v>
      </c>
      <c r="H1930" s="91" t="n">
        <f aca="false">G1930*0.95</f>
        <v>2.166</v>
      </c>
      <c r="I1930" s="367" t="s">
        <v>223</v>
      </c>
      <c r="J1930" s="68" t="s">
        <v>28</v>
      </c>
      <c r="K1930" s="233" t="n">
        <f aca="false">H1930*2</f>
        <v>4.332</v>
      </c>
      <c r="L1930" s="70"/>
      <c r="M1930" s="70"/>
      <c r="N1930" s="71" t="n">
        <f aca="false">O1930*G1930</f>
        <v>0</v>
      </c>
      <c r="O1930" s="327" t="n">
        <f aca="false">M1930+L1930*F1930</f>
        <v>0</v>
      </c>
      <c r="P1930" s="328" t="s">
        <v>29</v>
      </c>
      <c r="Q1930" s="62" t="n">
        <f aca="false">L1930*H1930*F1930</f>
        <v>0</v>
      </c>
      <c r="R1930" s="62" t="n">
        <f aca="false">R1929+Q1930</f>
        <v>316.1505</v>
      </c>
    </row>
    <row r="1931" s="1" customFormat="true" ht="12.8" hidden="false" customHeight="false" outlineLevel="0" collapsed="false">
      <c r="A1931" s="93"/>
      <c r="B1931" s="93" t="s">
        <v>2919</v>
      </c>
      <c r="C1931" s="135" t="s">
        <v>2944</v>
      </c>
      <c r="D1931" s="64" t="s">
        <v>2945</v>
      </c>
      <c r="E1931" s="65" t="s">
        <v>1889</v>
      </c>
      <c r="F1931" s="65" t="n">
        <v>6</v>
      </c>
      <c r="G1931" s="66" t="n">
        <v>2.69</v>
      </c>
      <c r="H1931" s="91" t="n">
        <f aca="false">G1931*0.95</f>
        <v>2.5555</v>
      </c>
      <c r="I1931" s="367" t="s">
        <v>205</v>
      </c>
      <c r="J1931" s="68" t="s">
        <v>28</v>
      </c>
      <c r="K1931" s="233" t="n">
        <f aca="false">H1931*2</f>
        <v>5.111</v>
      </c>
      <c r="L1931" s="70"/>
      <c r="M1931" s="70"/>
      <c r="N1931" s="71" t="n">
        <f aca="false">O1931*G1931</f>
        <v>0</v>
      </c>
      <c r="O1931" s="327" t="n">
        <f aca="false">M1931+L1931*F1931</f>
        <v>0</v>
      </c>
      <c r="P1931" s="328" t="s">
        <v>29</v>
      </c>
      <c r="Q1931" s="62" t="n">
        <f aca="false">L1931*H1931*F1931</f>
        <v>0</v>
      </c>
      <c r="R1931" s="62" t="n">
        <f aca="false">R1930+Q1931</f>
        <v>316.1505</v>
      </c>
    </row>
    <row r="1932" s="1" customFormat="true" ht="12.8" hidden="false" customHeight="false" outlineLevel="0" collapsed="false">
      <c r="A1932" s="93"/>
      <c r="B1932" s="93" t="s">
        <v>2919</v>
      </c>
      <c r="C1932" s="135" t="s">
        <v>2946</v>
      </c>
      <c r="D1932" s="64" t="s">
        <v>2947</v>
      </c>
      <c r="E1932" s="65" t="s">
        <v>1889</v>
      </c>
      <c r="F1932" s="65" t="n">
        <v>6</v>
      </c>
      <c r="G1932" s="66" t="n">
        <v>1.22</v>
      </c>
      <c r="H1932" s="91" t="n">
        <f aca="false">G1932*0.95</f>
        <v>1.159</v>
      </c>
      <c r="I1932" s="367" t="s">
        <v>1014</v>
      </c>
      <c r="J1932" s="68" t="s">
        <v>28</v>
      </c>
      <c r="K1932" s="233" t="n">
        <f aca="false">H1932*2</f>
        <v>2.318</v>
      </c>
      <c r="L1932" s="70"/>
      <c r="M1932" s="70"/>
      <c r="N1932" s="71" t="n">
        <f aca="false">O1932*G1932</f>
        <v>0</v>
      </c>
      <c r="O1932" s="327" t="n">
        <f aca="false">M1932+L1932*F1932</f>
        <v>0</v>
      </c>
      <c r="P1932" s="328" t="s">
        <v>29</v>
      </c>
      <c r="Q1932" s="62" t="n">
        <f aca="false">L1932*H1932*F1932</f>
        <v>0</v>
      </c>
      <c r="R1932" s="62" t="n">
        <f aca="false">R1931+Q1932</f>
        <v>316.1505</v>
      </c>
    </row>
    <row r="1933" s="1" customFormat="true" ht="12.8" hidden="false" customHeight="false" outlineLevel="0" collapsed="false">
      <c r="A1933" s="93"/>
      <c r="B1933" s="93" t="s">
        <v>2919</v>
      </c>
      <c r="C1933" s="135" t="s">
        <v>2948</v>
      </c>
      <c r="D1933" s="64" t="s">
        <v>2949</v>
      </c>
      <c r="E1933" s="65" t="s">
        <v>1889</v>
      </c>
      <c r="F1933" s="65" t="n">
        <v>6</v>
      </c>
      <c r="G1933" s="66" t="n">
        <v>1.23</v>
      </c>
      <c r="H1933" s="91" t="n">
        <f aca="false">G1933*0.95</f>
        <v>1.1685</v>
      </c>
      <c r="I1933" s="367" t="s">
        <v>1014</v>
      </c>
      <c r="J1933" s="68" t="s">
        <v>28</v>
      </c>
      <c r="K1933" s="233" t="n">
        <f aca="false">H1933*2</f>
        <v>2.337</v>
      </c>
      <c r="L1933" s="70"/>
      <c r="M1933" s="70"/>
      <c r="N1933" s="71" t="n">
        <f aca="false">O1933*G1933</f>
        <v>0</v>
      </c>
      <c r="O1933" s="327" t="n">
        <f aca="false">M1933+L1933*F1933</f>
        <v>0</v>
      </c>
      <c r="P1933" s="328" t="s">
        <v>29</v>
      </c>
      <c r="Q1933" s="62" t="n">
        <f aca="false">L1933*H1933*F1933</f>
        <v>0</v>
      </c>
      <c r="R1933" s="62" t="n">
        <f aca="false">R1932+Q1933</f>
        <v>316.1505</v>
      </c>
    </row>
    <row r="1934" s="1" customFormat="true" ht="12.8" hidden="false" customHeight="false" outlineLevel="0" collapsed="false">
      <c r="A1934" s="93"/>
      <c r="B1934" s="93" t="s">
        <v>2919</v>
      </c>
      <c r="C1934" s="135" t="s">
        <v>2950</v>
      </c>
      <c r="D1934" s="64" t="s">
        <v>2951</v>
      </c>
      <c r="E1934" s="65" t="s">
        <v>1889</v>
      </c>
      <c r="F1934" s="65" t="n">
        <v>6</v>
      </c>
      <c r="G1934" s="66" t="n">
        <v>1.29</v>
      </c>
      <c r="H1934" s="91" t="n">
        <f aca="false">G1934*0.95</f>
        <v>1.2255</v>
      </c>
      <c r="I1934" s="367" t="s">
        <v>1014</v>
      </c>
      <c r="J1934" s="68" t="s">
        <v>28</v>
      </c>
      <c r="K1934" s="233" t="n">
        <f aca="false">H1934*2</f>
        <v>2.451</v>
      </c>
      <c r="L1934" s="70"/>
      <c r="M1934" s="70"/>
      <c r="N1934" s="71" t="n">
        <f aca="false">O1934*G1934</f>
        <v>0</v>
      </c>
      <c r="O1934" s="327" t="n">
        <f aca="false">M1934+L1934*F1934</f>
        <v>0</v>
      </c>
      <c r="P1934" s="328" t="s">
        <v>29</v>
      </c>
      <c r="Q1934" s="62" t="n">
        <f aca="false">L1934*H1934*F1934</f>
        <v>0</v>
      </c>
      <c r="R1934" s="62" t="n">
        <f aca="false">R1933+Q1934</f>
        <v>316.1505</v>
      </c>
    </row>
    <row r="1935" s="1" customFormat="true" ht="12.8" hidden="false" customHeight="false" outlineLevel="0" collapsed="false">
      <c r="A1935" s="93"/>
      <c r="B1935" s="93" t="s">
        <v>2919</v>
      </c>
      <c r="C1935" s="135" t="s">
        <v>2952</v>
      </c>
      <c r="D1935" s="64" t="s">
        <v>2953</v>
      </c>
      <c r="E1935" s="65" t="s">
        <v>1889</v>
      </c>
      <c r="F1935" s="65" t="n">
        <v>6</v>
      </c>
      <c r="G1935" s="66" t="n">
        <v>2.16</v>
      </c>
      <c r="H1935" s="91" t="n">
        <f aca="false">G1935*0.95</f>
        <v>2.052</v>
      </c>
      <c r="I1935" s="367"/>
      <c r="J1935" s="68" t="s">
        <v>28</v>
      </c>
      <c r="K1935" s="233" t="n">
        <f aca="false">H1935*2</f>
        <v>4.104</v>
      </c>
      <c r="L1935" s="70"/>
      <c r="M1935" s="70"/>
      <c r="N1935" s="71" t="n">
        <f aca="false">O1935*G1935</f>
        <v>0</v>
      </c>
      <c r="O1935" s="327" t="n">
        <f aca="false">M1935+L1935*F1935</f>
        <v>0</v>
      </c>
      <c r="P1935" s="328" t="s">
        <v>29</v>
      </c>
      <c r="Q1935" s="62" t="n">
        <f aca="false">L1935*H1935*F1935</f>
        <v>0</v>
      </c>
      <c r="R1935" s="62" t="n">
        <f aca="false">R1934+Q1935</f>
        <v>316.1505</v>
      </c>
    </row>
    <row r="1936" s="1" customFormat="true" ht="12.8" hidden="false" customHeight="false" outlineLevel="0" collapsed="false">
      <c r="A1936" s="93"/>
      <c r="B1936" s="93" t="s">
        <v>2919</v>
      </c>
      <c r="C1936" s="135" t="s">
        <v>2954</v>
      </c>
      <c r="D1936" s="64" t="s">
        <v>2955</v>
      </c>
      <c r="E1936" s="65" t="s">
        <v>1889</v>
      </c>
      <c r="F1936" s="65" t="n">
        <v>6</v>
      </c>
      <c r="G1936" s="66" t="n">
        <v>2.99</v>
      </c>
      <c r="H1936" s="91" t="n">
        <f aca="false">G1936*0.95</f>
        <v>2.8405</v>
      </c>
      <c r="I1936" s="367" t="s">
        <v>1907</v>
      </c>
      <c r="J1936" s="68" t="s">
        <v>28</v>
      </c>
      <c r="K1936" s="233" t="n">
        <f aca="false">H1936*2</f>
        <v>5.681</v>
      </c>
      <c r="L1936" s="70"/>
      <c r="M1936" s="70"/>
      <c r="N1936" s="71" t="n">
        <f aca="false">O1936*G1936</f>
        <v>0</v>
      </c>
      <c r="O1936" s="327" t="n">
        <f aca="false">M1936+L1936*F1936</f>
        <v>0</v>
      </c>
      <c r="P1936" s="328" t="s">
        <v>29</v>
      </c>
      <c r="Q1936" s="62" t="n">
        <f aca="false">L1936*H1936*F1936</f>
        <v>0</v>
      </c>
      <c r="R1936" s="62" t="n">
        <f aca="false">R1935+Q1936</f>
        <v>316.1505</v>
      </c>
    </row>
    <row r="1937" s="1" customFormat="true" ht="12.8" hidden="false" customHeight="false" outlineLevel="0" collapsed="false">
      <c r="A1937" s="93"/>
      <c r="B1937" s="93" t="s">
        <v>2919</v>
      </c>
      <c r="C1937" s="135" t="s">
        <v>2956</v>
      </c>
      <c r="D1937" s="64" t="s">
        <v>2957</v>
      </c>
      <c r="E1937" s="65" t="s">
        <v>1889</v>
      </c>
      <c r="F1937" s="65" t="n">
        <v>6</v>
      </c>
      <c r="G1937" s="66" t="n">
        <v>1.42</v>
      </c>
      <c r="H1937" s="91" t="n">
        <f aca="false">G1937*0.95</f>
        <v>1.349</v>
      </c>
      <c r="I1937" s="367" t="s">
        <v>1014</v>
      </c>
      <c r="J1937" s="68" t="s">
        <v>28</v>
      </c>
      <c r="K1937" s="233" t="n">
        <f aca="false">H1937*2</f>
        <v>2.698</v>
      </c>
      <c r="L1937" s="70"/>
      <c r="M1937" s="70"/>
      <c r="N1937" s="71" t="n">
        <f aca="false">O1937*G1937</f>
        <v>0</v>
      </c>
      <c r="O1937" s="327" t="n">
        <f aca="false">M1937+L1937*F1937</f>
        <v>0</v>
      </c>
      <c r="P1937" s="328" t="s">
        <v>29</v>
      </c>
      <c r="Q1937" s="62" t="n">
        <f aca="false">L1937*H1937*F1937</f>
        <v>0</v>
      </c>
      <c r="R1937" s="62" t="n">
        <f aca="false">R1936+Q1937</f>
        <v>316.1505</v>
      </c>
    </row>
    <row r="1938" s="1" customFormat="true" ht="12.8" hidden="false" customHeight="false" outlineLevel="0" collapsed="false">
      <c r="A1938" s="93"/>
      <c r="B1938" s="93" t="s">
        <v>2919</v>
      </c>
      <c r="C1938" s="135" t="s">
        <v>2958</v>
      </c>
      <c r="D1938" s="64" t="s">
        <v>2959</v>
      </c>
      <c r="E1938" s="65" t="s">
        <v>1889</v>
      </c>
      <c r="F1938" s="65" t="n">
        <v>6</v>
      </c>
      <c r="G1938" s="66" t="n">
        <v>1.27</v>
      </c>
      <c r="H1938" s="91" t="n">
        <f aca="false">G1938*0.95</f>
        <v>1.2065</v>
      </c>
      <c r="I1938" s="367" t="s">
        <v>1014</v>
      </c>
      <c r="J1938" s="68" t="s">
        <v>28</v>
      </c>
      <c r="K1938" s="233" t="n">
        <f aca="false">H1938*2</f>
        <v>2.413</v>
      </c>
      <c r="L1938" s="70"/>
      <c r="M1938" s="70"/>
      <c r="N1938" s="71" t="n">
        <f aca="false">O1938*G1938</f>
        <v>0</v>
      </c>
      <c r="O1938" s="327" t="n">
        <f aca="false">M1938+L1938*F1938</f>
        <v>0</v>
      </c>
      <c r="P1938" s="328" t="s">
        <v>29</v>
      </c>
      <c r="Q1938" s="62" t="n">
        <f aca="false">L1938*H1938*F1938</f>
        <v>0</v>
      </c>
      <c r="R1938" s="62" t="n">
        <f aca="false">R1937+Q1938</f>
        <v>316.1505</v>
      </c>
    </row>
    <row r="1939" s="1" customFormat="true" ht="12.8" hidden="false" customHeight="false" outlineLevel="0" collapsed="false">
      <c r="A1939" s="93"/>
      <c r="B1939" s="93" t="s">
        <v>2919</v>
      </c>
      <c r="C1939" s="95" t="s">
        <v>2960</v>
      </c>
      <c r="D1939" s="75" t="s">
        <v>2961</v>
      </c>
      <c r="E1939" s="76" t="s">
        <v>1889</v>
      </c>
      <c r="F1939" s="76" t="n">
        <v>6</v>
      </c>
      <c r="G1939" s="77" t="n">
        <v>2.69</v>
      </c>
      <c r="H1939" s="92" t="n">
        <f aca="false">G1939*0.95</f>
        <v>2.5555</v>
      </c>
      <c r="I1939" s="374"/>
      <c r="J1939" s="79" t="s">
        <v>28</v>
      </c>
      <c r="K1939" s="228" t="n">
        <f aca="false">H1939*2</f>
        <v>5.111</v>
      </c>
      <c r="L1939" s="81"/>
      <c r="M1939" s="81"/>
      <c r="N1939" s="82" t="n">
        <f aca="false">O1939*G1939</f>
        <v>0</v>
      </c>
      <c r="O1939" s="329" t="n">
        <f aca="false">M1939+L1939*F1939</f>
        <v>0</v>
      </c>
      <c r="P1939" s="330" t="s">
        <v>29</v>
      </c>
      <c r="Q1939" s="62" t="n">
        <f aca="false">L1939*H1939*F1939</f>
        <v>0</v>
      </c>
      <c r="R1939" s="62" t="n">
        <f aca="false">R1938+Q1939</f>
        <v>316.1505</v>
      </c>
    </row>
    <row r="1940" customFormat="false" ht="22.05" hidden="false" customHeight="false" outlineLevel="0" collapsed="false">
      <c r="A1940" s="48" t="s">
        <v>50</v>
      </c>
      <c r="B1940" s="48" t="s">
        <v>2919</v>
      </c>
      <c r="D1940" s="5" t="s">
        <v>2962</v>
      </c>
      <c r="E1940" s="85"/>
      <c r="F1940" s="85"/>
      <c r="G1940" s="85"/>
      <c r="H1940" s="86"/>
      <c r="I1940" s="85"/>
      <c r="J1940" s="85"/>
      <c r="K1940" s="85"/>
      <c r="L1940" s="88"/>
      <c r="M1940" s="88"/>
      <c r="O1940" s="88"/>
      <c r="P1940" s="89"/>
      <c r="Q1940" s="62" t="n">
        <f aca="false">L1940*H1940*F1940</f>
        <v>0</v>
      </c>
      <c r="R1940" s="62" t="n">
        <f aca="false">R1939+Q1940</f>
        <v>316.1505</v>
      </c>
      <c r="S1940" s="1"/>
      <c r="T1940" s="1"/>
      <c r="U1940" s="1"/>
      <c r="V1940" s="1"/>
      <c r="W1940" s="1"/>
      <c r="X1940" s="1"/>
      <c r="Y1940" s="1"/>
    </row>
    <row r="1941" s="1" customFormat="true" ht="12.8" hidden="false" customHeight="false" outlineLevel="0" collapsed="false">
      <c r="A1941" s="93" t="s">
        <v>50</v>
      </c>
      <c r="B1941" s="93" t="s">
        <v>2919</v>
      </c>
      <c r="C1941" s="94" t="s">
        <v>2963</v>
      </c>
      <c r="D1941" s="52" t="s">
        <v>2964</v>
      </c>
      <c r="E1941" s="53" t="s">
        <v>1885</v>
      </c>
      <c r="F1941" s="53" t="n">
        <v>1</v>
      </c>
      <c r="G1941" s="54" t="n">
        <v>10.47</v>
      </c>
      <c r="H1941" s="90" t="n">
        <f aca="false">G1941*0.95</f>
        <v>9.9465</v>
      </c>
      <c r="I1941" s="362" t="s">
        <v>2501</v>
      </c>
      <c r="J1941" s="56" t="s">
        <v>28</v>
      </c>
      <c r="K1941" s="231" t="n">
        <f aca="false">H1941/5</f>
        <v>1.9893</v>
      </c>
      <c r="L1941" s="58"/>
      <c r="M1941" s="58"/>
      <c r="N1941" s="59" t="n">
        <f aca="false">O1941*G1941</f>
        <v>0</v>
      </c>
      <c r="O1941" s="325" t="n">
        <f aca="false">M1941+L1941*F1941</f>
        <v>0</v>
      </c>
      <c r="P1941" s="326" t="s">
        <v>29</v>
      </c>
      <c r="Q1941" s="62" t="n">
        <f aca="false">L1941*H1941*F1941</f>
        <v>0</v>
      </c>
      <c r="R1941" s="62" t="n">
        <f aca="false">R1940+Q1941</f>
        <v>316.1505</v>
      </c>
    </row>
    <row r="1942" s="1" customFormat="true" ht="12.8" hidden="false" customHeight="false" outlineLevel="0" collapsed="false">
      <c r="A1942" s="93" t="s">
        <v>50</v>
      </c>
      <c r="B1942" s="93" t="s">
        <v>2919</v>
      </c>
      <c r="C1942" s="135" t="s">
        <v>2965</v>
      </c>
      <c r="D1942" s="64" t="s">
        <v>2966</v>
      </c>
      <c r="E1942" s="65" t="s">
        <v>1885</v>
      </c>
      <c r="F1942" s="65" t="n">
        <v>1</v>
      </c>
      <c r="G1942" s="66" t="n">
        <v>37.89</v>
      </c>
      <c r="H1942" s="91" t="n">
        <f aca="false">G1942*0.95</f>
        <v>35.9955</v>
      </c>
      <c r="I1942" s="367"/>
      <c r="J1942" s="68" t="s">
        <v>28</v>
      </c>
      <c r="K1942" s="233" t="n">
        <f aca="false">H1942/5</f>
        <v>7.1991</v>
      </c>
      <c r="L1942" s="70"/>
      <c r="M1942" s="70"/>
      <c r="N1942" s="71" t="n">
        <f aca="false">O1942*G1942</f>
        <v>0</v>
      </c>
      <c r="O1942" s="327" t="n">
        <f aca="false">M1942+L1942*F1942</f>
        <v>0</v>
      </c>
      <c r="P1942" s="328" t="s">
        <v>29</v>
      </c>
      <c r="Q1942" s="62" t="n">
        <f aca="false">L1942*H1942*F1942</f>
        <v>0</v>
      </c>
      <c r="R1942" s="62" t="n">
        <f aca="false">R1941+Q1942</f>
        <v>316.1505</v>
      </c>
    </row>
    <row r="1943" s="1" customFormat="true" ht="12.8" hidden="false" customHeight="false" outlineLevel="0" collapsed="false">
      <c r="A1943" s="93" t="s">
        <v>50</v>
      </c>
      <c r="B1943" s="93" t="s">
        <v>2919</v>
      </c>
      <c r="C1943" s="135"/>
      <c r="D1943" s="392" t="s">
        <v>2967</v>
      </c>
      <c r="E1943" s="182"/>
      <c r="F1943" s="365"/>
      <c r="G1943" s="366"/>
      <c r="H1943" s="393"/>
      <c r="I1943" s="367"/>
      <c r="J1943" s="124"/>
      <c r="K1943" s="394"/>
      <c r="L1943" s="70"/>
      <c r="M1943" s="70"/>
      <c r="N1943" s="71" t="n">
        <f aca="false">O1943*G1943</f>
        <v>0</v>
      </c>
      <c r="O1943" s="327" t="n">
        <f aca="false">M1943+L1943*F1943</f>
        <v>0</v>
      </c>
      <c r="P1943" s="328" t="s">
        <v>29</v>
      </c>
      <c r="Q1943" s="62" t="n">
        <f aca="false">L1943*H1943*F1943</f>
        <v>0</v>
      </c>
      <c r="R1943" s="62" t="n">
        <f aca="false">R1942+Q1943</f>
        <v>316.1505</v>
      </c>
    </row>
    <row r="1944" s="1" customFormat="true" ht="12.8" hidden="false" customHeight="false" outlineLevel="0" collapsed="false">
      <c r="A1944" s="93" t="s">
        <v>50</v>
      </c>
      <c r="B1944" s="93" t="s">
        <v>2968</v>
      </c>
      <c r="C1944" s="135" t="s">
        <v>2969</v>
      </c>
      <c r="D1944" s="64" t="s">
        <v>2970</v>
      </c>
      <c r="E1944" s="65" t="s">
        <v>1885</v>
      </c>
      <c r="F1944" s="65" t="n">
        <v>1</v>
      </c>
      <c r="G1944" s="66" t="n">
        <v>22.74</v>
      </c>
      <c r="H1944" s="91" t="n">
        <f aca="false">G1944*0.95</f>
        <v>21.603</v>
      </c>
      <c r="I1944" s="68"/>
      <c r="J1944" s="68" t="s">
        <v>28</v>
      </c>
      <c r="K1944" s="250" t="n">
        <f aca="false">H1944/5</f>
        <v>4.3206</v>
      </c>
      <c r="L1944" s="70"/>
      <c r="M1944" s="70"/>
      <c r="N1944" s="71" t="n">
        <f aca="false">O1944*G1944</f>
        <v>0</v>
      </c>
      <c r="O1944" s="327" t="n">
        <f aca="false">M1944+L1944*F1944</f>
        <v>0</v>
      </c>
      <c r="P1944" s="328" t="s">
        <v>29</v>
      </c>
      <c r="Q1944" s="62" t="n">
        <f aca="false">L1944*H1944*F1944</f>
        <v>0</v>
      </c>
      <c r="R1944" s="62" t="n">
        <f aca="false">R1943+Q1944</f>
        <v>316.1505</v>
      </c>
    </row>
    <row r="1945" s="1" customFormat="true" ht="12.8" hidden="false" customHeight="false" outlineLevel="0" collapsed="false">
      <c r="A1945" s="93" t="s">
        <v>50</v>
      </c>
      <c r="B1945" s="93" t="s">
        <v>2919</v>
      </c>
      <c r="C1945" s="135"/>
      <c r="D1945" s="392" t="s">
        <v>2971</v>
      </c>
      <c r="E1945" s="182"/>
      <c r="F1945" s="365"/>
      <c r="G1945" s="366"/>
      <c r="H1945" s="393"/>
      <c r="I1945" s="367"/>
      <c r="J1945" s="124"/>
      <c r="K1945" s="394"/>
      <c r="L1945" s="70"/>
      <c r="M1945" s="70"/>
      <c r="N1945" s="71" t="n">
        <f aca="false">O1945*G1945</f>
        <v>0</v>
      </c>
      <c r="O1945" s="327" t="n">
        <f aca="false">M1945+L1945*F1945</f>
        <v>0</v>
      </c>
      <c r="P1945" s="328" t="s">
        <v>29</v>
      </c>
      <c r="Q1945" s="62" t="n">
        <f aca="false">L1945*H1945*F1945</f>
        <v>0</v>
      </c>
      <c r="R1945" s="62" t="n">
        <f aca="false">R1944+Q1945</f>
        <v>316.1505</v>
      </c>
    </row>
    <row r="1946" s="1" customFormat="true" ht="12.8" hidden="false" customHeight="false" outlineLevel="0" collapsed="false">
      <c r="A1946" s="93" t="s">
        <v>50</v>
      </c>
      <c r="B1946" s="93" t="s">
        <v>2919</v>
      </c>
      <c r="C1946" s="135" t="s">
        <v>2972</v>
      </c>
      <c r="D1946" s="64" t="s">
        <v>2973</v>
      </c>
      <c r="E1946" s="65" t="s">
        <v>1885</v>
      </c>
      <c r="F1946" s="65" t="n">
        <v>1</v>
      </c>
      <c r="G1946" s="66" t="n">
        <v>13.68</v>
      </c>
      <c r="H1946" s="91" t="n">
        <f aca="false">G1946*0.95</f>
        <v>12.996</v>
      </c>
      <c r="I1946" s="367"/>
      <c r="J1946" s="68" t="s">
        <v>28</v>
      </c>
      <c r="K1946" s="233" t="n">
        <f aca="false">H1946/5</f>
        <v>2.5992</v>
      </c>
      <c r="L1946" s="70"/>
      <c r="M1946" s="70"/>
      <c r="N1946" s="71" t="n">
        <f aca="false">O1946*G1946</f>
        <v>0</v>
      </c>
      <c r="O1946" s="327" t="n">
        <f aca="false">M1946+L1946*F1946</f>
        <v>0</v>
      </c>
      <c r="P1946" s="328" t="s">
        <v>29</v>
      </c>
      <c r="Q1946" s="62" t="n">
        <f aca="false">L1946*H1946*F1946</f>
        <v>0</v>
      </c>
      <c r="R1946" s="62" t="n">
        <f aca="false">R1945+Q1946</f>
        <v>316.1505</v>
      </c>
    </row>
    <row r="1947" s="1" customFormat="true" ht="12.8" hidden="false" customHeight="false" outlineLevel="0" collapsed="false">
      <c r="A1947" s="93" t="s">
        <v>50</v>
      </c>
      <c r="B1947" s="93" t="s">
        <v>2919</v>
      </c>
      <c r="C1947" s="135" t="s">
        <v>2974</v>
      </c>
      <c r="D1947" s="64" t="s">
        <v>2975</v>
      </c>
      <c r="E1947" s="65" t="s">
        <v>1885</v>
      </c>
      <c r="F1947" s="65" t="n">
        <v>1</v>
      </c>
      <c r="G1947" s="66" t="n">
        <v>20.21</v>
      </c>
      <c r="H1947" s="91" t="n">
        <f aca="false">G1947*0.95</f>
        <v>19.1995</v>
      </c>
      <c r="I1947" s="367"/>
      <c r="J1947" s="68" t="s">
        <v>28</v>
      </c>
      <c r="K1947" s="233" t="n">
        <f aca="false">H1947/5</f>
        <v>3.8399</v>
      </c>
      <c r="L1947" s="70"/>
      <c r="M1947" s="70"/>
      <c r="N1947" s="71" t="n">
        <f aca="false">O1947*G1947</f>
        <v>0</v>
      </c>
      <c r="O1947" s="327" t="n">
        <f aca="false">M1947+L1947*F1947</f>
        <v>0</v>
      </c>
      <c r="P1947" s="328" t="s">
        <v>29</v>
      </c>
      <c r="Q1947" s="62" t="n">
        <f aca="false">L1947*H1947*F1947</f>
        <v>0</v>
      </c>
      <c r="R1947" s="62" t="n">
        <f aca="false">R1946+Q1947</f>
        <v>316.1505</v>
      </c>
    </row>
    <row r="1948" s="1" customFormat="true" ht="12.8" hidden="false" customHeight="false" outlineLevel="0" collapsed="false">
      <c r="A1948" s="93" t="s">
        <v>50</v>
      </c>
      <c r="B1948" s="93" t="s">
        <v>2919</v>
      </c>
      <c r="C1948" s="135" t="s">
        <v>2976</v>
      </c>
      <c r="D1948" s="64" t="s">
        <v>2977</v>
      </c>
      <c r="E1948" s="65" t="s">
        <v>1885</v>
      </c>
      <c r="F1948" s="65" t="n">
        <v>1</v>
      </c>
      <c r="G1948" s="66" t="n">
        <v>10.53</v>
      </c>
      <c r="H1948" s="91" t="n">
        <f aca="false">G1948*0.95</f>
        <v>10.0035</v>
      </c>
      <c r="I1948" s="367" t="s">
        <v>205</v>
      </c>
      <c r="J1948" s="68" t="s">
        <v>28</v>
      </c>
      <c r="K1948" s="233" t="n">
        <f aca="false">H1948/5</f>
        <v>2.0007</v>
      </c>
      <c r="L1948" s="70"/>
      <c r="M1948" s="70"/>
      <c r="N1948" s="71" t="n">
        <f aca="false">O1948*G1948</f>
        <v>0</v>
      </c>
      <c r="O1948" s="327" t="n">
        <f aca="false">M1948+L1948*F1948</f>
        <v>0</v>
      </c>
      <c r="P1948" s="328" t="s">
        <v>29</v>
      </c>
      <c r="Q1948" s="62" t="n">
        <f aca="false">L1948*H1948*F1948</f>
        <v>0</v>
      </c>
      <c r="R1948" s="62" t="n">
        <f aca="false">R1947+Q1948</f>
        <v>316.1505</v>
      </c>
    </row>
    <row r="1949" s="1" customFormat="true" ht="12.8" hidden="false" customHeight="false" outlineLevel="0" collapsed="false">
      <c r="A1949" s="93" t="s">
        <v>50</v>
      </c>
      <c r="B1949" s="93" t="s">
        <v>2919</v>
      </c>
      <c r="C1949" s="135" t="s">
        <v>2978</v>
      </c>
      <c r="D1949" s="64" t="s">
        <v>2979</v>
      </c>
      <c r="E1949" s="65" t="s">
        <v>1885</v>
      </c>
      <c r="F1949" s="65" t="n">
        <v>1</v>
      </c>
      <c r="G1949" s="66" t="n">
        <v>16</v>
      </c>
      <c r="H1949" s="91" t="n">
        <f aca="false">G1949*0.95</f>
        <v>15.2</v>
      </c>
      <c r="I1949" s="367" t="s">
        <v>1014</v>
      </c>
      <c r="J1949" s="68" t="s">
        <v>28</v>
      </c>
      <c r="K1949" s="233" t="n">
        <f aca="false">H1949/5</f>
        <v>3.04</v>
      </c>
      <c r="L1949" s="70"/>
      <c r="M1949" s="70"/>
      <c r="N1949" s="71" t="n">
        <f aca="false">O1949*G1949</f>
        <v>0</v>
      </c>
      <c r="O1949" s="327" t="n">
        <f aca="false">M1949+L1949*F1949</f>
        <v>0</v>
      </c>
      <c r="P1949" s="328" t="s">
        <v>29</v>
      </c>
      <c r="Q1949" s="62" t="n">
        <f aca="false">L1949*H1949*F1949</f>
        <v>0</v>
      </c>
      <c r="R1949" s="62" t="n">
        <f aca="false">R1948+Q1949</f>
        <v>316.1505</v>
      </c>
    </row>
    <row r="1950" s="134" customFormat="true" ht="12.8" hidden="false" customHeight="false" outlineLevel="0" collapsed="false">
      <c r="A1950" s="93" t="s">
        <v>50</v>
      </c>
      <c r="B1950" s="93" t="s">
        <v>2919</v>
      </c>
      <c r="C1950" s="135" t="s">
        <v>2980</v>
      </c>
      <c r="D1950" s="64" t="s">
        <v>2981</v>
      </c>
      <c r="E1950" s="65" t="s">
        <v>1885</v>
      </c>
      <c r="F1950" s="65" t="n">
        <v>1</v>
      </c>
      <c r="G1950" s="66" t="n">
        <v>10.74</v>
      </c>
      <c r="H1950" s="91" t="n">
        <f aca="false">G1950*0.95</f>
        <v>10.203</v>
      </c>
      <c r="I1950" s="367"/>
      <c r="J1950" s="68" t="s">
        <v>28</v>
      </c>
      <c r="K1950" s="233" t="n">
        <f aca="false">H1950/5</f>
        <v>2.0406</v>
      </c>
      <c r="L1950" s="70"/>
      <c r="M1950" s="70"/>
      <c r="N1950" s="71" t="n">
        <f aca="false">O1950*G1950</f>
        <v>0</v>
      </c>
      <c r="O1950" s="327" t="n">
        <f aca="false">M1950+L1950*F1950</f>
        <v>0</v>
      </c>
      <c r="P1950" s="328" t="s">
        <v>29</v>
      </c>
      <c r="Q1950" s="62" t="n">
        <f aca="false">L1950*H1950*F1950</f>
        <v>0</v>
      </c>
      <c r="R1950" s="62" t="n">
        <f aca="false">R1949+Q1950</f>
        <v>316.1505</v>
      </c>
      <c r="S1950" s="1"/>
      <c r="T1950" s="1"/>
      <c r="U1950" s="1"/>
      <c r="V1950" s="1"/>
      <c r="W1950" s="1"/>
      <c r="X1950" s="1"/>
      <c r="Y1950" s="1"/>
    </row>
    <row r="1951" s="134" customFormat="true" ht="12.8" hidden="false" customHeight="false" outlineLevel="0" collapsed="false">
      <c r="A1951" s="93" t="s">
        <v>50</v>
      </c>
      <c r="B1951" s="93" t="s">
        <v>2919</v>
      </c>
      <c r="C1951" s="95" t="s">
        <v>2982</v>
      </c>
      <c r="D1951" s="75" t="s">
        <v>2983</v>
      </c>
      <c r="E1951" s="76" t="s">
        <v>1885</v>
      </c>
      <c r="F1951" s="76" t="n">
        <v>1</v>
      </c>
      <c r="G1951" s="77" t="n">
        <v>11.58</v>
      </c>
      <c r="H1951" s="92" t="n">
        <f aca="false">G1951*0.95</f>
        <v>11.001</v>
      </c>
      <c r="I1951" s="374"/>
      <c r="J1951" s="79" t="s">
        <v>28</v>
      </c>
      <c r="K1951" s="228" t="n">
        <f aca="false">H1951/5</f>
        <v>2.2002</v>
      </c>
      <c r="L1951" s="81"/>
      <c r="M1951" s="81"/>
      <c r="N1951" s="82" t="n">
        <f aca="false">O1951*G1951</f>
        <v>0</v>
      </c>
      <c r="O1951" s="329" t="n">
        <f aca="false">M1951+L1951*F1951</f>
        <v>0</v>
      </c>
      <c r="P1951" s="330" t="s">
        <v>29</v>
      </c>
      <c r="Q1951" s="62" t="n">
        <f aca="false">L1951*H1951*F1951</f>
        <v>0</v>
      </c>
      <c r="R1951" s="62" t="n">
        <f aca="false">R1950+Q1951</f>
        <v>316.1505</v>
      </c>
      <c r="S1951" s="1"/>
      <c r="T1951" s="1"/>
      <c r="U1951" s="1"/>
      <c r="V1951" s="1"/>
      <c r="W1951" s="1"/>
      <c r="X1951" s="1"/>
      <c r="Y1951" s="1"/>
    </row>
    <row r="1952" customFormat="false" ht="13.8" hidden="false" customHeight="false" outlineLevel="0" collapsed="false">
      <c r="A1952" s="48"/>
      <c r="B1952" s="48"/>
      <c r="Q1952" s="62" t="n">
        <f aca="false">L1952*H1952*F1952</f>
        <v>0</v>
      </c>
      <c r="R1952" s="62" t="n">
        <f aca="false">R1951+Q1952</f>
        <v>316.1505</v>
      </c>
      <c r="S1952" s="1"/>
      <c r="T1952" s="1"/>
      <c r="U1952" s="1"/>
      <c r="V1952" s="1"/>
      <c r="W1952" s="1"/>
      <c r="X1952" s="1"/>
      <c r="Y1952" s="1"/>
    </row>
    <row r="1953" customFormat="false" ht="13.8" hidden="false" customHeight="false" outlineLevel="0" collapsed="false">
      <c r="A1953" s="48"/>
      <c r="B1953" s="48"/>
      <c r="Q1953" s="62" t="n">
        <f aca="false">L1953*H1953*F1953</f>
        <v>0</v>
      </c>
      <c r="R1953" s="62" t="n">
        <f aca="false">R1952+Q1953</f>
        <v>316.1505</v>
      </c>
      <c r="S1953" s="1"/>
      <c r="T1953" s="1"/>
      <c r="U1953" s="1"/>
      <c r="V1953" s="1"/>
      <c r="W1953" s="1"/>
      <c r="X1953" s="1"/>
      <c r="Y1953" s="1"/>
    </row>
    <row r="1954" customFormat="false" ht="33.85" hidden="false" customHeight="false" outlineLevel="0" collapsed="false">
      <c r="A1954" s="48"/>
      <c r="B1954" s="48" t="s">
        <v>2968</v>
      </c>
      <c r="D1954" s="33" t="s">
        <v>2968</v>
      </c>
      <c r="E1954" s="33"/>
      <c r="F1954" s="33"/>
      <c r="G1954" s="33"/>
      <c r="H1954" s="33"/>
      <c r="I1954" s="33"/>
      <c r="J1954" s="33"/>
      <c r="K1954" s="33"/>
      <c r="Q1954" s="62" t="n">
        <f aca="false">L1954*H1954*F1954</f>
        <v>0</v>
      </c>
      <c r="R1954" s="62" t="n">
        <f aca="false">R1953+Q1954</f>
        <v>316.1505</v>
      </c>
      <c r="S1954" s="1"/>
      <c r="T1954" s="1"/>
      <c r="U1954" s="1"/>
      <c r="V1954" s="1"/>
      <c r="W1954" s="1"/>
      <c r="X1954" s="1"/>
      <c r="Y1954" s="1"/>
    </row>
    <row r="1955" customFormat="false" ht="13.8" hidden="false" customHeight="true" outlineLevel="0" collapsed="false">
      <c r="A1955" s="117"/>
      <c r="B1955" s="117"/>
      <c r="C1955" s="7"/>
      <c r="D1955" s="7"/>
      <c r="E1955" s="34" t="s">
        <v>4</v>
      </c>
      <c r="F1955" s="35" t="s">
        <v>5</v>
      </c>
      <c r="G1955" s="36" t="s">
        <v>6</v>
      </c>
      <c r="H1955" s="37" t="s">
        <v>7</v>
      </c>
      <c r="I1955" s="38" t="s">
        <v>8</v>
      </c>
      <c r="J1955" s="39" t="s">
        <v>9</v>
      </c>
      <c r="K1955" s="264" t="s">
        <v>2498</v>
      </c>
      <c r="L1955" s="41" t="s">
        <v>11</v>
      </c>
      <c r="M1955" s="41"/>
      <c r="N1955" s="41"/>
      <c r="O1955" s="41"/>
      <c r="P1955" s="41"/>
      <c r="Q1955" s="62"/>
      <c r="R1955" s="62" t="n">
        <f aca="false">R1954+Q1955</f>
        <v>316.1505</v>
      </c>
      <c r="S1955" s="1"/>
      <c r="T1955" s="1"/>
      <c r="U1955" s="1"/>
      <c r="V1955" s="1"/>
      <c r="W1955" s="1"/>
      <c r="X1955" s="1"/>
      <c r="Y1955" s="1"/>
    </row>
    <row r="1956" customFormat="false" ht="14.25" hidden="false" customHeight="true" outlineLevel="0" collapsed="false">
      <c r="A1956" s="48"/>
      <c r="B1956" s="48"/>
      <c r="C1956" s="43" t="s">
        <v>14</v>
      </c>
      <c r="D1956" s="43" t="s">
        <v>15</v>
      </c>
      <c r="E1956" s="34"/>
      <c r="F1956" s="35"/>
      <c r="G1956" s="36"/>
      <c r="H1956" s="37"/>
      <c r="I1956" s="38"/>
      <c r="J1956" s="39"/>
      <c r="K1956" s="264"/>
      <c r="L1956" s="210" t="s">
        <v>16</v>
      </c>
      <c r="M1956" s="210"/>
      <c r="N1956" s="45" t="s">
        <v>17</v>
      </c>
      <c r="O1956" s="46" t="s">
        <v>18</v>
      </c>
      <c r="P1956" s="47" t="s">
        <v>19</v>
      </c>
      <c r="Q1956" s="62"/>
      <c r="R1956" s="62" t="n">
        <f aca="false">R1955+Q1956</f>
        <v>316.1505</v>
      </c>
      <c r="S1956" s="1"/>
      <c r="T1956" s="1"/>
      <c r="U1956" s="1"/>
      <c r="V1956" s="1"/>
      <c r="W1956" s="1"/>
      <c r="X1956" s="1"/>
      <c r="Y1956" s="1"/>
    </row>
    <row r="1957" customFormat="false" ht="13.8" hidden="false" customHeight="false" outlineLevel="0" collapsed="false">
      <c r="A1957" s="48"/>
      <c r="B1957" s="48"/>
      <c r="C1957" s="43"/>
      <c r="D1957" s="43"/>
      <c r="E1957" s="34"/>
      <c r="F1957" s="35"/>
      <c r="G1957" s="36"/>
      <c r="H1957" s="37"/>
      <c r="I1957" s="38"/>
      <c r="J1957" s="39"/>
      <c r="K1957" s="264"/>
      <c r="L1957" s="210"/>
      <c r="M1957" s="210"/>
      <c r="N1957" s="45"/>
      <c r="O1957" s="46"/>
      <c r="P1957" s="47"/>
      <c r="Q1957" s="62" t="n">
        <f aca="false">L1957*H1957*F1957</f>
        <v>0</v>
      </c>
      <c r="R1957" s="62" t="n">
        <f aca="false">R1956+Q1957</f>
        <v>316.1505</v>
      </c>
      <c r="S1957" s="1"/>
      <c r="T1957" s="1"/>
      <c r="U1957" s="1"/>
      <c r="V1957" s="1"/>
      <c r="W1957" s="1"/>
      <c r="X1957" s="1"/>
      <c r="Y1957" s="1"/>
    </row>
    <row r="1958" customFormat="false" ht="22.05" hidden="false" customHeight="false" outlineLevel="0" collapsed="false">
      <c r="A1958" s="48"/>
      <c r="B1958" s="48" t="s">
        <v>2968</v>
      </c>
      <c r="D1958" s="5" t="s">
        <v>2984</v>
      </c>
      <c r="E1958" s="5"/>
      <c r="F1958" s="5"/>
      <c r="G1958" s="5"/>
      <c r="H1958" s="206"/>
      <c r="I1958" s="5"/>
      <c r="J1958" s="5"/>
      <c r="K1958" s="5"/>
      <c r="L1958" s="5"/>
      <c r="M1958" s="5"/>
      <c r="N1958" s="5"/>
      <c r="O1958" s="5"/>
      <c r="P1958" s="5"/>
      <c r="Q1958" s="62" t="n">
        <f aca="false">L1958*H1958*F1958</f>
        <v>0</v>
      </c>
      <c r="R1958" s="62" t="n">
        <f aca="false">R1957+Q1958</f>
        <v>316.1505</v>
      </c>
      <c r="S1958" s="1"/>
      <c r="T1958" s="1"/>
      <c r="U1958" s="1"/>
      <c r="V1958" s="1"/>
      <c r="W1958" s="1"/>
      <c r="X1958" s="1"/>
      <c r="Y1958" s="1"/>
    </row>
    <row r="1959" s="1" customFormat="true" ht="12.8" hidden="false" customHeight="false" outlineLevel="0" collapsed="false">
      <c r="A1959" s="93"/>
      <c r="B1959" s="93" t="s">
        <v>2968</v>
      </c>
      <c r="C1959" s="94" t="s">
        <v>2985</v>
      </c>
      <c r="D1959" s="52" t="s">
        <v>2986</v>
      </c>
      <c r="E1959" s="53" t="s">
        <v>1889</v>
      </c>
      <c r="F1959" s="53" t="n">
        <v>12</v>
      </c>
      <c r="G1959" s="54" t="n">
        <v>2.76</v>
      </c>
      <c r="H1959" s="90" t="n">
        <f aca="false">G1959*0.95</f>
        <v>2.622</v>
      </c>
      <c r="I1959" s="56" t="s">
        <v>2987</v>
      </c>
      <c r="J1959" s="56" t="s">
        <v>28</v>
      </c>
      <c r="K1959" s="251" t="n">
        <f aca="false">H1959*2</f>
        <v>5.244</v>
      </c>
      <c r="L1959" s="58"/>
      <c r="M1959" s="58"/>
      <c r="N1959" s="59" t="n">
        <f aca="false">O1959*G1959</f>
        <v>0</v>
      </c>
      <c r="O1959" s="325" t="n">
        <f aca="false">M1959+L1959*F1959</f>
        <v>0</v>
      </c>
      <c r="P1959" s="326" t="s">
        <v>29</v>
      </c>
      <c r="Q1959" s="62" t="n">
        <f aca="false">L1959*H1959*F1959</f>
        <v>0</v>
      </c>
      <c r="R1959" s="62" t="n">
        <f aca="false">R1958+Q1959</f>
        <v>316.1505</v>
      </c>
    </row>
    <row r="1960" s="1" customFormat="true" ht="12.8" hidden="false" customHeight="false" outlineLevel="0" collapsed="false">
      <c r="A1960" s="93"/>
      <c r="B1960" s="93" t="s">
        <v>2968</v>
      </c>
      <c r="C1960" s="135" t="s">
        <v>2988</v>
      </c>
      <c r="D1960" s="64" t="s">
        <v>2989</v>
      </c>
      <c r="E1960" s="65" t="s">
        <v>1889</v>
      </c>
      <c r="F1960" s="65" t="n">
        <v>12</v>
      </c>
      <c r="G1960" s="66" t="n">
        <v>3.15</v>
      </c>
      <c r="H1960" s="91" t="n">
        <f aca="false">G1960*0.95</f>
        <v>2.9925</v>
      </c>
      <c r="I1960" s="68" t="s">
        <v>2987</v>
      </c>
      <c r="J1960" s="68" t="s">
        <v>28</v>
      </c>
      <c r="K1960" s="250" t="n">
        <f aca="false">H1960*2</f>
        <v>5.985</v>
      </c>
      <c r="L1960" s="70"/>
      <c r="M1960" s="70"/>
      <c r="N1960" s="71" t="n">
        <f aca="false">O1960*G1960</f>
        <v>0</v>
      </c>
      <c r="O1960" s="327" t="n">
        <f aca="false">M1960+L1960*F1960</f>
        <v>0</v>
      </c>
      <c r="P1960" s="328" t="s">
        <v>29</v>
      </c>
      <c r="Q1960" s="62" t="n">
        <f aca="false">L1960*H1960*F1960</f>
        <v>0</v>
      </c>
      <c r="R1960" s="62" t="n">
        <f aca="false">R1959+Q1960</f>
        <v>316.1505</v>
      </c>
    </row>
    <row r="1961" s="1" customFormat="true" ht="12.8" hidden="false" customHeight="false" outlineLevel="0" collapsed="false">
      <c r="A1961" s="93"/>
      <c r="B1961" s="93" t="s">
        <v>2968</v>
      </c>
      <c r="C1961" s="135" t="s">
        <v>2990</v>
      </c>
      <c r="D1961" s="64" t="s">
        <v>2991</v>
      </c>
      <c r="E1961" s="65" t="s">
        <v>1889</v>
      </c>
      <c r="F1961" s="65" t="n">
        <v>12</v>
      </c>
      <c r="G1961" s="66" t="n">
        <v>2.85</v>
      </c>
      <c r="H1961" s="91" t="n">
        <f aca="false">G1961*0.95</f>
        <v>2.7075</v>
      </c>
      <c r="I1961" s="68" t="s">
        <v>2987</v>
      </c>
      <c r="J1961" s="68" t="s">
        <v>28</v>
      </c>
      <c r="K1961" s="250" t="n">
        <f aca="false">H1961*2</f>
        <v>5.415</v>
      </c>
      <c r="L1961" s="70"/>
      <c r="M1961" s="70"/>
      <c r="N1961" s="71" t="n">
        <f aca="false">O1961*G1961</f>
        <v>0</v>
      </c>
      <c r="O1961" s="327" t="n">
        <f aca="false">M1961+L1961*F1961</f>
        <v>0</v>
      </c>
      <c r="P1961" s="328" t="s">
        <v>29</v>
      </c>
      <c r="Q1961" s="62" t="n">
        <f aca="false">L1961*H1961*F1961</f>
        <v>0</v>
      </c>
      <c r="R1961" s="62" t="n">
        <f aca="false">R1960+Q1961</f>
        <v>316.1505</v>
      </c>
    </row>
    <row r="1962" s="1" customFormat="true" ht="12.8" hidden="false" customHeight="false" outlineLevel="0" collapsed="false">
      <c r="A1962" s="93"/>
      <c r="B1962" s="93" t="s">
        <v>2968</v>
      </c>
      <c r="C1962" s="135" t="s">
        <v>2992</v>
      </c>
      <c r="D1962" s="64" t="s">
        <v>2993</v>
      </c>
      <c r="E1962" s="65" t="s">
        <v>1889</v>
      </c>
      <c r="F1962" s="65" t="n">
        <v>12</v>
      </c>
      <c r="G1962" s="66" t="n">
        <v>2.6</v>
      </c>
      <c r="H1962" s="91" t="n">
        <f aca="false">G1962*0.95</f>
        <v>2.47</v>
      </c>
      <c r="I1962" s="68" t="s">
        <v>2987</v>
      </c>
      <c r="J1962" s="68" t="s">
        <v>28</v>
      </c>
      <c r="K1962" s="250" t="n">
        <f aca="false">H1962*2</f>
        <v>4.94</v>
      </c>
      <c r="L1962" s="70"/>
      <c r="M1962" s="70"/>
      <c r="N1962" s="71" t="n">
        <f aca="false">O1962*G1962</f>
        <v>0</v>
      </c>
      <c r="O1962" s="327" t="n">
        <f aca="false">M1962+L1962*F1962</f>
        <v>0</v>
      </c>
      <c r="P1962" s="328" t="s">
        <v>29</v>
      </c>
      <c r="Q1962" s="62" t="n">
        <f aca="false">L1962*H1962*F1962</f>
        <v>0</v>
      </c>
      <c r="R1962" s="62" t="n">
        <f aca="false">R1961+Q1962</f>
        <v>316.1505</v>
      </c>
    </row>
    <row r="1963" s="1" customFormat="true" ht="12.8" hidden="false" customHeight="false" outlineLevel="0" collapsed="false">
      <c r="A1963" s="93"/>
      <c r="B1963" s="93" t="s">
        <v>2968</v>
      </c>
      <c r="C1963" s="135" t="s">
        <v>2994</v>
      </c>
      <c r="D1963" s="64" t="s">
        <v>2995</v>
      </c>
      <c r="E1963" s="65" t="s">
        <v>1889</v>
      </c>
      <c r="F1963" s="65" t="n">
        <v>12</v>
      </c>
      <c r="G1963" s="66" t="n">
        <v>3.55</v>
      </c>
      <c r="H1963" s="91" t="n">
        <f aca="false">G1963*0.95</f>
        <v>3.3725</v>
      </c>
      <c r="I1963" s="68" t="s">
        <v>2987</v>
      </c>
      <c r="J1963" s="68" t="s">
        <v>28</v>
      </c>
      <c r="K1963" s="250" t="n">
        <f aca="false">H1963*2</f>
        <v>6.745</v>
      </c>
      <c r="L1963" s="70"/>
      <c r="M1963" s="70"/>
      <c r="N1963" s="71" t="n">
        <f aca="false">O1963*G1963</f>
        <v>0</v>
      </c>
      <c r="O1963" s="327" t="n">
        <f aca="false">M1963+L1963*F1963</f>
        <v>0</v>
      </c>
      <c r="P1963" s="328" t="s">
        <v>29</v>
      </c>
      <c r="Q1963" s="62" t="n">
        <f aca="false">L1963*H1963*F1963</f>
        <v>0</v>
      </c>
      <c r="R1963" s="62" t="n">
        <f aca="false">R1962+Q1963</f>
        <v>316.1505</v>
      </c>
    </row>
    <row r="1964" s="1" customFormat="true" ht="12.8" hidden="false" customHeight="false" outlineLevel="0" collapsed="false">
      <c r="A1964" s="93"/>
      <c r="B1964" s="93" t="s">
        <v>2968</v>
      </c>
      <c r="C1964" s="135" t="s">
        <v>2996</v>
      </c>
      <c r="D1964" s="64" t="s">
        <v>2997</v>
      </c>
      <c r="E1964" s="65" t="s">
        <v>1889</v>
      </c>
      <c r="F1964" s="65" t="n">
        <v>12</v>
      </c>
      <c r="G1964" s="66" t="n">
        <v>2.03</v>
      </c>
      <c r="H1964" s="91" t="n">
        <f aca="false">G1964*0.95</f>
        <v>1.9285</v>
      </c>
      <c r="I1964" s="68" t="s">
        <v>2987</v>
      </c>
      <c r="J1964" s="68" t="s">
        <v>28</v>
      </c>
      <c r="K1964" s="250" t="n">
        <f aca="false">H1964*2</f>
        <v>3.857</v>
      </c>
      <c r="L1964" s="70"/>
      <c r="M1964" s="70"/>
      <c r="N1964" s="71" t="n">
        <f aca="false">O1964*G1964</f>
        <v>0</v>
      </c>
      <c r="O1964" s="327" t="n">
        <f aca="false">M1964+L1964*F1964</f>
        <v>0</v>
      </c>
      <c r="P1964" s="328" t="s">
        <v>29</v>
      </c>
      <c r="Q1964" s="62" t="n">
        <f aca="false">L1964*H1964*F1964</f>
        <v>0</v>
      </c>
      <c r="R1964" s="62" t="n">
        <f aca="false">R1963+Q1964</f>
        <v>316.1505</v>
      </c>
    </row>
    <row r="1965" s="1" customFormat="true" ht="12.8" hidden="false" customHeight="false" outlineLevel="0" collapsed="false">
      <c r="A1965" s="93"/>
      <c r="B1965" s="93" t="s">
        <v>2968</v>
      </c>
      <c r="C1965" s="135" t="s">
        <v>2998</v>
      </c>
      <c r="D1965" s="64" t="s">
        <v>2999</v>
      </c>
      <c r="E1965" s="65" t="s">
        <v>1889</v>
      </c>
      <c r="F1965" s="65" t="n">
        <v>12</v>
      </c>
      <c r="G1965" s="66" t="n">
        <v>2.4</v>
      </c>
      <c r="H1965" s="91" t="n">
        <f aca="false">G1965*0.95</f>
        <v>2.28</v>
      </c>
      <c r="I1965" s="68" t="s">
        <v>2987</v>
      </c>
      <c r="J1965" s="68" t="s">
        <v>28</v>
      </c>
      <c r="K1965" s="250" t="n">
        <f aca="false">H1965*2</f>
        <v>4.56</v>
      </c>
      <c r="L1965" s="70"/>
      <c r="M1965" s="70"/>
      <c r="N1965" s="71" t="n">
        <f aca="false">O1965*G1965</f>
        <v>0</v>
      </c>
      <c r="O1965" s="327" t="n">
        <f aca="false">M1965+L1965*F1965</f>
        <v>0</v>
      </c>
      <c r="P1965" s="328" t="s">
        <v>29</v>
      </c>
      <c r="Q1965" s="62" t="n">
        <f aca="false">L1965*H1965*F1965</f>
        <v>0</v>
      </c>
      <c r="R1965" s="62" t="n">
        <f aca="false">R1964+Q1965</f>
        <v>316.1505</v>
      </c>
    </row>
    <row r="1966" s="1" customFormat="true" ht="12.8" hidden="false" customHeight="false" outlineLevel="0" collapsed="false">
      <c r="A1966" s="93"/>
      <c r="B1966" s="93" t="s">
        <v>2968</v>
      </c>
      <c r="C1966" s="95" t="s">
        <v>3000</v>
      </c>
      <c r="D1966" s="75" t="s">
        <v>3001</v>
      </c>
      <c r="E1966" s="76" t="s">
        <v>1817</v>
      </c>
      <c r="F1966" s="76" t="n">
        <v>8</v>
      </c>
      <c r="G1966" s="77" t="n">
        <v>2.16</v>
      </c>
      <c r="H1966" s="92" t="n">
        <f aca="false">G1966*0.95</f>
        <v>2.052</v>
      </c>
      <c r="I1966" s="79" t="s">
        <v>2987</v>
      </c>
      <c r="J1966" s="79" t="s">
        <v>28</v>
      </c>
      <c r="K1966" s="252" t="n">
        <f aca="false">H1966*4</f>
        <v>8.208</v>
      </c>
      <c r="L1966" s="81"/>
      <c r="M1966" s="81"/>
      <c r="N1966" s="82" t="n">
        <f aca="false">O1966*G1966</f>
        <v>0</v>
      </c>
      <c r="O1966" s="329" t="n">
        <f aca="false">M1966+L1966*F1966</f>
        <v>0</v>
      </c>
      <c r="P1966" s="330" t="s">
        <v>29</v>
      </c>
      <c r="Q1966" s="62" t="n">
        <f aca="false">L1966*H1966*F1966</f>
        <v>0</v>
      </c>
      <c r="R1966" s="62" t="n">
        <f aca="false">R1965+Q1966</f>
        <v>316.1505</v>
      </c>
    </row>
    <row r="1967" customFormat="false" ht="22.05" hidden="false" customHeight="false" outlineLevel="0" collapsed="false">
      <c r="A1967" s="48" t="s">
        <v>50</v>
      </c>
      <c r="B1967" s="48" t="s">
        <v>2968</v>
      </c>
      <c r="D1967" s="5" t="s">
        <v>3002</v>
      </c>
      <c r="E1967" s="85"/>
      <c r="F1967" s="85"/>
      <c r="G1967" s="85"/>
      <c r="H1967" s="86"/>
      <c r="I1967" s="85"/>
      <c r="J1967" s="85"/>
      <c r="K1967" s="253"/>
      <c r="L1967" s="88"/>
      <c r="M1967" s="88"/>
      <c r="O1967" s="88"/>
      <c r="P1967" s="89"/>
      <c r="Q1967" s="62" t="n">
        <f aca="false">L1967*H1967*F1967</f>
        <v>0</v>
      </c>
      <c r="R1967" s="62" t="n">
        <f aca="false">R1966+Q1967</f>
        <v>316.1505</v>
      </c>
      <c r="S1967" s="1"/>
      <c r="T1967" s="1"/>
      <c r="U1967" s="1"/>
      <c r="V1967" s="1"/>
      <c r="W1967" s="1"/>
      <c r="X1967" s="1"/>
      <c r="Y1967" s="1"/>
    </row>
    <row r="1968" s="1" customFormat="true" ht="12.8" hidden="false" customHeight="false" outlineLevel="0" collapsed="false">
      <c r="A1968" s="93" t="s">
        <v>50</v>
      </c>
      <c r="B1968" s="93" t="s">
        <v>2968</v>
      </c>
      <c r="C1968" s="94" t="s">
        <v>3003</v>
      </c>
      <c r="D1968" s="52" t="s">
        <v>3004</v>
      </c>
      <c r="E1968" s="53" t="s">
        <v>576</v>
      </c>
      <c r="F1968" s="53" t="n">
        <v>1</v>
      </c>
      <c r="G1968" s="54" t="n">
        <v>26</v>
      </c>
      <c r="H1968" s="90" t="n">
        <f aca="false">G1968*0.95</f>
        <v>24.7</v>
      </c>
      <c r="I1968" s="56" t="s">
        <v>2987</v>
      </c>
      <c r="J1968" s="56" t="s">
        <v>28</v>
      </c>
      <c r="K1968" s="251" t="n">
        <f aca="false">H1968/10</f>
        <v>2.47</v>
      </c>
      <c r="L1968" s="58"/>
      <c r="M1968" s="58"/>
      <c r="N1968" s="59" t="n">
        <f aca="false">O1968*G1968</f>
        <v>0</v>
      </c>
      <c r="O1968" s="325" t="n">
        <f aca="false">M1968+L1968*F1968</f>
        <v>0</v>
      </c>
      <c r="P1968" s="326" t="s">
        <v>29</v>
      </c>
      <c r="Q1968" s="62" t="n">
        <f aca="false">L1968*H1968*F1968</f>
        <v>0</v>
      </c>
      <c r="R1968" s="62" t="n">
        <f aca="false">R1967+Q1968</f>
        <v>316.1505</v>
      </c>
    </row>
    <row r="1969" s="1" customFormat="true" ht="12.8" hidden="false" customHeight="false" outlineLevel="0" collapsed="false">
      <c r="A1969" s="93" t="s">
        <v>50</v>
      </c>
      <c r="B1969" s="93" t="s">
        <v>2968</v>
      </c>
      <c r="C1969" s="135" t="s">
        <v>3005</v>
      </c>
      <c r="D1969" s="64" t="s">
        <v>2986</v>
      </c>
      <c r="E1969" s="65" t="s">
        <v>576</v>
      </c>
      <c r="F1969" s="65" t="n">
        <v>1</v>
      </c>
      <c r="G1969" s="66" t="n">
        <v>46.5</v>
      </c>
      <c r="H1969" s="91" t="n">
        <f aca="false">G1969*0.95</f>
        <v>44.175</v>
      </c>
      <c r="I1969" s="68" t="s">
        <v>2987</v>
      </c>
      <c r="J1969" s="68" t="s">
        <v>28</v>
      </c>
      <c r="K1969" s="250" t="n">
        <f aca="false">H1969/10</f>
        <v>4.4175</v>
      </c>
      <c r="L1969" s="70"/>
      <c r="M1969" s="70"/>
      <c r="N1969" s="71" t="n">
        <f aca="false">O1969*G1969</f>
        <v>0</v>
      </c>
      <c r="O1969" s="327" t="n">
        <f aca="false">M1969+L1969*F1969</f>
        <v>0</v>
      </c>
      <c r="P1969" s="328" t="s">
        <v>29</v>
      </c>
      <c r="Q1969" s="62" t="n">
        <f aca="false">L1969*H1969*F1969</f>
        <v>0</v>
      </c>
      <c r="R1969" s="62" t="n">
        <f aca="false">R1968+Q1969</f>
        <v>316.1505</v>
      </c>
    </row>
    <row r="1970" s="1" customFormat="true" ht="12.8" hidden="false" customHeight="false" outlineLevel="0" collapsed="false">
      <c r="A1970" s="93" t="s">
        <v>50</v>
      </c>
      <c r="B1970" s="93" t="s">
        <v>2968</v>
      </c>
      <c r="C1970" s="135" t="s">
        <v>3006</v>
      </c>
      <c r="D1970" s="64" t="s">
        <v>2991</v>
      </c>
      <c r="E1970" s="65" t="s">
        <v>576</v>
      </c>
      <c r="F1970" s="65" t="n">
        <v>1</v>
      </c>
      <c r="G1970" s="66" t="n">
        <v>48</v>
      </c>
      <c r="H1970" s="91" t="n">
        <f aca="false">G1970*0.95</f>
        <v>45.6</v>
      </c>
      <c r="I1970" s="68" t="s">
        <v>2987</v>
      </c>
      <c r="J1970" s="68" t="s">
        <v>28</v>
      </c>
      <c r="K1970" s="250" t="n">
        <f aca="false">H1970/10</f>
        <v>4.56</v>
      </c>
      <c r="L1970" s="70"/>
      <c r="M1970" s="70"/>
      <c r="N1970" s="71" t="n">
        <f aca="false">O1970*G1970</f>
        <v>0</v>
      </c>
      <c r="O1970" s="327" t="n">
        <f aca="false">M1970+L1970*F1970</f>
        <v>0</v>
      </c>
      <c r="P1970" s="328" t="s">
        <v>29</v>
      </c>
      <c r="Q1970" s="62" t="n">
        <f aca="false">L1970*H1970*F1970</f>
        <v>0</v>
      </c>
      <c r="R1970" s="62" t="n">
        <f aca="false">R1969+Q1970</f>
        <v>316.1505</v>
      </c>
    </row>
    <row r="1971" s="1" customFormat="true" ht="12.8" hidden="false" customHeight="false" outlineLevel="0" collapsed="false">
      <c r="A1971" s="93" t="s">
        <v>50</v>
      </c>
      <c r="B1971" s="93" t="s">
        <v>2968</v>
      </c>
      <c r="C1971" s="135" t="s">
        <v>3007</v>
      </c>
      <c r="D1971" s="64" t="s">
        <v>2989</v>
      </c>
      <c r="E1971" s="65" t="s">
        <v>576</v>
      </c>
      <c r="F1971" s="65" t="n">
        <v>1</v>
      </c>
      <c r="G1971" s="66" t="n">
        <v>56</v>
      </c>
      <c r="H1971" s="91" t="n">
        <f aca="false">G1971*0.95</f>
        <v>53.2</v>
      </c>
      <c r="I1971" s="68" t="s">
        <v>2987</v>
      </c>
      <c r="J1971" s="68" t="s">
        <v>28</v>
      </c>
      <c r="K1971" s="250" t="n">
        <f aca="false">H1971/10</f>
        <v>5.32</v>
      </c>
      <c r="L1971" s="70"/>
      <c r="M1971" s="70"/>
      <c r="N1971" s="71" t="n">
        <f aca="false">O1971*G1971</f>
        <v>0</v>
      </c>
      <c r="O1971" s="327" t="n">
        <f aca="false">M1971+L1971*F1971</f>
        <v>0</v>
      </c>
      <c r="P1971" s="328" t="s">
        <v>29</v>
      </c>
      <c r="Q1971" s="62" t="n">
        <f aca="false">L1971*H1971*F1971</f>
        <v>0</v>
      </c>
      <c r="R1971" s="62" t="n">
        <f aca="false">R1970+Q1971</f>
        <v>316.1505</v>
      </c>
    </row>
    <row r="1972" s="1" customFormat="true" ht="12.8" hidden="false" customHeight="false" outlineLevel="0" collapsed="false">
      <c r="A1972" s="93" t="s">
        <v>50</v>
      </c>
      <c r="B1972" s="93" t="s">
        <v>2968</v>
      </c>
      <c r="C1972" s="135" t="s">
        <v>3008</v>
      </c>
      <c r="D1972" s="64" t="s">
        <v>2993</v>
      </c>
      <c r="E1972" s="65" t="s">
        <v>576</v>
      </c>
      <c r="F1972" s="65" t="n">
        <v>1</v>
      </c>
      <c r="G1972" s="66" t="n">
        <v>38.8</v>
      </c>
      <c r="H1972" s="91" t="n">
        <f aca="false">G1972*0.95</f>
        <v>36.86</v>
      </c>
      <c r="I1972" s="68" t="s">
        <v>2987</v>
      </c>
      <c r="J1972" s="68" t="s">
        <v>28</v>
      </c>
      <c r="K1972" s="250" t="n">
        <f aca="false">H1972/10</f>
        <v>3.686</v>
      </c>
      <c r="L1972" s="70"/>
      <c r="M1972" s="70"/>
      <c r="N1972" s="71" t="n">
        <f aca="false">O1972*G1972</f>
        <v>0</v>
      </c>
      <c r="O1972" s="327" t="n">
        <f aca="false">M1972+L1972*F1972</f>
        <v>0</v>
      </c>
      <c r="P1972" s="328" t="s">
        <v>29</v>
      </c>
      <c r="Q1972" s="62" t="n">
        <f aca="false">L1972*H1972*F1972</f>
        <v>0</v>
      </c>
      <c r="R1972" s="62" t="n">
        <f aca="false">R1971+Q1972</f>
        <v>316.1505</v>
      </c>
    </row>
    <row r="1973" s="1" customFormat="true" ht="12.8" hidden="false" customHeight="false" outlineLevel="0" collapsed="false">
      <c r="A1973" s="93" t="s">
        <v>50</v>
      </c>
      <c r="B1973" s="93" t="s">
        <v>2968</v>
      </c>
      <c r="C1973" s="135" t="s">
        <v>3009</v>
      </c>
      <c r="D1973" s="395" t="s">
        <v>2995</v>
      </c>
      <c r="E1973" s="65" t="s">
        <v>576</v>
      </c>
      <c r="F1973" s="65" t="n">
        <v>1</v>
      </c>
      <c r="G1973" s="66" t="n">
        <v>65</v>
      </c>
      <c r="H1973" s="91" t="n">
        <f aca="false">G1973*0.95</f>
        <v>61.75</v>
      </c>
      <c r="I1973" s="68" t="s">
        <v>2987</v>
      </c>
      <c r="J1973" s="68" t="s">
        <v>28</v>
      </c>
      <c r="K1973" s="250" t="n">
        <f aca="false">H1973/10</f>
        <v>6.175</v>
      </c>
      <c r="L1973" s="70"/>
      <c r="M1973" s="70"/>
      <c r="N1973" s="71" t="n">
        <f aca="false">O1973*G1973</f>
        <v>0</v>
      </c>
      <c r="O1973" s="327" t="n">
        <f aca="false">M1973+L1973*F1973</f>
        <v>0</v>
      </c>
      <c r="P1973" s="328" t="s">
        <v>29</v>
      </c>
      <c r="Q1973" s="62" t="n">
        <f aca="false">L1973*H1973*F1973</f>
        <v>0</v>
      </c>
      <c r="R1973" s="62" t="n">
        <f aca="false">R1972+Q1973</f>
        <v>316.1505</v>
      </c>
    </row>
    <row r="1974" s="1" customFormat="true" ht="12.8" hidden="false" customHeight="false" outlineLevel="0" collapsed="false">
      <c r="A1974" s="93" t="s">
        <v>50</v>
      </c>
      <c r="B1974" s="93" t="s">
        <v>2968</v>
      </c>
      <c r="C1974" s="135" t="s">
        <v>3010</v>
      </c>
      <c r="D1974" s="395" t="s">
        <v>2997</v>
      </c>
      <c r="E1974" s="65" t="s">
        <v>576</v>
      </c>
      <c r="F1974" s="65" t="n">
        <v>1</v>
      </c>
      <c r="G1974" s="66" t="n">
        <v>30</v>
      </c>
      <c r="H1974" s="91" t="n">
        <f aca="false">G1974*0.95</f>
        <v>28.5</v>
      </c>
      <c r="I1974" s="68" t="s">
        <v>2987</v>
      </c>
      <c r="J1974" s="68" t="s">
        <v>28</v>
      </c>
      <c r="K1974" s="250" t="n">
        <f aca="false">H1974/10</f>
        <v>2.85</v>
      </c>
      <c r="L1974" s="70"/>
      <c r="M1974" s="70"/>
      <c r="N1974" s="71" t="n">
        <f aca="false">O1974*G1974</f>
        <v>0</v>
      </c>
      <c r="O1974" s="327" t="n">
        <f aca="false">M1974+L1974*F1974</f>
        <v>0</v>
      </c>
      <c r="P1974" s="328" t="s">
        <v>29</v>
      </c>
      <c r="Q1974" s="62" t="n">
        <f aca="false">L1974*H1974*F1974</f>
        <v>0</v>
      </c>
      <c r="R1974" s="62" t="n">
        <f aca="false">R1973+Q1974</f>
        <v>316.1505</v>
      </c>
    </row>
    <row r="1975" s="1" customFormat="true" ht="12.8" hidden="false" customHeight="false" outlineLevel="0" collapsed="false">
      <c r="A1975" s="93" t="s">
        <v>50</v>
      </c>
      <c r="B1975" s="93" t="s">
        <v>2968</v>
      </c>
      <c r="C1975" s="95" t="s">
        <v>3011</v>
      </c>
      <c r="D1975" s="75" t="s">
        <v>2999</v>
      </c>
      <c r="E1975" s="76" t="s">
        <v>576</v>
      </c>
      <c r="F1975" s="76" t="n">
        <v>1</v>
      </c>
      <c r="G1975" s="77" t="n">
        <v>40.5</v>
      </c>
      <c r="H1975" s="92" t="n">
        <f aca="false">G1975*0.95</f>
        <v>38.475</v>
      </c>
      <c r="I1975" s="79" t="s">
        <v>2987</v>
      </c>
      <c r="J1975" s="79" t="s">
        <v>28</v>
      </c>
      <c r="K1975" s="252" t="n">
        <f aca="false">H1975/10</f>
        <v>3.8475</v>
      </c>
      <c r="L1975" s="81"/>
      <c r="M1975" s="81"/>
      <c r="N1975" s="82" t="n">
        <f aca="false">O1975*G1975</f>
        <v>0</v>
      </c>
      <c r="O1975" s="329" t="n">
        <f aca="false">M1975+L1975*F1975</f>
        <v>0</v>
      </c>
      <c r="P1975" s="330" t="s">
        <v>29</v>
      </c>
      <c r="Q1975" s="62" t="n">
        <f aca="false">L1975*H1975*F1975</f>
        <v>0</v>
      </c>
      <c r="R1975" s="62" t="n">
        <f aca="false">R1974+Q1975</f>
        <v>316.1505</v>
      </c>
    </row>
    <row r="1976" s="1" customFormat="true" ht="22.05" hidden="false" customHeight="false" outlineLevel="0" collapsed="false">
      <c r="A1976" s="48" t="s">
        <v>50</v>
      </c>
      <c r="B1976" s="48" t="s">
        <v>2968</v>
      </c>
      <c r="C1976" s="2"/>
      <c r="D1976" s="5" t="s">
        <v>3012</v>
      </c>
      <c r="E1976" s="5"/>
      <c r="F1976" s="5"/>
      <c r="G1976" s="5"/>
      <c r="H1976" s="206"/>
      <c r="I1976" s="5"/>
      <c r="J1976" s="5"/>
      <c r="K1976" s="5"/>
      <c r="L1976" s="5"/>
      <c r="M1976" s="5"/>
      <c r="N1976" s="5"/>
      <c r="O1976" s="5"/>
      <c r="P1976" s="116"/>
      <c r="Q1976" s="62" t="n">
        <f aca="false">L1976*H1976*F1976</f>
        <v>0</v>
      </c>
      <c r="R1976" s="62" t="n">
        <f aca="false">R1975+Q1976</f>
        <v>316.1505</v>
      </c>
    </row>
    <row r="1977" s="1" customFormat="true" ht="12.8" hidden="false" customHeight="false" outlineLevel="0" collapsed="false">
      <c r="A1977" s="93"/>
      <c r="B1977" s="93" t="s">
        <v>2968</v>
      </c>
      <c r="C1977" s="94" t="s">
        <v>3013</v>
      </c>
      <c r="D1977" s="245" t="s">
        <v>3014</v>
      </c>
      <c r="E1977" s="53" t="s">
        <v>3015</v>
      </c>
      <c r="F1977" s="53" t="n">
        <v>12</v>
      </c>
      <c r="G1977" s="54" t="n">
        <v>3.15</v>
      </c>
      <c r="H1977" s="90" t="n">
        <f aca="false">G1977*0.95</f>
        <v>2.9925</v>
      </c>
      <c r="I1977" s="56" t="s">
        <v>115</v>
      </c>
      <c r="J1977" s="56" t="s">
        <v>28</v>
      </c>
      <c r="K1977" s="251" t="n">
        <f aca="false">H1977/0.425</f>
        <v>7.04117647058824</v>
      </c>
      <c r="L1977" s="58"/>
      <c r="M1977" s="58"/>
      <c r="N1977" s="59" t="n">
        <f aca="false">O1977*G1977</f>
        <v>0</v>
      </c>
      <c r="O1977" s="325" t="n">
        <f aca="false">M1977+L1977*F1977</f>
        <v>0</v>
      </c>
      <c r="P1977" s="326" t="s">
        <v>29</v>
      </c>
      <c r="Q1977" s="62" t="n">
        <f aca="false">L1977*H1977*F1977</f>
        <v>0</v>
      </c>
      <c r="R1977" s="62" t="n">
        <f aca="false">R1976+Q1977</f>
        <v>316.1505</v>
      </c>
    </row>
    <row r="1978" s="134" customFormat="true" ht="12.8" hidden="false" customHeight="false" outlineLevel="0" collapsed="false">
      <c r="A1978" s="93"/>
      <c r="B1978" s="93" t="s">
        <v>2968</v>
      </c>
      <c r="C1978" s="135" t="s">
        <v>3016</v>
      </c>
      <c r="D1978" s="215" t="s">
        <v>3017</v>
      </c>
      <c r="E1978" s="65" t="s">
        <v>1889</v>
      </c>
      <c r="F1978" s="65" t="n">
        <v>8</v>
      </c>
      <c r="G1978" s="66" t="n">
        <v>4</v>
      </c>
      <c r="H1978" s="91" t="n">
        <f aca="false">G1978*0.95</f>
        <v>3.8</v>
      </c>
      <c r="I1978" s="68" t="s">
        <v>115</v>
      </c>
      <c r="J1978" s="68" t="s">
        <v>28</v>
      </c>
      <c r="K1978" s="250" t="n">
        <f aca="false">H1978/0.5</f>
        <v>7.6</v>
      </c>
      <c r="L1978" s="70"/>
      <c r="M1978" s="70"/>
      <c r="N1978" s="71" t="n">
        <f aca="false">O1978*G1978</f>
        <v>0</v>
      </c>
      <c r="O1978" s="327" t="n">
        <f aca="false">M1978+L1978*F1978</f>
        <v>0</v>
      </c>
      <c r="P1978" s="328" t="s">
        <v>29</v>
      </c>
      <c r="Q1978" s="62" t="n">
        <f aca="false">L1978*H1978*F1978</f>
        <v>0</v>
      </c>
      <c r="R1978" s="62" t="n">
        <f aca="false">R1977+Q1978</f>
        <v>316.1505</v>
      </c>
      <c r="S1978" s="1"/>
      <c r="T1978" s="1"/>
      <c r="U1978" s="1"/>
      <c r="V1978" s="1"/>
      <c r="W1978" s="1"/>
      <c r="X1978" s="1"/>
      <c r="Y1978" s="1"/>
    </row>
    <row r="1979" s="134" customFormat="true" ht="12.8" hidden="false" customHeight="false" outlineLevel="0" collapsed="false">
      <c r="A1979" s="93"/>
      <c r="B1979" s="93" t="s">
        <v>2968</v>
      </c>
      <c r="C1979" s="135" t="s">
        <v>3018</v>
      </c>
      <c r="D1979" s="215" t="s">
        <v>3019</v>
      </c>
      <c r="E1979" s="65" t="s">
        <v>1817</v>
      </c>
      <c r="F1979" s="65" t="n">
        <v>20</v>
      </c>
      <c r="G1979" s="66" t="n">
        <v>2.87</v>
      </c>
      <c r="H1979" s="91" t="n">
        <f aca="false">G1979*0.95</f>
        <v>2.7265</v>
      </c>
      <c r="I1979" s="68" t="s">
        <v>115</v>
      </c>
      <c r="J1979" s="68" t="s">
        <v>28</v>
      </c>
      <c r="K1979" s="250" t="n">
        <f aca="false">H1979*4</f>
        <v>10.906</v>
      </c>
      <c r="L1979" s="70"/>
      <c r="M1979" s="70"/>
      <c r="N1979" s="71" t="n">
        <f aca="false">O1979*G1979</f>
        <v>0</v>
      </c>
      <c r="O1979" s="327" t="n">
        <f aca="false">M1979+L1979*F1979</f>
        <v>0</v>
      </c>
      <c r="P1979" s="328" t="s">
        <v>29</v>
      </c>
      <c r="Q1979" s="62" t="n">
        <f aca="false">L1979*H1979*F1979</f>
        <v>0</v>
      </c>
      <c r="R1979" s="62" t="n">
        <f aca="false">R1978+Q1979</f>
        <v>316.1505</v>
      </c>
      <c r="S1979" s="1"/>
      <c r="T1979" s="1"/>
      <c r="U1979" s="1"/>
      <c r="V1979" s="1"/>
      <c r="W1979" s="1"/>
      <c r="X1979" s="1"/>
      <c r="Y1979" s="1"/>
    </row>
    <row r="1980" s="1" customFormat="true" ht="12.8" hidden="false" customHeight="false" outlineLevel="0" collapsed="false">
      <c r="A1980" s="93"/>
      <c r="B1980" s="93" t="s">
        <v>2968</v>
      </c>
      <c r="C1980" s="135" t="s">
        <v>3020</v>
      </c>
      <c r="D1980" s="215" t="s">
        <v>3021</v>
      </c>
      <c r="E1980" s="65" t="s">
        <v>3022</v>
      </c>
      <c r="F1980" s="65" t="n">
        <v>12</v>
      </c>
      <c r="G1980" s="66" t="n">
        <v>3.5</v>
      </c>
      <c r="H1980" s="91" t="n">
        <f aca="false">G1980*0.95</f>
        <v>3.325</v>
      </c>
      <c r="I1980" s="68" t="s">
        <v>115</v>
      </c>
      <c r="J1980" s="68" t="s">
        <v>28</v>
      </c>
      <c r="K1980" s="250" t="n">
        <f aca="false">H1980/0.425</f>
        <v>7.82352941176471</v>
      </c>
      <c r="L1980" s="70"/>
      <c r="M1980" s="70"/>
      <c r="N1980" s="71" t="n">
        <f aca="false">O1980*G1980</f>
        <v>0</v>
      </c>
      <c r="O1980" s="327" t="n">
        <f aca="false">M1980+L1980*F1980</f>
        <v>0</v>
      </c>
      <c r="P1980" s="328" t="s">
        <v>29</v>
      </c>
      <c r="Q1980" s="62" t="n">
        <f aca="false">L1980*H1980*F1980</f>
        <v>0</v>
      </c>
      <c r="R1980" s="62" t="n">
        <f aca="false">R1979+Q1980</f>
        <v>316.1505</v>
      </c>
    </row>
    <row r="1981" s="1" customFormat="true" ht="12.8" hidden="false" customHeight="false" outlineLevel="0" collapsed="false">
      <c r="A1981" s="93"/>
      <c r="B1981" s="93" t="s">
        <v>2968</v>
      </c>
      <c r="C1981" s="135" t="s">
        <v>3023</v>
      </c>
      <c r="D1981" s="215" t="s">
        <v>3024</v>
      </c>
      <c r="E1981" s="65" t="s">
        <v>3022</v>
      </c>
      <c r="F1981" s="65" t="n">
        <v>12</v>
      </c>
      <c r="G1981" s="66" t="n">
        <v>4</v>
      </c>
      <c r="H1981" s="91" t="n">
        <f aca="false">G1981*0.95</f>
        <v>3.8</v>
      </c>
      <c r="I1981" s="68" t="s">
        <v>115</v>
      </c>
      <c r="J1981" s="68" t="s">
        <v>28</v>
      </c>
      <c r="K1981" s="250" t="n">
        <f aca="false">H1981/0.425</f>
        <v>8.94117647058824</v>
      </c>
      <c r="L1981" s="70"/>
      <c r="M1981" s="70"/>
      <c r="N1981" s="71" t="n">
        <f aca="false">O1981*G1981</f>
        <v>0</v>
      </c>
      <c r="O1981" s="327" t="n">
        <f aca="false">M1981+L1981*F1981</f>
        <v>0</v>
      </c>
      <c r="P1981" s="328" t="s">
        <v>29</v>
      </c>
      <c r="Q1981" s="62" t="n">
        <f aca="false">L1981*H1981*F1981</f>
        <v>0</v>
      </c>
      <c r="R1981" s="62" t="n">
        <f aca="false">R1980+Q1981</f>
        <v>316.1505</v>
      </c>
    </row>
    <row r="1982" s="1" customFormat="true" ht="12.8" hidden="false" customHeight="false" outlineLevel="0" collapsed="false">
      <c r="A1982" s="93"/>
      <c r="B1982" s="93" t="s">
        <v>2968</v>
      </c>
      <c r="C1982" s="135" t="s">
        <v>3025</v>
      </c>
      <c r="D1982" s="215" t="s">
        <v>3026</v>
      </c>
      <c r="E1982" s="65" t="s">
        <v>3022</v>
      </c>
      <c r="F1982" s="65" t="n">
        <v>12</v>
      </c>
      <c r="G1982" s="66" t="n">
        <v>4</v>
      </c>
      <c r="H1982" s="91" t="n">
        <f aca="false">G1982*0.95</f>
        <v>3.8</v>
      </c>
      <c r="I1982" s="68" t="s">
        <v>115</v>
      </c>
      <c r="J1982" s="68" t="s">
        <v>28</v>
      </c>
      <c r="K1982" s="250" t="n">
        <f aca="false">H1982/0.425</f>
        <v>8.94117647058824</v>
      </c>
      <c r="L1982" s="70"/>
      <c r="M1982" s="70"/>
      <c r="N1982" s="71" t="n">
        <f aca="false">O1982*G1982</f>
        <v>0</v>
      </c>
      <c r="O1982" s="327" t="n">
        <f aca="false">M1982+L1982*F1982</f>
        <v>0</v>
      </c>
      <c r="P1982" s="328" t="s">
        <v>29</v>
      </c>
      <c r="Q1982" s="62" t="n">
        <f aca="false">L1982*H1982*F1982</f>
        <v>0</v>
      </c>
      <c r="R1982" s="62" t="n">
        <f aca="false">R1981+Q1982</f>
        <v>316.1505</v>
      </c>
    </row>
    <row r="1983" s="1" customFormat="true" ht="12.8" hidden="false" customHeight="false" outlineLevel="0" collapsed="false">
      <c r="A1983" s="93"/>
      <c r="B1983" s="93" t="s">
        <v>2968</v>
      </c>
      <c r="C1983" s="135" t="s">
        <v>3027</v>
      </c>
      <c r="D1983" s="215" t="s">
        <v>3028</v>
      </c>
      <c r="E1983" s="65" t="s">
        <v>3022</v>
      </c>
      <c r="F1983" s="65" t="n">
        <v>12</v>
      </c>
      <c r="G1983" s="66" t="n">
        <v>3.65</v>
      </c>
      <c r="H1983" s="91" t="n">
        <f aca="false">G1983*0.95</f>
        <v>3.4675</v>
      </c>
      <c r="I1983" s="68" t="s">
        <v>115</v>
      </c>
      <c r="J1983" s="68" t="s">
        <v>28</v>
      </c>
      <c r="K1983" s="250" t="n">
        <f aca="false">H1983/0.425</f>
        <v>8.15882352941177</v>
      </c>
      <c r="L1983" s="70"/>
      <c r="M1983" s="70"/>
      <c r="N1983" s="71" t="n">
        <f aca="false">O1983*G1983</f>
        <v>0</v>
      </c>
      <c r="O1983" s="327" t="n">
        <f aca="false">M1983+L1983*F1983</f>
        <v>0</v>
      </c>
      <c r="P1983" s="328" t="s">
        <v>29</v>
      </c>
      <c r="Q1983" s="62" t="n">
        <f aca="false">L1983*H1983*F1983</f>
        <v>0</v>
      </c>
      <c r="R1983" s="62" t="n">
        <f aca="false">R1982+Q1983</f>
        <v>316.1505</v>
      </c>
    </row>
    <row r="1984" s="1" customFormat="true" ht="12.8" hidden="false" customHeight="false" outlineLevel="0" collapsed="false">
      <c r="A1984" s="93"/>
      <c r="B1984" s="93" t="s">
        <v>2968</v>
      </c>
      <c r="C1984" s="135" t="s">
        <v>3029</v>
      </c>
      <c r="D1984" s="215" t="s">
        <v>3030</v>
      </c>
      <c r="E1984" s="65" t="s">
        <v>1889</v>
      </c>
      <c r="F1984" s="65" t="n">
        <v>8</v>
      </c>
      <c r="G1984" s="66" t="n">
        <v>4.21</v>
      </c>
      <c r="H1984" s="91" t="n">
        <f aca="false">G1984*0.95</f>
        <v>3.9995</v>
      </c>
      <c r="I1984" s="68" t="s">
        <v>115</v>
      </c>
      <c r="J1984" s="68" t="s">
        <v>28</v>
      </c>
      <c r="K1984" s="250" t="n">
        <f aca="false">H1984/0.5</f>
        <v>7.999</v>
      </c>
      <c r="L1984" s="70"/>
      <c r="M1984" s="70"/>
      <c r="N1984" s="71" t="n">
        <f aca="false">O1984*G1984</f>
        <v>0</v>
      </c>
      <c r="O1984" s="327" t="n">
        <f aca="false">M1984+L1984*F1984</f>
        <v>0</v>
      </c>
      <c r="P1984" s="328" t="s">
        <v>29</v>
      </c>
      <c r="Q1984" s="62" t="n">
        <f aca="false">L1984*H1984*F1984</f>
        <v>0</v>
      </c>
      <c r="R1984" s="62" t="n">
        <f aca="false">R1983+Q1984</f>
        <v>316.1505</v>
      </c>
    </row>
    <row r="1985" s="1" customFormat="true" ht="12.8" hidden="false" customHeight="false" outlineLevel="0" collapsed="false">
      <c r="A1985" s="93" t="s">
        <v>50</v>
      </c>
      <c r="B1985" s="93" t="s">
        <v>2968</v>
      </c>
      <c r="C1985" s="94" t="s">
        <v>3031</v>
      </c>
      <c r="D1985" s="245" t="s">
        <v>3032</v>
      </c>
      <c r="E1985" s="53" t="s">
        <v>1885</v>
      </c>
      <c r="F1985" s="53" t="n">
        <v>1</v>
      </c>
      <c r="G1985" s="54" t="n">
        <v>29.6</v>
      </c>
      <c r="H1985" s="90" t="n">
        <f aca="false">G1985*0.95</f>
        <v>28.12</v>
      </c>
      <c r="I1985" s="56" t="s">
        <v>115</v>
      </c>
      <c r="J1985" s="56" t="s">
        <v>28</v>
      </c>
      <c r="K1985" s="251" t="n">
        <f aca="false">H1985/5</f>
        <v>5.624</v>
      </c>
      <c r="L1985" s="58"/>
      <c r="M1985" s="58"/>
      <c r="N1985" s="59" t="n">
        <f aca="false">O1985*G1985</f>
        <v>0</v>
      </c>
      <c r="O1985" s="325" t="n">
        <f aca="false">M1985+L1985*F1985</f>
        <v>0</v>
      </c>
      <c r="P1985" s="326" t="s">
        <v>29</v>
      </c>
      <c r="Q1985" s="62" t="n">
        <f aca="false">L1985*H1985*F1985</f>
        <v>0</v>
      </c>
      <c r="R1985" s="62" t="n">
        <f aca="false">R1984+Q1985</f>
        <v>316.1505</v>
      </c>
    </row>
    <row r="1986" s="134" customFormat="true" ht="12.8" hidden="false" customHeight="false" outlineLevel="0" collapsed="false">
      <c r="A1986" s="93" t="s">
        <v>50</v>
      </c>
      <c r="B1986" s="93" t="s">
        <v>2968</v>
      </c>
      <c r="C1986" s="135" t="s">
        <v>3033</v>
      </c>
      <c r="D1986" s="215" t="s">
        <v>3034</v>
      </c>
      <c r="E1986" s="65" t="s">
        <v>576</v>
      </c>
      <c r="F1986" s="65" t="n">
        <v>1</v>
      </c>
      <c r="G1986" s="66" t="n">
        <v>78</v>
      </c>
      <c r="H1986" s="91" t="n">
        <f aca="false">G1986*0.95</f>
        <v>74.1</v>
      </c>
      <c r="I1986" s="68" t="s">
        <v>115</v>
      </c>
      <c r="J1986" s="68" t="s">
        <v>28</v>
      </c>
      <c r="K1986" s="250" t="n">
        <f aca="false">H1986/10</f>
        <v>7.41</v>
      </c>
      <c r="L1986" s="70"/>
      <c r="M1986" s="70"/>
      <c r="N1986" s="71" t="n">
        <f aca="false">O1986*G1986</f>
        <v>0</v>
      </c>
      <c r="O1986" s="327" t="n">
        <f aca="false">M1986+L1986*F1986</f>
        <v>0</v>
      </c>
      <c r="P1986" s="328" t="s">
        <v>29</v>
      </c>
      <c r="Q1986" s="62" t="n">
        <f aca="false">L1986*H1986*F1986</f>
        <v>0</v>
      </c>
      <c r="R1986" s="62" t="n">
        <f aca="false">R1985+Q1986</f>
        <v>316.1505</v>
      </c>
      <c r="S1986" s="1"/>
      <c r="T1986" s="1"/>
      <c r="U1986" s="1"/>
      <c r="V1986" s="1"/>
      <c r="W1986" s="1"/>
      <c r="X1986" s="1"/>
      <c r="Y1986" s="1"/>
    </row>
    <row r="1987" s="134" customFormat="true" ht="12.8" hidden="false" customHeight="false" outlineLevel="0" collapsed="false">
      <c r="A1987" s="93" t="s">
        <v>50</v>
      </c>
      <c r="B1987" s="93" t="s">
        <v>2968</v>
      </c>
      <c r="C1987" s="135" t="s">
        <v>3035</v>
      </c>
      <c r="D1987" s="215" t="s">
        <v>3036</v>
      </c>
      <c r="E1987" s="65" t="s">
        <v>576</v>
      </c>
      <c r="F1987" s="65" t="n">
        <v>1</v>
      </c>
      <c r="G1987" s="66" t="n">
        <v>59</v>
      </c>
      <c r="H1987" s="91" t="n">
        <f aca="false">G1987*0.95</f>
        <v>56.05</v>
      </c>
      <c r="I1987" s="68" t="s">
        <v>115</v>
      </c>
      <c r="J1987" s="68" t="s">
        <v>28</v>
      </c>
      <c r="K1987" s="250" t="n">
        <f aca="false">H1987/10</f>
        <v>5.605</v>
      </c>
      <c r="L1987" s="70"/>
      <c r="M1987" s="70"/>
      <c r="N1987" s="71" t="n">
        <f aca="false">O1987*G1987</f>
        <v>0</v>
      </c>
      <c r="O1987" s="327" t="n">
        <f aca="false">M1987+L1987*F1987</f>
        <v>0</v>
      </c>
      <c r="P1987" s="328" t="s">
        <v>29</v>
      </c>
      <c r="Q1987" s="62" t="n">
        <f aca="false">L1987*H1987*F1987</f>
        <v>0</v>
      </c>
      <c r="R1987" s="62" t="n">
        <f aca="false">R1986+Q1987</f>
        <v>316.1505</v>
      </c>
      <c r="S1987" s="1"/>
      <c r="T1987" s="1"/>
      <c r="U1987" s="1"/>
      <c r="V1987" s="1"/>
      <c r="W1987" s="1"/>
      <c r="X1987" s="1"/>
      <c r="Y1987" s="1"/>
    </row>
    <row r="1988" s="1" customFormat="true" ht="12.8" hidden="false" customHeight="false" outlineLevel="0" collapsed="false">
      <c r="A1988" s="93" t="s">
        <v>50</v>
      </c>
      <c r="B1988" s="93" t="s">
        <v>2968</v>
      </c>
      <c r="C1988" s="135" t="s">
        <v>3037</v>
      </c>
      <c r="D1988" s="215" t="s">
        <v>3038</v>
      </c>
      <c r="E1988" s="65" t="s">
        <v>1885</v>
      </c>
      <c r="F1988" s="65" t="n">
        <v>1</v>
      </c>
      <c r="G1988" s="66" t="n">
        <v>32</v>
      </c>
      <c r="H1988" s="91" t="n">
        <f aca="false">G1988*0.95</f>
        <v>30.4</v>
      </c>
      <c r="I1988" s="68" t="s">
        <v>115</v>
      </c>
      <c r="J1988" s="68" t="s">
        <v>28</v>
      </c>
      <c r="K1988" s="250" t="n">
        <f aca="false">H1988/5</f>
        <v>6.08</v>
      </c>
      <c r="L1988" s="70"/>
      <c r="M1988" s="70"/>
      <c r="N1988" s="71" t="n">
        <f aca="false">O1988*G1988</f>
        <v>0</v>
      </c>
      <c r="O1988" s="327" t="n">
        <f aca="false">M1988+L1988*F1988</f>
        <v>0</v>
      </c>
      <c r="P1988" s="328" t="s">
        <v>29</v>
      </c>
      <c r="Q1988" s="62" t="n">
        <f aca="false">L1988*H1988*F1988</f>
        <v>0</v>
      </c>
      <c r="R1988" s="62" t="n">
        <f aca="false">R1987+Q1988</f>
        <v>316.1505</v>
      </c>
    </row>
    <row r="1989" s="1" customFormat="true" ht="12.8" hidden="false" customHeight="false" outlineLevel="0" collapsed="false">
      <c r="A1989" s="93" t="s">
        <v>50</v>
      </c>
      <c r="B1989" s="93" t="s">
        <v>2968</v>
      </c>
      <c r="C1989" s="135" t="s">
        <v>3039</v>
      </c>
      <c r="D1989" s="215" t="s">
        <v>3040</v>
      </c>
      <c r="E1989" s="65" t="s">
        <v>1885</v>
      </c>
      <c r="F1989" s="65" t="n">
        <v>1</v>
      </c>
      <c r="G1989" s="66" t="n">
        <v>46</v>
      </c>
      <c r="H1989" s="91" t="n">
        <f aca="false">G1989*0.95</f>
        <v>43.7</v>
      </c>
      <c r="I1989" s="68" t="s">
        <v>115</v>
      </c>
      <c r="J1989" s="68" t="s">
        <v>28</v>
      </c>
      <c r="K1989" s="250" t="n">
        <f aca="false">H1989/5</f>
        <v>8.74</v>
      </c>
      <c r="L1989" s="70"/>
      <c r="M1989" s="70"/>
      <c r="N1989" s="71" t="n">
        <f aca="false">O1989*G1989</f>
        <v>0</v>
      </c>
      <c r="O1989" s="327" t="n">
        <f aca="false">M1989+L1989*F1989</f>
        <v>0</v>
      </c>
      <c r="P1989" s="328" t="s">
        <v>29</v>
      </c>
      <c r="Q1989" s="62" t="n">
        <f aca="false">L1989*H1989*F1989</f>
        <v>0</v>
      </c>
      <c r="R1989" s="62" t="n">
        <f aca="false">R1988+Q1989</f>
        <v>316.1505</v>
      </c>
    </row>
    <row r="1990" s="1" customFormat="true" ht="12.8" hidden="false" customHeight="false" outlineLevel="0" collapsed="false">
      <c r="A1990" s="93" t="s">
        <v>50</v>
      </c>
      <c r="B1990" s="93" t="s">
        <v>2968</v>
      </c>
      <c r="C1990" s="135" t="s">
        <v>3041</v>
      </c>
      <c r="D1990" s="215" t="s">
        <v>3042</v>
      </c>
      <c r="E1990" s="65" t="s">
        <v>1885</v>
      </c>
      <c r="F1990" s="65" t="n">
        <v>1</v>
      </c>
      <c r="G1990" s="66" t="n">
        <v>44</v>
      </c>
      <c r="H1990" s="91" t="n">
        <f aca="false">G1990*0.95</f>
        <v>41.8</v>
      </c>
      <c r="I1990" s="68" t="s">
        <v>115</v>
      </c>
      <c r="J1990" s="68" t="s">
        <v>28</v>
      </c>
      <c r="K1990" s="250" t="n">
        <f aca="false">H1990/5</f>
        <v>8.36</v>
      </c>
      <c r="L1990" s="70"/>
      <c r="M1990" s="70"/>
      <c r="N1990" s="71" t="n">
        <f aca="false">O1990*G1990</f>
        <v>0</v>
      </c>
      <c r="O1990" s="327" t="n">
        <f aca="false">M1990+L1990*F1990</f>
        <v>0</v>
      </c>
      <c r="P1990" s="328" t="s">
        <v>29</v>
      </c>
      <c r="Q1990" s="62" t="n">
        <f aca="false">L1990*H1990*F1990</f>
        <v>0</v>
      </c>
      <c r="R1990" s="62" t="n">
        <f aca="false">R1989+Q1990</f>
        <v>316.1505</v>
      </c>
    </row>
    <row r="1991" s="1" customFormat="true" ht="12.8" hidden="false" customHeight="false" outlineLevel="0" collapsed="false">
      <c r="A1991" s="93" t="s">
        <v>50</v>
      </c>
      <c r="B1991" s="93" t="s">
        <v>2968</v>
      </c>
      <c r="C1991" s="135" t="s">
        <v>3043</v>
      </c>
      <c r="D1991" s="215" t="s">
        <v>3044</v>
      </c>
      <c r="E1991" s="65" t="s">
        <v>576</v>
      </c>
      <c r="F1991" s="65" t="n">
        <v>1</v>
      </c>
      <c r="G1991" s="66" t="n">
        <v>73</v>
      </c>
      <c r="H1991" s="91" t="n">
        <f aca="false">G1991*0.95</f>
        <v>69.35</v>
      </c>
      <c r="I1991" s="68" t="s">
        <v>115</v>
      </c>
      <c r="J1991" s="68" t="s">
        <v>28</v>
      </c>
      <c r="K1991" s="250" t="n">
        <f aca="false">H1991/10</f>
        <v>6.935</v>
      </c>
      <c r="L1991" s="70"/>
      <c r="M1991" s="70"/>
      <c r="N1991" s="71" t="n">
        <f aca="false">O1991*G1991</f>
        <v>0</v>
      </c>
      <c r="O1991" s="327" t="n">
        <f aca="false">M1991+L1991*F1991</f>
        <v>0</v>
      </c>
      <c r="P1991" s="328" t="s">
        <v>29</v>
      </c>
      <c r="Q1991" s="62" t="n">
        <f aca="false">L1991*H1991*F1991</f>
        <v>0</v>
      </c>
      <c r="R1991" s="62" t="n">
        <f aca="false">R1990+Q1991</f>
        <v>316.1505</v>
      </c>
    </row>
    <row r="1992" s="1" customFormat="true" ht="12.8" hidden="false" customHeight="false" outlineLevel="0" collapsed="false">
      <c r="A1992" s="93" t="s">
        <v>50</v>
      </c>
      <c r="B1992" s="93" t="s">
        <v>2968</v>
      </c>
      <c r="C1992" s="95" t="s">
        <v>3045</v>
      </c>
      <c r="D1992" s="96" t="s">
        <v>3046</v>
      </c>
      <c r="E1992" s="76" t="s">
        <v>1885</v>
      </c>
      <c r="F1992" s="76" t="n">
        <v>1</v>
      </c>
      <c r="G1992" s="77" t="n">
        <v>33</v>
      </c>
      <c r="H1992" s="92" t="n">
        <f aca="false">G1992*0.95</f>
        <v>31.35</v>
      </c>
      <c r="I1992" s="79" t="s">
        <v>115</v>
      </c>
      <c r="J1992" s="79" t="s">
        <v>28</v>
      </c>
      <c r="K1992" s="252" t="n">
        <f aca="false">H1992/5</f>
        <v>6.27</v>
      </c>
      <c r="L1992" s="81"/>
      <c r="M1992" s="81"/>
      <c r="N1992" s="82" t="n">
        <f aca="false">O1992*G1992</f>
        <v>0</v>
      </c>
      <c r="O1992" s="329" t="n">
        <f aca="false">M1992+L1992*F1992</f>
        <v>0</v>
      </c>
      <c r="P1992" s="330" t="s">
        <v>29</v>
      </c>
      <c r="Q1992" s="62" t="n">
        <f aca="false">L1992*H1992*F1992</f>
        <v>0</v>
      </c>
      <c r="R1992" s="62" t="n">
        <f aca="false">R1991+Q1992</f>
        <v>316.1505</v>
      </c>
    </row>
    <row r="1993" customFormat="false" ht="22.05" hidden="false" customHeight="false" outlineLevel="0" collapsed="false">
      <c r="A1993" s="48" t="s">
        <v>50</v>
      </c>
      <c r="B1993" s="48" t="s">
        <v>2968</v>
      </c>
      <c r="D1993" s="5" t="s">
        <v>3047</v>
      </c>
      <c r="E1993" s="85"/>
      <c r="F1993" s="85"/>
      <c r="G1993" s="85"/>
      <c r="H1993" s="86"/>
      <c r="I1993" s="85"/>
      <c r="J1993" s="85"/>
      <c r="K1993" s="253"/>
      <c r="L1993" s="88"/>
      <c r="M1993" s="88"/>
      <c r="O1993" s="88"/>
      <c r="P1993" s="89"/>
      <c r="Q1993" s="62" t="n">
        <f aca="false">L1993*H1993*F1993</f>
        <v>0</v>
      </c>
      <c r="R1993" s="62" t="n">
        <f aca="false">R1992+Q1993</f>
        <v>316.1505</v>
      </c>
      <c r="S1993" s="1"/>
      <c r="T1993" s="1"/>
      <c r="U1993" s="1"/>
      <c r="V1993" s="1"/>
      <c r="W1993" s="1"/>
      <c r="X1993" s="1"/>
      <c r="Y1993" s="1"/>
    </row>
    <row r="1994" s="1" customFormat="true" ht="12.8" hidden="false" customHeight="false" outlineLevel="0" collapsed="false">
      <c r="A1994" s="93"/>
      <c r="B1994" s="93" t="s">
        <v>2968</v>
      </c>
      <c r="C1994" s="94" t="s">
        <v>3048</v>
      </c>
      <c r="D1994" s="52" t="s">
        <v>3049</v>
      </c>
      <c r="E1994" s="53" t="s">
        <v>1889</v>
      </c>
      <c r="F1994" s="53" t="n">
        <v>6</v>
      </c>
      <c r="G1994" s="54" t="n">
        <v>2.01</v>
      </c>
      <c r="H1994" s="90" t="n">
        <f aca="false">G1994*0.95</f>
        <v>1.9095</v>
      </c>
      <c r="I1994" s="56" t="s">
        <v>205</v>
      </c>
      <c r="J1994" s="56" t="s">
        <v>28</v>
      </c>
      <c r="K1994" s="251" t="n">
        <f aca="false">H1994*2</f>
        <v>3.819</v>
      </c>
      <c r="L1994" s="58"/>
      <c r="M1994" s="58"/>
      <c r="N1994" s="59" t="n">
        <f aca="false">O1994*G1994</f>
        <v>0</v>
      </c>
      <c r="O1994" s="325" t="n">
        <f aca="false">M1994+L1994*F1994</f>
        <v>0</v>
      </c>
      <c r="P1994" s="326" t="s">
        <v>29</v>
      </c>
      <c r="Q1994" s="62" t="n">
        <f aca="false">L1994*H1994*F1994</f>
        <v>0</v>
      </c>
      <c r="R1994" s="62" t="n">
        <f aca="false">R1993+Q1994</f>
        <v>316.1505</v>
      </c>
    </row>
    <row r="1995" s="1" customFormat="true" ht="12.8" hidden="false" customHeight="false" outlineLevel="0" collapsed="false">
      <c r="A1995" s="93"/>
      <c r="B1995" s="93" t="s">
        <v>2968</v>
      </c>
      <c r="C1995" s="135" t="s">
        <v>3050</v>
      </c>
      <c r="D1995" s="64" t="s">
        <v>3051</v>
      </c>
      <c r="E1995" s="65" t="s">
        <v>1889</v>
      </c>
      <c r="F1995" s="65" t="n">
        <v>6</v>
      </c>
      <c r="G1995" s="66" t="n">
        <v>3.38</v>
      </c>
      <c r="H1995" s="91" t="n">
        <f aca="false">G1995*0.95</f>
        <v>3.211</v>
      </c>
      <c r="I1995" s="68" t="s">
        <v>84</v>
      </c>
      <c r="J1995" s="68" t="s">
        <v>28</v>
      </c>
      <c r="K1995" s="250" t="n">
        <f aca="false">H1995*2</f>
        <v>6.422</v>
      </c>
      <c r="L1995" s="81"/>
      <c r="M1995" s="81"/>
      <c r="N1995" s="71" t="n">
        <f aca="false">O1995*G1995</f>
        <v>0</v>
      </c>
      <c r="O1995" s="327" t="n">
        <f aca="false">M1995+L1995*F1995</f>
        <v>0</v>
      </c>
      <c r="P1995" s="328" t="s">
        <v>29</v>
      </c>
      <c r="Q1995" s="62" t="n">
        <f aca="false">L1995*H1995*F1995</f>
        <v>0</v>
      </c>
      <c r="R1995" s="62" t="n">
        <f aca="false">R1994+Q1995</f>
        <v>316.1505</v>
      </c>
    </row>
    <row r="1996" s="1" customFormat="true" ht="12.8" hidden="false" customHeight="false" outlineLevel="0" collapsed="false">
      <c r="A1996" s="93" t="s">
        <v>50</v>
      </c>
      <c r="B1996" s="93" t="s">
        <v>2968</v>
      </c>
      <c r="C1996" s="94" t="s">
        <v>3052</v>
      </c>
      <c r="D1996" s="52" t="s">
        <v>3053</v>
      </c>
      <c r="E1996" s="53" t="s">
        <v>1885</v>
      </c>
      <c r="F1996" s="53" t="n">
        <v>1</v>
      </c>
      <c r="G1996" s="54" t="n">
        <v>28.16</v>
      </c>
      <c r="H1996" s="90" t="n">
        <f aca="false">G1996*0.95</f>
        <v>26.752</v>
      </c>
      <c r="I1996" s="56" t="s">
        <v>84</v>
      </c>
      <c r="J1996" s="56" t="s">
        <v>28</v>
      </c>
      <c r="K1996" s="251" t="n">
        <f aca="false">H1996/5</f>
        <v>5.3504</v>
      </c>
      <c r="L1996" s="58"/>
      <c r="M1996" s="58"/>
      <c r="N1996" s="59" t="n">
        <f aca="false">O1996*G1996</f>
        <v>0</v>
      </c>
      <c r="O1996" s="325" t="n">
        <f aca="false">M1996+L1996*F1996</f>
        <v>0</v>
      </c>
      <c r="P1996" s="326" t="s">
        <v>29</v>
      </c>
      <c r="Q1996" s="62" t="n">
        <f aca="false">L1996*H1996*F1996</f>
        <v>0</v>
      </c>
      <c r="R1996" s="62" t="n">
        <f aca="false">R1995+Q1996</f>
        <v>316.1505</v>
      </c>
    </row>
    <row r="1997" s="1" customFormat="true" ht="12.8" hidden="false" customHeight="false" outlineLevel="0" collapsed="false">
      <c r="A1997" s="93" t="s">
        <v>50</v>
      </c>
      <c r="B1997" s="93" t="s">
        <v>2968</v>
      </c>
      <c r="C1997" s="135" t="s">
        <v>3054</v>
      </c>
      <c r="D1997" s="64" t="s">
        <v>3055</v>
      </c>
      <c r="E1997" s="65" t="s">
        <v>2297</v>
      </c>
      <c r="F1997" s="65" t="n">
        <v>1</v>
      </c>
      <c r="G1997" s="66" t="n">
        <v>48</v>
      </c>
      <c r="H1997" s="91" t="n">
        <f aca="false">G1997*0.95</f>
        <v>45.6</v>
      </c>
      <c r="I1997" s="68" t="s">
        <v>84</v>
      </c>
      <c r="J1997" s="68" t="s">
        <v>28</v>
      </c>
      <c r="K1997" s="250" t="n">
        <f aca="false">H1997/3</f>
        <v>15.2</v>
      </c>
      <c r="L1997" s="70"/>
      <c r="M1997" s="70"/>
      <c r="N1997" s="71" t="n">
        <f aca="false">O1997*G1997</f>
        <v>0</v>
      </c>
      <c r="O1997" s="327" t="n">
        <f aca="false">M1997+L1997*F1997</f>
        <v>0</v>
      </c>
      <c r="P1997" s="328" t="s">
        <v>29</v>
      </c>
      <c r="Q1997" s="62" t="n">
        <f aca="false">L1997*H1997*F1997</f>
        <v>0</v>
      </c>
      <c r="R1997" s="62" t="n">
        <f aca="false">R1996+Q1997</f>
        <v>316.1505</v>
      </c>
    </row>
    <row r="1998" s="1" customFormat="true" ht="12.8" hidden="false" customHeight="false" outlineLevel="0" collapsed="false">
      <c r="A1998" s="93" t="s">
        <v>50</v>
      </c>
      <c r="B1998" s="93" t="s">
        <v>2968</v>
      </c>
      <c r="C1998" s="135" t="s">
        <v>3056</v>
      </c>
      <c r="D1998" s="64" t="s">
        <v>3057</v>
      </c>
      <c r="E1998" s="65" t="s">
        <v>1885</v>
      </c>
      <c r="F1998" s="65" t="n">
        <v>1</v>
      </c>
      <c r="G1998" s="66" t="n">
        <v>41.05</v>
      </c>
      <c r="H1998" s="91" t="n">
        <f aca="false">G1998*0.95</f>
        <v>38.9975</v>
      </c>
      <c r="I1998" s="68"/>
      <c r="J1998" s="68" t="s">
        <v>28</v>
      </c>
      <c r="K1998" s="250" t="n">
        <f aca="false">H1998/5</f>
        <v>7.7995</v>
      </c>
      <c r="L1998" s="70"/>
      <c r="M1998" s="70"/>
      <c r="N1998" s="71" t="n">
        <f aca="false">O1998*G1998</f>
        <v>0</v>
      </c>
      <c r="O1998" s="327" t="n">
        <f aca="false">M1998+L1998*F1998</f>
        <v>0</v>
      </c>
      <c r="P1998" s="328" t="s">
        <v>29</v>
      </c>
      <c r="Q1998" s="62" t="n">
        <f aca="false">L1998*H1998*F1998</f>
        <v>0</v>
      </c>
      <c r="R1998" s="62" t="n">
        <f aca="false">R1997+Q1998</f>
        <v>316.1505</v>
      </c>
    </row>
    <row r="1999" s="1" customFormat="true" ht="12.8" hidden="false" customHeight="false" outlineLevel="0" collapsed="false">
      <c r="A1999" s="93" t="s">
        <v>50</v>
      </c>
      <c r="B1999" s="93" t="s">
        <v>2968</v>
      </c>
      <c r="C1999" s="135" t="s">
        <v>3058</v>
      </c>
      <c r="D1999" s="64" t="s">
        <v>3059</v>
      </c>
      <c r="E1999" s="65" t="s">
        <v>1885</v>
      </c>
      <c r="F1999" s="65" t="n">
        <v>1</v>
      </c>
      <c r="G1999" s="66" t="n">
        <v>17.1</v>
      </c>
      <c r="H1999" s="91" t="n">
        <f aca="false">G1999*0.95</f>
        <v>16.245</v>
      </c>
      <c r="I1999" s="68" t="s">
        <v>3060</v>
      </c>
      <c r="J1999" s="68" t="s">
        <v>28</v>
      </c>
      <c r="K1999" s="250" t="n">
        <f aca="false">H1999/5</f>
        <v>3.249</v>
      </c>
      <c r="L1999" s="70"/>
      <c r="M1999" s="70"/>
      <c r="N1999" s="71" t="n">
        <f aca="false">O1999*G1999</f>
        <v>0</v>
      </c>
      <c r="O1999" s="327" t="n">
        <f aca="false">M1999+L1999*F1999</f>
        <v>0</v>
      </c>
      <c r="P1999" s="328" t="s">
        <v>29</v>
      </c>
      <c r="Q1999" s="62" t="n">
        <f aca="false">L1999*H1999*F1999</f>
        <v>0</v>
      </c>
      <c r="R1999" s="62" t="n">
        <f aca="false">R1998+Q1999</f>
        <v>316.1505</v>
      </c>
    </row>
    <row r="2000" s="1" customFormat="true" ht="12.8" hidden="false" customHeight="false" outlineLevel="0" collapsed="false">
      <c r="A2000" s="93" t="s">
        <v>50</v>
      </c>
      <c r="B2000" s="93" t="s">
        <v>2968</v>
      </c>
      <c r="C2000" s="135" t="s">
        <v>3061</v>
      </c>
      <c r="D2000" s="64" t="s">
        <v>3062</v>
      </c>
      <c r="E2000" s="65" t="s">
        <v>1885</v>
      </c>
      <c r="F2000" s="65" t="n">
        <v>1</v>
      </c>
      <c r="G2000" s="66" t="n">
        <v>18</v>
      </c>
      <c r="H2000" s="91" t="n">
        <f aca="false">G2000*0.95</f>
        <v>17.1</v>
      </c>
      <c r="I2000" s="68" t="s">
        <v>3060</v>
      </c>
      <c r="J2000" s="68" t="s">
        <v>28</v>
      </c>
      <c r="K2000" s="250" t="n">
        <f aca="false">H2000/5</f>
        <v>3.42</v>
      </c>
      <c r="L2000" s="70"/>
      <c r="M2000" s="70"/>
      <c r="N2000" s="71" t="n">
        <f aca="false">O2000*G2000</f>
        <v>0</v>
      </c>
      <c r="O2000" s="327" t="n">
        <f aca="false">M2000+L2000*F2000</f>
        <v>0</v>
      </c>
      <c r="P2000" s="328" t="s">
        <v>29</v>
      </c>
      <c r="Q2000" s="62" t="n">
        <f aca="false">L2000*H2000*F2000</f>
        <v>0</v>
      </c>
      <c r="R2000" s="62" t="n">
        <f aca="false">R1999+Q2000</f>
        <v>316.1505</v>
      </c>
    </row>
    <row r="2001" s="1" customFormat="true" ht="12.8" hidden="false" customHeight="false" outlineLevel="0" collapsed="false">
      <c r="A2001" s="93" t="s">
        <v>50</v>
      </c>
      <c r="B2001" s="93" t="s">
        <v>2968</v>
      </c>
      <c r="C2001" s="135" t="s">
        <v>3063</v>
      </c>
      <c r="D2001" s="64" t="s">
        <v>3064</v>
      </c>
      <c r="E2001" s="65" t="s">
        <v>1885</v>
      </c>
      <c r="F2001" s="65" t="n">
        <v>1</v>
      </c>
      <c r="G2001" s="66" t="n">
        <v>18</v>
      </c>
      <c r="H2001" s="91" t="n">
        <f aca="false">G2001*0.95</f>
        <v>17.1</v>
      </c>
      <c r="I2001" s="68" t="s">
        <v>1907</v>
      </c>
      <c r="J2001" s="68" t="s">
        <v>28</v>
      </c>
      <c r="K2001" s="250" t="n">
        <f aca="false">H2001/5</f>
        <v>3.42</v>
      </c>
      <c r="L2001" s="70"/>
      <c r="M2001" s="70"/>
      <c r="N2001" s="71" t="n">
        <f aca="false">O2001*G2001</f>
        <v>0</v>
      </c>
      <c r="O2001" s="327" t="n">
        <f aca="false">M2001+L2001*F2001</f>
        <v>0</v>
      </c>
      <c r="P2001" s="328" t="s">
        <v>29</v>
      </c>
      <c r="Q2001" s="62" t="n">
        <f aca="false">L2001*H2001*F2001</f>
        <v>0</v>
      </c>
      <c r="R2001" s="62" t="n">
        <f aca="false">R2000+Q2001</f>
        <v>316.1505</v>
      </c>
    </row>
    <row r="2002" s="1" customFormat="true" ht="12.8" hidden="false" customHeight="false" outlineLevel="0" collapsed="false">
      <c r="A2002" s="93" t="s">
        <v>50</v>
      </c>
      <c r="B2002" s="93" t="s">
        <v>2968</v>
      </c>
      <c r="C2002" s="135" t="s">
        <v>3065</v>
      </c>
      <c r="D2002" s="64" t="s">
        <v>3066</v>
      </c>
      <c r="E2002" s="65" t="s">
        <v>1885</v>
      </c>
      <c r="F2002" s="65" t="n">
        <v>1</v>
      </c>
      <c r="G2002" s="66" t="n">
        <v>21.32</v>
      </c>
      <c r="H2002" s="91" t="n">
        <f aca="false">G2002*0.95</f>
        <v>20.254</v>
      </c>
      <c r="I2002" s="68" t="s">
        <v>3067</v>
      </c>
      <c r="J2002" s="68" t="s">
        <v>28</v>
      </c>
      <c r="K2002" s="250" t="n">
        <f aca="false">H2002/5</f>
        <v>4.0508</v>
      </c>
      <c r="L2002" s="70"/>
      <c r="M2002" s="70"/>
      <c r="N2002" s="71" t="n">
        <f aca="false">O2002*G2002</f>
        <v>0</v>
      </c>
      <c r="O2002" s="327" t="n">
        <f aca="false">M2002+L2002*F2002</f>
        <v>0</v>
      </c>
      <c r="P2002" s="328" t="s">
        <v>29</v>
      </c>
      <c r="Q2002" s="62" t="n">
        <f aca="false">L2002*H2002*F2002</f>
        <v>0</v>
      </c>
      <c r="R2002" s="62" t="n">
        <f aca="false">R2001+Q2002</f>
        <v>316.1505</v>
      </c>
    </row>
    <row r="2003" s="1" customFormat="true" ht="12.8" hidden="false" customHeight="false" outlineLevel="0" collapsed="false">
      <c r="A2003" s="93" t="s">
        <v>50</v>
      </c>
      <c r="B2003" s="93" t="s">
        <v>2968</v>
      </c>
      <c r="C2003" s="135" t="s">
        <v>3068</v>
      </c>
      <c r="D2003" s="64" t="s">
        <v>3069</v>
      </c>
      <c r="E2003" s="65" t="s">
        <v>1885</v>
      </c>
      <c r="F2003" s="65" t="n">
        <v>1</v>
      </c>
      <c r="G2003" s="66" t="n">
        <v>16.84</v>
      </c>
      <c r="H2003" s="91" t="n">
        <f aca="false">G2003*0.95</f>
        <v>15.998</v>
      </c>
      <c r="I2003" s="68" t="s">
        <v>2501</v>
      </c>
      <c r="J2003" s="68" t="s">
        <v>28</v>
      </c>
      <c r="K2003" s="250" t="n">
        <f aca="false">H2003/5</f>
        <v>3.1996</v>
      </c>
      <c r="L2003" s="70"/>
      <c r="M2003" s="70"/>
      <c r="N2003" s="71" t="n">
        <f aca="false">O2003*G2003</f>
        <v>0</v>
      </c>
      <c r="O2003" s="327" t="n">
        <f aca="false">M2003+L2003*F2003</f>
        <v>0</v>
      </c>
      <c r="P2003" s="328" t="s">
        <v>29</v>
      </c>
      <c r="Q2003" s="62" t="n">
        <f aca="false">L2003*H2003*F2003</f>
        <v>0</v>
      </c>
      <c r="R2003" s="62" t="n">
        <f aca="false">R2002+Q2003</f>
        <v>316.1505</v>
      </c>
    </row>
    <row r="2004" s="1" customFormat="true" ht="12.8" hidden="false" customHeight="false" outlineLevel="0" collapsed="false">
      <c r="A2004" s="93" t="s">
        <v>50</v>
      </c>
      <c r="B2004" s="93" t="s">
        <v>2968</v>
      </c>
      <c r="C2004" s="135" t="s">
        <v>3070</v>
      </c>
      <c r="D2004" s="64" t="s">
        <v>3071</v>
      </c>
      <c r="E2004" s="65" t="s">
        <v>1885</v>
      </c>
      <c r="F2004" s="65" t="n">
        <v>1</v>
      </c>
      <c r="G2004" s="66" t="n">
        <v>15.26</v>
      </c>
      <c r="H2004" s="91" t="n">
        <f aca="false">G2004*0.95</f>
        <v>14.497</v>
      </c>
      <c r="I2004" s="68"/>
      <c r="J2004" s="68" t="s">
        <v>28</v>
      </c>
      <c r="K2004" s="250" t="n">
        <f aca="false">H2004/5</f>
        <v>2.8994</v>
      </c>
      <c r="L2004" s="70"/>
      <c r="M2004" s="70"/>
      <c r="N2004" s="71" t="n">
        <f aca="false">O2004*G2004</f>
        <v>0</v>
      </c>
      <c r="O2004" s="327" t="n">
        <f aca="false">M2004+L2004*F2004</f>
        <v>0</v>
      </c>
      <c r="P2004" s="328" t="s">
        <v>29</v>
      </c>
      <c r="Q2004" s="62" t="n">
        <f aca="false">L2004*H2004*F2004</f>
        <v>0</v>
      </c>
      <c r="R2004" s="62" t="n">
        <f aca="false">R2003+Q2004</f>
        <v>316.1505</v>
      </c>
    </row>
    <row r="2005" s="1" customFormat="true" ht="12.8" hidden="false" customHeight="false" outlineLevel="0" collapsed="false">
      <c r="A2005" s="93" t="s">
        <v>50</v>
      </c>
      <c r="B2005" s="93" t="s">
        <v>2968</v>
      </c>
      <c r="C2005" s="135" t="s">
        <v>3072</v>
      </c>
      <c r="D2005" s="64" t="s">
        <v>3073</v>
      </c>
      <c r="E2005" s="65" t="s">
        <v>1885</v>
      </c>
      <c r="F2005" s="65" t="n">
        <v>1</v>
      </c>
      <c r="G2005" s="66" t="n">
        <v>257.89</v>
      </c>
      <c r="H2005" s="91" t="n">
        <f aca="false">G2005*0.95</f>
        <v>244.9955</v>
      </c>
      <c r="I2005" s="68" t="s">
        <v>1907</v>
      </c>
      <c r="J2005" s="68" t="s">
        <v>28</v>
      </c>
      <c r="K2005" s="250" t="n">
        <f aca="false">H2005/5</f>
        <v>48.9991</v>
      </c>
      <c r="L2005" s="70"/>
      <c r="M2005" s="70"/>
      <c r="N2005" s="71" t="n">
        <f aca="false">O2005*G2005</f>
        <v>0</v>
      </c>
      <c r="O2005" s="327" t="n">
        <f aca="false">M2005+L2005*F2005</f>
        <v>0</v>
      </c>
      <c r="P2005" s="328" t="s">
        <v>29</v>
      </c>
      <c r="Q2005" s="62" t="n">
        <f aca="false">L2005*H2005*F2005</f>
        <v>0</v>
      </c>
      <c r="R2005" s="62" t="n">
        <f aca="false">R2004+Q2005</f>
        <v>316.1505</v>
      </c>
    </row>
    <row r="2006" s="1" customFormat="true" ht="12.8" hidden="false" customHeight="false" outlineLevel="0" collapsed="false">
      <c r="A2006" s="93" t="s">
        <v>50</v>
      </c>
      <c r="B2006" s="93" t="s">
        <v>2968</v>
      </c>
      <c r="C2006" s="95" t="s">
        <v>3074</v>
      </c>
      <c r="D2006" s="75" t="s">
        <v>3075</v>
      </c>
      <c r="E2006" s="76" t="s">
        <v>1885</v>
      </c>
      <c r="F2006" s="76" t="n">
        <v>1</v>
      </c>
      <c r="G2006" s="77" t="n">
        <v>16.74</v>
      </c>
      <c r="H2006" s="92" t="n">
        <f aca="false">G2006*0.95</f>
        <v>15.903</v>
      </c>
      <c r="I2006" s="79" t="s">
        <v>205</v>
      </c>
      <c r="J2006" s="79" t="s">
        <v>28</v>
      </c>
      <c r="K2006" s="252" t="n">
        <f aca="false">H2006/5</f>
        <v>3.1806</v>
      </c>
      <c r="L2006" s="81"/>
      <c r="M2006" s="81"/>
      <c r="N2006" s="82" t="n">
        <f aca="false">O2006*G2006</f>
        <v>0</v>
      </c>
      <c r="O2006" s="329" t="n">
        <f aca="false">M2006+L2006*F2006</f>
        <v>0</v>
      </c>
      <c r="P2006" s="330" t="s">
        <v>29</v>
      </c>
      <c r="Q2006" s="62" t="n">
        <f aca="false">L2006*H2006*F2006</f>
        <v>0</v>
      </c>
      <c r="R2006" s="62" t="n">
        <f aca="false">R2005+Q2006</f>
        <v>316.1505</v>
      </c>
    </row>
    <row r="2007" customFormat="false" ht="13.8" hidden="false" customHeight="false" outlineLevel="0" collapsed="false">
      <c r="A2007" s="48"/>
      <c r="B2007" s="48"/>
      <c r="Q2007" s="62" t="n">
        <f aca="false">L2007*H2007*F2007</f>
        <v>0</v>
      </c>
      <c r="R2007" s="62" t="n">
        <f aca="false">R2006+Q2007</f>
        <v>316.1505</v>
      </c>
      <c r="S2007" s="1"/>
      <c r="T2007" s="1"/>
      <c r="U2007" s="1"/>
      <c r="V2007" s="1"/>
      <c r="W2007" s="1"/>
      <c r="X2007" s="1"/>
      <c r="Y2007" s="1"/>
    </row>
    <row r="2008" customFormat="false" ht="13.8" hidden="false" customHeight="false" outlineLevel="0" collapsed="false">
      <c r="A2008" s="48"/>
      <c r="B2008" s="48"/>
      <c r="Q2008" s="62" t="n">
        <f aca="false">L2008*H2008*F2008</f>
        <v>0</v>
      </c>
      <c r="R2008" s="62" t="n">
        <f aca="false">R2007+Q2008</f>
        <v>316.1505</v>
      </c>
      <c r="S2008" s="1"/>
      <c r="T2008" s="1"/>
      <c r="U2008" s="1"/>
      <c r="V2008" s="1"/>
      <c r="W2008" s="1"/>
      <c r="X2008" s="1"/>
      <c r="Y2008" s="1"/>
    </row>
    <row r="2009" customFormat="false" ht="13.8" hidden="false" customHeight="false" outlineLevel="0" collapsed="false">
      <c r="A2009" s="48"/>
      <c r="B2009" s="48"/>
      <c r="Q2009" s="62" t="n">
        <f aca="false">L2009*H2009*F2009</f>
        <v>0</v>
      </c>
      <c r="R2009" s="62" t="n">
        <f aca="false">R2008+Q2009</f>
        <v>316.1505</v>
      </c>
      <c r="S2009" s="1"/>
      <c r="T2009" s="1"/>
      <c r="U2009" s="1"/>
      <c r="V2009" s="1"/>
      <c r="W2009" s="1"/>
      <c r="X2009" s="1"/>
      <c r="Y2009" s="1"/>
    </row>
    <row r="2010" customFormat="false" ht="13.8" hidden="false" customHeight="false" outlineLevel="0" collapsed="false">
      <c r="A2010" s="48"/>
      <c r="B2010" s="48"/>
      <c r="Q2010" s="62" t="n">
        <f aca="false">L2010*H2010*F2010</f>
        <v>0</v>
      </c>
      <c r="R2010" s="62" t="n">
        <f aca="false">R2009+Q2010</f>
        <v>316.1505</v>
      </c>
      <c r="S2010" s="1"/>
      <c r="T2010" s="1"/>
      <c r="U2010" s="1"/>
      <c r="V2010" s="1"/>
      <c r="W2010" s="1"/>
      <c r="X2010" s="1"/>
      <c r="Y2010" s="1"/>
    </row>
    <row r="2011" customFormat="false" ht="13.8" hidden="false" customHeight="false" outlineLevel="0" collapsed="false">
      <c r="A2011" s="48"/>
      <c r="B2011" s="48"/>
      <c r="Q2011" s="62" t="n">
        <f aca="false">L2011*H2011*F2011</f>
        <v>0</v>
      </c>
      <c r="R2011" s="62" t="n">
        <f aca="false">R2010+Q2011</f>
        <v>316.1505</v>
      </c>
      <c r="S2011" s="1"/>
      <c r="T2011" s="1"/>
      <c r="U2011" s="1"/>
      <c r="V2011" s="1"/>
      <c r="W2011" s="1"/>
      <c r="X2011" s="1"/>
      <c r="Y2011" s="1"/>
    </row>
    <row r="2012" customFormat="false" ht="33.85" hidden="false" customHeight="false" outlineLevel="0" collapsed="false">
      <c r="A2012" s="48"/>
      <c r="B2012" s="48" t="s">
        <v>3076</v>
      </c>
      <c r="D2012" s="33" t="s">
        <v>3076</v>
      </c>
      <c r="E2012" s="33"/>
      <c r="F2012" s="33"/>
      <c r="G2012" s="33"/>
      <c r="H2012" s="33"/>
      <c r="I2012" s="33"/>
      <c r="J2012" s="33"/>
      <c r="K2012" s="33"/>
      <c r="Q2012" s="62" t="n">
        <f aca="false">L2012*H2012*F2012</f>
        <v>0</v>
      </c>
      <c r="R2012" s="62" t="n">
        <f aca="false">R2011+Q2012</f>
        <v>316.1505</v>
      </c>
      <c r="S2012" s="1"/>
      <c r="T2012" s="1"/>
      <c r="U2012" s="1"/>
      <c r="V2012" s="1"/>
      <c r="W2012" s="1"/>
      <c r="X2012" s="1"/>
      <c r="Y2012" s="1"/>
    </row>
    <row r="2013" customFormat="false" ht="13.8" hidden="false" customHeight="true" outlineLevel="0" collapsed="false">
      <c r="A2013" s="117"/>
      <c r="B2013" s="117"/>
      <c r="C2013" s="7"/>
      <c r="D2013" s="7"/>
      <c r="E2013" s="34" t="s">
        <v>4</v>
      </c>
      <c r="F2013" s="35" t="s">
        <v>5</v>
      </c>
      <c r="G2013" s="36" t="s">
        <v>6</v>
      </c>
      <c r="H2013" s="37" t="s">
        <v>7</v>
      </c>
      <c r="I2013" s="38" t="s">
        <v>8</v>
      </c>
      <c r="J2013" s="39" t="s">
        <v>9</v>
      </c>
      <c r="K2013" s="264" t="s">
        <v>2498</v>
      </c>
      <c r="L2013" s="41" t="s">
        <v>11</v>
      </c>
      <c r="M2013" s="41"/>
      <c r="N2013" s="41"/>
      <c r="O2013" s="41"/>
      <c r="P2013" s="41"/>
      <c r="Q2013" s="62"/>
      <c r="R2013" s="62" t="n">
        <f aca="false">R2012+Q2013</f>
        <v>316.1505</v>
      </c>
      <c r="S2013" s="1"/>
      <c r="T2013" s="1"/>
      <c r="U2013" s="1"/>
      <c r="V2013" s="1"/>
      <c r="W2013" s="1"/>
      <c r="X2013" s="1"/>
      <c r="Y2013" s="1"/>
    </row>
    <row r="2014" customFormat="false" ht="14.25" hidden="false" customHeight="true" outlineLevel="0" collapsed="false">
      <c r="A2014" s="48"/>
      <c r="B2014" s="48"/>
      <c r="C2014" s="43" t="s">
        <v>14</v>
      </c>
      <c r="D2014" s="43" t="s">
        <v>15</v>
      </c>
      <c r="E2014" s="34"/>
      <c r="F2014" s="35"/>
      <c r="G2014" s="36"/>
      <c r="H2014" s="37"/>
      <c r="I2014" s="38"/>
      <c r="J2014" s="39"/>
      <c r="K2014" s="264"/>
      <c r="L2014" s="210" t="s">
        <v>16</v>
      </c>
      <c r="M2014" s="210"/>
      <c r="N2014" s="45" t="s">
        <v>17</v>
      </c>
      <c r="O2014" s="46" t="s">
        <v>18</v>
      </c>
      <c r="P2014" s="47" t="s">
        <v>19</v>
      </c>
      <c r="Q2014" s="62"/>
      <c r="R2014" s="62" t="n">
        <f aca="false">R2013+Q2014</f>
        <v>316.1505</v>
      </c>
      <c r="S2014" s="1"/>
      <c r="T2014" s="1"/>
      <c r="U2014" s="1"/>
      <c r="V2014" s="1"/>
      <c r="W2014" s="1"/>
      <c r="X2014" s="1"/>
      <c r="Y2014" s="1"/>
    </row>
    <row r="2015" customFormat="false" ht="13.8" hidden="false" customHeight="false" outlineLevel="0" collapsed="false">
      <c r="A2015" s="48"/>
      <c r="B2015" s="48"/>
      <c r="C2015" s="43"/>
      <c r="D2015" s="43"/>
      <c r="E2015" s="34"/>
      <c r="F2015" s="35"/>
      <c r="G2015" s="36"/>
      <c r="H2015" s="37"/>
      <c r="I2015" s="38"/>
      <c r="J2015" s="39"/>
      <c r="K2015" s="264"/>
      <c r="L2015" s="210"/>
      <c r="M2015" s="210"/>
      <c r="N2015" s="45"/>
      <c r="O2015" s="46"/>
      <c r="P2015" s="47"/>
      <c r="Q2015" s="62" t="n">
        <f aca="false">L2015*H2015*F2015</f>
        <v>0</v>
      </c>
      <c r="R2015" s="62" t="n">
        <f aca="false">R2014+Q2015</f>
        <v>316.1505</v>
      </c>
      <c r="S2015" s="1"/>
      <c r="T2015" s="1"/>
      <c r="U2015" s="1"/>
      <c r="V2015" s="1"/>
      <c r="W2015" s="1"/>
      <c r="X2015" s="1"/>
      <c r="Y2015" s="1"/>
    </row>
    <row r="2016" s="1" customFormat="true" ht="12.8" hidden="false" customHeight="false" outlineLevel="0" collapsed="false">
      <c r="A2016" s="93"/>
      <c r="B2016" s="93" t="s">
        <v>3076</v>
      </c>
      <c r="C2016" s="94" t="s">
        <v>3077</v>
      </c>
      <c r="D2016" s="245" t="s">
        <v>3078</v>
      </c>
      <c r="E2016" s="53" t="s">
        <v>1817</v>
      </c>
      <c r="F2016" s="53" t="n">
        <v>15</v>
      </c>
      <c r="G2016" s="54" t="n">
        <v>7.65</v>
      </c>
      <c r="H2016" s="90" t="n">
        <f aca="false">G2016*0.95</f>
        <v>7.2675</v>
      </c>
      <c r="I2016" s="56" t="s">
        <v>115</v>
      </c>
      <c r="J2016" s="56" t="s">
        <v>28</v>
      </c>
      <c r="K2016" s="251" t="n">
        <f aca="false">H2016*4</f>
        <v>29.07</v>
      </c>
      <c r="L2016" s="58"/>
      <c r="M2016" s="58"/>
      <c r="N2016" s="59" t="n">
        <f aca="false">O2016*G2016</f>
        <v>0</v>
      </c>
      <c r="O2016" s="325" t="n">
        <f aca="false">M2016+L2016*F2016</f>
        <v>0</v>
      </c>
      <c r="P2016" s="326" t="s">
        <v>29</v>
      </c>
      <c r="Q2016" s="62" t="n">
        <f aca="false">L2016*H2016*F2016</f>
        <v>0</v>
      </c>
      <c r="R2016" s="62" t="n">
        <f aca="false">R2015+Q2016</f>
        <v>316.1505</v>
      </c>
    </row>
    <row r="2017" s="1" customFormat="true" ht="12.8" hidden="false" customHeight="false" outlineLevel="0" collapsed="false">
      <c r="A2017" s="93"/>
      <c r="B2017" s="93" t="s">
        <v>3076</v>
      </c>
      <c r="C2017" s="135" t="s">
        <v>3079</v>
      </c>
      <c r="D2017" s="215" t="s">
        <v>3080</v>
      </c>
      <c r="E2017" s="65" t="s">
        <v>1819</v>
      </c>
      <c r="F2017" s="65" t="n">
        <v>1</v>
      </c>
      <c r="G2017" s="66" t="n">
        <v>18.5</v>
      </c>
      <c r="H2017" s="91" t="n">
        <f aca="false">G2017*0.95</f>
        <v>17.575</v>
      </c>
      <c r="I2017" s="68" t="s">
        <v>115</v>
      </c>
      <c r="J2017" s="68" t="s">
        <v>28</v>
      </c>
      <c r="K2017" s="250" t="n">
        <f aca="false">H2017</f>
        <v>17.575</v>
      </c>
      <c r="L2017" s="70"/>
      <c r="M2017" s="70"/>
      <c r="N2017" s="71" t="n">
        <f aca="false">O2017*G2017</f>
        <v>0</v>
      </c>
      <c r="O2017" s="327" t="n">
        <f aca="false">M2017+L2017*F2017</f>
        <v>0</v>
      </c>
      <c r="P2017" s="328" t="s">
        <v>29</v>
      </c>
      <c r="Q2017" s="62" t="n">
        <f aca="false">L2017*H2017*F2017</f>
        <v>0</v>
      </c>
      <c r="R2017" s="62" t="n">
        <f aca="false">R2016+Q2017</f>
        <v>316.1505</v>
      </c>
    </row>
    <row r="2018" s="1" customFormat="true" ht="12.8" hidden="false" customHeight="false" outlineLevel="0" collapsed="false">
      <c r="A2018" s="93"/>
      <c r="B2018" s="93" t="s">
        <v>3076</v>
      </c>
      <c r="C2018" s="135" t="s">
        <v>3081</v>
      </c>
      <c r="D2018" s="215" t="s">
        <v>3082</v>
      </c>
      <c r="E2018" s="65" t="s">
        <v>1817</v>
      </c>
      <c r="F2018" s="65" t="n">
        <v>3</v>
      </c>
      <c r="G2018" s="66" t="n">
        <v>9.5</v>
      </c>
      <c r="H2018" s="91" t="n">
        <f aca="false">G2018*0.95</f>
        <v>9.025</v>
      </c>
      <c r="I2018" s="68" t="s">
        <v>115</v>
      </c>
      <c r="J2018" s="68" t="s">
        <v>28</v>
      </c>
      <c r="K2018" s="250" t="n">
        <f aca="false">H2018*4</f>
        <v>36.1</v>
      </c>
      <c r="L2018" s="70"/>
      <c r="M2018" s="70"/>
      <c r="N2018" s="71" t="n">
        <f aca="false">O2018*G2018</f>
        <v>0</v>
      </c>
      <c r="O2018" s="327" t="n">
        <f aca="false">M2018+L2018*F2018</f>
        <v>0</v>
      </c>
      <c r="P2018" s="328" t="s">
        <v>29</v>
      </c>
      <c r="Q2018" s="62" t="n">
        <f aca="false">L2018*H2018*F2018</f>
        <v>0</v>
      </c>
      <c r="R2018" s="62" t="n">
        <f aca="false">R2017+Q2018</f>
        <v>316.1505</v>
      </c>
    </row>
    <row r="2019" s="1" customFormat="true" ht="12.8" hidden="false" customHeight="false" outlineLevel="0" collapsed="false">
      <c r="A2019" s="93"/>
      <c r="B2019" s="93" t="s">
        <v>3076</v>
      </c>
      <c r="C2019" s="95" t="s">
        <v>3083</v>
      </c>
      <c r="D2019" s="96" t="s">
        <v>3084</v>
      </c>
      <c r="E2019" s="76" t="s">
        <v>1817</v>
      </c>
      <c r="F2019" s="76" t="n">
        <v>6</v>
      </c>
      <c r="G2019" s="77" t="n">
        <v>6.4</v>
      </c>
      <c r="H2019" s="92" t="n">
        <f aca="false">G2019*0.95</f>
        <v>6.08</v>
      </c>
      <c r="I2019" s="79" t="s">
        <v>115</v>
      </c>
      <c r="J2019" s="79" t="s">
        <v>28</v>
      </c>
      <c r="K2019" s="252" t="n">
        <f aca="false">H2019*4</f>
        <v>24.32</v>
      </c>
      <c r="L2019" s="81"/>
      <c r="M2019" s="81"/>
      <c r="N2019" s="82" t="n">
        <f aca="false">O2019*G2019</f>
        <v>0</v>
      </c>
      <c r="O2019" s="329" t="n">
        <f aca="false">M2019+L2019*F2019</f>
        <v>0</v>
      </c>
      <c r="P2019" s="330" t="s">
        <v>29</v>
      </c>
      <c r="Q2019" s="62" t="n">
        <f aca="false">L2019*H2019*F2019</f>
        <v>0</v>
      </c>
      <c r="R2019" s="62" t="n">
        <f aca="false">R2018+Q2019</f>
        <v>316.1505</v>
      </c>
    </row>
    <row r="2020" s="1" customFormat="true" ht="12.8" hidden="false" customHeight="false" outlineLevel="0" collapsed="false">
      <c r="A2020" s="93"/>
      <c r="B2020" s="93" t="s">
        <v>3076</v>
      </c>
      <c r="C2020" s="94" t="s">
        <v>3085</v>
      </c>
      <c r="D2020" s="245" t="s">
        <v>3086</v>
      </c>
      <c r="E2020" s="53" t="s">
        <v>1817</v>
      </c>
      <c r="F2020" s="53" t="n">
        <v>6</v>
      </c>
      <c r="G2020" s="54" t="n">
        <v>3.33</v>
      </c>
      <c r="H2020" s="90" t="n">
        <f aca="false">G2020*0.95</f>
        <v>3.1635</v>
      </c>
      <c r="I2020" s="56" t="s">
        <v>115</v>
      </c>
      <c r="J2020" s="56" t="s">
        <v>28</v>
      </c>
      <c r="K2020" s="251" t="n">
        <f aca="false">H2020*4</f>
        <v>12.654</v>
      </c>
      <c r="L2020" s="58"/>
      <c r="M2020" s="58"/>
      <c r="N2020" s="59" t="n">
        <f aca="false">O2020*G2020</f>
        <v>0</v>
      </c>
      <c r="O2020" s="325" t="n">
        <f aca="false">M2020+L2020*F2020</f>
        <v>0</v>
      </c>
      <c r="P2020" s="326" t="s">
        <v>29</v>
      </c>
      <c r="Q2020" s="62" t="n">
        <f aca="false">L2020*H2020*F2020</f>
        <v>0</v>
      </c>
      <c r="R2020" s="62" t="n">
        <f aca="false">R2019+Q2020</f>
        <v>316.1505</v>
      </c>
    </row>
    <row r="2021" s="1" customFormat="true" ht="12.8" hidden="false" customHeight="false" outlineLevel="0" collapsed="false">
      <c r="A2021" s="93"/>
      <c r="B2021" s="93" t="s">
        <v>3076</v>
      </c>
      <c r="C2021" s="135" t="s">
        <v>3087</v>
      </c>
      <c r="D2021" s="215" t="s">
        <v>3088</v>
      </c>
      <c r="E2021" s="65" t="s">
        <v>1817</v>
      </c>
      <c r="F2021" s="65" t="n">
        <v>6</v>
      </c>
      <c r="G2021" s="66" t="n">
        <v>5.33</v>
      </c>
      <c r="H2021" s="91" t="n">
        <f aca="false">G2021*0.95</f>
        <v>5.0635</v>
      </c>
      <c r="I2021" s="68" t="s">
        <v>115</v>
      </c>
      <c r="J2021" s="68" t="s">
        <v>28</v>
      </c>
      <c r="K2021" s="250" t="n">
        <f aca="false">H2021*4</f>
        <v>20.254</v>
      </c>
      <c r="L2021" s="70"/>
      <c r="M2021" s="70"/>
      <c r="N2021" s="71" t="n">
        <f aca="false">O2021*G2021</f>
        <v>0</v>
      </c>
      <c r="O2021" s="327" t="n">
        <f aca="false">M2021+L2021*F2021</f>
        <v>0</v>
      </c>
      <c r="P2021" s="328" t="s">
        <v>29</v>
      </c>
      <c r="Q2021" s="62" t="n">
        <f aca="false">L2021*H2021*F2021</f>
        <v>0</v>
      </c>
      <c r="R2021" s="62" t="n">
        <f aca="false">R2020+Q2021</f>
        <v>316.1505</v>
      </c>
    </row>
    <row r="2022" s="1" customFormat="true" ht="12.8" hidden="false" customHeight="false" outlineLevel="0" collapsed="false">
      <c r="A2022" s="93"/>
      <c r="B2022" s="93" t="s">
        <v>3076</v>
      </c>
      <c r="C2022" s="95" t="s">
        <v>3089</v>
      </c>
      <c r="D2022" s="96" t="s">
        <v>3090</v>
      </c>
      <c r="E2022" s="76" t="s">
        <v>1878</v>
      </c>
      <c r="F2022" s="76" t="n">
        <v>5</v>
      </c>
      <c r="G2022" s="77" t="n">
        <v>10</v>
      </c>
      <c r="H2022" s="92" t="n">
        <f aca="false">G2022*0.95</f>
        <v>9.5</v>
      </c>
      <c r="I2022" s="79" t="s">
        <v>115</v>
      </c>
      <c r="J2022" s="79" t="s">
        <v>28</v>
      </c>
      <c r="K2022" s="252" t="n">
        <f aca="false">H2022*10</f>
        <v>95</v>
      </c>
      <c r="L2022" s="81"/>
      <c r="M2022" s="81"/>
      <c r="N2022" s="82" t="n">
        <f aca="false">O2022*G2022</f>
        <v>0</v>
      </c>
      <c r="O2022" s="329" t="n">
        <f aca="false">M2022+L2022*F2022</f>
        <v>0</v>
      </c>
      <c r="P2022" s="330" t="s">
        <v>29</v>
      </c>
      <c r="Q2022" s="62" t="n">
        <f aca="false">L2022*H2022*F2022</f>
        <v>0</v>
      </c>
      <c r="R2022" s="62" t="n">
        <f aca="false">R2021+Q2022</f>
        <v>316.1505</v>
      </c>
    </row>
    <row r="2023" customFormat="false" ht="13.8" hidden="false" customHeight="false" outlineLevel="0" collapsed="false">
      <c r="A2023" s="48"/>
      <c r="B2023" s="48"/>
      <c r="Q2023" s="62" t="n">
        <f aca="false">L2023*H2023*F2023</f>
        <v>0</v>
      </c>
      <c r="R2023" s="62" t="n">
        <f aca="false">R2022+Q2023</f>
        <v>316.1505</v>
      </c>
      <c r="S2023" s="1"/>
      <c r="T2023" s="1"/>
      <c r="U2023" s="1"/>
      <c r="V2023" s="1"/>
      <c r="W2023" s="1"/>
      <c r="X2023" s="1"/>
      <c r="Y2023" s="1"/>
    </row>
    <row r="2024" customFormat="false" ht="33.85" hidden="false" customHeight="false" outlineLevel="0" collapsed="false">
      <c r="A2024" s="48"/>
      <c r="B2024" s="48" t="s">
        <v>3091</v>
      </c>
      <c r="D2024" s="33" t="s">
        <v>3091</v>
      </c>
      <c r="E2024" s="33"/>
      <c r="F2024" s="33"/>
      <c r="G2024" s="33"/>
      <c r="H2024" s="33"/>
      <c r="I2024" s="33"/>
      <c r="J2024" s="33"/>
      <c r="K2024" s="33"/>
      <c r="Q2024" s="62" t="n">
        <f aca="false">L2024*H2024*F2024</f>
        <v>0</v>
      </c>
      <c r="R2024" s="62" t="n">
        <f aca="false">R2023+Q2024</f>
        <v>316.1505</v>
      </c>
      <c r="S2024" s="1"/>
      <c r="T2024" s="1"/>
      <c r="U2024" s="1"/>
      <c r="V2024" s="1"/>
      <c r="W2024" s="1"/>
      <c r="X2024" s="1"/>
      <c r="Y2024" s="1"/>
    </row>
    <row r="2025" customFormat="false" ht="13.8" hidden="false" customHeight="true" outlineLevel="0" collapsed="false">
      <c r="A2025" s="117"/>
      <c r="B2025" s="117"/>
      <c r="C2025" s="7"/>
      <c r="D2025" s="7"/>
      <c r="E2025" s="34" t="s">
        <v>4</v>
      </c>
      <c r="F2025" s="35" t="s">
        <v>5</v>
      </c>
      <c r="G2025" s="36" t="s">
        <v>6</v>
      </c>
      <c r="H2025" s="37" t="s">
        <v>7</v>
      </c>
      <c r="I2025" s="38" t="s">
        <v>8</v>
      </c>
      <c r="J2025" s="39" t="s">
        <v>9</v>
      </c>
      <c r="K2025" s="264" t="s">
        <v>2498</v>
      </c>
      <c r="L2025" s="41" t="s">
        <v>11</v>
      </c>
      <c r="M2025" s="41"/>
      <c r="N2025" s="41"/>
      <c r="O2025" s="41"/>
      <c r="P2025" s="41"/>
      <c r="Q2025" s="62"/>
      <c r="R2025" s="62" t="n">
        <f aca="false">R2024+Q2025</f>
        <v>316.1505</v>
      </c>
      <c r="S2025" s="1"/>
      <c r="T2025" s="1"/>
      <c r="U2025" s="1"/>
      <c r="V2025" s="1"/>
      <c r="W2025" s="1"/>
      <c r="X2025" s="1"/>
      <c r="Y2025" s="1"/>
    </row>
    <row r="2026" customFormat="false" ht="14.25" hidden="false" customHeight="true" outlineLevel="0" collapsed="false">
      <c r="A2026" s="48"/>
      <c r="B2026" s="48"/>
      <c r="C2026" s="43" t="s">
        <v>14</v>
      </c>
      <c r="D2026" s="43" t="s">
        <v>15</v>
      </c>
      <c r="E2026" s="34"/>
      <c r="F2026" s="35"/>
      <c r="G2026" s="36"/>
      <c r="H2026" s="37"/>
      <c r="I2026" s="38"/>
      <c r="J2026" s="39"/>
      <c r="K2026" s="264"/>
      <c r="L2026" s="210" t="s">
        <v>16</v>
      </c>
      <c r="M2026" s="210"/>
      <c r="N2026" s="45" t="s">
        <v>17</v>
      </c>
      <c r="O2026" s="46" t="s">
        <v>18</v>
      </c>
      <c r="P2026" s="47" t="s">
        <v>19</v>
      </c>
      <c r="Q2026" s="62"/>
      <c r="R2026" s="62" t="n">
        <f aca="false">R2025+Q2026</f>
        <v>316.1505</v>
      </c>
      <c r="S2026" s="1"/>
      <c r="T2026" s="1"/>
      <c r="U2026" s="1"/>
      <c r="V2026" s="1"/>
      <c r="W2026" s="1"/>
      <c r="X2026" s="1"/>
      <c r="Y2026" s="1"/>
    </row>
    <row r="2027" customFormat="false" ht="13.8" hidden="false" customHeight="false" outlineLevel="0" collapsed="false">
      <c r="A2027" s="48"/>
      <c r="B2027" s="48"/>
      <c r="C2027" s="43"/>
      <c r="D2027" s="43"/>
      <c r="E2027" s="34"/>
      <c r="F2027" s="35"/>
      <c r="G2027" s="36"/>
      <c r="H2027" s="37"/>
      <c r="I2027" s="38"/>
      <c r="J2027" s="39"/>
      <c r="K2027" s="264"/>
      <c r="L2027" s="210"/>
      <c r="M2027" s="210"/>
      <c r="N2027" s="45"/>
      <c r="O2027" s="46"/>
      <c r="P2027" s="47"/>
      <c r="Q2027" s="62" t="n">
        <f aca="false">L2027*H2027*F2027</f>
        <v>0</v>
      </c>
      <c r="R2027" s="62" t="n">
        <f aca="false">R2026+Q2027</f>
        <v>316.1505</v>
      </c>
      <c r="S2027" s="1"/>
      <c r="T2027" s="1"/>
      <c r="U2027" s="1"/>
      <c r="V2027" s="1"/>
      <c r="W2027" s="1"/>
      <c r="X2027" s="1"/>
      <c r="Y2027" s="1"/>
    </row>
    <row r="2028" customFormat="false" ht="22.05" hidden="false" customHeight="false" outlineLevel="0" collapsed="false">
      <c r="A2028" s="48" t="s">
        <v>50</v>
      </c>
      <c r="B2028" s="48" t="s">
        <v>3091</v>
      </c>
      <c r="D2028" s="5" t="s">
        <v>3092</v>
      </c>
      <c r="E2028" s="5"/>
      <c r="F2028" s="5"/>
      <c r="G2028" s="5"/>
      <c r="H2028" s="206"/>
      <c r="I2028" s="5"/>
      <c r="J2028" s="5"/>
      <c r="K2028" s="5"/>
      <c r="L2028" s="5"/>
      <c r="M2028" s="5"/>
      <c r="N2028" s="5"/>
      <c r="O2028" s="5"/>
      <c r="P2028" s="5"/>
      <c r="Q2028" s="62" t="n">
        <f aca="false">L2028*H2028*F2028</f>
        <v>0</v>
      </c>
      <c r="R2028" s="62" t="n">
        <f aca="false">R2027+Q2028</f>
        <v>316.1505</v>
      </c>
      <c r="S2028" s="1"/>
      <c r="T2028" s="1"/>
      <c r="U2028" s="1"/>
      <c r="V2028" s="1"/>
      <c r="W2028" s="1"/>
      <c r="X2028" s="1"/>
      <c r="Y2028" s="1"/>
    </row>
    <row r="2029" s="1" customFormat="true" ht="12.8" hidden="false" customHeight="false" outlineLevel="0" collapsed="false">
      <c r="A2029" s="93"/>
      <c r="B2029" s="93" t="s">
        <v>3091</v>
      </c>
      <c r="C2029" s="94" t="s">
        <v>3093</v>
      </c>
      <c r="D2029" s="245" t="s">
        <v>3094</v>
      </c>
      <c r="E2029" s="53" t="s">
        <v>1819</v>
      </c>
      <c r="F2029" s="53" t="n">
        <v>10</v>
      </c>
      <c r="G2029" s="54" t="n">
        <v>1.7</v>
      </c>
      <c r="H2029" s="90" t="n">
        <f aca="false">G2029*0.95</f>
        <v>1.615</v>
      </c>
      <c r="I2029" s="56"/>
      <c r="J2029" s="396" t="s">
        <v>28</v>
      </c>
      <c r="K2029" s="251" t="n">
        <f aca="false">H2029</f>
        <v>1.615</v>
      </c>
      <c r="L2029" s="58"/>
      <c r="M2029" s="58"/>
      <c r="N2029" s="59" t="n">
        <f aca="false">O2029*G2029</f>
        <v>0</v>
      </c>
      <c r="O2029" s="325" t="n">
        <f aca="false">M2029+L2029*F2029</f>
        <v>0</v>
      </c>
      <c r="P2029" s="326" t="s">
        <v>29</v>
      </c>
      <c r="Q2029" s="62" t="n">
        <f aca="false">L2029*H2029*F2029</f>
        <v>0</v>
      </c>
      <c r="R2029" s="62" t="n">
        <f aca="false">R2028+Q2029</f>
        <v>316.1505</v>
      </c>
    </row>
    <row r="2030" s="1" customFormat="true" ht="12.8" hidden="false" customHeight="false" outlineLevel="0" collapsed="false">
      <c r="A2030" s="93"/>
      <c r="B2030" s="93" t="s">
        <v>3091</v>
      </c>
      <c r="C2030" s="135" t="s">
        <v>3095</v>
      </c>
      <c r="D2030" s="215" t="s">
        <v>3094</v>
      </c>
      <c r="E2030" s="65" t="s">
        <v>2219</v>
      </c>
      <c r="F2030" s="65" t="n">
        <v>5</v>
      </c>
      <c r="G2030" s="66" t="n">
        <v>3.27</v>
      </c>
      <c r="H2030" s="91" t="n">
        <f aca="false">G2030*0.95</f>
        <v>3.1065</v>
      </c>
      <c r="I2030" s="68"/>
      <c r="J2030" s="397" t="s">
        <v>28</v>
      </c>
      <c r="K2030" s="250" t="n">
        <f aca="false">H2030/2</f>
        <v>1.55325</v>
      </c>
      <c r="L2030" s="70"/>
      <c r="M2030" s="70"/>
      <c r="N2030" s="71" t="n">
        <f aca="false">O2030*G2030</f>
        <v>0</v>
      </c>
      <c r="O2030" s="327" t="n">
        <f aca="false">M2030+L2030*F2030</f>
        <v>0</v>
      </c>
      <c r="P2030" s="328" t="s">
        <v>29</v>
      </c>
      <c r="Q2030" s="62" t="n">
        <f aca="false">L2030*H2030*F2030</f>
        <v>0</v>
      </c>
      <c r="R2030" s="62" t="n">
        <f aca="false">R2029+Q2030</f>
        <v>316.1505</v>
      </c>
    </row>
    <row r="2031" s="1" customFormat="true" ht="12.8" hidden="false" customHeight="false" outlineLevel="0" collapsed="false">
      <c r="A2031" s="93"/>
      <c r="B2031" s="93" t="s">
        <v>3091</v>
      </c>
      <c r="C2031" s="135" t="s">
        <v>3096</v>
      </c>
      <c r="D2031" s="215" t="s">
        <v>3097</v>
      </c>
      <c r="E2031" s="65" t="s">
        <v>2219</v>
      </c>
      <c r="F2031" s="65" t="n">
        <v>5</v>
      </c>
      <c r="G2031" s="66" t="n">
        <v>9.75</v>
      </c>
      <c r="H2031" s="91" t="n">
        <f aca="false">G2031*0.95</f>
        <v>9.2625</v>
      </c>
      <c r="I2031" s="68"/>
      <c r="J2031" s="397" t="s">
        <v>28</v>
      </c>
      <c r="K2031" s="250" t="n">
        <f aca="false">H2031/2</f>
        <v>4.63125</v>
      </c>
      <c r="L2031" s="70"/>
      <c r="M2031" s="70"/>
      <c r="N2031" s="71" t="n">
        <f aca="false">O2031*G2031</f>
        <v>0</v>
      </c>
      <c r="O2031" s="327" t="n">
        <f aca="false">M2031+L2031*F2031</f>
        <v>0</v>
      </c>
      <c r="P2031" s="328" t="s">
        <v>29</v>
      </c>
      <c r="Q2031" s="62" t="n">
        <f aca="false">L2031*H2031*F2031</f>
        <v>0</v>
      </c>
      <c r="R2031" s="62" t="n">
        <f aca="false">R2030+Q2031</f>
        <v>316.1505</v>
      </c>
    </row>
    <row r="2032" s="1" customFormat="true" ht="12.8" hidden="false" customHeight="false" outlineLevel="0" collapsed="false">
      <c r="A2032" s="93"/>
      <c r="B2032" s="93" t="s">
        <v>3091</v>
      </c>
      <c r="C2032" s="135" t="s">
        <v>3098</v>
      </c>
      <c r="D2032" s="215" t="s">
        <v>3099</v>
      </c>
      <c r="E2032" s="65" t="s">
        <v>2219</v>
      </c>
      <c r="F2032" s="65" t="n">
        <v>5</v>
      </c>
      <c r="G2032" s="66" t="n">
        <v>7.4</v>
      </c>
      <c r="H2032" s="91" t="n">
        <f aca="false">G2032*0.95</f>
        <v>7.03</v>
      </c>
      <c r="I2032" s="68"/>
      <c r="J2032" s="397" t="s">
        <v>28</v>
      </c>
      <c r="K2032" s="250" t="n">
        <f aca="false">H2032/2</f>
        <v>3.515</v>
      </c>
      <c r="L2032" s="81"/>
      <c r="M2032" s="81"/>
      <c r="N2032" s="71" t="n">
        <f aca="false">O2032*G2032</f>
        <v>0</v>
      </c>
      <c r="O2032" s="327" t="n">
        <f aca="false">M2032+L2032*F2032</f>
        <v>0</v>
      </c>
      <c r="P2032" s="328" t="s">
        <v>29</v>
      </c>
      <c r="Q2032" s="62" t="n">
        <f aca="false">L2032*H2032*F2032</f>
        <v>0</v>
      </c>
      <c r="R2032" s="62" t="n">
        <f aca="false">R2031+Q2032</f>
        <v>316.1505</v>
      </c>
    </row>
    <row r="2033" s="1" customFormat="true" ht="12.8" hidden="false" customHeight="false" outlineLevel="0" collapsed="false">
      <c r="A2033" s="93" t="s">
        <v>50</v>
      </c>
      <c r="B2033" s="93" t="s">
        <v>3091</v>
      </c>
      <c r="C2033" s="94" t="s">
        <v>3100</v>
      </c>
      <c r="D2033" s="245" t="s">
        <v>3094</v>
      </c>
      <c r="E2033" s="53" t="s">
        <v>1885</v>
      </c>
      <c r="F2033" s="53" t="n">
        <v>1</v>
      </c>
      <c r="G2033" s="54" t="n">
        <v>6.85</v>
      </c>
      <c r="H2033" s="90" t="n">
        <f aca="false">G2033*0.95</f>
        <v>6.5075</v>
      </c>
      <c r="I2033" s="56"/>
      <c r="J2033" s="396" t="s">
        <v>28</v>
      </c>
      <c r="K2033" s="251" t="n">
        <f aca="false">H2033/5</f>
        <v>1.3015</v>
      </c>
      <c r="L2033" s="58" t="n">
        <v>2</v>
      </c>
      <c r="M2033" s="58"/>
      <c r="N2033" s="59" t="n">
        <f aca="false">O2033*G2033</f>
        <v>13.7</v>
      </c>
      <c r="O2033" s="325" t="n">
        <f aca="false">M2033+L2033*F2033</f>
        <v>2</v>
      </c>
      <c r="P2033" s="326" t="s">
        <v>29</v>
      </c>
      <c r="Q2033" s="62" t="n">
        <f aca="false">L2033*H2033*F2033</f>
        <v>13.015</v>
      </c>
      <c r="R2033" s="62" t="n">
        <f aca="false">R2032+Q2033</f>
        <v>329.1655</v>
      </c>
    </row>
    <row r="2034" s="1" customFormat="true" ht="12.8" hidden="false" customHeight="false" outlineLevel="0" collapsed="false">
      <c r="A2034" s="93" t="s">
        <v>50</v>
      </c>
      <c r="B2034" s="93" t="s">
        <v>3091</v>
      </c>
      <c r="C2034" s="135" t="s">
        <v>3101</v>
      </c>
      <c r="D2034" s="215" t="s">
        <v>3102</v>
      </c>
      <c r="E2034" s="65" t="s">
        <v>1885</v>
      </c>
      <c r="F2034" s="65" t="n">
        <v>1</v>
      </c>
      <c r="G2034" s="66" t="n">
        <v>6.85</v>
      </c>
      <c r="H2034" s="91" t="n">
        <f aca="false">G2034*0.95</f>
        <v>6.5075</v>
      </c>
      <c r="I2034" s="68"/>
      <c r="J2034" s="397" t="s">
        <v>28</v>
      </c>
      <c r="K2034" s="250" t="n">
        <f aca="false">H2034/5</f>
        <v>1.3015</v>
      </c>
      <c r="L2034" s="70" t="n">
        <v>1</v>
      </c>
      <c r="M2034" s="70"/>
      <c r="N2034" s="71" t="n">
        <f aca="false">O2034*G2034</f>
        <v>6.85</v>
      </c>
      <c r="O2034" s="327" t="n">
        <f aca="false">M2034+L2034*F2034</f>
        <v>1</v>
      </c>
      <c r="P2034" s="328" t="s">
        <v>29</v>
      </c>
      <c r="Q2034" s="62" t="n">
        <f aca="false">L2034*H2034*F2034</f>
        <v>6.5075</v>
      </c>
      <c r="R2034" s="62" t="n">
        <f aca="false">R2033+Q2034</f>
        <v>335.673</v>
      </c>
    </row>
    <row r="2035" s="1" customFormat="true" ht="12.8" hidden="false" customHeight="false" outlineLevel="0" collapsed="false">
      <c r="A2035" s="93" t="s">
        <v>50</v>
      </c>
      <c r="B2035" s="93" t="s">
        <v>3091</v>
      </c>
      <c r="C2035" s="135" t="s">
        <v>3103</v>
      </c>
      <c r="D2035" s="215" t="s">
        <v>3104</v>
      </c>
      <c r="E2035" s="65" t="s">
        <v>1885</v>
      </c>
      <c r="F2035" s="65" t="n">
        <v>1</v>
      </c>
      <c r="G2035" s="66" t="n">
        <v>6.85</v>
      </c>
      <c r="H2035" s="91" t="n">
        <f aca="false">G2035*0.95</f>
        <v>6.5075</v>
      </c>
      <c r="I2035" s="68"/>
      <c r="J2035" s="397" t="s">
        <v>28</v>
      </c>
      <c r="K2035" s="250" t="n">
        <f aca="false">H2035/5</f>
        <v>1.3015</v>
      </c>
      <c r="L2035" s="70"/>
      <c r="M2035" s="70"/>
      <c r="N2035" s="71" t="n">
        <f aca="false">O2035*G2035</f>
        <v>0</v>
      </c>
      <c r="O2035" s="327" t="n">
        <f aca="false">M2035+L2035*F2035</f>
        <v>0</v>
      </c>
      <c r="P2035" s="328" t="s">
        <v>29</v>
      </c>
      <c r="Q2035" s="62" t="n">
        <f aca="false">L2035*H2035*F2035</f>
        <v>0</v>
      </c>
      <c r="R2035" s="62" t="n">
        <f aca="false">R2034+Q2035</f>
        <v>335.673</v>
      </c>
    </row>
    <row r="2036" s="1" customFormat="true" ht="12.8" hidden="false" customHeight="false" outlineLevel="0" collapsed="false">
      <c r="A2036" s="93" t="s">
        <v>50</v>
      </c>
      <c r="B2036" s="93" t="s">
        <v>3091</v>
      </c>
      <c r="C2036" s="135" t="s">
        <v>3105</v>
      </c>
      <c r="D2036" s="215" t="s">
        <v>3106</v>
      </c>
      <c r="E2036" s="65" t="s">
        <v>1885</v>
      </c>
      <c r="F2036" s="65" t="n">
        <v>1</v>
      </c>
      <c r="G2036" s="66" t="n">
        <v>6.85</v>
      </c>
      <c r="H2036" s="91" t="n">
        <f aca="false">G2036*0.95</f>
        <v>6.5075</v>
      </c>
      <c r="I2036" s="68"/>
      <c r="J2036" s="397" t="s">
        <v>28</v>
      </c>
      <c r="K2036" s="250" t="n">
        <f aca="false">H2036/5</f>
        <v>1.3015</v>
      </c>
      <c r="L2036" s="70" t="n">
        <v>1</v>
      </c>
      <c r="M2036" s="70"/>
      <c r="N2036" s="71" t="n">
        <f aca="false">O2036*G2036</f>
        <v>6.85</v>
      </c>
      <c r="O2036" s="327" t="n">
        <f aca="false">M2036+L2036*F2036</f>
        <v>1</v>
      </c>
      <c r="P2036" s="328" t="s">
        <v>29</v>
      </c>
      <c r="Q2036" s="62" t="n">
        <f aca="false">L2036*H2036*F2036</f>
        <v>6.5075</v>
      </c>
      <c r="R2036" s="62" t="n">
        <f aca="false">R2035+Q2036</f>
        <v>342.1805</v>
      </c>
    </row>
    <row r="2037" s="1" customFormat="true" ht="12.8" hidden="false" customHeight="false" outlineLevel="0" collapsed="false">
      <c r="A2037" s="93" t="s">
        <v>50</v>
      </c>
      <c r="B2037" s="93" t="s">
        <v>3091</v>
      </c>
      <c r="C2037" s="135" t="s">
        <v>3107</v>
      </c>
      <c r="D2037" s="215" t="s">
        <v>3108</v>
      </c>
      <c r="E2037" s="65" t="s">
        <v>1885</v>
      </c>
      <c r="F2037" s="65" t="n">
        <v>1</v>
      </c>
      <c r="G2037" s="66" t="n">
        <v>17.1</v>
      </c>
      <c r="H2037" s="91" t="n">
        <f aca="false">G2037*0.95</f>
        <v>16.245</v>
      </c>
      <c r="I2037" s="68"/>
      <c r="J2037" s="397" t="s">
        <v>28</v>
      </c>
      <c r="K2037" s="250" t="n">
        <f aca="false">H2037/5</f>
        <v>3.249</v>
      </c>
      <c r="L2037" s="70"/>
      <c r="M2037" s="70"/>
      <c r="N2037" s="71" t="n">
        <f aca="false">O2037*G2037</f>
        <v>0</v>
      </c>
      <c r="O2037" s="327" t="n">
        <f aca="false">M2037+L2037*F2037</f>
        <v>0</v>
      </c>
      <c r="P2037" s="328" t="s">
        <v>29</v>
      </c>
      <c r="Q2037" s="62" t="n">
        <f aca="false">L2037*H2037*F2037</f>
        <v>0</v>
      </c>
      <c r="R2037" s="62" t="n">
        <f aca="false">R2036+Q2037</f>
        <v>342.1805</v>
      </c>
    </row>
    <row r="2038" s="1" customFormat="true" ht="12.8" hidden="false" customHeight="false" outlineLevel="0" collapsed="false">
      <c r="A2038" s="93" t="s">
        <v>50</v>
      </c>
      <c r="B2038" s="93" t="s">
        <v>3091</v>
      </c>
      <c r="C2038" s="135" t="s">
        <v>3109</v>
      </c>
      <c r="D2038" s="215" t="s">
        <v>3110</v>
      </c>
      <c r="E2038" s="65" t="s">
        <v>1885</v>
      </c>
      <c r="F2038" s="65" t="n">
        <v>1</v>
      </c>
      <c r="G2038" s="66" t="n">
        <v>6.85</v>
      </c>
      <c r="H2038" s="91" t="n">
        <f aca="false">G2038*0.95</f>
        <v>6.5075</v>
      </c>
      <c r="I2038" s="68"/>
      <c r="J2038" s="397" t="s">
        <v>28</v>
      </c>
      <c r="K2038" s="250" t="n">
        <f aca="false">H2038/5</f>
        <v>1.3015</v>
      </c>
      <c r="L2038" s="70"/>
      <c r="M2038" s="70"/>
      <c r="N2038" s="71" t="n">
        <f aca="false">O2038*G2038</f>
        <v>0</v>
      </c>
      <c r="O2038" s="327" t="n">
        <f aca="false">M2038+L2038*F2038</f>
        <v>0</v>
      </c>
      <c r="P2038" s="328" t="s">
        <v>29</v>
      </c>
      <c r="Q2038" s="62" t="n">
        <f aca="false">L2038*H2038*F2038</f>
        <v>0</v>
      </c>
      <c r="R2038" s="62" t="n">
        <f aca="false">R2037+Q2038</f>
        <v>342.1805</v>
      </c>
    </row>
    <row r="2039" s="1" customFormat="true" ht="12.8" hidden="false" customHeight="false" outlineLevel="0" collapsed="false">
      <c r="A2039" s="93" t="s">
        <v>50</v>
      </c>
      <c r="B2039" s="93" t="s">
        <v>3091</v>
      </c>
      <c r="C2039" s="135" t="s">
        <v>3111</v>
      </c>
      <c r="D2039" s="215" t="s">
        <v>3112</v>
      </c>
      <c r="E2039" s="65" t="s">
        <v>1885</v>
      </c>
      <c r="F2039" s="65" t="n">
        <v>1</v>
      </c>
      <c r="G2039" s="66" t="n">
        <v>8.25</v>
      </c>
      <c r="H2039" s="91" t="n">
        <f aca="false">G2039*0.95</f>
        <v>7.8375</v>
      </c>
      <c r="I2039" s="68"/>
      <c r="J2039" s="397" t="s">
        <v>28</v>
      </c>
      <c r="K2039" s="250" t="n">
        <f aca="false">H2039/5</f>
        <v>1.5675</v>
      </c>
      <c r="L2039" s="70"/>
      <c r="M2039" s="70"/>
      <c r="N2039" s="71" t="n">
        <f aca="false">O2039*G2039</f>
        <v>0</v>
      </c>
      <c r="O2039" s="327" t="n">
        <f aca="false">M2039+L2039*F2039</f>
        <v>0</v>
      </c>
      <c r="P2039" s="328" t="s">
        <v>29</v>
      </c>
      <c r="Q2039" s="62" t="n">
        <f aca="false">L2039*H2039*F2039</f>
        <v>0</v>
      </c>
      <c r="R2039" s="62" t="n">
        <f aca="false">R2038+Q2039</f>
        <v>342.1805</v>
      </c>
    </row>
    <row r="2040" s="1" customFormat="true" ht="12.8" hidden="false" customHeight="false" outlineLevel="0" collapsed="false">
      <c r="A2040" s="93" t="s">
        <v>50</v>
      </c>
      <c r="B2040" s="93" t="s">
        <v>3091</v>
      </c>
      <c r="C2040" s="135" t="s">
        <v>3113</v>
      </c>
      <c r="D2040" s="215" t="s">
        <v>3114</v>
      </c>
      <c r="E2040" s="65" t="s">
        <v>1885</v>
      </c>
      <c r="F2040" s="65" t="n">
        <v>1</v>
      </c>
      <c r="G2040" s="66" t="n">
        <v>15.5</v>
      </c>
      <c r="H2040" s="91" t="n">
        <f aca="false">G2040*0.95</f>
        <v>14.725</v>
      </c>
      <c r="I2040" s="68"/>
      <c r="J2040" s="397" t="s">
        <v>28</v>
      </c>
      <c r="K2040" s="250" t="n">
        <f aca="false">H2040/5</f>
        <v>2.945</v>
      </c>
      <c r="L2040" s="70"/>
      <c r="M2040" s="70"/>
      <c r="N2040" s="71" t="n">
        <f aca="false">O2040*G2040</f>
        <v>0</v>
      </c>
      <c r="O2040" s="327" t="n">
        <f aca="false">M2040+L2040*F2040</f>
        <v>0</v>
      </c>
      <c r="P2040" s="328" t="s">
        <v>29</v>
      </c>
      <c r="Q2040" s="62" t="n">
        <f aca="false">L2040*H2040*F2040</f>
        <v>0</v>
      </c>
      <c r="R2040" s="62" t="n">
        <f aca="false">R2039+Q2040</f>
        <v>342.1805</v>
      </c>
    </row>
    <row r="2041" s="1" customFormat="true" ht="12.8" hidden="false" customHeight="false" outlineLevel="0" collapsed="false">
      <c r="A2041" s="93" t="s">
        <v>50</v>
      </c>
      <c r="B2041" s="93" t="s">
        <v>3091</v>
      </c>
      <c r="C2041" s="95" t="s">
        <v>3115</v>
      </c>
      <c r="D2041" s="96" t="s">
        <v>3116</v>
      </c>
      <c r="E2041" s="76" t="s">
        <v>1885</v>
      </c>
      <c r="F2041" s="76" t="n">
        <v>1</v>
      </c>
      <c r="G2041" s="77" t="n">
        <v>23</v>
      </c>
      <c r="H2041" s="92" t="n">
        <f aca="false">G2041*0.95</f>
        <v>21.85</v>
      </c>
      <c r="I2041" s="79"/>
      <c r="J2041" s="398" t="s">
        <v>28</v>
      </c>
      <c r="K2041" s="252" t="n">
        <f aca="false">H2041/5</f>
        <v>4.37</v>
      </c>
      <c r="L2041" s="81"/>
      <c r="M2041" s="81"/>
      <c r="N2041" s="82" t="n">
        <f aca="false">O2041*G2041</f>
        <v>0</v>
      </c>
      <c r="O2041" s="329" t="n">
        <f aca="false">M2041+L2041*F2041</f>
        <v>0</v>
      </c>
      <c r="P2041" s="330" t="s">
        <v>29</v>
      </c>
      <c r="Q2041" s="62" t="n">
        <f aca="false">L2041*H2041*F2041</f>
        <v>0</v>
      </c>
      <c r="R2041" s="62" t="n">
        <f aca="false">R2040+Q2041</f>
        <v>342.1805</v>
      </c>
    </row>
    <row r="2042" s="1" customFormat="true" ht="12.8" hidden="false" customHeight="false" outlineLevel="0" collapsed="false">
      <c r="A2042" s="93" t="s">
        <v>50</v>
      </c>
      <c r="B2042" s="93" t="s">
        <v>3091</v>
      </c>
      <c r="C2042" s="135" t="s">
        <v>3117</v>
      </c>
      <c r="D2042" s="215" t="s">
        <v>3094</v>
      </c>
      <c r="E2042" s="65" t="s">
        <v>2430</v>
      </c>
      <c r="F2042" s="65" t="n">
        <v>1</v>
      </c>
      <c r="G2042" s="66" t="n">
        <v>31</v>
      </c>
      <c r="H2042" s="91" t="n">
        <f aca="false">G2042*0.95</f>
        <v>29.45</v>
      </c>
      <c r="I2042" s="68"/>
      <c r="J2042" s="397" t="s">
        <v>28</v>
      </c>
      <c r="K2042" s="250" t="n">
        <f aca="false">H2042/25</f>
        <v>1.178</v>
      </c>
      <c r="L2042" s="58"/>
      <c r="M2042" s="58"/>
      <c r="N2042" s="71" t="n">
        <f aca="false">O2042*G2042</f>
        <v>0</v>
      </c>
      <c r="O2042" s="327" t="n">
        <f aca="false">M2042+L2042*F2042</f>
        <v>0</v>
      </c>
      <c r="P2042" s="328" t="s">
        <v>29</v>
      </c>
      <c r="Q2042" s="62" t="n">
        <f aca="false">L2042*H2042*F2042</f>
        <v>0</v>
      </c>
      <c r="R2042" s="62" t="n">
        <f aca="false">R2041+Q2042</f>
        <v>342.1805</v>
      </c>
    </row>
    <row r="2043" s="1" customFormat="true" ht="12.8" hidden="false" customHeight="false" outlineLevel="0" collapsed="false">
      <c r="A2043" s="93" t="s">
        <v>50</v>
      </c>
      <c r="B2043" s="93" t="s">
        <v>3091</v>
      </c>
      <c r="C2043" s="95" t="s">
        <v>3118</v>
      </c>
      <c r="D2043" s="96" t="s">
        <v>3102</v>
      </c>
      <c r="E2043" s="76" t="s">
        <v>2430</v>
      </c>
      <c r="F2043" s="76" t="n">
        <v>1</v>
      </c>
      <c r="G2043" s="77" t="n">
        <v>31</v>
      </c>
      <c r="H2043" s="92" t="n">
        <f aca="false">G2043*0.95</f>
        <v>29.45</v>
      </c>
      <c r="I2043" s="79"/>
      <c r="J2043" s="398" t="s">
        <v>28</v>
      </c>
      <c r="K2043" s="252" t="n">
        <f aca="false">H2043/25</f>
        <v>1.178</v>
      </c>
      <c r="L2043" s="81"/>
      <c r="M2043" s="81"/>
      <c r="N2043" s="82" t="n">
        <f aca="false">O2043*G2043</f>
        <v>0</v>
      </c>
      <c r="O2043" s="329" t="n">
        <f aca="false">M2043+L2043*F2043</f>
        <v>0</v>
      </c>
      <c r="P2043" s="330" t="s">
        <v>29</v>
      </c>
      <c r="Q2043" s="62" t="n">
        <f aca="false">L2043*H2043*F2043</f>
        <v>0</v>
      </c>
      <c r="R2043" s="62" t="n">
        <f aca="false">R2042+Q2043</f>
        <v>342.1805</v>
      </c>
    </row>
    <row r="2044" customFormat="false" ht="22.05" hidden="false" customHeight="false" outlineLevel="0" collapsed="false">
      <c r="A2044" s="48" t="s">
        <v>50</v>
      </c>
      <c r="B2044" s="48" t="s">
        <v>3091</v>
      </c>
      <c r="D2044" s="5" t="s">
        <v>3119</v>
      </c>
      <c r="E2044" s="85"/>
      <c r="F2044" s="85"/>
      <c r="G2044" s="85"/>
      <c r="H2044" s="86"/>
      <c r="I2044" s="85"/>
      <c r="J2044" s="85"/>
      <c r="K2044" s="253"/>
      <c r="L2044" s="88"/>
      <c r="M2044" s="88"/>
      <c r="O2044" s="88"/>
      <c r="P2044" s="89"/>
      <c r="Q2044" s="62" t="n">
        <f aca="false">L2044*H2044*F2044</f>
        <v>0</v>
      </c>
      <c r="R2044" s="62" t="n">
        <f aca="false">R2043+Q2044</f>
        <v>342.1805</v>
      </c>
      <c r="S2044" s="1"/>
      <c r="T2044" s="1"/>
      <c r="U2044" s="1"/>
      <c r="V2044" s="1"/>
      <c r="W2044" s="1"/>
      <c r="X2044" s="1"/>
      <c r="Y2044" s="1"/>
    </row>
    <row r="2045" s="1" customFormat="true" ht="12.8" hidden="false" customHeight="false" outlineLevel="0" collapsed="false">
      <c r="A2045" s="93"/>
      <c r="B2045" s="93" t="s">
        <v>3091</v>
      </c>
      <c r="C2045" s="94" t="s">
        <v>3120</v>
      </c>
      <c r="D2045" s="245" t="s">
        <v>3121</v>
      </c>
      <c r="E2045" s="53" t="s">
        <v>1889</v>
      </c>
      <c r="F2045" s="53" t="n">
        <v>10</v>
      </c>
      <c r="G2045" s="54" t="n">
        <v>4</v>
      </c>
      <c r="H2045" s="90" t="n">
        <f aca="false">G2045*0.95</f>
        <v>3.8</v>
      </c>
      <c r="I2045" s="56" t="s">
        <v>115</v>
      </c>
      <c r="J2045" s="396" t="s">
        <v>28</v>
      </c>
      <c r="K2045" s="251" t="n">
        <f aca="false">H2045*2</f>
        <v>7.6</v>
      </c>
      <c r="L2045" s="58"/>
      <c r="M2045" s="58"/>
      <c r="N2045" s="59" t="n">
        <f aca="false">O2045*G2045</f>
        <v>0</v>
      </c>
      <c r="O2045" s="325" t="n">
        <f aca="false">M2045+L2045*F2045</f>
        <v>0</v>
      </c>
      <c r="P2045" s="326" t="s">
        <v>29</v>
      </c>
      <c r="Q2045" s="62" t="n">
        <f aca="false">L2045*H2045*F2045</f>
        <v>0</v>
      </c>
      <c r="R2045" s="62" t="n">
        <f aca="false">R2044+Q2045</f>
        <v>342.1805</v>
      </c>
    </row>
    <row r="2046" s="1" customFormat="true" ht="12.8" hidden="false" customHeight="false" outlineLevel="0" collapsed="false">
      <c r="A2046" s="93" t="s">
        <v>50</v>
      </c>
      <c r="B2046" s="93" t="s">
        <v>3091</v>
      </c>
      <c r="C2046" s="95" t="s">
        <v>3122</v>
      </c>
      <c r="D2046" s="96" t="s">
        <v>3123</v>
      </c>
      <c r="E2046" s="76" t="s">
        <v>1885</v>
      </c>
      <c r="F2046" s="76" t="n">
        <v>1</v>
      </c>
      <c r="G2046" s="77" t="n">
        <v>31.5</v>
      </c>
      <c r="H2046" s="92" t="n">
        <f aca="false">G2046*0.95</f>
        <v>29.925</v>
      </c>
      <c r="I2046" s="79" t="s">
        <v>115</v>
      </c>
      <c r="J2046" s="398" t="s">
        <v>28</v>
      </c>
      <c r="K2046" s="252" t="n">
        <f aca="false">H2046/5</f>
        <v>5.985</v>
      </c>
      <c r="L2046" s="81"/>
      <c r="M2046" s="81"/>
      <c r="N2046" s="82" t="n">
        <f aca="false">O2046*G2046</f>
        <v>0</v>
      </c>
      <c r="O2046" s="329" t="n">
        <f aca="false">M2046+L2046*F2046</f>
        <v>0</v>
      </c>
      <c r="P2046" s="330" t="s">
        <v>29</v>
      </c>
      <c r="Q2046" s="62" t="n">
        <f aca="false">L2046*H2046*F2046</f>
        <v>0</v>
      </c>
      <c r="R2046" s="62" t="n">
        <f aca="false">R2045+Q2046</f>
        <v>342.1805</v>
      </c>
    </row>
    <row r="2047" s="1" customFormat="true" ht="12.8" hidden="false" customHeight="false" outlineLevel="0" collapsed="false">
      <c r="A2047" s="93"/>
      <c r="B2047" s="93" t="s">
        <v>3091</v>
      </c>
      <c r="C2047" s="94" t="s">
        <v>3124</v>
      </c>
      <c r="D2047" s="245" t="s">
        <v>3125</v>
      </c>
      <c r="E2047" s="53" t="s">
        <v>1889</v>
      </c>
      <c r="F2047" s="53" t="n">
        <v>12</v>
      </c>
      <c r="G2047" s="54" t="n">
        <v>4.21</v>
      </c>
      <c r="H2047" s="90" t="n">
        <f aca="false">G2047*0.95</f>
        <v>3.9995</v>
      </c>
      <c r="I2047" s="56" t="s">
        <v>115</v>
      </c>
      <c r="J2047" s="396" t="s">
        <v>28</v>
      </c>
      <c r="K2047" s="251" t="n">
        <f aca="false">H2047*2</f>
        <v>7.999</v>
      </c>
      <c r="L2047" s="58"/>
      <c r="M2047" s="58"/>
      <c r="N2047" s="59" t="n">
        <f aca="false">O2047*G2047</f>
        <v>0</v>
      </c>
      <c r="O2047" s="325" t="n">
        <f aca="false">M2047+L2047*F2047</f>
        <v>0</v>
      </c>
      <c r="P2047" s="326" t="s">
        <v>29</v>
      </c>
      <c r="Q2047" s="62" t="n">
        <f aca="false">L2047*H2047*F2047</f>
        <v>0</v>
      </c>
      <c r="R2047" s="62" t="n">
        <f aca="false">R2046+Q2047</f>
        <v>342.1805</v>
      </c>
    </row>
    <row r="2048" s="1" customFormat="true" ht="12.8" hidden="false" customHeight="false" outlineLevel="0" collapsed="false">
      <c r="A2048" s="93" t="s">
        <v>50</v>
      </c>
      <c r="B2048" s="93" t="s">
        <v>3091</v>
      </c>
      <c r="C2048" s="95" t="s">
        <v>3126</v>
      </c>
      <c r="D2048" s="96" t="s">
        <v>3127</v>
      </c>
      <c r="E2048" s="76" t="s">
        <v>1885</v>
      </c>
      <c r="F2048" s="76" t="n">
        <v>1</v>
      </c>
      <c r="G2048" s="77" t="n">
        <v>38.5</v>
      </c>
      <c r="H2048" s="92" t="n">
        <f aca="false">G2048*0.95</f>
        <v>36.575</v>
      </c>
      <c r="I2048" s="79" t="s">
        <v>115</v>
      </c>
      <c r="J2048" s="398" t="s">
        <v>28</v>
      </c>
      <c r="K2048" s="252" t="n">
        <f aca="false">H2048/5</f>
        <v>7.315</v>
      </c>
      <c r="L2048" s="81"/>
      <c r="M2048" s="81"/>
      <c r="N2048" s="82" t="n">
        <f aca="false">O2048*G2048</f>
        <v>0</v>
      </c>
      <c r="O2048" s="329" t="n">
        <f aca="false">M2048+L2048*F2048</f>
        <v>0</v>
      </c>
      <c r="P2048" s="330" t="s">
        <v>29</v>
      </c>
      <c r="Q2048" s="62" t="n">
        <f aca="false">L2048*H2048*F2048</f>
        <v>0</v>
      </c>
      <c r="R2048" s="62" t="n">
        <f aca="false">R2047+Q2048</f>
        <v>342.1805</v>
      </c>
    </row>
    <row r="2049" s="1" customFormat="true" ht="12.8" hidden="false" customHeight="false" outlineLevel="0" collapsed="false">
      <c r="A2049" s="93" t="s">
        <v>50</v>
      </c>
      <c r="B2049" s="93" t="s">
        <v>3091</v>
      </c>
      <c r="C2049" s="95" t="s">
        <v>3128</v>
      </c>
      <c r="D2049" s="96" t="s">
        <v>3129</v>
      </c>
      <c r="E2049" s="76" t="s">
        <v>3130</v>
      </c>
      <c r="F2049" s="76" t="n">
        <v>1</v>
      </c>
      <c r="G2049" s="77" t="n">
        <v>24.47</v>
      </c>
      <c r="H2049" s="92" t="n">
        <f aca="false">G2049*0.95</f>
        <v>23.2465</v>
      </c>
      <c r="I2049" s="79"/>
      <c r="J2049" s="398" t="s">
        <v>28</v>
      </c>
      <c r="K2049" s="252" t="n">
        <f aca="false">H2049/2.5</f>
        <v>9.2986</v>
      </c>
      <c r="L2049" s="104"/>
      <c r="M2049" s="104"/>
      <c r="N2049" s="82" t="n">
        <f aca="false">O2049*G2049</f>
        <v>0</v>
      </c>
      <c r="O2049" s="329" t="n">
        <f aca="false">M2049+L2049*F2049</f>
        <v>0</v>
      </c>
      <c r="P2049" s="330" t="s">
        <v>29</v>
      </c>
      <c r="Q2049" s="62" t="n">
        <f aca="false">L2049*H2049*F2049</f>
        <v>0</v>
      </c>
      <c r="R2049" s="62" t="n">
        <f aca="false">R2048+Q2049</f>
        <v>342.1805</v>
      </c>
    </row>
    <row r="2050" s="134" customFormat="true" ht="12.8" hidden="false" customHeight="false" outlineLevel="0" collapsed="false">
      <c r="A2050" s="93"/>
      <c r="B2050" s="93" t="s">
        <v>3091</v>
      </c>
      <c r="C2050" s="135" t="s">
        <v>3131</v>
      </c>
      <c r="D2050" s="379" t="s">
        <v>3132</v>
      </c>
      <c r="E2050" s="53" t="s">
        <v>1817</v>
      </c>
      <c r="F2050" s="53" t="n">
        <v>12</v>
      </c>
      <c r="G2050" s="54" t="n">
        <v>2.3</v>
      </c>
      <c r="H2050" s="90" t="n">
        <f aca="false">G2050*0.95</f>
        <v>2.185</v>
      </c>
      <c r="I2050" s="180" t="s">
        <v>2540</v>
      </c>
      <c r="J2050" s="56" t="s">
        <v>28</v>
      </c>
      <c r="K2050" s="250" t="n">
        <f aca="false">H2050/0.25</f>
        <v>8.74</v>
      </c>
      <c r="L2050" s="58"/>
      <c r="M2050" s="58"/>
      <c r="N2050" s="59" t="n">
        <f aca="false">O2050*G2050</f>
        <v>0</v>
      </c>
      <c r="O2050" s="325" t="n">
        <f aca="false">M2050+L2050*F2050</f>
        <v>0</v>
      </c>
      <c r="P2050" s="326" t="s">
        <v>29</v>
      </c>
      <c r="Q2050" s="62" t="n">
        <f aca="false">L2050*H2050*F2050</f>
        <v>0</v>
      </c>
      <c r="R2050" s="62" t="n">
        <f aca="false">R2049+Q2050</f>
        <v>342.1805</v>
      </c>
    </row>
    <row r="2051" s="134" customFormat="true" ht="12.8" hidden="false" customHeight="false" outlineLevel="0" collapsed="false">
      <c r="A2051" s="93" t="s">
        <v>50</v>
      </c>
      <c r="B2051" s="93" t="s">
        <v>3091</v>
      </c>
      <c r="C2051" s="95" t="s">
        <v>3133</v>
      </c>
      <c r="D2051" s="385" t="s">
        <v>3134</v>
      </c>
      <c r="E2051" s="76" t="s">
        <v>1885</v>
      </c>
      <c r="F2051" s="76" t="n">
        <v>1</v>
      </c>
      <c r="G2051" s="77" t="n">
        <v>25.5</v>
      </c>
      <c r="H2051" s="92" t="n">
        <f aca="false">G2051*0.95</f>
        <v>24.225</v>
      </c>
      <c r="I2051" s="79" t="s">
        <v>2540</v>
      </c>
      <c r="J2051" s="398" t="s">
        <v>28</v>
      </c>
      <c r="K2051" s="252" t="n">
        <f aca="false">H2051/5</f>
        <v>4.845</v>
      </c>
      <c r="L2051" s="81"/>
      <c r="M2051" s="81"/>
      <c r="N2051" s="82" t="n">
        <f aca="false">O2051*G2051</f>
        <v>0</v>
      </c>
      <c r="O2051" s="329" t="n">
        <f aca="false">M2051+L2051*F2051</f>
        <v>0</v>
      </c>
      <c r="P2051" s="330" t="s">
        <v>29</v>
      </c>
      <c r="Q2051" s="62" t="n">
        <f aca="false">L2051*H2051*F2051</f>
        <v>0</v>
      </c>
      <c r="R2051" s="62" t="n">
        <f aca="false">R2050+Q2051</f>
        <v>342.1805</v>
      </c>
    </row>
    <row r="2052" s="1" customFormat="true" ht="12.8" hidden="false" customHeight="false" outlineLevel="0" collapsed="false">
      <c r="A2052" s="93" t="s">
        <v>50</v>
      </c>
      <c r="B2052" s="93" t="s">
        <v>3091</v>
      </c>
      <c r="C2052" s="95" t="s">
        <v>3135</v>
      </c>
      <c r="D2052" s="96" t="s">
        <v>3136</v>
      </c>
      <c r="E2052" s="76" t="s">
        <v>1885</v>
      </c>
      <c r="F2052" s="76" t="n">
        <v>1</v>
      </c>
      <c r="G2052" s="77" t="n">
        <v>15.05</v>
      </c>
      <c r="H2052" s="92" t="n">
        <f aca="false">G2052*0.95</f>
        <v>14.2975</v>
      </c>
      <c r="I2052" s="79" t="s">
        <v>1014</v>
      </c>
      <c r="J2052" s="398" t="s">
        <v>28</v>
      </c>
      <c r="K2052" s="252" t="n">
        <f aca="false">H2052/5</f>
        <v>2.8595</v>
      </c>
      <c r="L2052" s="104"/>
      <c r="M2052" s="104"/>
      <c r="N2052" s="82" t="n">
        <f aca="false">O2052*G2052</f>
        <v>0</v>
      </c>
      <c r="O2052" s="329" t="n">
        <f aca="false">M2052+L2052*F2052</f>
        <v>0</v>
      </c>
      <c r="P2052" s="330" t="s">
        <v>29</v>
      </c>
      <c r="Q2052" s="62" t="n">
        <f aca="false">L2052*H2052*F2052</f>
        <v>0</v>
      </c>
      <c r="R2052" s="62" t="n">
        <f aca="false">R2051+Q2052</f>
        <v>342.1805</v>
      </c>
    </row>
    <row r="2053" s="1" customFormat="true" ht="12.8" hidden="false" customHeight="false" outlineLevel="0" collapsed="false">
      <c r="A2053" s="93"/>
      <c r="B2053" s="93" t="s">
        <v>3091</v>
      </c>
      <c r="C2053" s="135" t="s">
        <v>3137</v>
      </c>
      <c r="D2053" s="215" t="s">
        <v>3138</v>
      </c>
      <c r="E2053" s="65" t="s">
        <v>1889</v>
      </c>
      <c r="F2053" s="65" t="n">
        <v>10</v>
      </c>
      <c r="G2053" s="66" t="n">
        <v>4.2</v>
      </c>
      <c r="H2053" s="91" t="n">
        <f aca="false">G2053*0.95</f>
        <v>3.99</v>
      </c>
      <c r="I2053" s="56" t="s">
        <v>115</v>
      </c>
      <c r="J2053" s="396" t="s">
        <v>28</v>
      </c>
      <c r="K2053" s="251" t="n">
        <f aca="false">H2053*2</f>
        <v>7.98</v>
      </c>
      <c r="L2053" s="58"/>
      <c r="M2053" s="58"/>
      <c r="N2053" s="71" t="n">
        <f aca="false">O2053*G2053</f>
        <v>0</v>
      </c>
      <c r="O2053" s="327" t="n">
        <f aca="false">M2053+L2053*F2053</f>
        <v>0</v>
      </c>
      <c r="P2053" s="328" t="s">
        <v>29</v>
      </c>
      <c r="Q2053" s="62" t="n">
        <f aca="false">L2053*H2053*F2053</f>
        <v>0</v>
      </c>
      <c r="R2053" s="62" t="n">
        <f aca="false">R2052+Q2053</f>
        <v>342.1805</v>
      </c>
    </row>
    <row r="2054" s="1" customFormat="true" ht="12.8" hidden="false" customHeight="false" outlineLevel="0" collapsed="false">
      <c r="A2054" s="93" t="s">
        <v>50</v>
      </c>
      <c r="B2054" s="93" t="s">
        <v>3091</v>
      </c>
      <c r="C2054" s="95" t="s">
        <v>3139</v>
      </c>
      <c r="D2054" s="96" t="s">
        <v>3140</v>
      </c>
      <c r="E2054" s="76" t="s">
        <v>1885</v>
      </c>
      <c r="F2054" s="76" t="n">
        <v>1</v>
      </c>
      <c r="G2054" s="77" t="n">
        <v>32</v>
      </c>
      <c r="H2054" s="92" t="n">
        <f aca="false">G2054*0.95</f>
        <v>30.4</v>
      </c>
      <c r="I2054" s="79" t="s">
        <v>115</v>
      </c>
      <c r="J2054" s="398" t="s">
        <v>28</v>
      </c>
      <c r="K2054" s="252" t="n">
        <f aca="false">H2054/5</f>
        <v>6.08</v>
      </c>
      <c r="L2054" s="81"/>
      <c r="M2054" s="81"/>
      <c r="N2054" s="82" t="n">
        <f aca="false">O2054*G2054</f>
        <v>0</v>
      </c>
      <c r="O2054" s="329" t="n">
        <f aca="false">M2054+L2054*F2054</f>
        <v>0</v>
      </c>
      <c r="P2054" s="330" t="s">
        <v>29</v>
      </c>
      <c r="Q2054" s="62" t="n">
        <f aca="false">L2054*H2054*F2054</f>
        <v>0</v>
      </c>
      <c r="R2054" s="62" t="n">
        <f aca="false">R2053+Q2054</f>
        <v>342.1805</v>
      </c>
    </row>
    <row r="2055" s="1" customFormat="true" ht="12.8" hidden="false" customHeight="false" outlineLevel="0" collapsed="false">
      <c r="A2055" s="93" t="s">
        <v>50</v>
      </c>
      <c r="B2055" s="93" t="s">
        <v>3091</v>
      </c>
      <c r="C2055" s="95" t="s">
        <v>3141</v>
      </c>
      <c r="D2055" s="96" t="s">
        <v>3142</v>
      </c>
      <c r="E2055" s="76" t="s">
        <v>1885</v>
      </c>
      <c r="F2055" s="76" t="n">
        <v>1</v>
      </c>
      <c r="G2055" s="77" t="n">
        <v>17.11</v>
      </c>
      <c r="H2055" s="92" t="n">
        <f aca="false">G2055*0.95</f>
        <v>16.2545</v>
      </c>
      <c r="I2055" s="79" t="s">
        <v>1014</v>
      </c>
      <c r="J2055" s="398" t="s">
        <v>28</v>
      </c>
      <c r="K2055" s="399" t="n">
        <f aca="false">H2055/5</f>
        <v>3.2509</v>
      </c>
      <c r="L2055" s="104"/>
      <c r="M2055" s="104"/>
      <c r="N2055" s="82" t="n">
        <f aca="false">O2055*G2055</f>
        <v>0</v>
      </c>
      <c r="O2055" s="329" t="n">
        <f aca="false">M2055+L2055*F2055</f>
        <v>0</v>
      </c>
      <c r="P2055" s="330" t="s">
        <v>29</v>
      </c>
      <c r="Q2055" s="62" t="n">
        <f aca="false">L2055*H2055*F2055</f>
        <v>0</v>
      </c>
      <c r="R2055" s="62" t="n">
        <f aca="false">R2054+Q2055</f>
        <v>342.1805</v>
      </c>
    </row>
    <row r="2056" s="1" customFormat="true" ht="12.8" hidden="false" customHeight="false" outlineLevel="0" collapsed="false">
      <c r="A2056" s="93"/>
      <c r="B2056" s="93" t="s">
        <v>3091</v>
      </c>
      <c r="C2056" s="95" t="s">
        <v>3143</v>
      </c>
      <c r="D2056" s="96" t="s">
        <v>3144</v>
      </c>
      <c r="E2056" s="76" t="s">
        <v>1889</v>
      </c>
      <c r="F2056" s="76" t="n">
        <v>6</v>
      </c>
      <c r="G2056" s="77" t="n">
        <v>4.05</v>
      </c>
      <c r="H2056" s="92" t="n">
        <f aca="false">G2056*0.95</f>
        <v>3.8475</v>
      </c>
      <c r="I2056" s="79"/>
      <c r="J2056" s="398" t="s">
        <v>28</v>
      </c>
      <c r="K2056" s="399" t="n">
        <f aca="false">H2056*2</f>
        <v>7.695</v>
      </c>
      <c r="L2056" s="104"/>
      <c r="M2056" s="104"/>
      <c r="N2056" s="82" t="n">
        <f aca="false">O2056*G2056</f>
        <v>0</v>
      </c>
      <c r="O2056" s="329" t="n">
        <f aca="false">M2056+L2056*F2056</f>
        <v>0</v>
      </c>
      <c r="P2056" s="330" t="s">
        <v>29</v>
      </c>
      <c r="Q2056" s="62" t="n">
        <f aca="false">L2056*H2056*F2056</f>
        <v>0</v>
      </c>
      <c r="R2056" s="62" t="n">
        <f aca="false">R2055+Q2056</f>
        <v>342.1805</v>
      </c>
    </row>
    <row r="2057" customFormat="false" ht="13.8" hidden="false" customHeight="false" outlineLevel="0" collapsed="false">
      <c r="A2057" s="48"/>
      <c r="B2057" s="48"/>
      <c r="E2057" s="88"/>
      <c r="F2057" s="88"/>
      <c r="G2057" s="88"/>
      <c r="H2057" s="338"/>
      <c r="I2057" s="88"/>
      <c r="J2057" s="88"/>
      <c r="K2057" s="88"/>
      <c r="Q2057" s="62" t="n">
        <f aca="false">L2057*H2057*F2057</f>
        <v>0</v>
      </c>
      <c r="R2057" s="62" t="n">
        <f aca="false">R2056+Q2057</f>
        <v>342.1805</v>
      </c>
      <c r="S2057" s="1"/>
      <c r="T2057" s="1"/>
      <c r="U2057" s="1"/>
      <c r="V2057" s="1"/>
      <c r="W2057" s="1"/>
      <c r="X2057" s="1"/>
      <c r="Y2057" s="1"/>
    </row>
    <row r="2058" customFormat="false" ht="33.85" hidden="false" customHeight="false" outlineLevel="0" collapsed="false">
      <c r="A2058" s="48"/>
      <c r="B2058" s="48" t="s">
        <v>3145</v>
      </c>
      <c r="D2058" s="33" t="s">
        <v>3146</v>
      </c>
      <c r="E2058" s="33"/>
      <c r="F2058" s="33"/>
      <c r="G2058" s="33"/>
      <c r="H2058" s="33"/>
      <c r="I2058" s="33"/>
      <c r="J2058" s="33"/>
      <c r="K2058" s="33"/>
      <c r="Q2058" s="62" t="n">
        <f aca="false">L2058*H2058*F2058</f>
        <v>0</v>
      </c>
      <c r="R2058" s="62" t="n">
        <f aca="false">R2057+Q2058</f>
        <v>342.1805</v>
      </c>
      <c r="S2058" s="1"/>
      <c r="T2058" s="1"/>
      <c r="U2058" s="1"/>
      <c r="V2058" s="1"/>
      <c r="W2058" s="1"/>
      <c r="X2058" s="1"/>
      <c r="Y2058" s="1"/>
    </row>
    <row r="2059" customFormat="false" ht="13.8" hidden="false" customHeight="true" outlineLevel="0" collapsed="false">
      <c r="A2059" s="117"/>
      <c r="B2059" s="117"/>
      <c r="C2059" s="7"/>
      <c r="D2059" s="7"/>
      <c r="E2059" s="34" t="s">
        <v>4</v>
      </c>
      <c r="F2059" s="35" t="s">
        <v>5</v>
      </c>
      <c r="G2059" s="36" t="s">
        <v>6</v>
      </c>
      <c r="H2059" s="37" t="s">
        <v>7</v>
      </c>
      <c r="I2059" s="38" t="s">
        <v>8</v>
      </c>
      <c r="J2059" s="39" t="s">
        <v>9</v>
      </c>
      <c r="K2059" s="264" t="s">
        <v>10</v>
      </c>
      <c r="L2059" s="41" t="s">
        <v>11</v>
      </c>
      <c r="M2059" s="41"/>
      <c r="N2059" s="41"/>
      <c r="O2059" s="41"/>
      <c r="P2059" s="41"/>
      <c r="Q2059" s="62"/>
      <c r="R2059" s="62" t="n">
        <f aca="false">R2058+Q2059</f>
        <v>342.1805</v>
      </c>
      <c r="S2059" s="1"/>
      <c r="T2059" s="1"/>
      <c r="U2059" s="1"/>
      <c r="V2059" s="1"/>
      <c r="W2059" s="1"/>
      <c r="X2059" s="1"/>
      <c r="Y2059" s="1"/>
    </row>
    <row r="2060" customFormat="false" ht="14.25" hidden="false" customHeight="true" outlineLevel="0" collapsed="false">
      <c r="A2060" s="48"/>
      <c r="B2060" s="48"/>
      <c r="C2060" s="43" t="s">
        <v>14</v>
      </c>
      <c r="D2060" s="43" t="s">
        <v>15</v>
      </c>
      <c r="E2060" s="34"/>
      <c r="F2060" s="35"/>
      <c r="G2060" s="36"/>
      <c r="H2060" s="37"/>
      <c r="I2060" s="38"/>
      <c r="J2060" s="39"/>
      <c r="K2060" s="264"/>
      <c r="L2060" s="210" t="s">
        <v>16</v>
      </c>
      <c r="M2060" s="210"/>
      <c r="N2060" s="45" t="s">
        <v>17</v>
      </c>
      <c r="O2060" s="46" t="s">
        <v>18</v>
      </c>
      <c r="P2060" s="47" t="s">
        <v>19</v>
      </c>
      <c r="Q2060" s="62"/>
      <c r="R2060" s="62" t="n">
        <f aca="false">R2059+Q2060</f>
        <v>342.1805</v>
      </c>
      <c r="S2060" s="1"/>
      <c r="T2060" s="1"/>
      <c r="U2060" s="1"/>
      <c r="V2060" s="1"/>
      <c r="W2060" s="1"/>
      <c r="X2060" s="1"/>
      <c r="Y2060" s="1"/>
    </row>
    <row r="2061" customFormat="false" ht="13.8" hidden="false" customHeight="false" outlineLevel="0" collapsed="false">
      <c r="A2061" s="48"/>
      <c r="B2061" s="48"/>
      <c r="C2061" s="43"/>
      <c r="D2061" s="43"/>
      <c r="E2061" s="34"/>
      <c r="F2061" s="35"/>
      <c r="G2061" s="36"/>
      <c r="H2061" s="37"/>
      <c r="I2061" s="38"/>
      <c r="J2061" s="39"/>
      <c r="K2061" s="264"/>
      <c r="L2061" s="210"/>
      <c r="M2061" s="210"/>
      <c r="N2061" s="45"/>
      <c r="O2061" s="46"/>
      <c r="P2061" s="47"/>
      <c r="Q2061" s="62" t="n">
        <f aca="false">L2061*H2061*F2061</f>
        <v>0</v>
      </c>
      <c r="R2061" s="62" t="n">
        <f aca="false">R2060+Q2061</f>
        <v>342.1805</v>
      </c>
      <c r="S2061" s="1"/>
      <c r="T2061" s="1"/>
      <c r="U2061" s="1"/>
      <c r="V2061" s="1"/>
      <c r="W2061" s="1"/>
      <c r="X2061" s="1"/>
      <c r="Y2061" s="1"/>
    </row>
    <row r="2062" s="1" customFormat="true" ht="13.8" hidden="false" customHeight="false" outlineLevel="0" collapsed="false">
      <c r="A2062" s="93"/>
      <c r="B2062" s="93" t="s">
        <v>3145</v>
      </c>
      <c r="C2062" s="94" t="s">
        <v>3147</v>
      </c>
      <c r="D2062" s="400" t="s">
        <v>3148</v>
      </c>
      <c r="E2062" s="53" t="s">
        <v>101</v>
      </c>
      <c r="F2062" s="53" t="n">
        <v>12</v>
      </c>
      <c r="G2062" s="54" t="n">
        <v>1.42</v>
      </c>
      <c r="H2062" s="90" t="n">
        <f aca="false">G2062*0.95</f>
        <v>1.349</v>
      </c>
      <c r="I2062" s="56" t="s">
        <v>223</v>
      </c>
      <c r="J2062" s="181" t="s">
        <v>28</v>
      </c>
      <c r="K2062" s="401"/>
      <c r="L2062" s="58"/>
      <c r="M2062" s="58"/>
      <c r="N2062" s="402" t="n">
        <f aca="false">O2062*G2062</f>
        <v>0</v>
      </c>
      <c r="O2062" s="325" t="n">
        <f aca="false">M2062+L2062*F2062</f>
        <v>0</v>
      </c>
      <c r="P2062" s="403" t="s">
        <v>29</v>
      </c>
      <c r="Q2062" s="62" t="n">
        <f aca="false">L2062*H2062*F2062</f>
        <v>0</v>
      </c>
      <c r="R2062" s="62" t="n">
        <f aca="false">R2061+Q2062</f>
        <v>342.1805</v>
      </c>
    </row>
    <row r="2063" s="1" customFormat="true" ht="13.8" hidden="false" customHeight="false" outlineLevel="0" collapsed="false">
      <c r="A2063" s="93"/>
      <c r="B2063" s="93" t="s">
        <v>3145</v>
      </c>
      <c r="C2063" s="95" t="s">
        <v>3149</v>
      </c>
      <c r="D2063" s="404" t="s">
        <v>3150</v>
      </c>
      <c r="E2063" s="76" t="s">
        <v>101</v>
      </c>
      <c r="F2063" s="76" t="n">
        <v>12</v>
      </c>
      <c r="G2063" s="77" t="n">
        <v>1.33</v>
      </c>
      <c r="H2063" s="92" t="n">
        <f aca="false">G2063*0.95</f>
        <v>1.2635</v>
      </c>
      <c r="I2063" s="79" t="s">
        <v>223</v>
      </c>
      <c r="J2063" s="185" t="s">
        <v>28</v>
      </c>
      <c r="K2063" s="405"/>
      <c r="L2063" s="81"/>
      <c r="M2063" s="81"/>
      <c r="N2063" s="406" t="n">
        <f aca="false">O2063*G2063</f>
        <v>0</v>
      </c>
      <c r="O2063" s="83" t="n">
        <f aca="false">M2063+L2063*F2063</f>
        <v>0</v>
      </c>
      <c r="P2063" s="407" t="s">
        <v>29</v>
      </c>
      <c r="Q2063" s="62" t="n">
        <f aca="false">L2063*H2063*F2063</f>
        <v>0</v>
      </c>
      <c r="R2063" s="62" t="n">
        <f aca="false">R2062+Q2063</f>
        <v>342.1805</v>
      </c>
    </row>
    <row r="2064" customFormat="false" ht="13.8" hidden="false" customHeight="false" outlineLevel="0" collapsed="false">
      <c r="A2064" s="48"/>
      <c r="B2064" s="48"/>
      <c r="Q2064" s="62" t="n">
        <f aca="false">L2064*H2064*F2064</f>
        <v>0</v>
      </c>
      <c r="R2064" s="62" t="n">
        <f aca="false">R2063+Q2064</f>
        <v>342.1805</v>
      </c>
      <c r="S2064" s="1"/>
      <c r="T2064" s="1"/>
      <c r="U2064" s="1"/>
      <c r="V2064" s="1"/>
      <c r="W2064" s="1"/>
      <c r="X2064" s="1"/>
      <c r="Y2064" s="1"/>
    </row>
    <row r="2065" customFormat="false" ht="13.8" hidden="false" customHeight="false" outlineLevel="0" collapsed="false">
      <c r="A2065" s="48"/>
      <c r="B2065" s="48"/>
      <c r="Q2065" s="62" t="n">
        <f aca="false">L2065*H2065*F2065</f>
        <v>0</v>
      </c>
      <c r="R2065" s="62" t="n">
        <f aca="false">R2064+Q2065</f>
        <v>342.1805</v>
      </c>
      <c r="S2065" s="1"/>
      <c r="T2065" s="1"/>
      <c r="U2065" s="1"/>
      <c r="V2065" s="1"/>
      <c r="W2065" s="1"/>
      <c r="X2065" s="1"/>
      <c r="Y2065" s="1"/>
    </row>
    <row r="2066" customFormat="false" ht="13.8" hidden="false" customHeight="false" outlineLevel="0" collapsed="false">
      <c r="A2066" s="48"/>
      <c r="B2066" s="48"/>
      <c r="Q2066" s="62" t="n">
        <f aca="false">L2066*H2066*F2066</f>
        <v>0</v>
      </c>
      <c r="R2066" s="62" t="n">
        <f aca="false">R2065+Q2066</f>
        <v>342.1805</v>
      </c>
      <c r="S2066" s="1"/>
      <c r="T2066" s="1"/>
      <c r="U2066" s="1"/>
      <c r="V2066" s="1"/>
      <c r="W2066" s="1"/>
      <c r="X2066" s="1"/>
      <c r="Y2066" s="1"/>
    </row>
    <row r="2067" customFormat="false" ht="33.85" hidden="false" customHeight="false" outlineLevel="0" collapsed="false">
      <c r="A2067" s="48"/>
      <c r="B2067" s="48" t="s">
        <v>3145</v>
      </c>
      <c r="D2067" s="33" t="s">
        <v>3151</v>
      </c>
      <c r="E2067" s="33"/>
      <c r="F2067" s="33"/>
      <c r="G2067" s="33"/>
      <c r="H2067" s="33"/>
      <c r="I2067" s="33"/>
      <c r="J2067" s="33"/>
      <c r="K2067" s="33"/>
      <c r="Q2067" s="62" t="n">
        <f aca="false">L2067*H2067*F2067</f>
        <v>0</v>
      </c>
      <c r="R2067" s="62" t="n">
        <f aca="false">R2066+Q2067</f>
        <v>342.1805</v>
      </c>
      <c r="S2067" s="1"/>
      <c r="T2067" s="1"/>
      <c r="U2067" s="1"/>
      <c r="V2067" s="1"/>
      <c r="W2067" s="1"/>
      <c r="X2067" s="1"/>
      <c r="Y2067" s="1"/>
    </row>
    <row r="2068" customFormat="false" ht="13.8" hidden="false" customHeight="true" outlineLevel="0" collapsed="false">
      <c r="A2068" s="117"/>
      <c r="B2068" s="117"/>
      <c r="C2068" s="7"/>
      <c r="D2068" s="7"/>
      <c r="E2068" s="34" t="s">
        <v>4</v>
      </c>
      <c r="F2068" s="35" t="s">
        <v>5</v>
      </c>
      <c r="G2068" s="36" t="s">
        <v>6</v>
      </c>
      <c r="H2068" s="37" t="s">
        <v>7</v>
      </c>
      <c r="I2068" s="38" t="s">
        <v>8</v>
      </c>
      <c r="J2068" s="39" t="s">
        <v>9</v>
      </c>
      <c r="K2068" s="408" t="s">
        <v>22</v>
      </c>
      <c r="L2068" s="41" t="s">
        <v>11</v>
      </c>
      <c r="M2068" s="41"/>
      <c r="N2068" s="41"/>
      <c r="O2068" s="41"/>
      <c r="P2068" s="41"/>
      <c r="Q2068" s="62"/>
      <c r="R2068" s="62" t="n">
        <f aca="false">R2067+Q2068</f>
        <v>342.1805</v>
      </c>
      <c r="S2068" s="1"/>
      <c r="T2068" s="1"/>
      <c r="U2068" s="1"/>
      <c r="V2068" s="1"/>
      <c r="W2068" s="1"/>
      <c r="X2068" s="1"/>
      <c r="Y2068" s="1"/>
    </row>
    <row r="2069" customFormat="false" ht="14.25" hidden="false" customHeight="true" outlineLevel="0" collapsed="false">
      <c r="A2069" s="48"/>
      <c r="B2069" s="48"/>
      <c r="C2069" s="43" t="s">
        <v>14</v>
      </c>
      <c r="D2069" s="43" t="s">
        <v>15</v>
      </c>
      <c r="E2069" s="34"/>
      <c r="F2069" s="35"/>
      <c r="G2069" s="36"/>
      <c r="H2069" s="37"/>
      <c r="I2069" s="38"/>
      <c r="J2069" s="39"/>
      <c r="K2069" s="408"/>
      <c r="L2069" s="210" t="s">
        <v>16</v>
      </c>
      <c r="M2069" s="210"/>
      <c r="N2069" s="45" t="s">
        <v>17</v>
      </c>
      <c r="O2069" s="46" t="s">
        <v>18</v>
      </c>
      <c r="P2069" s="47" t="s">
        <v>19</v>
      </c>
      <c r="Q2069" s="62"/>
      <c r="R2069" s="62" t="n">
        <f aca="false">R2068+Q2069</f>
        <v>342.1805</v>
      </c>
      <c r="S2069" s="1"/>
      <c r="T2069" s="1"/>
      <c r="U2069" s="1"/>
      <c r="V2069" s="1"/>
      <c r="W2069" s="1"/>
      <c r="X2069" s="1"/>
      <c r="Y2069" s="1"/>
    </row>
    <row r="2070" customFormat="false" ht="13.8" hidden="false" customHeight="false" outlineLevel="0" collapsed="false">
      <c r="A2070" s="48"/>
      <c r="B2070" s="48"/>
      <c r="C2070" s="43"/>
      <c r="D2070" s="43"/>
      <c r="E2070" s="34"/>
      <c r="F2070" s="35"/>
      <c r="G2070" s="36"/>
      <c r="H2070" s="37"/>
      <c r="I2070" s="38"/>
      <c r="J2070" s="39"/>
      <c r="K2070" s="408"/>
      <c r="L2070" s="210"/>
      <c r="M2070" s="210"/>
      <c r="N2070" s="45"/>
      <c r="O2070" s="46"/>
      <c r="P2070" s="47"/>
      <c r="Q2070" s="62" t="n">
        <f aca="false">L2070*H2070*F2070</f>
        <v>0</v>
      </c>
      <c r="R2070" s="62" t="n">
        <f aca="false">R2069+Q2070</f>
        <v>342.1805</v>
      </c>
      <c r="S2070" s="1"/>
      <c r="T2070" s="1"/>
      <c r="U2070" s="1"/>
      <c r="V2070" s="1"/>
      <c r="W2070" s="1"/>
      <c r="X2070" s="1"/>
      <c r="Y2070" s="1"/>
    </row>
    <row r="2071" customFormat="false" ht="22.05" hidden="false" customHeight="false" outlineLevel="0" collapsed="false">
      <c r="A2071" s="48"/>
      <c r="B2071" s="48" t="s">
        <v>3145</v>
      </c>
      <c r="D2071" s="5" t="s">
        <v>3152</v>
      </c>
      <c r="E2071" s="5"/>
      <c r="F2071" s="5"/>
      <c r="G2071" s="5"/>
      <c r="H2071" s="206"/>
      <c r="I2071" s="5"/>
      <c r="J2071" s="5"/>
      <c r="K2071" s="5"/>
      <c r="L2071" s="5"/>
      <c r="M2071" s="5"/>
      <c r="N2071" s="5"/>
      <c r="O2071" s="5"/>
      <c r="P2071" s="5"/>
      <c r="Q2071" s="62" t="n">
        <f aca="false">L2071*H2071*F2071</f>
        <v>0</v>
      </c>
      <c r="R2071" s="62" t="n">
        <f aca="false">R2070+Q2071</f>
        <v>342.1805</v>
      </c>
      <c r="S2071" s="1"/>
      <c r="T2071" s="1"/>
      <c r="U2071" s="1"/>
      <c r="V2071" s="1"/>
      <c r="W2071" s="1"/>
      <c r="X2071" s="1"/>
      <c r="Y2071" s="1"/>
    </row>
    <row r="2072" s="1" customFormat="true" ht="12.8" hidden="false" customHeight="false" outlineLevel="0" collapsed="false">
      <c r="A2072" s="93"/>
      <c r="B2072" s="93" t="s">
        <v>3145</v>
      </c>
      <c r="C2072" s="94" t="s">
        <v>3153</v>
      </c>
      <c r="D2072" s="245" t="s">
        <v>3154</v>
      </c>
      <c r="E2072" s="53" t="s">
        <v>126</v>
      </c>
      <c r="F2072" s="53" t="n">
        <v>10</v>
      </c>
      <c r="G2072" s="54" t="n">
        <v>0.89</v>
      </c>
      <c r="H2072" s="90" t="n">
        <f aca="false">G2072*0.95</f>
        <v>0.8455</v>
      </c>
      <c r="I2072" s="56" t="s">
        <v>205</v>
      </c>
      <c r="J2072" s="56" t="s">
        <v>28</v>
      </c>
      <c r="K2072" s="409"/>
      <c r="L2072" s="58"/>
      <c r="M2072" s="58"/>
      <c r="N2072" s="59" t="n">
        <f aca="false">O2072*G2072</f>
        <v>0</v>
      </c>
      <c r="O2072" s="325" t="n">
        <f aca="false">M2072+L2072*F2072</f>
        <v>0</v>
      </c>
      <c r="P2072" s="326" t="s">
        <v>29</v>
      </c>
      <c r="Q2072" s="62" t="n">
        <f aca="false">L2072*H2072*F2072</f>
        <v>0</v>
      </c>
      <c r="R2072" s="62" t="n">
        <f aca="false">R2071+Q2072</f>
        <v>342.1805</v>
      </c>
    </row>
    <row r="2073" s="1" customFormat="true" ht="12.8" hidden="false" customHeight="false" outlineLevel="0" collapsed="false">
      <c r="A2073" s="93"/>
      <c r="B2073" s="93" t="s">
        <v>3145</v>
      </c>
      <c r="C2073" s="95" t="s">
        <v>3155</v>
      </c>
      <c r="D2073" s="96" t="s">
        <v>3156</v>
      </c>
      <c r="E2073" s="76" t="s">
        <v>126</v>
      </c>
      <c r="F2073" s="76" t="n">
        <v>10</v>
      </c>
      <c r="G2073" s="77" t="n">
        <v>0.85</v>
      </c>
      <c r="H2073" s="92" t="n">
        <f aca="false">G2073*0.95</f>
        <v>0.8075</v>
      </c>
      <c r="I2073" s="79" t="s">
        <v>205</v>
      </c>
      <c r="J2073" s="79" t="s">
        <v>28</v>
      </c>
      <c r="K2073" s="409"/>
      <c r="L2073" s="81"/>
      <c r="M2073" s="81"/>
      <c r="N2073" s="82" t="n">
        <f aca="false">O2073*G2073</f>
        <v>0</v>
      </c>
      <c r="O2073" s="329" t="n">
        <f aca="false">M2073+L2073*F2073</f>
        <v>0</v>
      </c>
      <c r="P2073" s="330" t="s">
        <v>29</v>
      </c>
      <c r="Q2073" s="62" t="n">
        <f aca="false">L2073*H2073*F2073</f>
        <v>0</v>
      </c>
      <c r="R2073" s="62" t="n">
        <f aca="false">R2072+Q2073</f>
        <v>342.1805</v>
      </c>
    </row>
    <row r="2074" s="1" customFormat="true" ht="12.8" hidden="false" customHeight="false" outlineLevel="0" collapsed="false">
      <c r="A2074" s="93"/>
      <c r="B2074" s="93" t="s">
        <v>3145</v>
      </c>
      <c r="C2074" s="94" t="s">
        <v>3157</v>
      </c>
      <c r="D2074" s="245" t="s">
        <v>3158</v>
      </c>
      <c r="E2074" s="53" t="s">
        <v>26</v>
      </c>
      <c r="F2074" s="53" t="n">
        <v>10</v>
      </c>
      <c r="G2074" s="54" t="n">
        <v>0.7</v>
      </c>
      <c r="H2074" s="90" t="n">
        <f aca="false">G2074*0.95</f>
        <v>0.665</v>
      </c>
      <c r="I2074" s="56" t="s">
        <v>205</v>
      </c>
      <c r="J2074" s="56" t="s">
        <v>28</v>
      </c>
      <c r="K2074" s="410"/>
      <c r="L2074" s="58"/>
      <c r="M2074" s="58"/>
      <c r="N2074" s="59" t="n">
        <f aca="false">O2074*G2074</f>
        <v>0</v>
      </c>
      <c r="O2074" s="325" t="n">
        <f aca="false">M2074+L2074*F2074</f>
        <v>0</v>
      </c>
      <c r="P2074" s="326" t="s">
        <v>29</v>
      </c>
      <c r="Q2074" s="62" t="n">
        <f aca="false">L2074*H2074*F2074</f>
        <v>0</v>
      </c>
      <c r="R2074" s="62" t="n">
        <f aca="false">R2073+Q2074</f>
        <v>342.1805</v>
      </c>
    </row>
    <row r="2075" s="1" customFormat="true" ht="12.8" hidden="false" customHeight="false" outlineLevel="0" collapsed="false">
      <c r="A2075" s="93"/>
      <c r="B2075" s="93" t="s">
        <v>3145</v>
      </c>
      <c r="C2075" s="135" t="s">
        <v>3159</v>
      </c>
      <c r="D2075" s="215" t="s">
        <v>3160</v>
      </c>
      <c r="E2075" s="65" t="s">
        <v>26</v>
      </c>
      <c r="F2075" s="65" t="n">
        <v>10</v>
      </c>
      <c r="G2075" s="66" t="n">
        <v>0.7</v>
      </c>
      <c r="H2075" s="91" t="n">
        <f aca="false">G2075*0.95</f>
        <v>0.665</v>
      </c>
      <c r="I2075" s="68" t="s">
        <v>205</v>
      </c>
      <c r="J2075" s="68" t="s">
        <v>28</v>
      </c>
      <c r="K2075" s="411"/>
      <c r="L2075" s="81"/>
      <c r="M2075" s="81"/>
      <c r="N2075" s="71" t="n">
        <f aca="false">O2075*G2075</f>
        <v>0</v>
      </c>
      <c r="O2075" s="327" t="n">
        <f aca="false">M2075+L2075*F2075</f>
        <v>0</v>
      </c>
      <c r="P2075" s="328" t="s">
        <v>29</v>
      </c>
      <c r="Q2075" s="62" t="n">
        <f aca="false">L2075*H2075*F2075</f>
        <v>0</v>
      </c>
      <c r="R2075" s="62" t="n">
        <f aca="false">R2074+Q2075</f>
        <v>342.1805</v>
      </c>
    </row>
    <row r="2076" s="1" customFormat="true" ht="12.8" hidden="false" customHeight="false" outlineLevel="0" collapsed="false">
      <c r="A2076" s="93"/>
      <c r="B2076" s="93" t="s">
        <v>3145</v>
      </c>
      <c r="C2076" s="94" t="s">
        <v>3161</v>
      </c>
      <c r="D2076" s="245" t="s">
        <v>3162</v>
      </c>
      <c r="E2076" s="53" t="s">
        <v>101</v>
      </c>
      <c r="F2076" s="53" t="n">
        <v>6</v>
      </c>
      <c r="G2076" s="54" t="n">
        <v>2.9</v>
      </c>
      <c r="H2076" s="90" t="n">
        <f aca="false">G2076*0.95</f>
        <v>2.755</v>
      </c>
      <c r="I2076" s="56" t="s">
        <v>205</v>
      </c>
      <c r="J2076" s="56" t="s">
        <v>28</v>
      </c>
      <c r="K2076" s="410"/>
      <c r="L2076" s="58"/>
      <c r="M2076" s="58"/>
      <c r="N2076" s="59" t="n">
        <f aca="false">O2076*G2076</f>
        <v>0</v>
      </c>
      <c r="O2076" s="325" t="n">
        <f aca="false">M2076+L2076*F2076</f>
        <v>0</v>
      </c>
      <c r="P2076" s="326" t="s">
        <v>29</v>
      </c>
      <c r="Q2076" s="62" t="n">
        <f aca="false">L2076*H2076*F2076</f>
        <v>0</v>
      </c>
      <c r="R2076" s="62" t="n">
        <f aca="false">R2075+Q2076</f>
        <v>342.1805</v>
      </c>
    </row>
    <row r="2077" s="1" customFormat="true" ht="12.8" hidden="false" customHeight="false" outlineLevel="0" collapsed="false">
      <c r="A2077" s="93"/>
      <c r="B2077" s="93" t="s">
        <v>3145</v>
      </c>
      <c r="C2077" s="135" t="s">
        <v>3163</v>
      </c>
      <c r="D2077" s="215" t="s">
        <v>3164</v>
      </c>
      <c r="E2077" s="65" t="s">
        <v>101</v>
      </c>
      <c r="F2077" s="65" t="n">
        <v>12</v>
      </c>
      <c r="G2077" s="66" t="n">
        <v>2</v>
      </c>
      <c r="H2077" s="91" t="n">
        <f aca="false">G2077*0.95</f>
        <v>1.9</v>
      </c>
      <c r="I2077" s="68" t="s">
        <v>205</v>
      </c>
      <c r="J2077" s="68" t="s">
        <v>28</v>
      </c>
      <c r="K2077" s="412"/>
      <c r="L2077" s="70"/>
      <c r="M2077" s="70"/>
      <c r="N2077" s="71" t="n">
        <f aca="false">O2077*G2077</f>
        <v>0</v>
      </c>
      <c r="O2077" s="327" t="n">
        <f aca="false">M2077+L2077*F2077</f>
        <v>0</v>
      </c>
      <c r="P2077" s="328" t="s">
        <v>29</v>
      </c>
      <c r="Q2077" s="62" t="n">
        <f aca="false">L2077*H2077*F2077</f>
        <v>0</v>
      </c>
      <c r="R2077" s="62" t="n">
        <f aca="false">R2076+Q2077</f>
        <v>342.1805</v>
      </c>
    </row>
    <row r="2078" s="1" customFormat="true" ht="12.8" hidden="false" customHeight="false" outlineLevel="0" collapsed="false">
      <c r="A2078" s="93"/>
      <c r="B2078" s="93" t="s">
        <v>3145</v>
      </c>
      <c r="C2078" s="135" t="s">
        <v>3165</v>
      </c>
      <c r="D2078" s="215" t="s">
        <v>3166</v>
      </c>
      <c r="E2078" s="65" t="s">
        <v>101</v>
      </c>
      <c r="F2078" s="65" t="n">
        <v>6</v>
      </c>
      <c r="G2078" s="66" t="n">
        <v>1.52</v>
      </c>
      <c r="H2078" s="91" t="n">
        <f aca="false">G2078*0.95</f>
        <v>1.444</v>
      </c>
      <c r="I2078" s="68" t="s">
        <v>205</v>
      </c>
      <c r="J2078" s="68" t="s">
        <v>28</v>
      </c>
      <c r="K2078" s="412"/>
      <c r="L2078" s="70"/>
      <c r="M2078" s="70"/>
      <c r="N2078" s="71" t="n">
        <f aca="false">O2078*G2078</f>
        <v>0</v>
      </c>
      <c r="O2078" s="327" t="n">
        <f aca="false">M2078+L2078*F2078</f>
        <v>0</v>
      </c>
      <c r="P2078" s="328" t="s">
        <v>29</v>
      </c>
      <c r="Q2078" s="62" t="n">
        <f aca="false">L2078*H2078*F2078</f>
        <v>0</v>
      </c>
      <c r="R2078" s="62" t="n">
        <f aca="false">R2077+Q2078</f>
        <v>342.1805</v>
      </c>
    </row>
    <row r="2079" s="1" customFormat="true" ht="12.8" hidden="false" customHeight="false" outlineLevel="0" collapsed="false">
      <c r="A2079" s="93"/>
      <c r="B2079" s="93" t="s">
        <v>3145</v>
      </c>
      <c r="C2079" s="135" t="s">
        <v>3167</v>
      </c>
      <c r="D2079" s="215" t="s">
        <v>3168</v>
      </c>
      <c r="E2079" s="65" t="s">
        <v>101</v>
      </c>
      <c r="F2079" s="65" t="n">
        <v>6</v>
      </c>
      <c r="G2079" s="66" t="n">
        <v>1.59</v>
      </c>
      <c r="H2079" s="91" t="n">
        <f aca="false">G2079*0.95</f>
        <v>1.5105</v>
      </c>
      <c r="I2079" s="68" t="s">
        <v>205</v>
      </c>
      <c r="J2079" s="68" t="s">
        <v>28</v>
      </c>
      <c r="K2079" s="412"/>
      <c r="L2079" s="70"/>
      <c r="M2079" s="70"/>
      <c r="N2079" s="71" t="n">
        <f aca="false">O2079*G2079</f>
        <v>0</v>
      </c>
      <c r="O2079" s="327" t="n">
        <f aca="false">M2079+L2079*F2079</f>
        <v>0</v>
      </c>
      <c r="P2079" s="328" t="s">
        <v>29</v>
      </c>
      <c r="Q2079" s="62" t="n">
        <f aca="false">L2079*H2079*F2079</f>
        <v>0</v>
      </c>
      <c r="R2079" s="62" t="n">
        <f aca="false">R2078+Q2079</f>
        <v>342.1805</v>
      </c>
    </row>
    <row r="2080" s="1" customFormat="true" ht="12.8" hidden="false" customHeight="false" outlineLevel="0" collapsed="false">
      <c r="A2080" s="93"/>
      <c r="B2080" s="93" t="s">
        <v>3145</v>
      </c>
      <c r="C2080" s="135" t="s">
        <v>3169</v>
      </c>
      <c r="D2080" s="215" t="s">
        <v>3170</v>
      </c>
      <c r="E2080" s="65" t="s">
        <v>101</v>
      </c>
      <c r="F2080" s="65" t="n">
        <v>6</v>
      </c>
      <c r="G2080" s="66" t="n">
        <v>1.65</v>
      </c>
      <c r="H2080" s="91" t="n">
        <f aca="false">G2080*0.95</f>
        <v>1.5675</v>
      </c>
      <c r="I2080" s="68" t="s">
        <v>205</v>
      </c>
      <c r="J2080" s="68" t="s">
        <v>28</v>
      </c>
      <c r="K2080" s="412"/>
      <c r="L2080" s="70"/>
      <c r="M2080" s="70"/>
      <c r="N2080" s="71" t="n">
        <f aca="false">O2080*G2080</f>
        <v>0</v>
      </c>
      <c r="O2080" s="327" t="n">
        <f aca="false">M2080+L2080*F2080</f>
        <v>0</v>
      </c>
      <c r="P2080" s="328" t="s">
        <v>29</v>
      </c>
      <c r="Q2080" s="62" t="n">
        <f aca="false">L2080*H2080*F2080</f>
        <v>0</v>
      </c>
      <c r="R2080" s="62" t="n">
        <f aca="false">R2079+Q2080</f>
        <v>342.1805</v>
      </c>
    </row>
    <row r="2081" s="1" customFormat="true" ht="12.8" hidden="false" customHeight="false" outlineLevel="0" collapsed="false">
      <c r="A2081" s="93"/>
      <c r="B2081" s="93" t="s">
        <v>3145</v>
      </c>
      <c r="C2081" s="135" t="s">
        <v>3171</v>
      </c>
      <c r="D2081" s="215" t="s">
        <v>3172</v>
      </c>
      <c r="E2081" s="65" t="s">
        <v>101</v>
      </c>
      <c r="F2081" s="65" t="n">
        <v>12</v>
      </c>
      <c r="G2081" s="66" t="n">
        <v>1.59</v>
      </c>
      <c r="H2081" s="91" t="n">
        <f aca="false">G2081*0.95</f>
        <v>1.5105</v>
      </c>
      <c r="I2081" s="68" t="s">
        <v>205</v>
      </c>
      <c r="J2081" s="68" t="s">
        <v>28</v>
      </c>
      <c r="K2081" s="412"/>
      <c r="L2081" s="70"/>
      <c r="M2081" s="70"/>
      <c r="N2081" s="71" t="n">
        <f aca="false">O2081*G2081</f>
        <v>0</v>
      </c>
      <c r="O2081" s="327" t="n">
        <f aca="false">M2081+L2081*F2081</f>
        <v>0</v>
      </c>
      <c r="P2081" s="328" t="s">
        <v>29</v>
      </c>
      <c r="Q2081" s="62" t="n">
        <f aca="false">L2081*H2081*F2081</f>
        <v>0</v>
      </c>
      <c r="R2081" s="62" t="n">
        <f aca="false">R2080+Q2081</f>
        <v>342.1805</v>
      </c>
    </row>
    <row r="2082" s="1" customFormat="true" ht="12.8" hidden="false" customHeight="false" outlineLevel="0" collapsed="false">
      <c r="A2082" s="93"/>
      <c r="B2082" s="93" t="s">
        <v>3145</v>
      </c>
      <c r="C2082" s="135" t="s">
        <v>3173</v>
      </c>
      <c r="D2082" s="215" t="s">
        <v>3174</v>
      </c>
      <c r="E2082" s="65" t="s">
        <v>101</v>
      </c>
      <c r="F2082" s="65" t="n">
        <v>12</v>
      </c>
      <c r="G2082" s="66" t="n">
        <v>2.4</v>
      </c>
      <c r="H2082" s="91" t="n">
        <f aca="false">G2082*0.95</f>
        <v>2.28</v>
      </c>
      <c r="I2082" s="68" t="s">
        <v>205</v>
      </c>
      <c r="J2082" s="68" t="s">
        <v>28</v>
      </c>
      <c r="K2082" s="412"/>
      <c r="L2082" s="70"/>
      <c r="M2082" s="70"/>
      <c r="N2082" s="71" t="n">
        <f aca="false">O2082*G2082</f>
        <v>0</v>
      </c>
      <c r="O2082" s="327" t="n">
        <f aca="false">M2082+L2082*F2082</f>
        <v>0</v>
      </c>
      <c r="P2082" s="328" t="s">
        <v>29</v>
      </c>
      <c r="Q2082" s="62" t="n">
        <f aca="false">L2082*H2082*F2082</f>
        <v>0</v>
      </c>
      <c r="R2082" s="62" t="n">
        <f aca="false">R2081+Q2082</f>
        <v>342.1805</v>
      </c>
    </row>
    <row r="2083" s="1" customFormat="true" ht="12.8" hidden="false" customHeight="false" outlineLevel="0" collapsed="false">
      <c r="A2083" s="93"/>
      <c r="B2083" s="93" t="s">
        <v>3145</v>
      </c>
      <c r="C2083" s="135" t="s">
        <v>3175</v>
      </c>
      <c r="D2083" s="215" t="s">
        <v>3176</v>
      </c>
      <c r="E2083" s="65" t="s">
        <v>101</v>
      </c>
      <c r="F2083" s="65" t="n">
        <v>6</v>
      </c>
      <c r="G2083" s="66" t="n">
        <v>1.44</v>
      </c>
      <c r="H2083" s="91" t="n">
        <f aca="false">G2083*0.95</f>
        <v>1.368</v>
      </c>
      <c r="I2083" s="68" t="s">
        <v>205</v>
      </c>
      <c r="J2083" s="68" t="s">
        <v>28</v>
      </c>
      <c r="K2083" s="412"/>
      <c r="L2083" s="70"/>
      <c r="M2083" s="70"/>
      <c r="N2083" s="71" t="n">
        <f aca="false">O2083*G2083</f>
        <v>0</v>
      </c>
      <c r="O2083" s="327" t="n">
        <f aca="false">M2083+L2083*F2083</f>
        <v>0</v>
      </c>
      <c r="P2083" s="328" t="s">
        <v>29</v>
      </c>
      <c r="Q2083" s="62" t="n">
        <f aca="false">L2083*H2083*F2083</f>
        <v>0</v>
      </c>
      <c r="R2083" s="62" t="n">
        <f aca="false">R2082+Q2083</f>
        <v>342.1805</v>
      </c>
    </row>
    <row r="2084" s="1" customFormat="true" ht="12.8" hidden="false" customHeight="false" outlineLevel="0" collapsed="false">
      <c r="A2084" s="93"/>
      <c r="B2084" s="93" t="s">
        <v>3145</v>
      </c>
      <c r="C2084" s="135" t="s">
        <v>3177</v>
      </c>
      <c r="D2084" s="215" t="s">
        <v>3178</v>
      </c>
      <c r="E2084" s="65" t="s">
        <v>101</v>
      </c>
      <c r="F2084" s="65" t="n">
        <v>6</v>
      </c>
      <c r="G2084" s="66" t="n">
        <v>1.75</v>
      </c>
      <c r="H2084" s="91" t="n">
        <f aca="false">G2084*0.95</f>
        <v>1.6625</v>
      </c>
      <c r="I2084" s="68" t="s">
        <v>205</v>
      </c>
      <c r="J2084" s="68" t="s">
        <v>28</v>
      </c>
      <c r="K2084" s="412"/>
      <c r="L2084" s="70"/>
      <c r="M2084" s="70"/>
      <c r="N2084" s="71" t="n">
        <f aca="false">O2084*G2084</f>
        <v>0</v>
      </c>
      <c r="O2084" s="327" t="n">
        <f aca="false">M2084+L2084*F2084</f>
        <v>0</v>
      </c>
      <c r="P2084" s="328" t="s">
        <v>29</v>
      </c>
      <c r="Q2084" s="62" t="n">
        <f aca="false">L2084*H2084*F2084</f>
        <v>0</v>
      </c>
      <c r="R2084" s="62" t="n">
        <f aca="false">R2083+Q2084</f>
        <v>342.1805</v>
      </c>
    </row>
    <row r="2085" s="1" customFormat="true" ht="12.8" hidden="false" customHeight="false" outlineLevel="0" collapsed="false">
      <c r="A2085" s="93"/>
      <c r="B2085" s="93" t="s">
        <v>3145</v>
      </c>
      <c r="C2085" s="135" t="s">
        <v>3179</v>
      </c>
      <c r="D2085" s="215" t="s">
        <v>3180</v>
      </c>
      <c r="E2085" s="65" t="s">
        <v>101</v>
      </c>
      <c r="F2085" s="65" t="n">
        <v>6</v>
      </c>
      <c r="G2085" s="66" t="n">
        <v>1.55</v>
      </c>
      <c r="H2085" s="91" t="n">
        <f aca="false">G2085*0.95</f>
        <v>1.4725</v>
      </c>
      <c r="I2085" s="68" t="s">
        <v>205</v>
      </c>
      <c r="J2085" s="68" t="s">
        <v>28</v>
      </c>
      <c r="K2085" s="412"/>
      <c r="L2085" s="70"/>
      <c r="M2085" s="70"/>
      <c r="N2085" s="71" t="n">
        <f aca="false">O2085*G2085</f>
        <v>0</v>
      </c>
      <c r="O2085" s="327" t="n">
        <f aca="false">M2085+L2085*F2085</f>
        <v>0</v>
      </c>
      <c r="P2085" s="328" t="s">
        <v>29</v>
      </c>
      <c r="Q2085" s="62" t="n">
        <f aca="false">L2085*H2085*F2085</f>
        <v>0</v>
      </c>
      <c r="R2085" s="62" t="n">
        <f aca="false">R2084+Q2085</f>
        <v>342.1805</v>
      </c>
    </row>
    <row r="2086" s="1" customFormat="true" ht="12.8" hidden="false" customHeight="false" outlineLevel="0" collapsed="false">
      <c r="A2086" s="93"/>
      <c r="B2086" s="93" t="s">
        <v>3145</v>
      </c>
      <c r="C2086" s="135" t="s">
        <v>3181</v>
      </c>
      <c r="D2086" s="215" t="s">
        <v>3182</v>
      </c>
      <c r="E2086" s="65" t="s">
        <v>101</v>
      </c>
      <c r="F2086" s="65" t="n">
        <v>6</v>
      </c>
      <c r="G2086" s="66" t="n">
        <v>1.82</v>
      </c>
      <c r="H2086" s="91" t="n">
        <f aca="false">G2086*0.95</f>
        <v>1.729</v>
      </c>
      <c r="I2086" s="68" t="s">
        <v>205</v>
      </c>
      <c r="J2086" s="68" t="s">
        <v>28</v>
      </c>
      <c r="K2086" s="412"/>
      <c r="L2086" s="70"/>
      <c r="M2086" s="70"/>
      <c r="N2086" s="71" t="n">
        <f aca="false">O2086*G2086</f>
        <v>0</v>
      </c>
      <c r="O2086" s="327" t="n">
        <f aca="false">M2086+L2086*F2086</f>
        <v>0</v>
      </c>
      <c r="P2086" s="328" t="s">
        <v>29</v>
      </c>
      <c r="Q2086" s="62" t="n">
        <f aca="false">L2086*H2086*F2086</f>
        <v>0</v>
      </c>
      <c r="R2086" s="62" t="n">
        <f aca="false">R2085+Q2086</f>
        <v>342.1805</v>
      </c>
    </row>
    <row r="2087" s="1" customFormat="true" ht="12.8" hidden="false" customHeight="false" outlineLevel="0" collapsed="false">
      <c r="A2087" s="93"/>
      <c r="B2087" s="93" t="s">
        <v>3145</v>
      </c>
      <c r="C2087" s="135" t="s">
        <v>3183</v>
      </c>
      <c r="D2087" s="215" t="s">
        <v>3184</v>
      </c>
      <c r="E2087" s="65" t="s">
        <v>101</v>
      </c>
      <c r="F2087" s="65" t="n">
        <v>12</v>
      </c>
      <c r="G2087" s="66" t="n">
        <v>1.65</v>
      </c>
      <c r="H2087" s="91" t="n">
        <f aca="false">G2087*0.95</f>
        <v>1.5675</v>
      </c>
      <c r="I2087" s="68" t="s">
        <v>205</v>
      </c>
      <c r="J2087" s="68" t="s">
        <v>28</v>
      </c>
      <c r="K2087" s="412"/>
      <c r="L2087" s="70"/>
      <c r="M2087" s="70"/>
      <c r="N2087" s="71" t="n">
        <f aca="false">O2087*G2087</f>
        <v>0</v>
      </c>
      <c r="O2087" s="327" t="n">
        <f aca="false">M2087+L2087*F2087</f>
        <v>0</v>
      </c>
      <c r="P2087" s="328" t="s">
        <v>29</v>
      </c>
      <c r="Q2087" s="62" t="n">
        <f aca="false">L2087*H2087*F2087</f>
        <v>0</v>
      </c>
      <c r="R2087" s="62" t="n">
        <f aca="false">R2086+Q2087</f>
        <v>342.1805</v>
      </c>
    </row>
    <row r="2088" s="1" customFormat="true" ht="12.8" hidden="false" customHeight="false" outlineLevel="0" collapsed="false">
      <c r="A2088" s="93"/>
      <c r="B2088" s="93" t="s">
        <v>3145</v>
      </c>
      <c r="C2088" s="95" t="s">
        <v>3185</v>
      </c>
      <c r="D2088" s="96" t="s">
        <v>3186</v>
      </c>
      <c r="E2088" s="76" t="s">
        <v>101</v>
      </c>
      <c r="F2088" s="76" t="n">
        <v>12</v>
      </c>
      <c r="G2088" s="77" t="n">
        <v>1.35</v>
      </c>
      <c r="H2088" s="92" t="n">
        <f aca="false">G2088*0.95</f>
        <v>1.2825</v>
      </c>
      <c r="I2088" s="79" t="s">
        <v>205</v>
      </c>
      <c r="J2088" s="79" t="s">
        <v>28</v>
      </c>
      <c r="K2088" s="411"/>
      <c r="L2088" s="81"/>
      <c r="M2088" s="81"/>
      <c r="N2088" s="82" t="n">
        <f aca="false">O2088*G2088</f>
        <v>0</v>
      </c>
      <c r="O2088" s="329" t="n">
        <f aca="false">M2088+L2088*F2088</f>
        <v>0</v>
      </c>
      <c r="P2088" s="330" t="s">
        <v>29</v>
      </c>
      <c r="Q2088" s="62" t="n">
        <f aca="false">L2088*H2088*F2088</f>
        <v>0</v>
      </c>
      <c r="R2088" s="62" t="n">
        <f aca="false">R2087+Q2088</f>
        <v>342.1805</v>
      </c>
    </row>
    <row r="2089" customFormat="false" ht="22.05" hidden="false" customHeight="false" outlineLevel="0" collapsed="false">
      <c r="A2089" s="48" t="s">
        <v>123</v>
      </c>
      <c r="B2089" s="48" t="s">
        <v>3145</v>
      </c>
      <c r="D2089" s="5" t="s">
        <v>3187</v>
      </c>
      <c r="E2089" s="85"/>
      <c r="F2089" s="85"/>
      <c r="G2089" s="85"/>
      <c r="H2089" s="86"/>
      <c r="I2089" s="85"/>
      <c r="J2089" s="85"/>
      <c r="K2089" s="85"/>
      <c r="L2089" s="88"/>
      <c r="M2089" s="88"/>
      <c r="N2089" s="88"/>
      <c r="O2089" s="88"/>
      <c r="P2089" s="89"/>
      <c r="Q2089" s="62" t="n">
        <f aca="false">L2089*H2089*F2089</f>
        <v>0</v>
      </c>
      <c r="R2089" s="62" t="n">
        <f aca="false">R2088+Q2089</f>
        <v>342.1805</v>
      </c>
      <c r="S2089" s="1"/>
      <c r="T2089" s="1"/>
      <c r="U2089" s="1"/>
      <c r="V2089" s="1"/>
      <c r="W2089" s="1"/>
      <c r="X2089" s="1"/>
      <c r="Y2089" s="1"/>
    </row>
    <row r="2090" s="134" customFormat="true" ht="12.8" hidden="false" customHeight="false" outlineLevel="0" collapsed="false">
      <c r="A2090" s="93" t="s">
        <v>123</v>
      </c>
      <c r="B2090" s="93" t="s">
        <v>3145</v>
      </c>
      <c r="C2090" s="94" t="s">
        <v>3188</v>
      </c>
      <c r="D2090" s="245" t="s">
        <v>3189</v>
      </c>
      <c r="E2090" s="53" t="s">
        <v>65</v>
      </c>
      <c r="F2090" s="53" t="n">
        <v>6</v>
      </c>
      <c r="G2090" s="54" t="n">
        <v>1.57</v>
      </c>
      <c r="H2090" s="90" t="n">
        <f aca="false">G2090*0.95</f>
        <v>1.4915</v>
      </c>
      <c r="I2090" s="56" t="s">
        <v>127</v>
      </c>
      <c r="J2090" s="56" t="s">
        <v>28</v>
      </c>
      <c r="K2090" s="343" t="n">
        <v>0.25</v>
      </c>
      <c r="L2090" s="58"/>
      <c r="M2090" s="58"/>
      <c r="N2090" s="59" t="n">
        <f aca="false">O2090*G2090</f>
        <v>0</v>
      </c>
      <c r="O2090" s="325" t="n">
        <f aca="false">M2090+L2090*F2090</f>
        <v>0</v>
      </c>
      <c r="P2090" s="326" t="s">
        <v>29</v>
      </c>
      <c r="Q2090" s="62" t="n">
        <f aca="false">L2090*H2090*F2090</f>
        <v>0</v>
      </c>
      <c r="R2090" s="62" t="n">
        <f aca="false">R2089+Q2090</f>
        <v>342.1805</v>
      </c>
    </row>
    <row r="2091" s="134" customFormat="true" ht="12.8" hidden="false" customHeight="false" outlineLevel="0" collapsed="false">
      <c r="A2091" s="93" t="s">
        <v>123</v>
      </c>
      <c r="B2091" s="93" t="s">
        <v>3145</v>
      </c>
      <c r="C2091" s="135" t="s">
        <v>3190</v>
      </c>
      <c r="D2091" s="215" t="s">
        <v>3191</v>
      </c>
      <c r="E2091" s="65" t="s">
        <v>65</v>
      </c>
      <c r="F2091" s="65" t="n">
        <v>6</v>
      </c>
      <c r="G2091" s="66" t="n">
        <v>2.22</v>
      </c>
      <c r="H2091" s="91" t="n">
        <f aca="false">G2091*0.95</f>
        <v>2.109</v>
      </c>
      <c r="I2091" s="68" t="s">
        <v>127</v>
      </c>
      <c r="J2091" s="68" t="s">
        <v>28</v>
      </c>
      <c r="K2091" s="342" t="n">
        <v>0.25</v>
      </c>
      <c r="L2091" s="70"/>
      <c r="M2091" s="70"/>
      <c r="N2091" s="71" t="n">
        <f aca="false">O2091*G2091</f>
        <v>0</v>
      </c>
      <c r="O2091" s="327" t="n">
        <f aca="false">M2091+L2091*F2091</f>
        <v>0</v>
      </c>
      <c r="P2091" s="328" t="s">
        <v>29</v>
      </c>
      <c r="Q2091" s="62" t="n">
        <f aca="false">L2091*H2091*F2091</f>
        <v>0</v>
      </c>
      <c r="R2091" s="62" t="n">
        <f aca="false">R2090+Q2091</f>
        <v>342.1805</v>
      </c>
    </row>
    <row r="2092" s="134" customFormat="true" ht="12.8" hidden="false" customHeight="false" outlineLevel="0" collapsed="false">
      <c r="A2092" s="93" t="s">
        <v>123</v>
      </c>
      <c r="B2092" s="93" t="s">
        <v>3145</v>
      </c>
      <c r="C2092" s="95" t="s">
        <v>3192</v>
      </c>
      <c r="D2092" s="96" t="s">
        <v>3193</v>
      </c>
      <c r="E2092" s="76" t="s">
        <v>65</v>
      </c>
      <c r="F2092" s="76" t="n">
        <v>6</v>
      </c>
      <c r="G2092" s="77" t="n">
        <v>1.64</v>
      </c>
      <c r="H2092" s="92" t="n">
        <f aca="false">G2092*0.95</f>
        <v>1.558</v>
      </c>
      <c r="I2092" s="79" t="s">
        <v>127</v>
      </c>
      <c r="J2092" s="79" t="s">
        <v>28</v>
      </c>
      <c r="K2092" s="413" t="n">
        <v>0.25</v>
      </c>
      <c r="L2092" s="81"/>
      <c r="M2092" s="81"/>
      <c r="N2092" s="82" t="n">
        <f aca="false">O2092*G2092</f>
        <v>0</v>
      </c>
      <c r="O2092" s="329" t="n">
        <f aca="false">M2092+L2092*F2092</f>
        <v>0</v>
      </c>
      <c r="P2092" s="330" t="s">
        <v>29</v>
      </c>
      <c r="Q2092" s="62" t="n">
        <f aca="false">L2092*H2092*F2092</f>
        <v>0</v>
      </c>
      <c r="R2092" s="62" t="n">
        <f aca="false">R2091+Q2092</f>
        <v>342.1805</v>
      </c>
    </row>
    <row r="2093" customFormat="false" ht="22.05" hidden="false" customHeight="false" outlineLevel="0" collapsed="false">
      <c r="A2093" s="48"/>
      <c r="B2093" s="48" t="s">
        <v>3145</v>
      </c>
      <c r="D2093" s="194" t="s">
        <v>3194</v>
      </c>
      <c r="E2093" s="194"/>
      <c r="F2093" s="194"/>
      <c r="G2093" s="194"/>
      <c r="H2093" s="195"/>
      <c r="I2093" s="194"/>
      <c r="J2093" s="194"/>
      <c r="K2093" s="194"/>
      <c r="L2093" s="194"/>
      <c r="M2093" s="194"/>
      <c r="N2093" s="194"/>
      <c r="O2093" s="194"/>
      <c r="P2093" s="194"/>
      <c r="Q2093" s="62" t="n">
        <f aca="false">L2093*H2093*F2093</f>
        <v>0</v>
      </c>
      <c r="R2093" s="62" t="n">
        <f aca="false">R2092+Q2093</f>
        <v>342.1805</v>
      </c>
      <c r="S2093" s="1"/>
      <c r="T2093" s="1"/>
      <c r="U2093" s="1"/>
      <c r="V2093" s="1"/>
      <c r="W2093" s="1"/>
      <c r="X2093" s="1"/>
      <c r="Y2093" s="1"/>
      <c r="Z2093" s="89"/>
    </row>
    <row r="2094" s="1" customFormat="true" ht="12.8" hidden="false" customHeight="false" outlineLevel="0" collapsed="false">
      <c r="A2094" s="93"/>
      <c r="B2094" s="93" t="s">
        <v>3145</v>
      </c>
      <c r="C2094" s="94" t="s">
        <v>3195</v>
      </c>
      <c r="D2094" s="379" t="s">
        <v>3196</v>
      </c>
      <c r="E2094" s="53" t="s">
        <v>3197</v>
      </c>
      <c r="F2094" s="53" t="n">
        <v>12</v>
      </c>
      <c r="G2094" s="414" t="n">
        <v>1.52</v>
      </c>
      <c r="H2094" s="415" t="n">
        <f aca="false">G2094*0.95</f>
        <v>1.444</v>
      </c>
      <c r="I2094" s="416" t="s">
        <v>2540</v>
      </c>
      <c r="J2094" s="56" t="s">
        <v>28</v>
      </c>
      <c r="K2094" s="417"/>
      <c r="L2094" s="58" t="n">
        <v>1</v>
      </c>
      <c r="M2094" s="58"/>
      <c r="N2094" s="59" t="n">
        <f aca="false">O2094*G2094</f>
        <v>18.24</v>
      </c>
      <c r="O2094" s="325" t="n">
        <f aca="false">M2094+L2094*F2094</f>
        <v>12</v>
      </c>
      <c r="P2094" s="326" t="s">
        <v>29</v>
      </c>
      <c r="Q2094" s="62" t="n">
        <f aca="false">L2094*H2094*F2094</f>
        <v>17.328</v>
      </c>
      <c r="R2094" s="62" t="n">
        <f aca="false">R2093+Q2094</f>
        <v>359.5085</v>
      </c>
    </row>
    <row r="2095" s="1" customFormat="true" ht="12.8" hidden="false" customHeight="false" outlineLevel="0" collapsed="false">
      <c r="A2095" s="93"/>
      <c r="B2095" s="93" t="s">
        <v>3145</v>
      </c>
      <c r="C2095" s="135" t="s">
        <v>3198</v>
      </c>
      <c r="D2095" s="382" t="s">
        <v>3199</v>
      </c>
      <c r="E2095" s="65" t="s">
        <v>3197</v>
      </c>
      <c r="F2095" s="65" t="n">
        <v>12</v>
      </c>
      <c r="G2095" s="418" t="n">
        <v>1.65</v>
      </c>
      <c r="H2095" s="419" t="n">
        <f aca="false">G2095*0.95</f>
        <v>1.5675</v>
      </c>
      <c r="I2095" s="420" t="s">
        <v>2540</v>
      </c>
      <c r="J2095" s="68" t="s">
        <v>28</v>
      </c>
      <c r="K2095" s="421"/>
      <c r="L2095" s="70" t="n">
        <v>2</v>
      </c>
      <c r="M2095" s="70"/>
      <c r="N2095" s="71" t="n">
        <f aca="false">O2095*G2095</f>
        <v>39.6</v>
      </c>
      <c r="O2095" s="327" t="n">
        <f aca="false">M2095+L2095*F2095</f>
        <v>24</v>
      </c>
      <c r="P2095" s="328" t="s">
        <v>29</v>
      </c>
      <c r="Q2095" s="62" t="n">
        <f aca="false">L2095*H2095*F2095</f>
        <v>37.62</v>
      </c>
      <c r="R2095" s="62" t="n">
        <f aca="false">R2094+Q2095</f>
        <v>397.1285</v>
      </c>
    </row>
    <row r="2096" s="1" customFormat="true" ht="12.8" hidden="false" customHeight="false" outlineLevel="0" collapsed="false">
      <c r="A2096" s="93"/>
      <c r="B2096" s="93" t="s">
        <v>3145</v>
      </c>
      <c r="C2096" s="95" t="s">
        <v>3200</v>
      </c>
      <c r="D2096" s="385" t="s">
        <v>3201</v>
      </c>
      <c r="E2096" s="76" t="s">
        <v>3197</v>
      </c>
      <c r="F2096" s="76" t="n">
        <v>12</v>
      </c>
      <c r="G2096" s="422" t="n">
        <v>1.88</v>
      </c>
      <c r="H2096" s="423" t="n">
        <f aca="false">G2096*0.95</f>
        <v>1.786</v>
      </c>
      <c r="I2096" s="424" t="s">
        <v>2540</v>
      </c>
      <c r="J2096" s="79" t="s">
        <v>28</v>
      </c>
      <c r="K2096" s="425"/>
      <c r="L2096" s="81" t="n">
        <v>1</v>
      </c>
      <c r="M2096" s="81"/>
      <c r="N2096" s="82" t="n">
        <f aca="false">O2096*G2096</f>
        <v>22.56</v>
      </c>
      <c r="O2096" s="329" t="n">
        <f aca="false">M2096+L2096*F2096</f>
        <v>12</v>
      </c>
      <c r="P2096" s="330" t="s">
        <v>29</v>
      </c>
      <c r="Q2096" s="62" t="n">
        <f aca="false">L2096*H2096*F2096</f>
        <v>21.432</v>
      </c>
      <c r="R2096" s="62" t="n">
        <f aca="false">R2095+Q2096</f>
        <v>418.5605</v>
      </c>
    </row>
    <row r="2097" customFormat="false" ht="13.8" hidden="false" customHeight="false" outlineLevel="0" collapsed="false">
      <c r="A2097" s="48"/>
      <c r="B2097" s="48"/>
      <c r="Q2097" s="62" t="n">
        <f aca="false">L2097*H2097*F2097</f>
        <v>0</v>
      </c>
      <c r="R2097" s="62" t="n">
        <f aca="false">R2096+Q2097</f>
        <v>418.5605</v>
      </c>
      <c r="S2097" s="1"/>
      <c r="T2097" s="1"/>
      <c r="U2097" s="1"/>
      <c r="V2097" s="1"/>
      <c r="W2097" s="1"/>
      <c r="X2097" s="1"/>
      <c r="Y2097" s="1"/>
    </row>
    <row r="2098" customFormat="false" ht="33.85" hidden="false" customHeight="false" outlineLevel="0" collapsed="false">
      <c r="A2098" s="48"/>
      <c r="B2098" s="48" t="s">
        <v>3202</v>
      </c>
      <c r="D2098" s="33" t="s">
        <v>3202</v>
      </c>
      <c r="E2098" s="33"/>
      <c r="F2098" s="33"/>
      <c r="G2098" s="33"/>
      <c r="H2098" s="33"/>
      <c r="I2098" s="33"/>
      <c r="J2098" s="33"/>
      <c r="K2098" s="33"/>
      <c r="Q2098" s="62" t="n">
        <f aca="false">L2098*H2098*F2098</f>
        <v>0</v>
      </c>
      <c r="R2098" s="62" t="n">
        <f aca="false">R2097+Q2098</f>
        <v>418.5605</v>
      </c>
      <c r="S2098" s="1"/>
      <c r="T2098" s="1"/>
      <c r="U2098" s="1"/>
      <c r="V2098" s="1"/>
      <c r="W2098" s="1"/>
      <c r="X2098" s="1"/>
      <c r="Y2098" s="1"/>
    </row>
    <row r="2099" customFormat="false" ht="14.25" hidden="false" customHeight="true" outlineLevel="0" collapsed="false">
      <c r="A2099" s="117"/>
      <c r="B2099" s="117"/>
      <c r="C2099" s="7"/>
      <c r="D2099" s="7"/>
      <c r="E2099" s="34" t="s">
        <v>4</v>
      </c>
      <c r="F2099" s="35" t="s">
        <v>5</v>
      </c>
      <c r="G2099" s="36" t="s">
        <v>6</v>
      </c>
      <c r="H2099" s="37" t="s">
        <v>7</v>
      </c>
      <c r="I2099" s="38" t="s">
        <v>8</v>
      </c>
      <c r="J2099" s="39" t="s">
        <v>9</v>
      </c>
      <c r="K2099" s="264" t="s">
        <v>2498</v>
      </c>
      <c r="L2099" s="41" t="s">
        <v>11</v>
      </c>
      <c r="M2099" s="41"/>
      <c r="N2099" s="41"/>
      <c r="O2099" s="41"/>
      <c r="P2099" s="41"/>
      <c r="Q2099" s="62"/>
      <c r="R2099" s="62" t="n">
        <f aca="false">R2098+Q2099</f>
        <v>418.5605</v>
      </c>
      <c r="S2099" s="1"/>
      <c r="T2099" s="1"/>
      <c r="U2099" s="1"/>
      <c r="V2099" s="1"/>
      <c r="W2099" s="1"/>
      <c r="X2099" s="1"/>
      <c r="Y2099" s="1"/>
    </row>
    <row r="2100" customFormat="false" ht="14.25" hidden="false" customHeight="true" outlineLevel="0" collapsed="false">
      <c r="A2100" s="48"/>
      <c r="B2100" s="48"/>
      <c r="C2100" s="43" t="s">
        <v>14</v>
      </c>
      <c r="D2100" s="43" t="s">
        <v>15</v>
      </c>
      <c r="E2100" s="34"/>
      <c r="F2100" s="35"/>
      <c r="G2100" s="36"/>
      <c r="H2100" s="37"/>
      <c r="I2100" s="38"/>
      <c r="J2100" s="39"/>
      <c r="K2100" s="264"/>
      <c r="L2100" s="210" t="s">
        <v>16</v>
      </c>
      <c r="M2100" s="210"/>
      <c r="N2100" s="45" t="s">
        <v>17</v>
      </c>
      <c r="O2100" s="46" t="s">
        <v>18</v>
      </c>
      <c r="P2100" s="47" t="s">
        <v>19</v>
      </c>
      <c r="Q2100" s="62"/>
      <c r="R2100" s="62" t="n">
        <f aca="false">R2099+Q2100</f>
        <v>418.5605</v>
      </c>
      <c r="S2100" s="1"/>
      <c r="T2100" s="1"/>
      <c r="U2100" s="1"/>
      <c r="V2100" s="1"/>
      <c r="W2100" s="1"/>
      <c r="X2100" s="1"/>
      <c r="Y2100" s="1"/>
    </row>
    <row r="2101" customFormat="false" ht="13.8" hidden="false" customHeight="false" outlineLevel="0" collapsed="false">
      <c r="A2101" s="48"/>
      <c r="B2101" s="48"/>
      <c r="C2101" s="43"/>
      <c r="D2101" s="43"/>
      <c r="E2101" s="34"/>
      <c r="F2101" s="35"/>
      <c r="G2101" s="36"/>
      <c r="H2101" s="37"/>
      <c r="I2101" s="38"/>
      <c r="J2101" s="39"/>
      <c r="K2101" s="264"/>
      <c r="L2101" s="210"/>
      <c r="M2101" s="210"/>
      <c r="N2101" s="45"/>
      <c r="O2101" s="46"/>
      <c r="P2101" s="47"/>
      <c r="Q2101" s="62" t="n">
        <f aca="false">L2101*H2101*F2101</f>
        <v>0</v>
      </c>
      <c r="R2101" s="62" t="n">
        <f aca="false">R2100+Q2101</f>
        <v>418.5605</v>
      </c>
      <c r="S2101" s="1"/>
      <c r="T2101" s="1"/>
      <c r="U2101" s="1"/>
      <c r="V2101" s="1"/>
      <c r="W2101" s="1"/>
      <c r="X2101" s="1"/>
      <c r="Y2101" s="1"/>
    </row>
    <row r="2102" customFormat="false" ht="22.05" hidden="false" customHeight="false" outlineLevel="0" collapsed="false">
      <c r="A2102" s="48" t="s">
        <v>50</v>
      </c>
      <c r="B2102" s="48" t="s">
        <v>3202</v>
      </c>
      <c r="D2102" s="5" t="s">
        <v>3203</v>
      </c>
      <c r="E2102" s="5"/>
      <c r="F2102" s="5"/>
      <c r="G2102" s="5"/>
      <c r="H2102" s="206"/>
      <c r="I2102" s="5"/>
      <c r="J2102" s="5"/>
      <c r="K2102" s="5"/>
      <c r="L2102" s="5"/>
      <c r="M2102" s="5"/>
      <c r="N2102" s="5"/>
      <c r="O2102" s="5"/>
      <c r="P2102" s="5"/>
      <c r="Q2102" s="62" t="n">
        <f aca="false">L2102*H2102*F2102</f>
        <v>0</v>
      </c>
      <c r="R2102" s="62" t="n">
        <f aca="false">R2101+Q2102</f>
        <v>418.5605</v>
      </c>
      <c r="S2102" s="1"/>
      <c r="T2102" s="1"/>
      <c r="U2102" s="1"/>
      <c r="V2102" s="1"/>
      <c r="W2102" s="1"/>
      <c r="X2102" s="1"/>
      <c r="Y2102" s="1"/>
    </row>
    <row r="2103" s="1" customFormat="true" ht="12.8" hidden="false" customHeight="false" outlineLevel="0" collapsed="false">
      <c r="A2103" s="93" t="s">
        <v>50</v>
      </c>
      <c r="B2103" s="93" t="s">
        <v>3202</v>
      </c>
      <c r="C2103" s="94" t="s">
        <v>3204</v>
      </c>
      <c r="D2103" s="245" t="s">
        <v>3205</v>
      </c>
      <c r="E2103" s="53" t="s">
        <v>2430</v>
      </c>
      <c r="F2103" s="53" t="n">
        <v>1</v>
      </c>
      <c r="G2103" s="54" t="n">
        <v>48.42</v>
      </c>
      <c r="H2103" s="90" t="n">
        <f aca="false">G2103*0.95</f>
        <v>45.999</v>
      </c>
      <c r="I2103" s="56" t="s">
        <v>2080</v>
      </c>
      <c r="J2103" s="396" t="s">
        <v>28</v>
      </c>
      <c r="K2103" s="251" t="n">
        <f aca="false">H2103/25</f>
        <v>1.83996</v>
      </c>
      <c r="L2103" s="104"/>
      <c r="M2103" s="104"/>
      <c r="N2103" s="59" t="n">
        <f aca="false">O2103*G2103</f>
        <v>0</v>
      </c>
      <c r="O2103" s="325" t="n">
        <f aca="false">M2103+L2103*F2103</f>
        <v>0</v>
      </c>
      <c r="P2103" s="326" t="s">
        <v>29</v>
      </c>
      <c r="Q2103" s="62" t="n">
        <f aca="false">L2103*H2103*F2103</f>
        <v>0</v>
      </c>
      <c r="R2103" s="62" t="n">
        <f aca="false">R2102+Q2103</f>
        <v>418.5605</v>
      </c>
    </row>
    <row r="2104" s="1" customFormat="true" ht="12.8" hidden="false" customHeight="false" outlineLevel="0" collapsed="false">
      <c r="A2104" s="93"/>
      <c r="B2104" s="93" t="s">
        <v>3202</v>
      </c>
      <c r="C2104" s="94" t="s">
        <v>3206</v>
      </c>
      <c r="D2104" s="245" t="s">
        <v>3207</v>
      </c>
      <c r="E2104" s="53" t="s">
        <v>1819</v>
      </c>
      <c r="F2104" s="53" t="n">
        <v>6</v>
      </c>
      <c r="G2104" s="54" t="n">
        <v>2.82</v>
      </c>
      <c r="H2104" s="90" t="n">
        <f aca="false">G2104*0.95</f>
        <v>2.679</v>
      </c>
      <c r="I2104" s="56" t="s">
        <v>3208</v>
      </c>
      <c r="J2104" s="396" t="s">
        <v>28</v>
      </c>
      <c r="K2104" s="251" t="n">
        <f aca="false">H2104</f>
        <v>2.679</v>
      </c>
      <c r="L2104" s="58"/>
      <c r="M2104" s="58"/>
      <c r="N2104" s="59" t="n">
        <f aca="false">O2104*G2104</f>
        <v>0</v>
      </c>
      <c r="O2104" s="325" t="n">
        <f aca="false">M2104+L2104*F2104</f>
        <v>0</v>
      </c>
      <c r="P2104" s="326" t="s">
        <v>29</v>
      </c>
      <c r="Q2104" s="62" t="n">
        <f aca="false">L2104*H2104*F2104</f>
        <v>0</v>
      </c>
      <c r="R2104" s="62" t="n">
        <f aca="false">R2103+Q2104</f>
        <v>418.5605</v>
      </c>
    </row>
    <row r="2105" s="1" customFormat="true" ht="12.8" hidden="false" customHeight="false" outlineLevel="0" collapsed="false">
      <c r="A2105" s="93" t="s">
        <v>50</v>
      </c>
      <c r="B2105" s="93" t="s">
        <v>3202</v>
      </c>
      <c r="C2105" s="135" t="s">
        <v>3209</v>
      </c>
      <c r="D2105" s="215" t="s">
        <v>3210</v>
      </c>
      <c r="E2105" s="65" t="s">
        <v>1885</v>
      </c>
      <c r="F2105" s="65" t="n">
        <v>1</v>
      </c>
      <c r="G2105" s="66" t="n">
        <v>12.84</v>
      </c>
      <c r="H2105" s="91" t="n">
        <f aca="false">G2105*0.95</f>
        <v>12.198</v>
      </c>
      <c r="I2105" s="68" t="s">
        <v>3208</v>
      </c>
      <c r="J2105" s="397" t="s">
        <v>28</v>
      </c>
      <c r="K2105" s="250" t="n">
        <f aca="false">H2105/5</f>
        <v>2.4396</v>
      </c>
      <c r="L2105" s="70"/>
      <c r="M2105" s="70"/>
      <c r="N2105" s="71" t="n">
        <f aca="false">O2105*G2105</f>
        <v>0</v>
      </c>
      <c r="O2105" s="327" t="n">
        <f aca="false">M2105+L2105*F2105</f>
        <v>0</v>
      </c>
      <c r="P2105" s="328" t="s">
        <v>29</v>
      </c>
      <c r="Q2105" s="62" t="n">
        <f aca="false">L2105*H2105*F2105</f>
        <v>0</v>
      </c>
      <c r="R2105" s="62" t="n">
        <f aca="false">R2104+Q2105</f>
        <v>418.5605</v>
      </c>
    </row>
    <row r="2106" s="1" customFormat="true" ht="12.8" hidden="false" customHeight="false" outlineLevel="0" collapsed="false">
      <c r="A2106" s="93" t="s">
        <v>50</v>
      </c>
      <c r="B2106" s="93" t="s">
        <v>3202</v>
      </c>
      <c r="C2106" s="95" t="s">
        <v>3211</v>
      </c>
      <c r="D2106" s="96" t="s">
        <v>3210</v>
      </c>
      <c r="E2106" s="76" t="s">
        <v>2430</v>
      </c>
      <c r="F2106" s="76" t="n">
        <v>1</v>
      </c>
      <c r="G2106" s="77" t="n">
        <v>56.58</v>
      </c>
      <c r="H2106" s="92" t="n">
        <f aca="false">G2106*0.95</f>
        <v>53.751</v>
      </c>
      <c r="I2106" s="79" t="s">
        <v>3208</v>
      </c>
      <c r="J2106" s="398" t="s">
        <v>28</v>
      </c>
      <c r="K2106" s="252" t="n">
        <f aca="false">H2106/25</f>
        <v>2.15004</v>
      </c>
      <c r="L2106" s="81"/>
      <c r="M2106" s="81"/>
      <c r="N2106" s="82" t="n">
        <f aca="false">O2106*G2106</f>
        <v>0</v>
      </c>
      <c r="O2106" s="329" t="n">
        <f aca="false">M2106+L2106*F2106</f>
        <v>0</v>
      </c>
      <c r="P2106" s="330" t="s">
        <v>29</v>
      </c>
      <c r="Q2106" s="62" t="n">
        <f aca="false">L2106*H2106*F2106</f>
        <v>0</v>
      </c>
      <c r="R2106" s="62" t="n">
        <f aca="false">R2105+Q2106</f>
        <v>418.5605</v>
      </c>
    </row>
    <row r="2107" s="1" customFormat="true" ht="12.8" hidden="false" customHeight="false" outlineLevel="0" collapsed="false">
      <c r="A2107" s="93"/>
      <c r="B2107" s="93" t="s">
        <v>3202</v>
      </c>
      <c r="C2107" s="94" t="s">
        <v>3212</v>
      </c>
      <c r="D2107" s="245" t="s">
        <v>3213</v>
      </c>
      <c r="E2107" s="53" t="s">
        <v>1889</v>
      </c>
      <c r="F2107" s="53" t="n">
        <v>12</v>
      </c>
      <c r="G2107" s="54" t="n">
        <v>2.17</v>
      </c>
      <c r="H2107" s="90" t="n">
        <f aca="false">G2107*0.95</f>
        <v>2.0615</v>
      </c>
      <c r="I2107" s="56" t="s">
        <v>115</v>
      </c>
      <c r="J2107" s="396" t="s">
        <v>28</v>
      </c>
      <c r="K2107" s="251" t="n">
        <f aca="false">H2107*2</f>
        <v>4.123</v>
      </c>
      <c r="L2107" s="58"/>
      <c r="M2107" s="58"/>
      <c r="N2107" s="59" t="n">
        <f aca="false">O2107*G2107</f>
        <v>0</v>
      </c>
      <c r="O2107" s="325" t="n">
        <f aca="false">M2107+L2107*F2107</f>
        <v>0</v>
      </c>
      <c r="P2107" s="326" t="s">
        <v>29</v>
      </c>
      <c r="Q2107" s="62" t="n">
        <f aca="false">L2107*H2107*F2107</f>
        <v>0</v>
      </c>
      <c r="R2107" s="62" t="n">
        <f aca="false">R2106+Q2107</f>
        <v>418.5605</v>
      </c>
    </row>
    <row r="2108" s="1" customFormat="true" ht="12.8" hidden="false" customHeight="false" outlineLevel="0" collapsed="false">
      <c r="A2108" s="93"/>
      <c r="B2108" s="93" t="s">
        <v>3202</v>
      </c>
      <c r="C2108" s="135" t="s">
        <v>3214</v>
      </c>
      <c r="D2108" s="215" t="s">
        <v>3213</v>
      </c>
      <c r="E2108" s="65" t="s">
        <v>1819</v>
      </c>
      <c r="F2108" s="65" t="n">
        <v>6</v>
      </c>
      <c r="G2108" s="66" t="n">
        <v>3.9</v>
      </c>
      <c r="H2108" s="91" t="n">
        <f aca="false">G2108*0.95</f>
        <v>3.705</v>
      </c>
      <c r="I2108" s="68" t="s">
        <v>115</v>
      </c>
      <c r="J2108" s="397" t="s">
        <v>28</v>
      </c>
      <c r="K2108" s="250" t="n">
        <f aca="false">H2108</f>
        <v>3.705</v>
      </c>
      <c r="L2108" s="70"/>
      <c r="M2108" s="70"/>
      <c r="N2108" s="71" t="n">
        <f aca="false">O2108*G2108</f>
        <v>0</v>
      </c>
      <c r="O2108" s="327" t="n">
        <f aca="false">M2108+L2108*F2108</f>
        <v>0</v>
      </c>
      <c r="P2108" s="328" t="s">
        <v>29</v>
      </c>
      <c r="Q2108" s="62" t="n">
        <f aca="false">L2108*H2108*F2108</f>
        <v>0</v>
      </c>
      <c r="R2108" s="62" t="n">
        <f aca="false">R2107+Q2108</f>
        <v>418.5605</v>
      </c>
    </row>
    <row r="2109" s="1" customFormat="true" ht="12.8" hidden="false" customHeight="false" outlineLevel="0" collapsed="false">
      <c r="A2109" s="93" t="s">
        <v>50</v>
      </c>
      <c r="B2109" s="93" t="s">
        <v>3202</v>
      </c>
      <c r="C2109" s="135" t="s">
        <v>3215</v>
      </c>
      <c r="D2109" s="215" t="s">
        <v>3216</v>
      </c>
      <c r="E2109" s="65" t="s">
        <v>1885</v>
      </c>
      <c r="F2109" s="65" t="n">
        <v>1</v>
      </c>
      <c r="G2109" s="66" t="n">
        <v>17.7</v>
      </c>
      <c r="H2109" s="91" t="n">
        <f aca="false">G2109*0.95</f>
        <v>16.815</v>
      </c>
      <c r="I2109" s="68" t="s">
        <v>115</v>
      </c>
      <c r="J2109" s="397" t="s">
        <v>28</v>
      </c>
      <c r="K2109" s="250" t="n">
        <f aca="false">H2109/5</f>
        <v>3.363</v>
      </c>
      <c r="L2109" s="70"/>
      <c r="M2109" s="70"/>
      <c r="N2109" s="71" t="n">
        <f aca="false">O2109*G2109</f>
        <v>0</v>
      </c>
      <c r="O2109" s="327" t="n">
        <f aca="false">M2109+L2109*F2109</f>
        <v>0</v>
      </c>
      <c r="P2109" s="328" t="s">
        <v>29</v>
      </c>
      <c r="Q2109" s="62" t="n">
        <f aca="false">L2109*H2109*F2109</f>
        <v>0</v>
      </c>
      <c r="R2109" s="62" t="n">
        <f aca="false">R2108+Q2109</f>
        <v>418.5605</v>
      </c>
    </row>
    <row r="2110" s="1" customFormat="true" ht="12.8" hidden="false" customHeight="false" outlineLevel="0" collapsed="false">
      <c r="A2110" s="93" t="s">
        <v>50</v>
      </c>
      <c r="B2110" s="93" t="s">
        <v>3202</v>
      </c>
      <c r="C2110" s="135" t="s">
        <v>3217</v>
      </c>
      <c r="D2110" s="215" t="s">
        <v>3216</v>
      </c>
      <c r="E2110" s="65" t="s">
        <v>2430</v>
      </c>
      <c r="F2110" s="65" t="n">
        <v>1</v>
      </c>
      <c r="G2110" s="66" t="n">
        <v>80</v>
      </c>
      <c r="H2110" s="91" t="n">
        <f aca="false">G2110*0.95</f>
        <v>76</v>
      </c>
      <c r="I2110" s="68" t="s">
        <v>115</v>
      </c>
      <c r="J2110" s="397" t="s">
        <v>28</v>
      </c>
      <c r="K2110" s="250" t="n">
        <f aca="false">H2110/25</f>
        <v>3.04</v>
      </c>
      <c r="L2110" s="81"/>
      <c r="M2110" s="81"/>
      <c r="N2110" s="71" t="n">
        <f aca="false">O2110*G2110</f>
        <v>0</v>
      </c>
      <c r="O2110" s="327" t="n">
        <f aca="false">M2110+L2110*F2110</f>
        <v>0</v>
      </c>
      <c r="P2110" s="328" t="s">
        <v>29</v>
      </c>
      <c r="Q2110" s="62" t="n">
        <f aca="false">L2110*H2110*F2110</f>
        <v>0</v>
      </c>
      <c r="R2110" s="62" t="n">
        <f aca="false">R2109+Q2110</f>
        <v>418.5605</v>
      </c>
    </row>
    <row r="2111" s="1" customFormat="true" ht="12.8" hidden="false" customHeight="false" outlineLevel="0" collapsed="false">
      <c r="A2111" s="93"/>
      <c r="B2111" s="93" t="s">
        <v>3202</v>
      </c>
      <c r="C2111" s="94" t="s">
        <v>3218</v>
      </c>
      <c r="D2111" s="245" t="s">
        <v>3219</v>
      </c>
      <c r="E2111" s="53" t="s">
        <v>3220</v>
      </c>
      <c r="F2111" s="53" t="n">
        <v>6</v>
      </c>
      <c r="G2111" s="54" t="n">
        <v>2.45</v>
      </c>
      <c r="H2111" s="90" t="n">
        <f aca="false">G2111*0.95</f>
        <v>2.3275</v>
      </c>
      <c r="I2111" s="56" t="s">
        <v>1782</v>
      </c>
      <c r="J2111" s="396" t="s">
        <v>28</v>
      </c>
      <c r="K2111" s="251" t="n">
        <f aca="false">H2111/0.26</f>
        <v>8.95192307692308</v>
      </c>
      <c r="L2111" s="58"/>
      <c r="M2111" s="58"/>
      <c r="N2111" s="59" t="n">
        <f aca="false">O2111*G2111</f>
        <v>0</v>
      </c>
      <c r="O2111" s="325" t="n">
        <f aca="false">M2111+L2111*F2111</f>
        <v>0</v>
      </c>
      <c r="P2111" s="326" t="s">
        <v>29</v>
      </c>
      <c r="Q2111" s="62" t="n">
        <f aca="false">L2111*H2111*F2111</f>
        <v>0</v>
      </c>
      <c r="R2111" s="62" t="n">
        <f aca="false">R2110+Q2111</f>
        <v>418.5605</v>
      </c>
    </row>
    <row r="2112" s="1" customFormat="true" ht="12.8" hidden="false" customHeight="false" outlineLevel="0" collapsed="false">
      <c r="A2112" s="93" t="s">
        <v>50</v>
      </c>
      <c r="B2112" s="93" t="s">
        <v>3202</v>
      </c>
      <c r="C2112" s="95" t="s">
        <v>3221</v>
      </c>
      <c r="D2112" s="96" t="s">
        <v>3219</v>
      </c>
      <c r="E2112" s="76" t="s">
        <v>2219</v>
      </c>
      <c r="F2112" s="76" t="n">
        <v>1</v>
      </c>
      <c r="G2112" s="77" t="n">
        <v>12.4</v>
      </c>
      <c r="H2112" s="92" t="n">
        <f aca="false">G2112*0.95</f>
        <v>11.78</v>
      </c>
      <c r="I2112" s="79" t="s">
        <v>1782</v>
      </c>
      <c r="J2112" s="398" t="s">
        <v>28</v>
      </c>
      <c r="K2112" s="252" t="n">
        <f aca="false">H2112/2</f>
        <v>5.89</v>
      </c>
      <c r="L2112" s="81"/>
      <c r="M2112" s="81"/>
      <c r="N2112" s="82" t="n">
        <f aca="false">O2112*G2112</f>
        <v>0</v>
      </c>
      <c r="O2112" s="329" t="n">
        <f aca="false">M2112+L2112*F2112</f>
        <v>0</v>
      </c>
      <c r="P2112" s="330" t="s">
        <v>29</v>
      </c>
      <c r="Q2112" s="62" t="n">
        <f aca="false">L2112*H2112*F2112</f>
        <v>0</v>
      </c>
      <c r="R2112" s="62" t="n">
        <f aca="false">R2111+Q2112</f>
        <v>418.5605</v>
      </c>
    </row>
    <row r="2113" customFormat="false" ht="13.8" hidden="false" customHeight="false" outlineLevel="0" collapsed="false">
      <c r="A2113" s="93"/>
      <c r="B2113" s="93" t="s">
        <v>3202</v>
      </c>
      <c r="C2113" s="426" t="s">
        <v>3222</v>
      </c>
      <c r="D2113" s="379" t="s">
        <v>3223</v>
      </c>
      <c r="E2113" s="427" t="s">
        <v>1817</v>
      </c>
      <c r="F2113" s="427" t="n">
        <v>12</v>
      </c>
      <c r="G2113" s="428" t="n">
        <v>2.63</v>
      </c>
      <c r="H2113" s="90" t="n">
        <f aca="false">G2113*0.95</f>
        <v>2.4985</v>
      </c>
      <c r="I2113" s="189" t="s">
        <v>2540</v>
      </c>
      <c r="J2113" s="56" t="s">
        <v>28</v>
      </c>
      <c r="K2113" s="251" t="n">
        <f aca="false">H2113*4</f>
        <v>9.994</v>
      </c>
      <c r="L2113" s="58"/>
      <c r="M2113" s="58"/>
      <c r="N2113" s="402" t="n">
        <f aca="false">O2113*G2113</f>
        <v>0</v>
      </c>
      <c r="O2113" s="325" t="n">
        <f aca="false">M2113+L2113*F2113</f>
        <v>0</v>
      </c>
      <c r="P2113" s="403" t="s">
        <v>29</v>
      </c>
      <c r="Q2113" s="62" t="n">
        <f aca="false">L2113*H2113*F2113</f>
        <v>0</v>
      </c>
      <c r="R2113" s="62" t="n">
        <f aca="false">R2112+Q2113</f>
        <v>418.5605</v>
      </c>
      <c r="S2113" s="1"/>
      <c r="T2113" s="1"/>
      <c r="U2113" s="1"/>
      <c r="V2113" s="1"/>
      <c r="W2113" s="1"/>
      <c r="X2113" s="1"/>
      <c r="Y2113" s="1"/>
    </row>
    <row r="2114" customFormat="false" ht="13.8" hidden="false" customHeight="false" outlineLevel="0" collapsed="false">
      <c r="A2114" s="93" t="s">
        <v>50</v>
      </c>
      <c r="B2114" s="93" t="s">
        <v>3202</v>
      </c>
      <c r="C2114" s="429" t="s">
        <v>3224</v>
      </c>
      <c r="D2114" s="385" t="s">
        <v>3225</v>
      </c>
      <c r="E2114" s="430" t="s">
        <v>1885</v>
      </c>
      <c r="F2114" s="430" t="n">
        <v>1</v>
      </c>
      <c r="G2114" s="431" t="n">
        <v>31.9</v>
      </c>
      <c r="H2114" s="92" t="n">
        <f aca="false">G2114*0.95</f>
        <v>30.305</v>
      </c>
      <c r="I2114" s="191" t="s">
        <v>2540</v>
      </c>
      <c r="J2114" s="79" t="s">
        <v>28</v>
      </c>
      <c r="K2114" s="252" t="n">
        <f aca="false">H2114/5</f>
        <v>6.061</v>
      </c>
      <c r="L2114" s="81"/>
      <c r="M2114" s="81"/>
      <c r="N2114" s="406" t="n">
        <f aca="false">O2114*G2114</f>
        <v>0</v>
      </c>
      <c r="O2114" s="329" t="n">
        <f aca="false">M2114+L2114*F2114</f>
        <v>0</v>
      </c>
      <c r="P2114" s="432" t="s">
        <v>29</v>
      </c>
      <c r="Q2114" s="62" t="n">
        <f aca="false">L2114*H2114*F2114</f>
        <v>0</v>
      </c>
      <c r="R2114" s="62" t="n">
        <f aca="false">R2113+Q2114</f>
        <v>418.5605</v>
      </c>
      <c r="S2114" s="1"/>
      <c r="T2114" s="1"/>
      <c r="U2114" s="1"/>
      <c r="V2114" s="1"/>
      <c r="W2114" s="1"/>
      <c r="X2114" s="1"/>
      <c r="Y2114" s="1"/>
    </row>
    <row r="2115" customFormat="false" ht="22.05" hidden="false" customHeight="false" outlineLevel="0" collapsed="false">
      <c r="A2115" s="48"/>
      <c r="B2115" s="48" t="s">
        <v>3202</v>
      </c>
      <c r="D2115" s="5" t="s">
        <v>3226</v>
      </c>
      <c r="E2115" s="85"/>
      <c r="F2115" s="85"/>
      <c r="G2115" s="85"/>
      <c r="H2115" s="86"/>
      <c r="I2115" s="85"/>
      <c r="J2115" s="85"/>
      <c r="K2115" s="253"/>
      <c r="L2115" s="88"/>
      <c r="M2115" s="88"/>
      <c r="O2115" s="88"/>
      <c r="P2115" s="89"/>
      <c r="Q2115" s="62" t="n">
        <f aca="false">L2115*H2115*F2115</f>
        <v>0</v>
      </c>
      <c r="R2115" s="62" t="n">
        <f aca="false">R2114+Q2115</f>
        <v>418.5605</v>
      </c>
      <c r="S2115" s="1"/>
      <c r="T2115" s="1"/>
      <c r="U2115" s="1"/>
      <c r="V2115" s="1"/>
      <c r="W2115" s="1"/>
      <c r="X2115" s="1"/>
      <c r="Y2115" s="1"/>
    </row>
    <row r="2116" s="1" customFormat="true" ht="12.8" hidden="false" customHeight="false" outlineLevel="0" collapsed="false">
      <c r="A2116" s="93"/>
      <c r="B2116" s="93" t="s">
        <v>3202</v>
      </c>
      <c r="C2116" s="142" t="s">
        <v>3227</v>
      </c>
      <c r="D2116" s="243" t="s">
        <v>3228</v>
      </c>
      <c r="E2116" s="99" t="s">
        <v>1819</v>
      </c>
      <c r="F2116" s="99" t="n">
        <v>12</v>
      </c>
      <c r="G2116" s="100" t="n">
        <v>4.09</v>
      </c>
      <c r="H2116" s="101" t="n">
        <f aca="false">G2116*0.95</f>
        <v>3.8855</v>
      </c>
      <c r="I2116" s="102" t="s">
        <v>1965</v>
      </c>
      <c r="J2116" s="433" t="s">
        <v>28</v>
      </c>
      <c r="K2116" s="258" t="n">
        <f aca="false">H2116</f>
        <v>3.8855</v>
      </c>
      <c r="L2116" s="104"/>
      <c r="M2116" s="104"/>
      <c r="N2116" s="105" t="n">
        <f aca="false">O2116*G2116</f>
        <v>0</v>
      </c>
      <c r="O2116" s="204" t="n">
        <f aca="false">M2116+L2116*F2116</f>
        <v>0</v>
      </c>
      <c r="P2116" s="331" t="s">
        <v>29</v>
      </c>
      <c r="Q2116" s="62" t="n">
        <f aca="false">L2116*H2116*F2116</f>
        <v>0</v>
      </c>
      <c r="R2116" s="62" t="n">
        <f aca="false">R2115+Q2116</f>
        <v>418.5605</v>
      </c>
    </row>
    <row r="2117" s="1" customFormat="true" ht="12.8" hidden="false" customHeight="false" outlineLevel="0" collapsed="false">
      <c r="A2117" s="93"/>
      <c r="B2117" s="93" t="s">
        <v>3202</v>
      </c>
      <c r="C2117" s="142" t="s">
        <v>3229</v>
      </c>
      <c r="D2117" s="243" t="s">
        <v>3230</v>
      </c>
      <c r="E2117" s="99" t="s">
        <v>3015</v>
      </c>
      <c r="F2117" s="99" t="n">
        <v>6</v>
      </c>
      <c r="G2117" s="100" t="n">
        <v>1.94</v>
      </c>
      <c r="H2117" s="101" t="n">
        <f aca="false">G2117*0.95</f>
        <v>1.843</v>
      </c>
      <c r="I2117" s="102" t="s">
        <v>115</v>
      </c>
      <c r="J2117" s="433" t="s">
        <v>28</v>
      </c>
      <c r="K2117" s="258" t="n">
        <f aca="false">H2117/0.46</f>
        <v>4.00652173913043</v>
      </c>
      <c r="L2117" s="104"/>
      <c r="M2117" s="104"/>
      <c r="N2117" s="105" t="n">
        <f aca="false">O2117*G2117</f>
        <v>0</v>
      </c>
      <c r="O2117" s="204" t="n">
        <f aca="false">M2117+L2117*F2117</f>
        <v>0</v>
      </c>
      <c r="P2117" s="331" t="s">
        <v>29</v>
      </c>
      <c r="Q2117" s="62" t="n">
        <f aca="false">L2117*H2117*F2117</f>
        <v>0</v>
      </c>
      <c r="R2117" s="62" t="n">
        <f aca="false">R2116+Q2117</f>
        <v>418.5605</v>
      </c>
    </row>
    <row r="2118" s="1" customFormat="true" ht="12.8" hidden="false" customHeight="false" outlineLevel="0" collapsed="false">
      <c r="A2118" s="93"/>
      <c r="B2118" s="93" t="s">
        <v>3202</v>
      </c>
      <c r="C2118" s="142" t="s">
        <v>3231</v>
      </c>
      <c r="D2118" s="243" t="s">
        <v>3232</v>
      </c>
      <c r="E2118" s="99" t="s">
        <v>3233</v>
      </c>
      <c r="F2118" s="99" t="n">
        <v>6</v>
      </c>
      <c r="G2118" s="100" t="n">
        <v>2.74</v>
      </c>
      <c r="H2118" s="101" t="n">
        <f aca="false">G2118*0.95</f>
        <v>2.603</v>
      </c>
      <c r="I2118" s="102" t="s">
        <v>1782</v>
      </c>
      <c r="J2118" s="433" t="s">
        <v>28</v>
      </c>
      <c r="K2118" s="258" t="n">
        <f aca="false">H2118/0.46</f>
        <v>5.65869565217391</v>
      </c>
      <c r="L2118" s="104"/>
      <c r="M2118" s="104"/>
      <c r="N2118" s="105" t="n">
        <f aca="false">O2118*G2118</f>
        <v>0</v>
      </c>
      <c r="O2118" s="204" t="n">
        <f aca="false">M2118+L2118*F2118</f>
        <v>0</v>
      </c>
      <c r="P2118" s="331" t="s">
        <v>29</v>
      </c>
      <c r="Q2118" s="62" t="n">
        <f aca="false">L2118*H2118*F2118</f>
        <v>0</v>
      </c>
      <c r="R2118" s="62" t="n">
        <f aca="false">R2117+Q2118</f>
        <v>418.5605</v>
      </c>
    </row>
    <row r="2119" customFormat="false" ht="13.8" hidden="false" customHeight="false" outlineLevel="0" collapsed="false">
      <c r="A2119" s="48"/>
      <c r="B2119" s="48"/>
      <c r="Q2119" s="62" t="n">
        <f aca="false">L2119*H2119*F2119</f>
        <v>0</v>
      </c>
      <c r="R2119" s="62" t="n">
        <f aca="false">R2118+Q2119</f>
        <v>418.5605</v>
      </c>
      <c r="S2119" s="1"/>
      <c r="T2119" s="1"/>
      <c r="U2119" s="1"/>
      <c r="V2119" s="1"/>
      <c r="W2119" s="1"/>
      <c r="X2119" s="1"/>
      <c r="Y2119" s="1"/>
    </row>
    <row r="2120" customFormat="false" ht="13.8" hidden="false" customHeight="false" outlineLevel="0" collapsed="false">
      <c r="A2120" s="48"/>
      <c r="B2120" s="48"/>
      <c r="Q2120" s="62" t="n">
        <f aca="false">L2120*H2120*F2120</f>
        <v>0</v>
      </c>
      <c r="R2120" s="62" t="n">
        <f aca="false">R2119+Q2120</f>
        <v>418.5605</v>
      </c>
      <c r="S2120" s="1"/>
      <c r="T2120" s="1"/>
      <c r="U2120" s="1"/>
      <c r="V2120" s="1"/>
      <c r="W2120" s="1"/>
      <c r="X2120" s="1"/>
      <c r="Y2120" s="1"/>
    </row>
    <row r="2121" customFormat="false" ht="13.8" hidden="false" customHeight="false" outlineLevel="0" collapsed="false">
      <c r="A2121" s="48"/>
      <c r="B2121" s="48"/>
      <c r="Q2121" s="62" t="n">
        <f aca="false">L2121*H2121*F2121</f>
        <v>0</v>
      </c>
      <c r="R2121" s="62" t="n">
        <f aca="false">R2120+Q2121</f>
        <v>418.5605</v>
      </c>
      <c r="S2121" s="1"/>
      <c r="T2121" s="1"/>
      <c r="U2121" s="1"/>
      <c r="V2121" s="1"/>
      <c r="W2121" s="1"/>
      <c r="X2121" s="1"/>
      <c r="Y2121" s="1"/>
    </row>
    <row r="2122" customFormat="false" ht="33.85" hidden="false" customHeight="false" outlineLevel="0" collapsed="false">
      <c r="A2122" s="48" t="s">
        <v>50</v>
      </c>
      <c r="B2122" s="48" t="s">
        <v>3234</v>
      </c>
      <c r="D2122" s="33" t="s">
        <v>3234</v>
      </c>
      <c r="E2122" s="33"/>
      <c r="F2122" s="33"/>
      <c r="G2122" s="33"/>
      <c r="H2122" s="33"/>
      <c r="I2122" s="33"/>
      <c r="J2122" s="33"/>
      <c r="K2122" s="33"/>
      <c r="Q2122" s="62" t="n">
        <f aca="false">L2122*H2122*F2122</f>
        <v>0</v>
      </c>
      <c r="R2122" s="62" t="n">
        <f aca="false">R2121+Q2122</f>
        <v>418.5605</v>
      </c>
      <c r="S2122" s="1"/>
      <c r="T2122" s="1"/>
      <c r="U2122" s="1"/>
      <c r="V2122" s="1"/>
      <c r="W2122" s="1"/>
      <c r="X2122" s="1"/>
      <c r="Y2122" s="1"/>
    </row>
    <row r="2123" customFormat="false" ht="13.8" hidden="false" customHeight="true" outlineLevel="0" collapsed="false">
      <c r="A2123" s="117"/>
      <c r="B2123" s="117"/>
      <c r="C2123" s="7"/>
      <c r="D2123" s="7"/>
      <c r="E2123" s="34" t="s">
        <v>4</v>
      </c>
      <c r="F2123" s="35" t="s">
        <v>5</v>
      </c>
      <c r="G2123" s="36" t="s">
        <v>6</v>
      </c>
      <c r="H2123" s="37" t="s">
        <v>7</v>
      </c>
      <c r="I2123" s="38" t="s">
        <v>8</v>
      </c>
      <c r="J2123" s="39" t="s">
        <v>9</v>
      </c>
      <c r="K2123" s="264" t="s">
        <v>10</v>
      </c>
      <c r="L2123" s="41" t="s">
        <v>11</v>
      </c>
      <c r="M2123" s="41"/>
      <c r="N2123" s="41"/>
      <c r="O2123" s="41"/>
      <c r="P2123" s="41"/>
      <c r="Q2123" s="62"/>
      <c r="R2123" s="62" t="n">
        <f aca="false">R2122+Q2123</f>
        <v>418.5605</v>
      </c>
      <c r="S2123" s="1"/>
      <c r="T2123" s="1"/>
      <c r="U2123" s="1"/>
      <c r="V2123" s="1"/>
      <c r="W2123" s="1"/>
      <c r="X2123" s="1"/>
      <c r="Y2123" s="1"/>
    </row>
    <row r="2124" customFormat="false" ht="14.25" hidden="false" customHeight="true" outlineLevel="0" collapsed="false">
      <c r="A2124" s="48"/>
      <c r="B2124" s="48"/>
      <c r="C2124" s="43" t="s">
        <v>14</v>
      </c>
      <c r="D2124" s="43" t="s">
        <v>15</v>
      </c>
      <c r="E2124" s="34"/>
      <c r="F2124" s="35"/>
      <c r="G2124" s="36"/>
      <c r="H2124" s="37"/>
      <c r="I2124" s="38"/>
      <c r="J2124" s="39"/>
      <c r="K2124" s="264"/>
      <c r="L2124" s="210" t="s">
        <v>16</v>
      </c>
      <c r="M2124" s="210"/>
      <c r="N2124" s="45" t="s">
        <v>17</v>
      </c>
      <c r="O2124" s="46" t="s">
        <v>18</v>
      </c>
      <c r="P2124" s="47" t="s">
        <v>19</v>
      </c>
      <c r="Q2124" s="62"/>
      <c r="R2124" s="62" t="n">
        <f aca="false">R2123+Q2124</f>
        <v>418.5605</v>
      </c>
      <c r="S2124" s="1"/>
      <c r="T2124" s="1"/>
      <c r="U2124" s="1"/>
      <c r="V2124" s="1"/>
      <c r="W2124" s="1"/>
      <c r="X2124" s="1"/>
      <c r="Y2124" s="1"/>
    </row>
    <row r="2125" customFormat="false" ht="13.8" hidden="false" customHeight="false" outlineLevel="0" collapsed="false">
      <c r="A2125" s="48"/>
      <c r="B2125" s="48"/>
      <c r="C2125" s="43"/>
      <c r="D2125" s="43"/>
      <c r="E2125" s="34"/>
      <c r="F2125" s="35"/>
      <c r="G2125" s="36"/>
      <c r="H2125" s="37"/>
      <c r="I2125" s="38"/>
      <c r="J2125" s="39"/>
      <c r="K2125" s="264"/>
      <c r="L2125" s="210"/>
      <c r="M2125" s="210"/>
      <c r="N2125" s="45"/>
      <c r="O2125" s="46"/>
      <c r="P2125" s="47"/>
      <c r="Q2125" s="62" t="n">
        <f aca="false">L2125*H2125*F2125</f>
        <v>0</v>
      </c>
      <c r="R2125" s="62" t="n">
        <f aca="false">R2124+Q2125</f>
        <v>418.5605</v>
      </c>
      <c r="S2125" s="1"/>
      <c r="T2125" s="1"/>
      <c r="U2125" s="1"/>
      <c r="V2125" s="1"/>
      <c r="W2125" s="1"/>
      <c r="X2125" s="1"/>
      <c r="Y2125" s="1"/>
    </row>
    <row r="2126" s="1" customFormat="true" ht="12.8" hidden="false" customHeight="false" outlineLevel="0" collapsed="false">
      <c r="A2126" s="93" t="s">
        <v>50</v>
      </c>
      <c r="B2126" s="93" t="s">
        <v>3234</v>
      </c>
      <c r="C2126" s="142" t="s">
        <v>3235</v>
      </c>
      <c r="D2126" s="98" t="s">
        <v>3236</v>
      </c>
      <c r="E2126" s="184" t="s">
        <v>1889</v>
      </c>
      <c r="F2126" s="99" t="n">
        <v>1</v>
      </c>
      <c r="G2126" s="434" t="n">
        <v>29</v>
      </c>
      <c r="H2126" s="435" t="n">
        <f aca="false">G2126*0.95</f>
        <v>27.55</v>
      </c>
      <c r="I2126" s="436" t="s">
        <v>3237</v>
      </c>
      <c r="J2126" s="102" t="s">
        <v>28</v>
      </c>
      <c r="K2126" s="437"/>
      <c r="L2126" s="104"/>
      <c r="M2126" s="104"/>
      <c r="N2126" s="59" t="n">
        <f aca="false">O2126*G2126</f>
        <v>0</v>
      </c>
      <c r="O2126" s="325" t="n">
        <f aca="false">M2126+L2126*F2126</f>
        <v>0</v>
      </c>
      <c r="P2126" s="326" t="s">
        <v>29</v>
      </c>
      <c r="Q2126" s="62" t="n">
        <f aca="false">L2126*H2126*F2126</f>
        <v>0</v>
      </c>
      <c r="R2126" s="62" t="n">
        <f aca="false">R2125+Q2126</f>
        <v>418.5605</v>
      </c>
    </row>
    <row r="2127" s="1" customFormat="true" ht="12.8" hidden="false" customHeight="false" outlineLevel="0" collapsed="false">
      <c r="A2127" s="93" t="s">
        <v>50</v>
      </c>
      <c r="B2127" s="93" t="s">
        <v>3234</v>
      </c>
      <c r="C2127" s="142" t="s">
        <v>3238</v>
      </c>
      <c r="D2127" s="98" t="s">
        <v>3239</v>
      </c>
      <c r="E2127" s="357" t="s">
        <v>1885</v>
      </c>
      <c r="F2127" s="99" t="n">
        <v>1</v>
      </c>
      <c r="G2127" s="434" t="n">
        <v>85</v>
      </c>
      <c r="H2127" s="435" t="n">
        <f aca="false">G2127*0.95</f>
        <v>80.75</v>
      </c>
      <c r="I2127" s="436" t="s">
        <v>3237</v>
      </c>
      <c r="J2127" s="102" t="s">
        <v>28</v>
      </c>
      <c r="K2127" s="437"/>
      <c r="L2127" s="104"/>
      <c r="M2127" s="104"/>
      <c r="N2127" s="59" t="n">
        <f aca="false">O2127*G2127</f>
        <v>0</v>
      </c>
      <c r="O2127" s="325" t="n">
        <f aca="false">M2127+L2127*F2127</f>
        <v>0</v>
      </c>
      <c r="P2127" s="326" t="s">
        <v>29</v>
      </c>
      <c r="Q2127" s="62" t="n">
        <f aca="false">L2127*H2127*F2127</f>
        <v>0</v>
      </c>
      <c r="R2127" s="62" t="n">
        <f aca="false">R2126+Q2127</f>
        <v>418.5605</v>
      </c>
    </row>
    <row r="2128" s="134" customFormat="true" ht="12.8" hidden="false" customHeight="false" outlineLevel="0" collapsed="false">
      <c r="A2128" s="93" t="s">
        <v>50</v>
      </c>
      <c r="B2128" s="93" t="s">
        <v>3234</v>
      </c>
      <c r="C2128" s="94" t="s">
        <v>3240</v>
      </c>
      <c r="D2128" s="52" t="s">
        <v>3241</v>
      </c>
      <c r="E2128" s="179" t="s">
        <v>1885</v>
      </c>
      <c r="F2128" s="53" t="n">
        <v>1</v>
      </c>
      <c r="G2128" s="192" t="n">
        <v>17.89</v>
      </c>
      <c r="H2128" s="193" t="n">
        <f aca="false">G2128*0.95</f>
        <v>16.9955</v>
      </c>
      <c r="I2128" s="180"/>
      <c r="J2128" s="56" t="s">
        <v>28</v>
      </c>
      <c r="K2128" s="438"/>
      <c r="L2128" s="58"/>
      <c r="M2128" s="58"/>
      <c r="N2128" s="59" t="n">
        <f aca="false">O2128*G2128</f>
        <v>0</v>
      </c>
      <c r="O2128" s="325" t="n">
        <f aca="false">M2128+L2128*F2128</f>
        <v>0</v>
      </c>
      <c r="P2128" s="326" t="s">
        <v>29</v>
      </c>
      <c r="Q2128" s="62" t="n">
        <f aca="false">L2128*H2128*F2128</f>
        <v>0</v>
      </c>
      <c r="R2128" s="62" t="n">
        <f aca="false">R2127+Q2128</f>
        <v>418.5605</v>
      </c>
      <c r="S2128" s="1"/>
      <c r="T2128" s="1"/>
      <c r="U2128" s="1"/>
      <c r="V2128" s="1"/>
      <c r="W2128" s="1"/>
      <c r="X2128" s="1"/>
      <c r="Y2128" s="1"/>
    </row>
    <row r="2129" s="134" customFormat="true" ht="12.8" hidden="false" customHeight="false" outlineLevel="0" collapsed="false">
      <c r="A2129" s="93" t="s">
        <v>50</v>
      </c>
      <c r="B2129" s="93" t="s">
        <v>3234</v>
      </c>
      <c r="C2129" s="135" t="s">
        <v>3242</v>
      </c>
      <c r="D2129" s="64" t="s">
        <v>3243</v>
      </c>
      <c r="E2129" s="182" t="s">
        <v>2297</v>
      </c>
      <c r="F2129" s="65" t="n">
        <v>1</v>
      </c>
      <c r="G2129" s="108" t="n">
        <v>17.84</v>
      </c>
      <c r="H2129" s="109" t="n">
        <f aca="false">G2129*0.95</f>
        <v>16.948</v>
      </c>
      <c r="I2129" s="124" t="s">
        <v>379</v>
      </c>
      <c r="J2129" s="68" t="s">
        <v>28</v>
      </c>
      <c r="K2129" s="439"/>
      <c r="L2129" s="70"/>
      <c r="M2129" s="70"/>
      <c r="N2129" s="71" t="n">
        <f aca="false">O2129*G2129</f>
        <v>0</v>
      </c>
      <c r="O2129" s="327" t="n">
        <f aca="false">M2129+L2129*F2129</f>
        <v>0</v>
      </c>
      <c r="P2129" s="328" t="s">
        <v>29</v>
      </c>
      <c r="Q2129" s="62" t="n">
        <f aca="false">L2129*H2129*F2129</f>
        <v>0</v>
      </c>
      <c r="R2129" s="62" t="n">
        <f aca="false">R2128+Q2129</f>
        <v>418.5605</v>
      </c>
      <c r="S2129" s="1"/>
      <c r="T2129" s="1"/>
      <c r="U2129" s="1"/>
      <c r="V2129" s="1"/>
      <c r="W2129" s="1"/>
      <c r="X2129" s="1"/>
      <c r="Y2129" s="1"/>
    </row>
    <row r="2130" s="134" customFormat="true" ht="12.8" hidden="false" customHeight="false" outlineLevel="0" collapsed="false">
      <c r="A2130" s="93" t="s">
        <v>50</v>
      </c>
      <c r="B2130" s="93" t="s">
        <v>3234</v>
      </c>
      <c r="C2130" s="95" t="s">
        <v>3244</v>
      </c>
      <c r="D2130" s="75" t="s">
        <v>3245</v>
      </c>
      <c r="E2130" s="184" t="s">
        <v>1885</v>
      </c>
      <c r="F2130" s="76" t="n">
        <v>1</v>
      </c>
      <c r="G2130" s="110" t="n">
        <v>19.26</v>
      </c>
      <c r="H2130" s="111" t="n">
        <f aca="false">G2130*0.95</f>
        <v>18.297</v>
      </c>
      <c r="I2130" s="112" t="s">
        <v>3246</v>
      </c>
      <c r="J2130" s="79" t="s">
        <v>28</v>
      </c>
      <c r="K2130" s="440"/>
      <c r="L2130" s="81"/>
      <c r="M2130" s="81"/>
      <c r="N2130" s="71" t="n">
        <f aca="false">O2130*G2130</f>
        <v>0</v>
      </c>
      <c r="O2130" s="327" t="n">
        <f aca="false">M2130+L2130*F2130</f>
        <v>0</v>
      </c>
      <c r="P2130" s="328" t="s">
        <v>29</v>
      </c>
      <c r="Q2130" s="62" t="n">
        <f aca="false">L2130*H2130*F2130</f>
        <v>0</v>
      </c>
      <c r="R2130" s="62" t="n">
        <f aca="false">R2129+Q2130</f>
        <v>418.5605</v>
      </c>
      <c r="S2130" s="1"/>
      <c r="T2130" s="1"/>
      <c r="U2130" s="1"/>
      <c r="V2130" s="1"/>
      <c r="W2130" s="1"/>
      <c r="X2130" s="1"/>
      <c r="Y2130" s="1"/>
    </row>
    <row r="2131" s="1" customFormat="true" ht="12.8" hidden="false" customHeight="false" outlineLevel="0" collapsed="false">
      <c r="A2131" s="93"/>
      <c r="B2131" s="93" t="s">
        <v>3234</v>
      </c>
      <c r="C2131" s="94" t="s">
        <v>3247</v>
      </c>
      <c r="D2131" s="52" t="s">
        <v>3248</v>
      </c>
      <c r="E2131" s="179" t="s">
        <v>3249</v>
      </c>
      <c r="F2131" s="53" t="n">
        <v>10</v>
      </c>
      <c r="G2131" s="192" t="n">
        <v>2.15</v>
      </c>
      <c r="H2131" s="193" t="n">
        <f aca="false">G2131*0.95</f>
        <v>2.0425</v>
      </c>
      <c r="I2131" s="441" t="s">
        <v>3237</v>
      </c>
      <c r="J2131" s="56" t="s">
        <v>28</v>
      </c>
      <c r="K2131" s="438"/>
      <c r="L2131" s="58"/>
      <c r="M2131" s="58"/>
      <c r="N2131" s="59" t="n">
        <f aca="false">O2131*G2131</f>
        <v>0</v>
      </c>
      <c r="O2131" s="325" t="n">
        <f aca="false">M2131+L2131*F2131</f>
        <v>0</v>
      </c>
      <c r="P2131" s="326" t="s">
        <v>29</v>
      </c>
      <c r="Q2131" s="62" t="n">
        <f aca="false">L2131*H2131*F2131</f>
        <v>0</v>
      </c>
      <c r="R2131" s="62" t="n">
        <f aca="false">R2130+Q2131</f>
        <v>418.5605</v>
      </c>
    </row>
    <row r="2132" s="1" customFormat="true" ht="12.8" hidden="false" customHeight="false" outlineLevel="0" collapsed="false">
      <c r="A2132" s="93"/>
      <c r="B2132" s="93" t="s">
        <v>3234</v>
      </c>
      <c r="C2132" s="135" t="s">
        <v>3250</v>
      </c>
      <c r="D2132" s="64" t="s">
        <v>3251</v>
      </c>
      <c r="E2132" s="182" t="s">
        <v>3249</v>
      </c>
      <c r="F2132" s="65" t="n">
        <v>10</v>
      </c>
      <c r="G2132" s="108" t="n">
        <v>2.15</v>
      </c>
      <c r="H2132" s="109" t="n">
        <f aca="false">G2132*0.95</f>
        <v>2.0425</v>
      </c>
      <c r="I2132" s="442" t="s">
        <v>3237</v>
      </c>
      <c r="J2132" s="68" t="s">
        <v>28</v>
      </c>
      <c r="K2132" s="439"/>
      <c r="L2132" s="70"/>
      <c r="M2132" s="70"/>
      <c r="N2132" s="71" t="n">
        <f aca="false">O2132*G2132</f>
        <v>0</v>
      </c>
      <c r="O2132" s="327" t="n">
        <f aca="false">M2132+L2132*F2132</f>
        <v>0</v>
      </c>
      <c r="P2132" s="328" t="s">
        <v>29</v>
      </c>
      <c r="Q2132" s="62" t="n">
        <f aca="false">L2132*H2132*F2132</f>
        <v>0</v>
      </c>
      <c r="R2132" s="62" t="n">
        <f aca="false">R2131+Q2132</f>
        <v>418.5605</v>
      </c>
    </row>
    <row r="2133" s="1" customFormat="true" ht="12.8" hidden="false" customHeight="false" outlineLevel="0" collapsed="false">
      <c r="A2133" s="93"/>
      <c r="B2133" s="93" t="s">
        <v>3234</v>
      </c>
      <c r="C2133" s="95" t="s">
        <v>3252</v>
      </c>
      <c r="D2133" s="75" t="s">
        <v>3253</v>
      </c>
      <c r="E2133" s="184" t="s">
        <v>3249</v>
      </c>
      <c r="F2133" s="76" t="n">
        <v>10</v>
      </c>
      <c r="G2133" s="110" t="n">
        <v>2.55</v>
      </c>
      <c r="H2133" s="111" t="n">
        <f aca="false">G2133*0.95</f>
        <v>2.4225</v>
      </c>
      <c r="I2133" s="443" t="s">
        <v>3237</v>
      </c>
      <c r="J2133" s="79" t="s">
        <v>28</v>
      </c>
      <c r="K2133" s="440"/>
      <c r="L2133" s="81"/>
      <c r="M2133" s="81"/>
      <c r="N2133" s="82" t="n">
        <f aca="false">O2133*G2133</f>
        <v>0</v>
      </c>
      <c r="O2133" s="329" t="n">
        <f aca="false">M2133+L2133*F2133</f>
        <v>0</v>
      </c>
      <c r="P2133" s="330" t="s">
        <v>29</v>
      </c>
      <c r="Q2133" s="62" t="n">
        <f aca="false">L2133*H2133*F2133</f>
        <v>0</v>
      </c>
      <c r="R2133" s="62" t="n">
        <f aca="false">R2132+Q2133</f>
        <v>418.5605</v>
      </c>
    </row>
    <row r="2134" s="1" customFormat="true" ht="12.8" hidden="false" customHeight="false" outlineLevel="0" collapsed="false">
      <c r="A2134" s="93"/>
      <c r="B2134" s="93" t="s">
        <v>3234</v>
      </c>
      <c r="C2134" s="94" t="s">
        <v>3254</v>
      </c>
      <c r="D2134" s="52" t="s">
        <v>3255</v>
      </c>
      <c r="E2134" s="179" t="s">
        <v>1817</v>
      </c>
      <c r="F2134" s="53" t="n">
        <v>6</v>
      </c>
      <c r="G2134" s="192" t="n">
        <v>3.11</v>
      </c>
      <c r="H2134" s="193" t="n">
        <f aca="false">G2134*0.95</f>
        <v>2.9545</v>
      </c>
      <c r="I2134" s="180" t="s">
        <v>84</v>
      </c>
      <c r="J2134" s="56"/>
      <c r="K2134" s="438"/>
      <c r="L2134" s="58"/>
      <c r="M2134" s="58"/>
      <c r="N2134" s="59" t="n">
        <f aca="false">O2134*G2134</f>
        <v>0</v>
      </c>
      <c r="O2134" s="325" t="n">
        <f aca="false">M2134+L2134*F2134</f>
        <v>0</v>
      </c>
      <c r="P2134" s="326" t="s">
        <v>29</v>
      </c>
      <c r="Q2134" s="62" t="n">
        <f aca="false">L2134*H2134*F2134</f>
        <v>0</v>
      </c>
      <c r="R2134" s="62" t="n">
        <f aca="false">R2133+Q2134</f>
        <v>418.5605</v>
      </c>
    </row>
    <row r="2135" s="1" customFormat="true" ht="12.8" hidden="false" customHeight="false" outlineLevel="0" collapsed="false">
      <c r="A2135" s="93" t="s">
        <v>50</v>
      </c>
      <c r="B2135" s="93" t="s">
        <v>3234</v>
      </c>
      <c r="C2135" s="95" t="s">
        <v>3256</v>
      </c>
      <c r="D2135" s="75" t="s">
        <v>3255</v>
      </c>
      <c r="E2135" s="184" t="s">
        <v>2297</v>
      </c>
      <c r="F2135" s="76" t="n">
        <v>1</v>
      </c>
      <c r="G2135" s="110" t="n">
        <v>31.42</v>
      </c>
      <c r="H2135" s="111" t="n">
        <f aca="false">G2135*0.95</f>
        <v>29.849</v>
      </c>
      <c r="I2135" s="112" t="s">
        <v>84</v>
      </c>
      <c r="J2135" s="79"/>
      <c r="K2135" s="440"/>
      <c r="L2135" s="81"/>
      <c r="M2135" s="81"/>
      <c r="N2135" s="82" t="n">
        <f aca="false">O2135*G2135</f>
        <v>0</v>
      </c>
      <c r="O2135" s="329" t="n">
        <f aca="false">M2135+L2135*F2135</f>
        <v>0</v>
      </c>
      <c r="P2135" s="330" t="s">
        <v>29</v>
      </c>
      <c r="Q2135" s="62" t="n">
        <f aca="false">L2135*H2135*F2135</f>
        <v>0</v>
      </c>
      <c r="R2135" s="62" t="n">
        <f aca="false">R2134+Q2135</f>
        <v>418.5605</v>
      </c>
    </row>
    <row r="2136" s="1" customFormat="true" ht="12.8" hidden="false" customHeight="false" outlineLevel="0" collapsed="false">
      <c r="A2136" s="93" t="s">
        <v>50</v>
      </c>
      <c r="B2136" s="93" t="s">
        <v>3234</v>
      </c>
      <c r="C2136" s="135" t="s">
        <v>3257</v>
      </c>
      <c r="D2136" s="64" t="s">
        <v>3258</v>
      </c>
      <c r="E2136" s="182" t="s">
        <v>1889</v>
      </c>
      <c r="F2136" s="65" t="n">
        <v>1</v>
      </c>
      <c r="G2136" s="108" t="n">
        <v>6.75</v>
      </c>
      <c r="H2136" s="109" t="n">
        <f aca="false">G2136*0.95</f>
        <v>6.4125</v>
      </c>
      <c r="I2136" s="441" t="s">
        <v>3237</v>
      </c>
      <c r="J2136" s="68" t="s">
        <v>28</v>
      </c>
      <c r="K2136" s="439"/>
      <c r="L2136" s="58" t="n">
        <v>2</v>
      </c>
      <c r="M2136" s="58"/>
      <c r="N2136" s="71" t="n">
        <f aca="false">O2136*G2136</f>
        <v>13.5</v>
      </c>
      <c r="O2136" s="327" t="n">
        <f aca="false">M2136+L2136*F2136</f>
        <v>2</v>
      </c>
      <c r="P2136" s="328" t="s">
        <v>29</v>
      </c>
      <c r="Q2136" s="62" t="n">
        <f aca="false">L2136*H2136*F2136</f>
        <v>12.825</v>
      </c>
      <c r="R2136" s="62" t="n">
        <f aca="false">R2135+Q2136</f>
        <v>431.3855</v>
      </c>
    </row>
    <row r="2137" s="1" customFormat="true" ht="12.8" hidden="false" customHeight="false" outlineLevel="0" collapsed="false">
      <c r="A2137" s="93" t="s">
        <v>50</v>
      </c>
      <c r="B2137" s="93" t="s">
        <v>3234</v>
      </c>
      <c r="C2137" s="135" t="s">
        <v>3259</v>
      </c>
      <c r="D2137" s="64" t="s">
        <v>3260</v>
      </c>
      <c r="E2137" s="182" t="s">
        <v>2219</v>
      </c>
      <c r="F2137" s="65" t="n">
        <v>1</v>
      </c>
      <c r="G2137" s="108" t="n">
        <v>13.7</v>
      </c>
      <c r="H2137" s="109" t="n">
        <f aca="false">G2137*0.95</f>
        <v>13.015</v>
      </c>
      <c r="I2137" s="124" t="s">
        <v>213</v>
      </c>
      <c r="J2137" s="68"/>
      <c r="K2137" s="439"/>
      <c r="L2137" s="81"/>
      <c r="M2137" s="81"/>
      <c r="N2137" s="71" t="n">
        <f aca="false">O2137*G2137</f>
        <v>0</v>
      </c>
      <c r="O2137" s="327" t="n">
        <f aca="false">M2137+L2137*F2137</f>
        <v>0</v>
      </c>
      <c r="P2137" s="328" t="s">
        <v>29</v>
      </c>
      <c r="Q2137" s="62" t="n">
        <f aca="false">L2137*H2137*F2137</f>
        <v>0</v>
      </c>
      <c r="R2137" s="62" t="n">
        <f aca="false">R2136+Q2137</f>
        <v>431.3855</v>
      </c>
    </row>
    <row r="2138" s="1" customFormat="true" ht="12.8" hidden="false" customHeight="false" outlineLevel="0" collapsed="false">
      <c r="A2138" s="93" t="s">
        <v>50</v>
      </c>
      <c r="B2138" s="93" t="s">
        <v>3234</v>
      </c>
      <c r="C2138" s="142" t="s">
        <v>3261</v>
      </c>
      <c r="D2138" s="98" t="s">
        <v>3262</v>
      </c>
      <c r="E2138" s="357" t="s">
        <v>1889</v>
      </c>
      <c r="F2138" s="99" t="n">
        <v>1</v>
      </c>
      <c r="G2138" s="434" t="n">
        <v>35</v>
      </c>
      <c r="H2138" s="435" t="n">
        <f aca="false">G2138*0.95</f>
        <v>33.25</v>
      </c>
      <c r="I2138" s="436" t="s">
        <v>3237</v>
      </c>
      <c r="J2138" s="102" t="s">
        <v>28</v>
      </c>
      <c r="K2138" s="437"/>
      <c r="L2138" s="104"/>
      <c r="M2138" s="104"/>
      <c r="N2138" s="105" t="n">
        <f aca="false">O2138*G2138</f>
        <v>0</v>
      </c>
      <c r="O2138" s="204" t="n">
        <f aca="false">M2138+L2138*F2138</f>
        <v>0</v>
      </c>
      <c r="P2138" s="331" t="s">
        <v>29</v>
      </c>
      <c r="Q2138" s="62" t="n">
        <f aca="false">L2138*H2138*F2138</f>
        <v>0</v>
      </c>
      <c r="R2138" s="62" t="n">
        <f aca="false">R2137+Q2138</f>
        <v>431.3855</v>
      </c>
    </row>
    <row r="2139" customFormat="false" ht="33.85" hidden="false" customHeight="false" outlineLevel="0" collapsed="false">
      <c r="A2139" s="48"/>
      <c r="B2139" s="48" t="s">
        <v>3263</v>
      </c>
      <c r="D2139" s="33" t="s">
        <v>3263</v>
      </c>
      <c r="E2139" s="33"/>
      <c r="F2139" s="33"/>
      <c r="G2139" s="33"/>
      <c r="H2139" s="33"/>
      <c r="I2139" s="33"/>
      <c r="J2139" s="33"/>
      <c r="K2139" s="33"/>
      <c r="Q2139" s="62" t="n">
        <f aca="false">L2139*H2139*F2139</f>
        <v>0</v>
      </c>
      <c r="R2139" s="62" t="n">
        <f aca="false">R2138+Q2139</f>
        <v>431.3855</v>
      </c>
      <c r="S2139" s="1"/>
      <c r="T2139" s="1"/>
      <c r="U2139" s="1"/>
      <c r="V2139" s="1"/>
      <c r="W2139" s="1"/>
      <c r="X2139" s="1"/>
      <c r="Y2139" s="1"/>
    </row>
    <row r="2140" customFormat="false" ht="13.8" hidden="false" customHeight="true" outlineLevel="0" collapsed="false">
      <c r="A2140" s="117"/>
      <c r="B2140" s="117"/>
      <c r="C2140" s="7"/>
      <c r="D2140" s="7"/>
      <c r="E2140" s="34" t="s">
        <v>4</v>
      </c>
      <c r="F2140" s="35" t="s">
        <v>5</v>
      </c>
      <c r="G2140" s="36" t="s">
        <v>6</v>
      </c>
      <c r="H2140" s="37" t="s">
        <v>7</v>
      </c>
      <c r="I2140" s="38" t="s">
        <v>8</v>
      </c>
      <c r="J2140" s="39" t="s">
        <v>9</v>
      </c>
      <c r="K2140" s="226" t="s">
        <v>3264</v>
      </c>
      <c r="L2140" s="41" t="s">
        <v>11</v>
      </c>
      <c r="M2140" s="41"/>
      <c r="N2140" s="41"/>
      <c r="O2140" s="41"/>
      <c r="P2140" s="41"/>
      <c r="Q2140" s="62"/>
      <c r="R2140" s="62" t="n">
        <f aca="false">R2139+Q2140</f>
        <v>431.3855</v>
      </c>
      <c r="S2140" s="1"/>
      <c r="T2140" s="1"/>
      <c r="U2140" s="1"/>
      <c r="V2140" s="1"/>
      <c r="W2140" s="1"/>
      <c r="X2140" s="1"/>
      <c r="Y2140" s="1"/>
    </row>
    <row r="2141" customFormat="false" ht="14.25" hidden="false" customHeight="true" outlineLevel="0" collapsed="false">
      <c r="A2141" s="48"/>
      <c r="B2141" s="48"/>
      <c r="C2141" s="43" t="s">
        <v>14</v>
      </c>
      <c r="D2141" s="43" t="s">
        <v>15</v>
      </c>
      <c r="E2141" s="34"/>
      <c r="F2141" s="35"/>
      <c r="G2141" s="36"/>
      <c r="H2141" s="37"/>
      <c r="I2141" s="38"/>
      <c r="J2141" s="39"/>
      <c r="K2141" s="226"/>
      <c r="L2141" s="210" t="s">
        <v>16</v>
      </c>
      <c r="M2141" s="210"/>
      <c r="N2141" s="45" t="s">
        <v>17</v>
      </c>
      <c r="O2141" s="46" t="s">
        <v>18</v>
      </c>
      <c r="P2141" s="47" t="s">
        <v>19</v>
      </c>
      <c r="Q2141" s="62"/>
      <c r="R2141" s="62" t="n">
        <f aca="false">R2140+Q2141</f>
        <v>431.3855</v>
      </c>
      <c r="S2141" s="1"/>
      <c r="T2141" s="1"/>
      <c r="U2141" s="1"/>
      <c r="V2141" s="1"/>
      <c r="W2141" s="1"/>
      <c r="X2141" s="1"/>
      <c r="Y2141" s="1"/>
    </row>
    <row r="2142" customFormat="false" ht="13.8" hidden="false" customHeight="false" outlineLevel="0" collapsed="false">
      <c r="A2142" s="48"/>
      <c r="B2142" s="48"/>
      <c r="C2142" s="43"/>
      <c r="D2142" s="43"/>
      <c r="E2142" s="34"/>
      <c r="F2142" s="35"/>
      <c r="G2142" s="36"/>
      <c r="H2142" s="37"/>
      <c r="I2142" s="38"/>
      <c r="J2142" s="39"/>
      <c r="K2142" s="226"/>
      <c r="L2142" s="210"/>
      <c r="M2142" s="210"/>
      <c r="N2142" s="45"/>
      <c r="O2142" s="46"/>
      <c r="P2142" s="47"/>
      <c r="Q2142" s="62" t="n">
        <f aca="false">L2142*H2142*F2142</f>
        <v>0</v>
      </c>
      <c r="R2142" s="62" t="n">
        <f aca="false">R2141+Q2142</f>
        <v>431.3855</v>
      </c>
      <c r="S2142" s="1"/>
      <c r="T2142" s="1"/>
      <c r="U2142" s="1"/>
      <c r="V2142" s="1"/>
      <c r="W2142" s="1"/>
      <c r="X2142" s="1"/>
      <c r="Y2142" s="1"/>
    </row>
    <row r="2143" customFormat="false" ht="22.05" hidden="false" customHeight="false" outlineLevel="0" collapsed="false">
      <c r="A2143" s="48" t="s">
        <v>50</v>
      </c>
      <c r="B2143" s="48" t="s">
        <v>3263</v>
      </c>
      <c r="D2143" s="5" t="s">
        <v>3265</v>
      </c>
      <c r="E2143" s="5"/>
      <c r="F2143" s="5"/>
      <c r="G2143" s="5"/>
      <c r="H2143" s="206"/>
      <c r="I2143" s="5"/>
      <c r="J2143" s="5"/>
      <c r="K2143" s="88"/>
      <c r="L2143" s="88"/>
      <c r="N2143" s="88"/>
      <c r="O2143" s="89"/>
      <c r="Q2143" s="62" t="n">
        <f aca="false">L2143*H2143*F2143</f>
        <v>0</v>
      </c>
      <c r="R2143" s="62" t="n">
        <f aca="false">R2142+Q2143</f>
        <v>431.3855</v>
      </c>
      <c r="S2143" s="1"/>
      <c r="T2143" s="1"/>
      <c r="U2143" s="1"/>
      <c r="V2143" s="1"/>
      <c r="W2143" s="1"/>
      <c r="X2143" s="1"/>
      <c r="Y2143" s="1"/>
    </row>
    <row r="2144" s="1" customFormat="true" ht="12.8" hidden="false" customHeight="false" outlineLevel="0" collapsed="false">
      <c r="A2144" s="93"/>
      <c r="B2144" s="93" t="s">
        <v>3263</v>
      </c>
      <c r="C2144" s="94" t="s">
        <v>3266</v>
      </c>
      <c r="D2144" s="52" t="s">
        <v>3267</v>
      </c>
      <c r="E2144" s="53" t="s">
        <v>65</v>
      </c>
      <c r="F2144" s="53" t="n">
        <v>12</v>
      </c>
      <c r="G2144" s="192" t="n">
        <v>6.17</v>
      </c>
      <c r="H2144" s="90" t="n">
        <f aca="false">G2144*0.95</f>
        <v>5.8615</v>
      </c>
      <c r="I2144" s="56" t="s">
        <v>2546</v>
      </c>
      <c r="J2144" s="181" t="s">
        <v>28</v>
      </c>
      <c r="K2144" s="231" t="n">
        <f aca="false">H2144/0.75</f>
        <v>7.81533333333333</v>
      </c>
      <c r="L2144" s="58"/>
      <c r="M2144" s="58"/>
      <c r="N2144" s="59" t="n">
        <f aca="false">O2144*G2144</f>
        <v>0</v>
      </c>
      <c r="O2144" s="325" t="n">
        <f aca="false">M2144+L2144*F2144</f>
        <v>0</v>
      </c>
      <c r="P2144" s="326" t="s">
        <v>29</v>
      </c>
      <c r="Q2144" s="62" t="n">
        <f aca="false">L2144*H2144*F2144</f>
        <v>0</v>
      </c>
      <c r="R2144" s="62" t="n">
        <f aca="false">R2143+Q2144</f>
        <v>431.3855</v>
      </c>
    </row>
    <row r="2145" s="1" customFormat="true" ht="12.8" hidden="false" customHeight="false" outlineLevel="0" collapsed="false">
      <c r="A2145" s="93" t="s">
        <v>50</v>
      </c>
      <c r="B2145" s="93" t="s">
        <v>3263</v>
      </c>
      <c r="C2145" s="95" t="s">
        <v>3268</v>
      </c>
      <c r="D2145" s="75" t="s">
        <v>3269</v>
      </c>
      <c r="E2145" s="76" t="s">
        <v>73</v>
      </c>
      <c r="F2145" s="76" t="n">
        <v>1</v>
      </c>
      <c r="G2145" s="110" t="n">
        <v>34.7</v>
      </c>
      <c r="H2145" s="92" t="n">
        <f aca="false">G2145*0.95</f>
        <v>32.965</v>
      </c>
      <c r="I2145" s="79" t="s">
        <v>2546</v>
      </c>
      <c r="J2145" s="185" t="s">
        <v>28</v>
      </c>
      <c r="K2145" s="228" t="n">
        <f aca="false">H2145/5</f>
        <v>6.593</v>
      </c>
      <c r="L2145" s="81"/>
      <c r="M2145" s="81"/>
      <c r="N2145" s="82" t="n">
        <f aca="false">O2145*G2145</f>
        <v>0</v>
      </c>
      <c r="O2145" s="329" t="n">
        <f aca="false">M2145+L2145*F2145</f>
        <v>0</v>
      </c>
      <c r="P2145" s="330" t="s">
        <v>29</v>
      </c>
      <c r="Q2145" s="62" t="n">
        <f aca="false">L2145*H2145*F2145</f>
        <v>0</v>
      </c>
      <c r="R2145" s="62" t="n">
        <f aca="false">R2144+Q2145</f>
        <v>431.3855</v>
      </c>
    </row>
    <row r="2146" customFormat="false" ht="22.05" hidden="false" customHeight="false" outlineLevel="0" collapsed="false">
      <c r="A2146" s="48" t="s">
        <v>50</v>
      </c>
      <c r="B2146" s="48" t="s">
        <v>3263</v>
      </c>
      <c r="D2146" s="5" t="s">
        <v>3270</v>
      </c>
      <c r="E2146" s="85"/>
      <c r="F2146" s="85"/>
      <c r="G2146" s="85"/>
      <c r="H2146" s="86"/>
      <c r="I2146" s="85"/>
      <c r="J2146" s="85"/>
      <c r="K2146" s="444"/>
      <c r="L2146" s="88"/>
      <c r="M2146" s="88"/>
      <c r="O2146" s="88"/>
      <c r="P2146" s="89"/>
      <c r="Q2146" s="62" t="n">
        <f aca="false">L2146*H2146*F2146</f>
        <v>0</v>
      </c>
      <c r="R2146" s="62" t="n">
        <f aca="false">R2145+Q2146</f>
        <v>431.3855</v>
      </c>
      <c r="S2146" s="1"/>
      <c r="T2146" s="1"/>
      <c r="U2146" s="1"/>
      <c r="V2146" s="1"/>
      <c r="W2146" s="1"/>
      <c r="X2146" s="1"/>
      <c r="Y2146" s="1"/>
    </row>
    <row r="2147" s="1" customFormat="true" ht="12.8" hidden="false" customHeight="false" outlineLevel="0" collapsed="false">
      <c r="A2147" s="93"/>
      <c r="B2147" s="93" t="s">
        <v>3263</v>
      </c>
      <c r="C2147" s="94" t="s">
        <v>3271</v>
      </c>
      <c r="D2147" s="52" t="s">
        <v>3272</v>
      </c>
      <c r="E2147" s="53" t="s">
        <v>101</v>
      </c>
      <c r="F2147" s="53" t="n">
        <v>6</v>
      </c>
      <c r="G2147" s="192" t="n">
        <v>4.74</v>
      </c>
      <c r="H2147" s="90" t="n">
        <f aca="false">G2147*0.95</f>
        <v>4.503</v>
      </c>
      <c r="I2147" s="56" t="s">
        <v>84</v>
      </c>
      <c r="J2147" s="181" t="s">
        <v>28</v>
      </c>
      <c r="K2147" s="231" t="n">
        <f aca="false">H2147</f>
        <v>4.503</v>
      </c>
      <c r="L2147" s="58"/>
      <c r="M2147" s="58"/>
      <c r="N2147" s="59" t="n">
        <f aca="false">O2147*G2147</f>
        <v>0</v>
      </c>
      <c r="O2147" s="325" t="n">
        <f aca="false">M2147+L2147*F2147</f>
        <v>0</v>
      </c>
      <c r="P2147" s="326" t="s">
        <v>29</v>
      </c>
      <c r="Q2147" s="62" t="n">
        <f aca="false">L2147*H2147*F2147</f>
        <v>0</v>
      </c>
      <c r="R2147" s="62" t="n">
        <f aca="false">R2146+Q2147</f>
        <v>431.3855</v>
      </c>
    </row>
    <row r="2148" s="1" customFormat="true" ht="12.8" hidden="false" customHeight="false" outlineLevel="0" collapsed="false">
      <c r="A2148" s="93" t="s">
        <v>50</v>
      </c>
      <c r="B2148" s="93" t="s">
        <v>3263</v>
      </c>
      <c r="C2148" s="135" t="s">
        <v>3273</v>
      </c>
      <c r="D2148" s="64" t="s">
        <v>3274</v>
      </c>
      <c r="E2148" s="65" t="s">
        <v>110</v>
      </c>
      <c r="F2148" s="65" t="n">
        <v>1</v>
      </c>
      <c r="G2148" s="108" t="n">
        <v>13.26</v>
      </c>
      <c r="H2148" s="91" t="n">
        <f aca="false">G2148*0.95</f>
        <v>12.597</v>
      </c>
      <c r="I2148" s="68" t="s">
        <v>84</v>
      </c>
      <c r="J2148" s="183" t="s">
        <v>28</v>
      </c>
      <c r="K2148" s="233" t="n">
        <f aca="false">H2148/3</f>
        <v>4.199</v>
      </c>
      <c r="L2148" s="81"/>
      <c r="M2148" s="81"/>
      <c r="N2148" s="71" t="n">
        <f aca="false">O2148*G2148</f>
        <v>0</v>
      </c>
      <c r="O2148" s="327" t="n">
        <f aca="false">M2148+L2148*F2148</f>
        <v>0</v>
      </c>
      <c r="P2148" s="328" t="s">
        <v>29</v>
      </c>
      <c r="Q2148" s="62" t="n">
        <f aca="false">L2148*H2148*F2148</f>
        <v>0</v>
      </c>
      <c r="R2148" s="62" t="n">
        <f aca="false">R2147+Q2148</f>
        <v>431.3855</v>
      </c>
    </row>
    <row r="2149" s="1" customFormat="true" ht="12.8" hidden="false" customHeight="false" outlineLevel="0" collapsed="false">
      <c r="A2149" s="93"/>
      <c r="B2149" s="93" t="s">
        <v>3263</v>
      </c>
      <c r="C2149" s="142" t="s">
        <v>3275</v>
      </c>
      <c r="D2149" s="98" t="s">
        <v>3276</v>
      </c>
      <c r="E2149" s="99" t="s">
        <v>101</v>
      </c>
      <c r="F2149" s="99" t="n">
        <v>6</v>
      </c>
      <c r="G2149" s="434" t="n">
        <v>6.1</v>
      </c>
      <c r="H2149" s="101" t="n">
        <f aca="false">G2149*0.95</f>
        <v>5.795</v>
      </c>
      <c r="I2149" s="102" t="s">
        <v>84</v>
      </c>
      <c r="J2149" s="237" t="s">
        <v>28</v>
      </c>
      <c r="K2149" s="238" t="n">
        <f aca="false">H2149</f>
        <v>5.795</v>
      </c>
      <c r="L2149" s="104"/>
      <c r="M2149" s="104"/>
      <c r="N2149" s="105" t="n">
        <f aca="false">O2149*G2149</f>
        <v>0</v>
      </c>
      <c r="O2149" s="204" t="n">
        <f aca="false">M2149+L2149*F2149</f>
        <v>0</v>
      </c>
      <c r="P2149" s="331" t="s">
        <v>29</v>
      </c>
      <c r="Q2149" s="62" t="n">
        <f aca="false">L2149*H2149*F2149</f>
        <v>0</v>
      </c>
      <c r="R2149" s="62" t="n">
        <f aca="false">R2148+Q2149</f>
        <v>431.3855</v>
      </c>
    </row>
    <row r="2150" customFormat="false" ht="22.05" hidden="false" customHeight="false" outlineLevel="0" collapsed="false">
      <c r="A2150" s="48" t="s">
        <v>50</v>
      </c>
      <c r="B2150" s="48" t="s">
        <v>3263</v>
      </c>
      <c r="D2150" s="194" t="s">
        <v>3277</v>
      </c>
      <c r="E2150" s="88"/>
      <c r="F2150" s="88"/>
      <c r="G2150" s="88"/>
      <c r="H2150" s="338"/>
      <c r="I2150" s="88"/>
      <c r="J2150" s="88"/>
      <c r="K2150" s="445"/>
      <c r="Q2150" s="62" t="n">
        <f aca="false">L2150*H2150*F2150</f>
        <v>0</v>
      </c>
      <c r="R2150" s="62" t="n">
        <f aca="false">R2149+Q2150</f>
        <v>431.3855</v>
      </c>
      <c r="S2150" s="1"/>
      <c r="T2150" s="1"/>
      <c r="U2150" s="1"/>
      <c r="V2150" s="1"/>
      <c r="W2150" s="1"/>
      <c r="X2150" s="1"/>
      <c r="Y2150" s="1"/>
    </row>
    <row r="2151" s="1" customFormat="true" ht="12.8" hidden="false" customHeight="false" outlineLevel="0" collapsed="false">
      <c r="A2151" s="93"/>
      <c r="B2151" s="93" t="s">
        <v>3263</v>
      </c>
      <c r="C2151" s="94" t="s">
        <v>3278</v>
      </c>
      <c r="D2151" s="379" t="s">
        <v>3279</v>
      </c>
      <c r="E2151" s="53" t="s">
        <v>3280</v>
      </c>
      <c r="F2151" s="53" t="n">
        <v>12</v>
      </c>
      <c r="G2151" s="192" t="n">
        <v>4.55</v>
      </c>
      <c r="H2151" s="90" t="n">
        <f aca="false">G2151*0.95</f>
        <v>4.3225</v>
      </c>
      <c r="I2151" s="180" t="s">
        <v>2540</v>
      </c>
      <c r="J2151" s="56" t="s">
        <v>28</v>
      </c>
      <c r="K2151" s="231" t="n">
        <f aca="false">H2151/0.37</f>
        <v>11.6824324324324</v>
      </c>
      <c r="L2151" s="58"/>
      <c r="M2151" s="58"/>
      <c r="N2151" s="59" t="n">
        <f aca="false">O2151*G2151</f>
        <v>0</v>
      </c>
      <c r="O2151" s="325" t="n">
        <f aca="false">M2151+L2151*F2151</f>
        <v>0</v>
      </c>
      <c r="P2151" s="326" t="s">
        <v>29</v>
      </c>
      <c r="Q2151" s="62" t="n">
        <f aca="false">L2151*H2151*F2151</f>
        <v>0</v>
      </c>
      <c r="R2151" s="62" t="n">
        <f aca="false">R2150+Q2151</f>
        <v>431.3855</v>
      </c>
    </row>
    <row r="2152" s="1" customFormat="true" ht="12.8" hidden="false" customHeight="false" outlineLevel="0" collapsed="false">
      <c r="A2152" s="93"/>
      <c r="B2152" s="93" t="s">
        <v>3263</v>
      </c>
      <c r="C2152" s="135" t="s">
        <v>3281</v>
      </c>
      <c r="D2152" s="382" t="s">
        <v>3279</v>
      </c>
      <c r="E2152" s="65" t="s">
        <v>3282</v>
      </c>
      <c r="F2152" s="65" t="n">
        <v>6</v>
      </c>
      <c r="G2152" s="66" t="n">
        <v>7.55</v>
      </c>
      <c r="H2152" s="91" t="n">
        <f aca="false">G2152*0.95</f>
        <v>7.1725</v>
      </c>
      <c r="I2152" s="124" t="s">
        <v>2540</v>
      </c>
      <c r="J2152" s="68" t="s">
        <v>28</v>
      </c>
      <c r="K2152" s="233" t="n">
        <f aca="false">H2152/0.78</f>
        <v>9.19551282051282</v>
      </c>
      <c r="L2152" s="70"/>
      <c r="M2152" s="70"/>
      <c r="N2152" s="71" t="n">
        <f aca="false">O2152*G2152</f>
        <v>0</v>
      </c>
      <c r="O2152" s="327" t="n">
        <f aca="false">M2152+L2152*F2152</f>
        <v>0</v>
      </c>
      <c r="P2152" s="328" t="s">
        <v>29</v>
      </c>
      <c r="Q2152" s="62" t="n">
        <f aca="false">L2152*H2152*F2152</f>
        <v>0</v>
      </c>
      <c r="R2152" s="62" t="n">
        <f aca="false">R2151+Q2152</f>
        <v>431.3855</v>
      </c>
    </row>
    <row r="2153" s="1" customFormat="true" ht="12.8" hidden="false" customHeight="false" outlineLevel="0" collapsed="false">
      <c r="A2153" s="93" t="s">
        <v>50</v>
      </c>
      <c r="B2153" s="93" t="s">
        <v>3263</v>
      </c>
      <c r="C2153" s="95" t="s">
        <v>3283</v>
      </c>
      <c r="D2153" s="385" t="s">
        <v>3284</v>
      </c>
      <c r="E2153" s="76" t="s">
        <v>73</v>
      </c>
      <c r="F2153" s="76" t="n">
        <v>1</v>
      </c>
      <c r="G2153" s="77" t="n">
        <v>39</v>
      </c>
      <c r="H2153" s="92" t="n">
        <f aca="false">G2153*0.95</f>
        <v>37.05</v>
      </c>
      <c r="I2153" s="112" t="s">
        <v>2540</v>
      </c>
      <c r="J2153" s="79" t="s">
        <v>28</v>
      </c>
      <c r="K2153" s="228" t="n">
        <f aca="false">H2153/5</f>
        <v>7.41</v>
      </c>
      <c r="L2153" s="81"/>
      <c r="M2153" s="81"/>
      <c r="N2153" s="82" t="n">
        <f aca="false">O2153*G2153</f>
        <v>0</v>
      </c>
      <c r="O2153" s="329" t="n">
        <f aca="false">M2153+L2153*F2153</f>
        <v>0</v>
      </c>
      <c r="P2153" s="330" t="s">
        <v>29</v>
      </c>
      <c r="Q2153" s="62" t="n">
        <f aca="false">L2153*H2153*F2153</f>
        <v>0</v>
      </c>
      <c r="R2153" s="62" t="n">
        <f aca="false">R2152+Q2153</f>
        <v>431.3855</v>
      </c>
    </row>
    <row r="2154" customFormat="false" ht="33.85" hidden="false" customHeight="false" outlineLevel="0" collapsed="false">
      <c r="A2154" s="48"/>
      <c r="B2154" s="48" t="s">
        <v>3285</v>
      </c>
      <c r="D2154" s="33" t="s">
        <v>3285</v>
      </c>
      <c r="E2154" s="33"/>
      <c r="F2154" s="33"/>
      <c r="G2154" s="33"/>
      <c r="H2154" s="33"/>
      <c r="I2154" s="33"/>
      <c r="J2154" s="33"/>
      <c r="K2154" s="33"/>
      <c r="Q2154" s="62" t="n">
        <f aca="false">L2154*H2154*F2154</f>
        <v>0</v>
      </c>
      <c r="R2154" s="62" t="n">
        <f aca="false">R2153+Q2154</f>
        <v>431.3855</v>
      </c>
      <c r="S2154" s="1"/>
      <c r="T2154" s="1"/>
      <c r="U2154" s="1"/>
      <c r="V2154" s="1"/>
      <c r="W2154" s="1"/>
      <c r="X2154" s="1"/>
      <c r="Y2154" s="1"/>
    </row>
    <row r="2155" customFormat="false" ht="13.8" hidden="false" customHeight="true" outlineLevel="0" collapsed="false">
      <c r="A2155" s="117"/>
      <c r="B2155" s="117"/>
      <c r="C2155" s="7"/>
      <c r="D2155" s="7"/>
      <c r="E2155" s="34" t="s">
        <v>4</v>
      </c>
      <c r="F2155" s="35" t="s">
        <v>5</v>
      </c>
      <c r="G2155" s="36" t="s">
        <v>6</v>
      </c>
      <c r="H2155" s="37" t="s">
        <v>7</v>
      </c>
      <c r="I2155" s="38" t="s">
        <v>8</v>
      </c>
      <c r="J2155" s="39" t="s">
        <v>9</v>
      </c>
      <c r="K2155" s="226" t="s">
        <v>3264</v>
      </c>
      <c r="L2155" s="41" t="s">
        <v>11</v>
      </c>
      <c r="M2155" s="41"/>
      <c r="N2155" s="41"/>
      <c r="O2155" s="41"/>
      <c r="P2155" s="41"/>
      <c r="Q2155" s="62"/>
      <c r="R2155" s="62" t="n">
        <f aca="false">R2154+Q2155</f>
        <v>431.3855</v>
      </c>
      <c r="S2155" s="1"/>
      <c r="T2155" s="1"/>
      <c r="U2155" s="1"/>
      <c r="V2155" s="1"/>
      <c r="W2155" s="1"/>
      <c r="X2155" s="1"/>
      <c r="Y2155" s="1"/>
    </row>
    <row r="2156" customFormat="false" ht="14.25" hidden="false" customHeight="true" outlineLevel="0" collapsed="false">
      <c r="A2156" s="48"/>
      <c r="B2156" s="48"/>
      <c r="C2156" s="43" t="s">
        <v>14</v>
      </c>
      <c r="D2156" s="43" t="s">
        <v>15</v>
      </c>
      <c r="E2156" s="34"/>
      <c r="F2156" s="35"/>
      <c r="G2156" s="36"/>
      <c r="H2156" s="37"/>
      <c r="I2156" s="38"/>
      <c r="J2156" s="39"/>
      <c r="K2156" s="226"/>
      <c r="L2156" s="210" t="s">
        <v>16</v>
      </c>
      <c r="M2156" s="210"/>
      <c r="N2156" s="45" t="s">
        <v>17</v>
      </c>
      <c r="O2156" s="46" t="s">
        <v>18</v>
      </c>
      <c r="P2156" s="47" t="s">
        <v>19</v>
      </c>
      <c r="Q2156" s="62"/>
      <c r="R2156" s="62" t="n">
        <f aca="false">R2155+Q2156</f>
        <v>431.3855</v>
      </c>
      <c r="S2156" s="1"/>
      <c r="T2156" s="1"/>
      <c r="U2156" s="1"/>
      <c r="V2156" s="1"/>
      <c r="W2156" s="1"/>
      <c r="X2156" s="1"/>
      <c r="Y2156" s="1"/>
    </row>
    <row r="2157" customFormat="false" ht="13.8" hidden="false" customHeight="false" outlineLevel="0" collapsed="false">
      <c r="A2157" s="48"/>
      <c r="B2157" s="48"/>
      <c r="C2157" s="43"/>
      <c r="D2157" s="43"/>
      <c r="E2157" s="34"/>
      <c r="F2157" s="35"/>
      <c r="G2157" s="36"/>
      <c r="H2157" s="37"/>
      <c r="I2157" s="38"/>
      <c r="J2157" s="39"/>
      <c r="K2157" s="226"/>
      <c r="L2157" s="210"/>
      <c r="M2157" s="210"/>
      <c r="N2157" s="45"/>
      <c r="O2157" s="46"/>
      <c r="P2157" s="47"/>
      <c r="Q2157" s="62" t="n">
        <f aca="false">L2157*H2157*F2157</f>
        <v>0</v>
      </c>
      <c r="R2157" s="62" t="n">
        <f aca="false">R2156+Q2157</f>
        <v>431.3855</v>
      </c>
      <c r="S2157" s="1"/>
      <c r="T2157" s="1"/>
      <c r="U2157" s="1"/>
      <c r="V2157" s="1"/>
      <c r="W2157" s="1"/>
      <c r="X2157" s="1"/>
      <c r="Y2157" s="1"/>
    </row>
    <row r="2158" customFormat="false" ht="22.05" hidden="false" customHeight="false" outlineLevel="0" collapsed="false">
      <c r="A2158" s="48" t="s">
        <v>50</v>
      </c>
      <c r="B2158" s="48" t="s">
        <v>3285</v>
      </c>
      <c r="D2158" s="5" t="s">
        <v>3286</v>
      </c>
      <c r="E2158" s="5"/>
      <c r="F2158" s="5"/>
      <c r="G2158" s="5"/>
      <c r="H2158" s="206"/>
      <c r="I2158" s="5"/>
      <c r="J2158" s="5"/>
      <c r="K2158" s="5"/>
      <c r="L2158" s="5"/>
      <c r="M2158" s="5"/>
      <c r="N2158" s="5"/>
      <c r="O2158" s="5"/>
      <c r="P2158" s="5"/>
      <c r="Q2158" s="62" t="n">
        <f aca="false">L2158*H2158*F2158</f>
        <v>0</v>
      </c>
      <c r="R2158" s="62" t="n">
        <f aca="false">R2157+Q2158</f>
        <v>431.3855</v>
      </c>
      <c r="S2158" s="1"/>
      <c r="T2158" s="1"/>
      <c r="U2158" s="1"/>
      <c r="V2158" s="1"/>
      <c r="W2158" s="1"/>
      <c r="X2158" s="1"/>
      <c r="Y2158" s="1"/>
    </row>
    <row r="2159" s="1" customFormat="true" ht="12.8" hidden="false" customHeight="false" outlineLevel="0" collapsed="false">
      <c r="A2159" s="93"/>
      <c r="B2159" s="93" t="s">
        <v>3285</v>
      </c>
      <c r="C2159" s="94" t="s">
        <v>3287</v>
      </c>
      <c r="D2159" s="52" t="s">
        <v>3288</v>
      </c>
      <c r="E2159" s="53" t="s">
        <v>373</v>
      </c>
      <c r="F2159" s="53" t="n">
        <v>6</v>
      </c>
      <c r="G2159" s="54" t="n">
        <v>2.37</v>
      </c>
      <c r="H2159" s="90" t="n">
        <f aca="false">G2159*0.95</f>
        <v>2.2515</v>
      </c>
      <c r="I2159" s="56" t="s">
        <v>200</v>
      </c>
      <c r="J2159" s="181" t="s">
        <v>28</v>
      </c>
      <c r="K2159" s="446" t="n">
        <f aca="false">H2159/0.75</f>
        <v>3.002</v>
      </c>
      <c r="L2159" s="58"/>
      <c r="M2159" s="58"/>
      <c r="N2159" s="59" t="n">
        <f aca="false">O2159*G2159</f>
        <v>0</v>
      </c>
      <c r="O2159" s="325" t="n">
        <f aca="false">M2159+L2159*F2159</f>
        <v>0</v>
      </c>
      <c r="P2159" s="326" t="s">
        <v>29</v>
      </c>
      <c r="Q2159" s="62" t="n">
        <f aca="false">L2159*H2159*F2159</f>
        <v>0</v>
      </c>
      <c r="R2159" s="62" t="n">
        <f aca="false">R2158+Q2159</f>
        <v>431.3855</v>
      </c>
    </row>
    <row r="2160" s="1" customFormat="true" ht="12.8" hidden="false" customHeight="false" outlineLevel="0" collapsed="false">
      <c r="A2160" s="93"/>
      <c r="B2160" s="93" t="s">
        <v>3285</v>
      </c>
      <c r="C2160" s="135" t="s">
        <v>3289</v>
      </c>
      <c r="D2160" s="64" t="s">
        <v>3290</v>
      </c>
      <c r="E2160" s="65" t="s">
        <v>101</v>
      </c>
      <c r="F2160" s="65" t="n">
        <v>6</v>
      </c>
      <c r="G2160" s="66" t="n">
        <v>3.62</v>
      </c>
      <c r="H2160" s="91" t="n">
        <f aca="false">G2160*0.95</f>
        <v>3.439</v>
      </c>
      <c r="I2160" s="68" t="s">
        <v>54</v>
      </c>
      <c r="J2160" s="183" t="s">
        <v>28</v>
      </c>
      <c r="K2160" s="447" t="n">
        <f aca="false">H2160</f>
        <v>3.439</v>
      </c>
      <c r="L2160" s="70"/>
      <c r="M2160" s="70"/>
      <c r="N2160" s="71" t="n">
        <f aca="false">O2160*G2160</f>
        <v>0</v>
      </c>
      <c r="O2160" s="327" t="n">
        <f aca="false">M2160+L2160*F2160</f>
        <v>0</v>
      </c>
      <c r="P2160" s="328" t="s">
        <v>29</v>
      </c>
      <c r="Q2160" s="62" t="n">
        <f aca="false">L2160*H2160*F2160</f>
        <v>0</v>
      </c>
      <c r="R2160" s="62" t="n">
        <f aca="false">R2159+Q2160</f>
        <v>431.3855</v>
      </c>
    </row>
    <row r="2161" s="1" customFormat="true" ht="12.8" hidden="false" customHeight="false" outlineLevel="0" collapsed="false">
      <c r="A2161" s="93" t="s">
        <v>50</v>
      </c>
      <c r="B2161" s="93" t="s">
        <v>3285</v>
      </c>
      <c r="C2161" s="95" t="s">
        <v>3291</v>
      </c>
      <c r="D2161" s="75" t="s">
        <v>3292</v>
      </c>
      <c r="E2161" s="76" t="s">
        <v>73</v>
      </c>
      <c r="F2161" s="76" t="n">
        <v>1</v>
      </c>
      <c r="G2161" s="77" t="n">
        <v>15.4</v>
      </c>
      <c r="H2161" s="92" t="n">
        <f aca="false">G2161*0.95</f>
        <v>14.63</v>
      </c>
      <c r="I2161" s="79" t="s">
        <v>54</v>
      </c>
      <c r="J2161" s="185" t="s">
        <v>28</v>
      </c>
      <c r="K2161" s="447" t="n">
        <f aca="false">H2161/5</f>
        <v>2.926</v>
      </c>
      <c r="L2161" s="81"/>
      <c r="M2161" s="81"/>
      <c r="N2161" s="82" t="n">
        <f aca="false">O2161*G2161</f>
        <v>0</v>
      </c>
      <c r="O2161" s="329" t="n">
        <f aca="false">M2161+L2161*F2161</f>
        <v>0</v>
      </c>
      <c r="P2161" s="330" t="s">
        <v>29</v>
      </c>
      <c r="Q2161" s="62" t="n">
        <f aca="false">L2161*H2161*F2161</f>
        <v>0</v>
      </c>
      <c r="R2161" s="62" t="n">
        <f aca="false">R2160+Q2161</f>
        <v>431.3855</v>
      </c>
    </row>
    <row r="2162" s="1" customFormat="true" ht="12.8" hidden="false" customHeight="false" outlineLevel="0" collapsed="false">
      <c r="A2162" s="93"/>
      <c r="B2162" s="93" t="s">
        <v>3285</v>
      </c>
      <c r="C2162" s="94" t="s">
        <v>3293</v>
      </c>
      <c r="D2162" s="52" t="s">
        <v>3294</v>
      </c>
      <c r="E2162" s="53" t="s">
        <v>373</v>
      </c>
      <c r="F2162" s="53" t="n">
        <v>10</v>
      </c>
      <c r="G2162" s="54" t="n">
        <v>3.14</v>
      </c>
      <c r="H2162" s="90" t="n">
        <f aca="false">G2162*0.95</f>
        <v>2.983</v>
      </c>
      <c r="I2162" s="56" t="s">
        <v>200</v>
      </c>
      <c r="J2162" s="181" t="s">
        <v>28</v>
      </c>
      <c r="K2162" s="446" t="n">
        <f aca="false">H2162*2</f>
        <v>5.966</v>
      </c>
      <c r="L2162" s="58"/>
      <c r="M2162" s="58"/>
      <c r="N2162" s="59" t="n">
        <f aca="false">O2162*G2162</f>
        <v>0</v>
      </c>
      <c r="O2162" s="325" t="n">
        <f aca="false">M2162+L2162*F2162</f>
        <v>0</v>
      </c>
      <c r="P2162" s="326" t="s">
        <v>29</v>
      </c>
      <c r="Q2162" s="62" t="n">
        <f aca="false">L2162*H2162*F2162</f>
        <v>0</v>
      </c>
      <c r="R2162" s="62" t="n">
        <f aca="false">R2161+Q2162</f>
        <v>431.3855</v>
      </c>
    </row>
    <row r="2163" s="1" customFormat="true" ht="12.8" hidden="false" customHeight="false" outlineLevel="0" collapsed="false">
      <c r="A2163" s="93"/>
      <c r="B2163" s="93" t="s">
        <v>3285</v>
      </c>
      <c r="C2163" s="135" t="s">
        <v>3295</v>
      </c>
      <c r="D2163" s="64" t="s">
        <v>3296</v>
      </c>
      <c r="E2163" s="65" t="s">
        <v>373</v>
      </c>
      <c r="F2163" s="65" t="n">
        <v>10</v>
      </c>
      <c r="G2163" s="66" t="n">
        <v>3.14</v>
      </c>
      <c r="H2163" s="91" t="n">
        <f aca="false">G2163*0.95</f>
        <v>2.983</v>
      </c>
      <c r="I2163" s="68" t="s">
        <v>200</v>
      </c>
      <c r="J2163" s="183" t="s">
        <v>28</v>
      </c>
      <c r="K2163" s="447" t="n">
        <f aca="false">H2163*2</f>
        <v>5.966</v>
      </c>
      <c r="L2163" s="70"/>
      <c r="M2163" s="70"/>
      <c r="N2163" s="71" t="n">
        <f aca="false">O2163*G2163</f>
        <v>0</v>
      </c>
      <c r="O2163" s="327" t="n">
        <f aca="false">M2163+L2163*F2163</f>
        <v>0</v>
      </c>
      <c r="P2163" s="328" t="s">
        <v>29</v>
      </c>
      <c r="Q2163" s="62" t="n">
        <f aca="false">L2163*H2163*F2163</f>
        <v>0</v>
      </c>
      <c r="R2163" s="62" t="n">
        <f aca="false">R2162+Q2163</f>
        <v>431.3855</v>
      </c>
    </row>
    <row r="2164" s="1" customFormat="true" ht="12.8" hidden="false" customHeight="false" outlineLevel="0" collapsed="false">
      <c r="A2164" s="93"/>
      <c r="B2164" s="93" t="s">
        <v>3285</v>
      </c>
      <c r="C2164" s="135" t="s">
        <v>3297</v>
      </c>
      <c r="D2164" s="64" t="s">
        <v>3298</v>
      </c>
      <c r="E2164" s="65" t="s">
        <v>373</v>
      </c>
      <c r="F2164" s="65" t="n">
        <v>10</v>
      </c>
      <c r="G2164" s="66" t="n">
        <v>3.14</v>
      </c>
      <c r="H2164" s="91" t="n">
        <f aca="false">G2164*0.95</f>
        <v>2.983</v>
      </c>
      <c r="I2164" s="68" t="s">
        <v>200</v>
      </c>
      <c r="J2164" s="183" t="s">
        <v>28</v>
      </c>
      <c r="K2164" s="447" t="n">
        <f aca="false">H2164*2</f>
        <v>5.966</v>
      </c>
      <c r="L2164" s="70"/>
      <c r="M2164" s="70"/>
      <c r="N2164" s="71" t="n">
        <f aca="false">O2164*G2164</f>
        <v>0</v>
      </c>
      <c r="O2164" s="327" t="n">
        <f aca="false">M2164+L2164*F2164</f>
        <v>0</v>
      </c>
      <c r="P2164" s="328" t="s">
        <v>29</v>
      </c>
      <c r="Q2164" s="62" t="n">
        <f aca="false">L2164*H2164*F2164</f>
        <v>0</v>
      </c>
      <c r="R2164" s="62" t="n">
        <f aca="false">R2163+Q2164</f>
        <v>431.3855</v>
      </c>
    </row>
    <row r="2165" s="1" customFormat="true" ht="12.8" hidden="false" customHeight="false" outlineLevel="0" collapsed="false">
      <c r="A2165" s="93"/>
      <c r="B2165" s="93" t="s">
        <v>3285</v>
      </c>
      <c r="C2165" s="135" t="s">
        <v>3299</v>
      </c>
      <c r="D2165" s="64" t="s">
        <v>3300</v>
      </c>
      <c r="E2165" s="65" t="s">
        <v>373</v>
      </c>
      <c r="F2165" s="65" t="n">
        <v>10</v>
      </c>
      <c r="G2165" s="66" t="n">
        <v>3.14</v>
      </c>
      <c r="H2165" s="91" t="n">
        <f aca="false">G2165*0.95</f>
        <v>2.983</v>
      </c>
      <c r="I2165" s="68" t="s">
        <v>200</v>
      </c>
      <c r="J2165" s="183" t="s">
        <v>28</v>
      </c>
      <c r="K2165" s="447" t="n">
        <f aca="false">H2165*2</f>
        <v>5.966</v>
      </c>
      <c r="L2165" s="70"/>
      <c r="M2165" s="70"/>
      <c r="N2165" s="71" t="n">
        <f aca="false">O2165*G2165</f>
        <v>0</v>
      </c>
      <c r="O2165" s="327" t="n">
        <f aca="false">M2165+L2165*F2165</f>
        <v>0</v>
      </c>
      <c r="P2165" s="328" t="s">
        <v>29</v>
      </c>
      <c r="Q2165" s="62" t="n">
        <f aca="false">L2165*H2165*F2165</f>
        <v>0</v>
      </c>
      <c r="R2165" s="62" t="n">
        <f aca="false">R2164+Q2165</f>
        <v>431.3855</v>
      </c>
    </row>
    <row r="2166" s="1" customFormat="true" ht="12.8" hidden="false" customHeight="false" outlineLevel="0" collapsed="false">
      <c r="A2166" s="93"/>
      <c r="B2166" s="93" t="s">
        <v>3285</v>
      </c>
      <c r="C2166" s="95" t="s">
        <v>3301</v>
      </c>
      <c r="D2166" s="75" t="s">
        <v>3302</v>
      </c>
      <c r="E2166" s="76" t="s">
        <v>373</v>
      </c>
      <c r="F2166" s="76" t="n">
        <v>10</v>
      </c>
      <c r="G2166" s="77" t="n">
        <v>3.14</v>
      </c>
      <c r="H2166" s="92" t="n">
        <f aca="false">G2166*0.95</f>
        <v>2.983</v>
      </c>
      <c r="I2166" s="79" t="s">
        <v>200</v>
      </c>
      <c r="J2166" s="185" t="s">
        <v>28</v>
      </c>
      <c r="K2166" s="448" t="n">
        <f aca="false">H2166*2</f>
        <v>5.966</v>
      </c>
      <c r="L2166" s="81"/>
      <c r="M2166" s="81"/>
      <c r="N2166" s="82" t="n">
        <f aca="false">O2166*G2166</f>
        <v>0</v>
      </c>
      <c r="O2166" s="329" t="n">
        <f aca="false">M2166+L2166*F2166</f>
        <v>0</v>
      </c>
      <c r="P2166" s="330" t="s">
        <v>29</v>
      </c>
      <c r="Q2166" s="62" t="n">
        <f aca="false">L2166*H2166*F2166</f>
        <v>0</v>
      </c>
      <c r="R2166" s="62" t="n">
        <f aca="false">R2165+Q2166</f>
        <v>431.3855</v>
      </c>
    </row>
    <row r="2167" customFormat="false" ht="22.05" hidden="false" customHeight="false" outlineLevel="0" collapsed="false">
      <c r="A2167" s="48"/>
      <c r="B2167" s="48" t="s">
        <v>3285</v>
      </c>
      <c r="D2167" s="5" t="s">
        <v>3303</v>
      </c>
      <c r="E2167" s="85"/>
      <c r="F2167" s="85"/>
      <c r="G2167" s="85"/>
      <c r="H2167" s="86"/>
      <c r="I2167" s="85"/>
      <c r="J2167" s="85"/>
      <c r="K2167" s="449"/>
      <c r="L2167" s="88"/>
      <c r="M2167" s="88"/>
      <c r="O2167" s="88"/>
      <c r="P2167" s="89"/>
      <c r="Q2167" s="62" t="n">
        <f aca="false">L2167*H2167*F2167</f>
        <v>0</v>
      </c>
      <c r="R2167" s="62" t="n">
        <f aca="false">R2166+Q2167</f>
        <v>431.3855</v>
      </c>
      <c r="S2167" s="1"/>
      <c r="T2167" s="1"/>
      <c r="U2167" s="1"/>
      <c r="V2167" s="1"/>
      <c r="W2167" s="1"/>
      <c r="X2167" s="1"/>
      <c r="Y2167" s="1"/>
    </row>
    <row r="2168" s="1" customFormat="true" ht="12.8" hidden="false" customHeight="false" outlineLevel="0" collapsed="false">
      <c r="A2168" s="93"/>
      <c r="B2168" s="93" t="s">
        <v>3285</v>
      </c>
      <c r="C2168" s="94" t="s">
        <v>3304</v>
      </c>
      <c r="D2168" s="52" t="s">
        <v>3305</v>
      </c>
      <c r="E2168" s="65" t="s">
        <v>373</v>
      </c>
      <c r="F2168" s="53" t="n">
        <v>12</v>
      </c>
      <c r="G2168" s="54" t="n">
        <v>3.6</v>
      </c>
      <c r="H2168" s="90" t="n">
        <f aca="false">G2168*0.95</f>
        <v>3.42</v>
      </c>
      <c r="I2168" s="56" t="s">
        <v>205</v>
      </c>
      <c r="J2168" s="181" t="s">
        <v>28</v>
      </c>
      <c r="K2168" s="450" t="n">
        <f aca="false">H2168*2</f>
        <v>6.84</v>
      </c>
      <c r="L2168" s="104"/>
      <c r="M2168" s="104"/>
      <c r="N2168" s="59" t="n">
        <f aca="false">O2168*G2168</f>
        <v>0</v>
      </c>
      <c r="O2168" s="325" t="n">
        <f aca="false">M2168+L2168*F2168</f>
        <v>0</v>
      </c>
      <c r="P2168" s="326" t="s">
        <v>29</v>
      </c>
      <c r="Q2168" s="62" t="n">
        <f aca="false">L2168*H2168*F2168</f>
        <v>0</v>
      </c>
      <c r="R2168" s="62" t="n">
        <f aca="false">R2167+Q2168</f>
        <v>431.3855</v>
      </c>
    </row>
    <row r="2169" s="1" customFormat="true" ht="12.8" hidden="false" customHeight="false" outlineLevel="0" collapsed="false">
      <c r="A2169" s="93"/>
      <c r="B2169" s="93" t="s">
        <v>3285</v>
      </c>
      <c r="C2169" s="142" t="s">
        <v>3306</v>
      </c>
      <c r="D2169" s="98" t="s">
        <v>3307</v>
      </c>
      <c r="E2169" s="76" t="s">
        <v>373</v>
      </c>
      <c r="F2169" s="99" t="n">
        <v>6</v>
      </c>
      <c r="G2169" s="100" t="n">
        <v>2.55</v>
      </c>
      <c r="H2169" s="101" t="n">
        <f aca="false">G2169*0.95</f>
        <v>2.4225</v>
      </c>
      <c r="I2169" s="102" t="s">
        <v>84</v>
      </c>
      <c r="J2169" s="237" t="s">
        <v>28</v>
      </c>
      <c r="K2169" s="451" t="n">
        <f aca="false">H2169*2</f>
        <v>4.845</v>
      </c>
      <c r="L2169" s="104"/>
      <c r="M2169" s="104"/>
      <c r="N2169" s="105" t="n">
        <f aca="false">O2169*G2169</f>
        <v>0</v>
      </c>
      <c r="O2169" s="204" t="n">
        <f aca="false">M2169+L2169*F2169</f>
        <v>0</v>
      </c>
      <c r="P2169" s="331" t="s">
        <v>29</v>
      </c>
      <c r="Q2169" s="62" t="n">
        <f aca="false">L2169*H2169*F2169</f>
        <v>0</v>
      </c>
      <c r="R2169" s="62" t="n">
        <f aca="false">R2168+Q2169</f>
        <v>431.3855</v>
      </c>
    </row>
    <row r="2170" customFormat="false" ht="22.05" hidden="false" customHeight="false" outlineLevel="0" collapsed="false">
      <c r="A2170" s="48"/>
      <c r="B2170" s="48" t="s">
        <v>3285</v>
      </c>
      <c r="D2170" s="194" t="s">
        <v>3308</v>
      </c>
      <c r="E2170" s="194"/>
      <c r="F2170" s="194"/>
      <c r="G2170" s="194"/>
      <c r="H2170" s="195"/>
      <c r="I2170" s="194"/>
      <c r="J2170" s="194"/>
      <c r="K2170" s="194"/>
      <c r="L2170" s="194"/>
      <c r="M2170" s="194"/>
      <c r="N2170" s="194"/>
      <c r="O2170" s="194"/>
      <c r="P2170" s="194"/>
      <c r="Q2170" s="62" t="n">
        <f aca="false">L2170*H2170*F2170</f>
        <v>0</v>
      </c>
      <c r="R2170" s="62" t="n">
        <f aca="false">R2169+Q2170</f>
        <v>431.3855</v>
      </c>
      <c r="S2170" s="1"/>
      <c r="T2170" s="1"/>
      <c r="U2170" s="1"/>
      <c r="V2170" s="1"/>
      <c r="W2170" s="1"/>
      <c r="X2170" s="1"/>
      <c r="Y2170" s="1"/>
      <c r="Z2170" s="89"/>
    </row>
    <row r="2171" customFormat="false" ht="13.8" hidden="false" customHeight="false" outlineLevel="0" collapsed="false">
      <c r="A2171" s="93"/>
      <c r="B2171" s="93" t="s">
        <v>3285</v>
      </c>
      <c r="C2171" s="196" t="s">
        <v>3309</v>
      </c>
      <c r="D2171" s="197" t="s">
        <v>3310</v>
      </c>
      <c r="E2171" s="198" t="s">
        <v>2440</v>
      </c>
      <c r="F2171" s="198" t="n">
        <v>6</v>
      </c>
      <c r="G2171" s="199" t="n">
        <v>3.95</v>
      </c>
      <c r="H2171" s="200" t="n">
        <f aca="false">G2171*0.95</f>
        <v>3.7525</v>
      </c>
      <c r="I2171" s="452" t="s">
        <v>2540</v>
      </c>
      <c r="J2171" s="102" t="s">
        <v>28</v>
      </c>
      <c r="K2171" s="238" t="n">
        <f aca="false">H2171/0.375</f>
        <v>10.0066666666667</v>
      </c>
      <c r="L2171" s="104"/>
      <c r="M2171" s="104"/>
      <c r="N2171" s="203" t="n">
        <f aca="false">O2171*G2171</f>
        <v>0</v>
      </c>
      <c r="O2171" s="204" t="n">
        <f aca="false">M2171+L2171*F2171</f>
        <v>0</v>
      </c>
      <c r="P2171" s="205" t="s">
        <v>29</v>
      </c>
      <c r="Q2171" s="62" t="n">
        <f aca="false">L2171*H2171*F2171</f>
        <v>0</v>
      </c>
      <c r="R2171" s="62" t="n">
        <f aca="false">R2170+Q2171</f>
        <v>431.3855</v>
      </c>
      <c r="S2171" s="1"/>
      <c r="T2171" s="1"/>
      <c r="U2171" s="1"/>
      <c r="V2171" s="1"/>
      <c r="W2171" s="1"/>
      <c r="X2171" s="1"/>
      <c r="Y2171" s="1"/>
    </row>
    <row r="2172" customFormat="false" ht="22.05" hidden="false" customHeight="false" outlineLevel="0" collapsed="false">
      <c r="A2172" s="48"/>
      <c r="B2172" s="48" t="s">
        <v>3285</v>
      </c>
      <c r="D2172" s="194" t="s">
        <v>3311</v>
      </c>
      <c r="E2172" s="194"/>
      <c r="F2172" s="194"/>
      <c r="G2172" s="194"/>
      <c r="H2172" s="195"/>
      <c r="I2172" s="85"/>
      <c r="J2172" s="194"/>
      <c r="K2172" s="194"/>
      <c r="L2172" s="194"/>
      <c r="M2172" s="194"/>
      <c r="N2172" s="194"/>
      <c r="O2172" s="194"/>
      <c r="P2172" s="194"/>
      <c r="Q2172" s="62" t="n">
        <f aca="false">L2172*H2172*F2172</f>
        <v>0</v>
      </c>
      <c r="R2172" s="62" t="n">
        <f aca="false">R2171+Q2172</f>
        <v>431.3855</v>
      </c>
      <c r="S2172" s="1"/>
      <c r="T2172" s="1"/>
      <c r="U2172" s="1"/>
      <c r="V2172" s="1"/>
      <c r="W2172" s="1"/>
      <c r="X2172" s="1"/>
      <c r="Y2172" s="1"/>
    </row>
    <row r="2173" s="1" customFormat="true" ht="14.25" hidden="false" customHeight="true" outlineLevel="0" collapsed="false">
      <c r="A2173" s="93"/>
      <c r="B2173" s="93" t="s">
        <v>3285</v>
      </c>
      <c r="C2173" s="142" t="s">
        <v>3312</v>
      </c>
      <c r="D2173" s="197" t="s">
        <v>3313</v>
      </c>
      <c r="E2173" s="99" t="s">
        <v>26</v>
      </c>
      <c r="F2173" s="99" t="n">
        <v>9</v>
      </c>
      <c r="G2173" s="100" t="n">
        <v>3.71</v>
      </c>
      <c r="H2173" s="101" t="n">
        <f aca="false">G2173*0.95</f>
        <v>3.5245</v>
      </c>
      <c r="I2173" s="453" t="s">
        <v>3314</v>
      </c>
      <c r="J2173" s="237" t="s">
        <v>28</v>
      </c>
      <c r="K2173" s="238" t="n">
        <f aca="false">H2173*4</f>
        <v>14.098</v>
      </c>
      <c r="L2173" s="104"/>
      <c r="M2173" s="104"/>
      <c r="N2173" s="203" t="n">
        <f aca="false">O2173*G2173</f>
        <v>0</v>
      </c>
      <c r="O2173" s="204" t="n">
        <f aca="false">M2173+L2173*F2173</f>
        <v>0</v>
      </c>
      <c r="P2173" s="205" t="s">
        <v>29</v>
      </c>
      <c r="Q2173" s="62" t="n">
        <f aca="false">L2173*H2173*F2173</f>
        <v>0</v>
      </c>
      <c r="R2173" s="62" t="n">
        <f aca="false">R2172+Q2173</f>
        <v>431.3855</v>
      </c>
    </row>
    <row r="2174" customFormat="false" ht="33.85" hidden="false" customHeight="false" outlineLevel="0" collapsed="false">
      <c r="A2174" s="48"/>
      <c r="B2174" s="48" t="s">
        <v>3315</v>
      </c>
      <c r="D2174" s="33" t="s">
        <v>3315</v>
      </c>
      <c r="E2174" s="33"/>
      <c r="F2174" s="33"/>
      <c r="G2174" s="33"/>
      <c r="H2174" s="33"/>
      <c r="I2174" s="33"/>
      <c r="J2174" s="33"/>
      <c r="K2174" s="33"/>
      <c r="Q2174" s="62" t="n">
        <f aca="false">L2174*H2174*F2174</f>
        <v>0</v>
      </c>
      <c r="R2174" s="62" t="n">
        <f aca="false">R2173+Q2174</f>
        <v>431.3855</v>
      </c>
      <c r="S2174" s="1"/>
      <c r="T2174" s="1"/>
      <c r="U2174" s="1"/>
      <c r="V2174" s="1"/>
      <c r="W2174" s="1"/>
      <c r="X2174" s="1"/>
      <c r="Y2174" s="1"/>
    </row>
    <row r="2175" customFormat="false" ht="13.8" hidden="false" customHeight="true" outlineLevel="0" collapsed="false">
      <c r="A2175" s="117"/>
      <c r="B2175" s="117"/>
      <c r="C2175" s="7"/>
      <c r="D2175" s="7"/>
      <c r="E2175" s="34" t="s">
        <v>4</v>
      </c>
      <c r="F2175" s="35" t="s">
        <v>5</v>
      </c>
      <c r="G2175" s="36" t="s">
        <v>6</v>
      </c>
      <c r="H2175" s="37" t="s">
        <v>7</v>
      </c>
      <c r="I2175" s="38" t="s">
        <v>8</v>
      </c>
      <c r="J2175" s="39" t="s">
        <v>9</v>
      </c>
      <c r="K2175" s="264" t="s">
        <v>10</v>
      </c>
      <c r="L2175" s="41" t="s">
        <v>11</v>
      </c>
      <c r="M2175" s="41"/>
      <c r="N2175" s="41"/>
      <c r="O2175" s="41"/>
      <c r="P2175" s="41"/>
      <c r="Q2175" s="62"/>
      <c r="R2175" s="62" t="n">
        <f aca="false">R2174+Q2175</f>
        <v>431.3855</v>
      </c>
      <c r="S2175" s="1"/>
      <c r="T2175" s="1"/>
      <c r="U2175" s="1"/>
      <c r="V2175" s="1"/>
      <c r="W2175" s="1"/>
      <c r="X2175" s="1"/>
      <c r="Y2175" s="1"/>
    </row>
    <row r="2176" customFormat="false" ht="14.25" hidden="false" customHeight="true" outlineLevel="0" collapsed="false">
      <c r="A2176" s="48"/>
      <c r="B2176" s="48"/>
      <c r="C2176" s="43" t="s">
        <v>14</v>
      </c>
      <c r="D2176" s="43" t="s">
        <v>15</v>
      </c>
      <c r="E2176" s="34"/>
      <c r="F2176" s="35"/>
      <c r="G2176" s="36"/>
      <c r="H2176" s="37"/>
      <c r="I2176" s="38"/>
      <c r="J2176" s="39"/>
      <c r="K2176" s="264"/>
      <c r="L2176" s="210" t="s">
        <v>16</v>
      </c>
      <c r="M2176" s="210"/>
      <c r="N2176" s="45" t="s">
        <v>17</v>
      </c>
      <c r="O2176" s="46" t="s">
        <v>18</v>
      </c>
      <c r="P2176" s="47" t="s">
        <v>19</v>
      </c>
      <c r="Q2176" s="62"/>
      <c r="R2176" s="62" t="n">
        <f aca="false">R2175+Q2176</f>
        <v>431.3855</v>
      </c>
      <c r="S2176" s="1"/>
      <c r="T2176" s="1"/>
      <c r="U2176" s="1"/>
      <c r="V2176" s="1"/>
      <c r="W2176" s="1"/>
      <c r="X2176" s="1"/>
      <c r="Y2176" s="1"/>
    </row>
    <row r="2177" customFormat="false" ht="13.8" hidden="false" customHeight="false" outlineLevel="0" collapsed="false">
      <c r="A2177" s="48"/>
      <c r="B2177" s="48"/>
      <c r="C2177" s="43"/>
      <c r="D2177" s="43"/>
      <c r="E2177" s="34"/>
      <c r="F2177" s="35"/>
      <c r="G2177" s="36"/>
      <c r="H2177" s="37"/>
      <c r="I2177" s="38"/>
      <c r="J2177" s="39"/>
      <c r="K2177" s="264"/>
      <c r="L2177" s="210"/>
      <c r="M2177" s="210"/>
      <c r="N2177" s="45"/>
      <c r="O2177" s="46"/>
      <c r="P2177" s="47"/>
      <c r="Q2177" s="62" t="n">
        <f aca="false">L2177*H2177*F2177</f>
        <v>0</v>
      </c>
      <c r="R2177" s="62" t="n">
        <f aca="false">R2176+Q2177</f>
        <v>431.3855</v>
      </c>
      <c r="S2177" s="1"/>
      <c r="T2177" s="1"/>
      <c r="U2177" s="1"/>
      <c r="V2177" s="1"/>
      <c r="W2177" s="1"/>
      <c r="X2177" s="1"/>
      <c r="Y2177" s="1"/>
    </row>
    <row r="2178" customFormat="false" ht="22.05" hidden="false" customHeight="false" outlineLevel="0" collapsed="false">
      <c r="A2178" s="48"/>
      <c r="B2178" s="48" t="s">
        <v>3315</v>
      </c>
      <c r="D2178" s="5" t="s">
        <v>3316</v>
      </c>
      <c r="E2178" s="5"/>
      <c r="F2178" s="5"/>
      <c r="G2178" s="5"/>
      <c r="H2178" s="206"/>
      <c r="I2178" s="5"/>
      <c r="J2178" s="5"/>
      <c r="K2178" s="5"/>
      <c r="L2178" s="5"/>
      <c r="M2178" s="5"/>
      <c r="N2178" s="5"/>
      <c r="O2178" s="5"/>
      <c r="P2178" s="5"/>
      <c r="Q2178" s="62" t="n">
        <f aca="false">L2178*H2178*F2178</f>
        <v>0</v>
      </c>
      <c r="R2178" s="62" t="n">
        <f aca="false">R2177+Q2178</f>
        <v>431.3855</v>
      </c>
      <c r="S2178" s="1"/>
      <c r="T2178" s="1"/>
      <c r="U2178" s="1"/>
      <c r="V2178" s="1"/>
      <c r="W2178" s="1"/>
      <c r="X2178" s="1"/>
      <c r="Y2178" s="1"/>
    </row>
    <row r="2179" s="1" customFormat="true" ht="12.8" hidden="false" customHeight="false" outlineLevel="0" collapsed="false">
      <c r="A2179" s="93"/>
      <c r="B2179" s="93" t="s">
        <v>3315</v>
      </c>
      <c r="C2179" s="94" t="s">
        <v>3317</v>
      </c>
      <c r="D2179" s="52" t="s">
        <v>3318</v>
      </c>
      <c r="E2179" s="53" t="s">
        <v>3319</v>
      </c>
      <c r="F2179" s="53" t="n">
        <v>12</v>
      </c>
      <c r="G2179" s="192" t="n">
        <v>3.1</v>
      </c>
      <c r="H2179" s="193" t="n">
        <f aca="false">G2179*0.95</f>
        <v>2.945</v>
      </c>
      <c r="I2179" s="180" t="s">
        <v>3320</v>
      </c>
      <c r="J2179" s="56" t="s">
        <v>28</v>
      </c>
      <c r="K2179" s="333"/>
      <c r="L2179" s="58"/>
      <c r="M2179" s="58"/>
      <c r="N2179" s="59" t="n">
        <f aca="false">O2179*G2179</f>
        <v>0</v>
      </c>
      <c r="O2179" s="325" t="n">
        <f aca="false">M2179+L2179*F2179</f>
        <v>0</v>
      </c>
      <c r="P2179" s="326" t="s">
        <v>29</v>
      </c>
      <c r="Q2179" s="62" t="n">
        <f aca="false">L2179*H2179*F2179</f>
        <v>0</v>
      </c>
      <c r="R2179" s="62" t="n">
        <f aca="false">R2178+Q2179</f>
        <v>431.3855</v>
      </c>
    </row>
    <row r="2180" s="1" customFormat="true" ht="12.8" hidden="false" customHeight="false" outlineLevel="0" collapsed="false">
      <c r="A2180" s="93"/>
      <c r="B2180" s="93" t="s">
        <v>3315</v>
      </c>
      <c r="C2180" s="135" t="s">
        <v>3321</v>
      </c>
      <c r="D2180" s="64" t="s">
        <v>3322</v>
      </c>
      <c r="E2180" s="65" t="s">
        <v>2653</v>
      </c>
      <c r="F2180" s="65" t="n">
        <v>12</v>
      </c>
      <c r="G2180" s="108" t="n">
        <v>1.74</v>
      </c>
      <c r="H2180" s="109" t="n">
        <f aca="false">G2180*0.95</f>
        <v>1.653</v>
      </c>
      <c r="I2180" s="124" t="s">
        <v>1943</v>
      </c>
      <c r="J2180" s="68" t="s">
        <v>28</v>
      </c>
      <c r="K2180" s="319"/>
      <c r="L2180" s="70"/>
      <c r="M2180" s="70"/>
      <c r="N2180" s="71" t="n">
        <f aca="false">O2180*G2180</f>
        <v>0</v>
      </c>
      <c r="O2180" s="327" t="n">
        <f aca="false">M2180+L2180*F2180</f>
        <v>0</v>
      </c>
      <c r="P2180" s="328" t="s">
        <v>29</v>
      </c>
      <c r="Q2180" s="62" t="n">
        <f aca="false">L2180*H2180*F2180</f>
        <v>0</v>
      </c>
      <c r="R2180" s="62" t="n">
        <f aca="false">R2179+Q2180</f>
        <v>431.3855</v>
      </c>
    </row>
    <row r="2181" s="1" customFormat="true" ht="12.8" hidden="false" customHeight="false" outlineLevel="0" collapsed="false">
      <c r="A2181" s="93"/>
      <c r="B2181" s="93" t="s">
        <v>3315</v>
      </c>
      <c r="C2181" s="135" t="s">
        <v>3323</v>
      </c>
      <c r="D2181" s="64" t="s">
        <v>3324</v>
      </c>
      <c r="E2181" s="65" t="s">
        <v>2653</v>
      </c>
      <c r="F2181" s="65" t="n">
        <v>8</v>
      </c>
      <c r="G2181" s="108" t="n">
        <v>3.71</v>
      </c>
      <c r="H2181" s="109" t="n">
        <f aca="false">G2181*0.95</f>
        <v>3.5245</v>
      </c>
      <c r="I2181" s="124" t="s">
        <v>1943</v>
      </c>
      <c r="J2181" s="68" t="s">
        <v>28</v>
      </c>
      <c r="K2181" s="319"/>
      <c r="L2181" s="70"/>
      <c r="M2181" s="70"/>
      <c r="N2181" s="71" t="n">
        <f aca="false">O2181*G2181</f>
        <v>0</v>
      </c>
      <c r="O2181" s="327" t="n">
        <f aca="false">M2181+L2181*F2181</f>
        <v>0</v>
      </c>
      <c r="P2181" s="328" t="s">
        <v>29</v>
      </c>
      <c r="Q2181" s="62" t="n">
        <f aca="false">L2181*H2181*F2181</f>
        <v>0</v>
      </c>
      <c r="R2181" s="62" t="n">
        <f aca="false">R2180+Q2181</f>
        <v>431.3855</v>
      </c>
    </row>
    <row r="2182" s="1" customFormat="true" ht="12.8" hidden="false" customHeight="false" outlineLevel="0" collapsed="false">
      <c r="A2182" s="93"/>
      <c r="B2182" s="93" t="s">
        <v>3315</v>
      </c>
      <c r="C2182" s="135" t="s">
        <v>3325</v>
      </c>
      <c r="D2182" s="64" t="s">
        <v>3326</v>
      </c>
      <c r="E2182" s="65" t="s">
        <v>3327</v>
      </c>
      <c r="F2182" s="65" t="n">
        <v>12</v>
      </c>
      <c r="G2182" s="108" t="n">
        <v>3.75</v>
      </c>
      <c r="H2182" s="109" t="n">
        <f aca="false">G2182*0.95</f>
        <v>3.5625</v>
      </c>
      <c r="I2182" s="124" t="s">
        <v>1943</v>
      </c>
      <c r="J2182" s="68" t="s">
        <v>28</v>
      </c>
      <c r="K2182" s="319"/>
      <c r="L2182" s="70"/>
      <c r="M2182" s="70"/>
      <c r="N2182" s="71" t="n">
        <f aca="false">O2182*G2182</f>
        <v>0</v>
      </c>
      <c r="O2182" s="327" t="n">
        <f aca="false">M2182+L2182*F2182</f>
        <v>0</v>
      </c>
      <c r="P2182" s="328" t="s">
        <v>29</v>
      </c>
      <c r="Q2182" s="62" t="n">
        <f aca="false">L2182*H2182*F2182</f>
        <v>0</v>
      </c>
      <c r="R2182" s="62" t="n">
        <f aca="false">R2181+Q2182</f>
        <v>431.3855</v>
      </c>
    </row>
    <row r="2183" s="1" customFormat="true" ht="12.8" hidden="false" customHeight="false" outlineLevel="0" collapsed="false">
      <c r="A2183" s="93"/>
      <c r="B2183" s="93" t="s">
        <v>3315</v>
      </c>
      <c r="C2183" s="135" t="s">
        <v>3328</v>
      </c>
      <c r="D2183" s="64" t="s">
        <v>3329</v>
      </c>
      <c r="E2183" s="65" t="s">
        <v>3327</v>
      </c>
      <c r="F2183" s="65" t="n">
        <v>12</v>
      </c>
      <c r="G2183" s="108" t="n">
        <v>4.3</v>
      </c>
      <c r="H2183" s="109" t="n">
        <f aca="false">G2183*0.95</f>
        <v>4.085</v>
      </c>
      <c r="I2183" s="124" t="s">
        <v>1943</v>
      </c>
      <c r="J2183" s="68" t="s">
        <v>28</v>
      </c>
      <c r="K2183" s="319"/>
      <c r="L2183" s="70"/>
      <c r="M2183" s="70"/>
      <c r="N2183" s="71" t="n">
        <f aca="false">O2183*G2183</f>
        <v>0</v>
      </c>
      <c r="O2183" s="327" t="n">
        <f aca="false">M2183+L2183*F2183</f>
        <v>0</v>
      </c>
      <c r="P2183" s="328" t="s">
        <v>29</v>
      </c>
      <c r="Q2183" s="62" t="n">
        <f aca="false">L2183*H2183*F2183</f>
        <v>0</v>
      </c>
      <c r="R2183" s="62" t="n">
        <f aca="false">R2182+Q2183</f>
        <v>431.3855</v>
      </c>
    </row>
    <row r="2184" s="1" customFormat="true" ht="12.8" hidden="false" customHeight="false" outlineLevel="0" collapsed="false">
      <c r="A2184" s="93"/>
      <c r="B2184" s="93" t="s">
        <v>3315</v>
      </c>
      <c r="C2184" s="135" t="s">
        <v>3330</v>
      </c>
      <c r="D2184" s="64" t="s">
        <v>3331</v>
      </c>
      <c r="E2184" s="65" t="s">
        <v>3327</v>
      </c>
      <c r="F2184" s="65" t="n">
        <v>12</v>
      </c>
      <c r="G2184" s="108" t="n">
        <v>2.08</v>
      </c>
      <c r="H2184" s="109" t="n">
        <f aca="false">G2184*0.95</f>
        <v>1.976</v>
      </c>
      <c r="I2184" s="124" t="s">
        <v>1943</v>
      </c>
      <c r="J2184" s="68" t="s">
        <v>28</v>
      </c>
      <c r="K2184" s="319"/>
      <c r="L2184" s="70"/>
      <c r="M2184" s="70"/>
      <c r="N2184" s="71" t="n">
        <f aca="false">O2184*G2184</f>
        <v>0</v>
      </c>
      <c r="O2184" s="327" t="n">
        <f aca="false">M2184+L2184*F2184</f>
        <v>0</v>
      </c>
      <c r="P2184" s="328" t="s">
        <v>29</v>
      </c>
      <c r="Q2184" s="62" t="n">
        <f aca="false">L2184*H2184*F2184</f>
        <v>0</v>
      </c>
      <c r="R2184" s="62" t="n">
        <f aca="false">R2183+Q2184</f>
        <v>431.3855</v>
      </c>
    </row>
    <row r="2185" s="1" customFormat="true" ht="12.8" hidden="false" customHeight="false" outlineLevel="0" collapsed="false">
      <c r="A2185" s="93"/>
      <c r="B2185" s="93" t="s">
        <v>3315</v>
      </c>
      <c r="C2185" s="135" t="s">
        <v>3332</v>
      </c>
      <c r="D2185" s="64" t="s">
        <v>3333</v>
      </c>
      <c r="E2185" s="65" t="s">
        <v>3327</v>
      </c>
      <c r="F2185" s="65" t="n">
        <v>12</v>
      </c>
      <c r="G2185" s="108" t="n">
        <v>1.59</v>
      </c>
      <c r="H2185" s="109" t="n">
        <f aca="false">G2185*0.95</f>
        <v>1.5105</v>
      </c>
      <c r="I2185" s="124" t="s">
        <v>1943</v>
      </c>
      <c r="J2185" s="68" t="s">
        <v>28</v>
      </c>
      <c r="K2185" s="319"/>
      <c r="L2185" s="70"/>
      <c r="M2185" s="70"/>
      <c r="N2185" s="71" t="n">
        <f aca="false">O2185*G2185</f>
        <v>0</v>
      </c>
      <c r="O2185" s="327" t="n">
        <f aca="false">M2185+L2185*F2185</f>
        <v>0</v>
      </c>
      <c r="P2185" s="328" t="s">
        <v>29</v>
      </c>
      <c r="Q2185" s="62" t="n">
        <f aca="false">L2185*H2185*F2185</f>
        <v>0</v>
      </c>
      <c r="R2185" s="62" t="n">
        <f aca="false">R2184+Q2185</f>
        <v>431.3855</v>
      </c>
    </row>
    <row r="2186" s="1" customFormat="true" ht="12.8" hidden="false" customHeight="false" outlineLevel="0" collapsed="false">
      <c r="A2186" s="93"/>
      <c r="B2186" s="93" t="s">
        <v>3315</v>
      </c>
      <c r="C2186" s="135" t="s">
        <v>3334</v>
      </c>
      <c r="D2186" s="64" t="s">
        <v>3335</v>
      </c>
      <c r="E2186" s="65" t="s">
        <v>3327</v>
      </c>
      <c r="F2186" s="65" t="n">
        <v>12</v>
      </c>
      <c r="G2186" s="108" t="n">
        <v>1.59</v>
      </c>
      <c r="H2186" s="109" t="n">
        <f aca="false">G2186*0.95</f>
        <v>1.5105</v>
      </c>
      <c r="I2186" s="68" t="s">
        <v>1943</v>
      </c>
      <c r="J2186" s="68" t="s">
        <v>28</v>
      </c>
      <c r="K2186" s="310"/>
      <c r="L2186" s="70"/>
      <c r="M2186" s="70"/>
      <c r="N2186" s="71" t="n">
        <f aca="false">O2186*G2186</f>
        <v>0</v>
      </c>
      <c r="O2186" s="327" t="n">
        <f aca="false">M2186+L2186*F2186</f>
        <v>0</v>
      </c>
      <c r="P2186" s="328" t="s">
        <v>29</v>
      </c>
      <c r="Q2186" s="62" t="n">
        <f aca="false">L2186*H2186*F2186</f>
        <v>0</v>
      </c>
      <c r="R2186" s="62" t="n">
        <f aca="false">R2185+Q2186</f>
        <v>431.3855</v>
      </c>
    </row>
    <row r="2187" s="1" customFormat="true" ht="12.8" hidden="false" customHeight="false" outlineLevel="0" collapsed="false">
      <c r="A2187" s="93"/>
      <c r="B2187" s="93" t="s">
        <v>3315</v>
      </c>
      <c r="C2187" s="135" t="s">
        <v>3336</v>
      </c>
      <c r="D2187" s="64" t="s">
        <v>3337</v>
      </c>
      <c r="E2187" s="65" t="s">
        <v>2653</v>
      </c>
      <c r="F2187" s="65" t="n">
        <v>12</v>
      </c>
      <c r="G2187" s="108" t="n">
        <v>1.89</v>
      </c>
      <c r="H2187" s="109" t="n">
        <f aca="false">G2187*0.95</f>
        <v>1.7955</v>
      </c>
      <c r="I2187" s="68" t="s">
        <v>1943</v>
      </c>
      <c r="J2187" s="68" t="s">
        <v>28</v>
      </c>
      <c r="K2187" s="310"/>
      <c r="L2187" s="70"/>
      <c r="M2187" s="70"/>
      <c r="N2187" s="71" t="n">
        <f aca="false">O2187*G2187</f>
        <v>0</v>
      </c>
      <c r="O2187" s="327" t="n">
        <f aca="false">M2187+L2187*F2187</f>
        <v>0</v>
      </c>
      <c r="P2187" s="328" t="s">
        <v>29</v>
      </c>
      <c r="Q2187" s="62" t="n">
        <f aca="false">L2187*H2187*F2187</f>
        <v>0</v>
      </c>
      <c r="R2187" s="62" t="n">
        <f aca="false">R2186+Q2187</f>
        <v>431.3855</v>
      </c>
    </row>
    <row r="2188" s="1" customFormat="true" ht="12.8" hidden="false" customHeight="false" outlineLevel="0" collapsed="false">
      <c r="A2188" s="93"/>
      <c r="B2188" s="93" t="s">
        <v>3315</v>
      </c>
      <c r="C2188" s="135" t="s">
        <v>3338</v>
      </c>
      <c r="D2188" s="64" t="s">
        <v>3339</v>
      </c>
      <c r="E2188" s="65" t="s">
        <v>2653</v>
      </c>
      <c r="F2188" s="65" t="n">
        <v>12</v>
      </c>
      <c r="G2188" s="108" t="n">
        <v>1.94</v>
      </c>
      <c r="H2188" s="109" t="n">
        <f aca="false">G2188*0.95</f>
        <v>1.843</v>
      </c>
      <c r="I2188" s="68" t="s">
        <v>1943</v>
      </c>
      <c r="J2188" s="68" t="s">
        <v>28</v>
      </c>
      <c r="K2188" s="310"/>
      <c r="L2188" s="70"/>
      <c r="M2188" s="70"/>
      <c r="N2188" s="71" t="n">
        <f aca="false">O2188*G2188</f>
        <v>0</v>
      </c>
      <c r="O2188" s="327" t="n">
        <f aca="false">M2188+L2188*F2188</f>
        <v>0</v>
      </c>
      <c r="P2188" s="328" t="s">
        <v>29</v>
      </c>
      <c r="Q2188" s="62" t="n">
        <f aca="false">L2188*H2188*F2188</f>
        <v>0</v>
      </c>
      <c r="R2188" s="62" t="n">
        <f aca="false">R2187+Q2188</f>
        <v>431.3855</v>
      </c>
    </row>
    <row r="2189" s="1" customFormat="true" ht="12.8" hidden="false" customHeight="false" outlineLevel="0" collapsed="false">
      <c r="A2189" s="93"/>
      <c r="B2189" s="93" t="s">
        <v>3315</v>
      </c>
      <c r="C2189" s="135" t="s">
        <v>3340</v>
      </c>
      <c r="D2189" s="64" t="s">
        <v>3341</v>
      </c>
      <c r="E2189" s="65" t="s">
        <v>2653</v>
      </c>
      <c r="F2189" s="65" t="n">
        <v>12</v>
      </c>
      <c r="G2189" s="108" t="n">
        <v>1.64</v>
      </c>
      <c r="H2189" s="109" t="n">
        <f aca="false">G2189*0.95</f>
        <v>1.558</v>
      </c>
      <c r="I2189" s="68" t="s">
        <v>1943</v>
      </c>
      <c r="J2189" s="68" t="s">
        <v>28</v>
      </c>
      <c r="K2189" s="310"/>
      <c r="L2189" s="70"/>
      <c r="M2189" s="70"/>
      <c r="N2189" s="71" t="n">
        <f aca="false">O2189*G2189</f>
        <v>0</v>
      </c>
      <c r="O2189" s="327" t="n">
        <f aca="false">M2189+L2189*F2189</f>
        <v>0</v>
      </c>
      <c r="P2189" s="328" t="s">
        <v>29</v>
      </c>
      <c r="Q2189" s="62" t="n">
        <f aca="false">L2189*H2189*F2189</f>
        <v>0</v>
      </c>
      <c r="R2189" s="62" t="n">
        <f aca="false">R2188+Q2189</f>
        <v>431.3855</v>
      </c>
    </row>
    <row r="2190" s="1" customFormat="true" ht="12.8" hidden="false" customHeight="false" outlineLevel="0" collapsed="false">
      <c r="A2190" s="93"/>
      <c r="B2190" s="93" t="s">
        <v>3315</v>
      </c>
      <c r="C2190" s="135" t="s">
        <v>3342</v>
      </c>
      <c r="D2190" s="64" t="s">
        <v>3343</v>
      </c>
      <c r="E2190" s="65" t="s">
        <v>2653</v>
      </c>
      <c r="F2190" s="65" t="n">
        <v>12</v>
      </c>
      <c r="G2190" s="108" t="n">
        <v>1.83</v>
      </c>
      <c r="H2190" s="109" t="n">
        <f aca="false">G2190*0.95</f>
        <v>1.7385</v>
      </c>
      <c r="I2190" s="68" t="s">
        <v>1943</v>
      </c>
      <c r="J2190" s="68" t="s">
        <v>28</v>
      </c>
      <c r="K2190" s="310"/>
      <c r="L2190" s="70"/>
      <c r="M2190" s="70"/>
      <c r="N2190" s="71" t="n">
        <f aca="false">O2190*G2190</f>
        <v>0</v>
      </c>
      <c r="O2190" s="327" t="n">
        <f aca="false">M2190+L2190*F2190</f>
        <v>0</v>
      </c>
      <c r="P2190" s="328" t="s">
        <v>29</v>
      </c>
      <c r="Q2190" s="62" t="n">
        <f aca="false">L2190*H2190*F2190</f>
        <v>0</v>
      </c>
      <c r="R2190" s="62" t="n">
        <f aca="false">R2189+Q2190</f>
        <v>431.3855</v>
      </c>
    </row>
    <row r="2191" s="1" customFormat="true" ht="12.8" hidden="false" customHeight="false" outlineLevel="0" collapsed="false">
      <c r="A2191" s="93"/>
      <c r="B2191" s="93" t="s">
        <v>3315</v>
      </c>
      <c r="C2191" s="135" t="s">
        <v>3344</v>
      </c>
      <c r="D2191" s="64" t="s">
        <v>3345</v>
      </c>
      <c r="E2191" s="65" t="s">
        <v>3327</v>
      </c>
      <c r="F2191" s="65" t="n">
        <v>12</v>
      </c>
      <c r="G2191" s="108" t="n">
        <v>1.87</v>
      </c>
      <c r="H2191" s="109" t="n">
        <f aca="false">G2191*0.95</f>
        <v>1.7765</v>
      </c>
      <c r="I2191" s="68" t="s">
        <v>1943</v>
      </c>
      <c r="J2191" s="68" t="s">
        <v>28</v>
      </c>
      <c r="K2191" s="310"/>
      <c r="L2191" s="70"/>
      <c r="M2191" s="70"/>
      <c r="N2191" s="71" t="n">
        <f aca="false">O2191*G2191</f>
        <v>0</v>
      </c>
      <c r="O2191" s="327" t="n">
        <f aca="false">M2191+L2191*F2191</f>
        <v>0</v>
      </c>
      <c r="P2191" s="328" t="s">
        <v>29</v>
      </c>
      <c r="Q2191" s="62" t="n">
        <f aca="false">L2191*H2191*F2191</f>
        <v>0</v>
      </c>
      <c r="R2191" s="62" t="n">
        <f aca="false">R2190+Q2191</f>
        <v>431.3855</v>
      </c>
    </row>
    <row r="2192" s="1" customFormat="true" ht="12.8" hidden="false" customHeight="false" outlineLevel="0" collapsed="false">
      <c r="A2192" s="93"/>
      <c r="B2192" s="93" t="s">
        <v>3315</v>
      </c>
      <c r="C2192" s="135" t="s">
        <v>3346</v>
      </c>
      <c r="D2192" s="64" t="s">
        <v>3347</v>
      </c>
      <c r="E2192" s="65" t="s">
        <v>3348</v>
      </c>
      <c r="F2192" s="65" t="n">
        <v>12</v>
      </c>
      <c r="G2192" s="108" t="n">
        <v>1.54</v>
      </c>
      <c r="H2192" s="109" t="n">
        <f aca="false">G2192*0.95</f>
        <v>1.463</v>
      </c>
      <c r="I2192" s="68" t="s">
        <v>1943</v>
      </c>
      <c r="J2192" s="68" t="s">
        <v>28</v>
      </c>
      <c r="K2192" s="310"/>
      <c r="L2192" s="70"/>
      <c r="M2192" s="70"/>
      <c r="N2192" s="71" t="n">
        <f aca="false">O2192*G2192</f>
        <v>0</v>
      </c>
      <c r="O2192" s="327" t="n">
        <f aca="false">M2192+L2192*F2192</f>
        <v>0</v>
      </c>
      <c r="P2192" s="328" t="s">
        <v>29</v>
      </c>
      <c r="Q2192" s="62" t="n">
        <f aca="false">L2192*H2192*F2192</f>
        <v>0</v>
      </c>
      <c r="R2192" s="62" t="n">
        <f aca="false">R2191+Q2192</f>
        <v>431.3855</v>
      </c>
    </row>
    <row r="2193" s="1" customFormat="true" ht="12.8" hidden="false" customHeight="false" outlineLevel="0" collapsed="false">
      <c r="A2193" s="93"/>
      <c r="B2193" s="93" t="s">
        <v>3315</v>
      </c>
      <c r="C2193" s="135" t="s">
        <v>3349</v>
      </c>
      <c r="D2193" s="64" t="s">
        <v>3350</v>
      </c>
      <c r="E2193" s="65" t="s">
        <v>3348</v>
      </c>
      <c r="F2193" s="65" t="n">
        <v>12</v>
      </c>
      <c r="G2193" s="108" t="n">
        <v>1.53</v>
      </c>
      <c r="H2193" s="109" t="n">
        <f aca="false">G2193*0.95</f>
        <v>1.4535</v>
      </c>
      <c r="I2193" s="68" t="s">
        <v>1943</v>
      </c>
      <c r="J2193" s="68" t="s">
        <v>28</v>
      </c>
      <c r="K2193" s="310"/>
      <c r="L2193" s="70"/>
      <c r="M2193" s="70"/>
      <c r="N2193" s="71" t="n">
        <f aca="false">O2193*G2193</f>
        <v>0</v>
      </c>
      <c r="O2193" s="327" t="n">
        <f aca="false">M2193+L2193*F2193</f>
        <v>0</v>
      </c>
      <c r="P2193" s="328" t="s">
        <v>29</v>
      </c>
      <c r="Q2193" s="62" t="n">
        <f aca="false">L2193*H2193*F2193</f>
        <v>0</v>
      </c>
      <c r="R2193" s="62" t="n">
        <f aca="false">R2192+Q2193</f>
        <v>431.3855</v>
      </c>
    </row>
    <row r="2194" s="1" customFormat="true" ht="12.8" hidden="false" customHeight="false" outlineLevel="0" collapsed="false">
      <c r="A2194" s="93"/>
      <c r="B2194" s="93" t="s">
        <v>3315</v>
      </c>
      <c r="C2194" s="135" t="s">
        <v>3351</v>
      </c>
      <c r="D2194" s="64" t="s">
        <v>3352</v>
      </c>
      <c r="E2194" s="65" t="s">
        <v>3327</v>
      </c>
      <c r="F2194" s="65" t="n">
        <v>12</v>
      </c>
      <c r="G2194" s="108" t="n">
        <v>2.87</v>
      </c>
      <c r="H2194" s="109" t="n">
        <f aca="false">G2194*0.95</f>
        <v>2.7265</v>
      </c>
      <c r="I2194" s="68" t="s">
        <v>2501</v>
      </c>
      <c r="J2194" s="68" t="s">
        <v>28</v>
      </c>
      <c r="K2194" s="310"/>
      <c r="L2194" s="70"/>
      <c r="M2194" s="70"/>
      <c r="N2194" s="71" t="n">
        <f aca="false">O2194*G2194</f>
        <v>0</v>
      </c>
      <c r="O2194" s="327" t="n">
        <f aca="false">M2194+L2194*F2194</f>
        <v>0</v>
      </c>
      <c r="P2194" s="328" t="s">
        <v>29</v>
      </c>
      <c r="Q2194" s="62" t="n">
        <f aca="false">L2194*H2194*F2194</f>
        <v>0</v>
      </c>
      <c r="R2194" s="62" t="n">
        <f aca="false">R2193+Q2194</f>
        <v>431.3855</v>
      </c>
    </row>
    <row r="2195" s="1" customFormat="true" ht="12.8" hidden="false" customHeight="false" outlineLevel="0" collapsed="false">
      <c r="A2195" s="93"/>
      <c r="B2195" s="93" t="s">
        <v>3315</v>
      </c>
      <c r="C2195" s="135" t="s">
        <v>3353</v>
      </c>
      <c r="D2195" s="64" t="s">
        <v>3354</v>
      </c>
      <c r="E2195" s="65" t="s">
        <v>3327</v>
      </c>
      <c r="F2195" s="65" t="n">
        <v>12</v>
      </c>
      <c r="G2195" s="108" t="n">
        <v>2.78</v>
      </c>
      <c r="H2195" s="109" t="n">
        <f aca="false">G2195*0.95</f>
        <v>2.641</v>
      </c>
      <c r="I2195" s="68" t="s">
        <v>2501</v>
      </c>
      <c r="J2195" s="68" t="s">
        <v>28</v>
      </c>
      <c r="K2195" s="310"/>
      <c r="L2195" s="70"/>
      <c r="M2195" s="70"/>
      <c r="N2195" s="71" t="n">
        <f aca="false">O2195*G2195</f>
        <v>0</v>
      </c>
      <c r="O2195" s="327" t="n">
        <f aca="false">M2195+L2195*F2195</f>
        <v>0</v>
      </c>
      <c r="P2195" s="328" t="s">
        <v>29</v>
      </c>
      <c r="Q2195" s="62" t="n">
        <f aca="false">L2195*H2195*F2195</f>
        <v>0</v>
      </c>
      <c r="R2195" s="62" t="n">
        <f aca="false">R2194+Q2195</f>
        <v>431.3855</v>
      </c>
    </row>
    <row r="2196" s="1" customFormat="true" ht="12.8" hidden="false" customHeight="false" outlineLevel="0" collapsed="false">
      <c r="A2196" s="93"/>
      <c r="B2196" s="93" t="s">
        <v>3315</v>
      </c>
      <c r="C2196" s="135" t="s">
        <v>3355</v>
      </c>
      <c r="D2196" s="64" t="s">
        <v>3356</v>
      </c>
      <c r="E2196" s="65" t="s">
        <v>2653</v>
      </c>
      <c r="F2196" s="65" t="n">
        <v>12</v>
      </c>
      <c r="G2196" s="108" t="n">
        <v>1.93</v>
      </c>
      <c r="H2196" s="109" t="n">
        <f aca="false">G2196*0.95</f>
        <v>1.8335</v>
      </c>
      <c r="I2196" s="68" t="s">
        <v>63</v>
      </c>
      <c r="J2196" s="68" t="s">
        <v>28</v>
      </c>
      <c r="K2196" s="310"/>
      <c r="L2196" s="70"/>
      <c r="M2196" s="70"/>
      <c r="N2196" s="71" t="n">
        <f aca="false">O2196*G2196</f>
        <v>0</v>
      </c>
      <c r="O2196" s="327" t="n">
        <f aca="false">M2196+L2196*F2196</f>
        <v>0</v>
      </c>
      <c r="P2196" s="328" t="s">
        <v>29</v>
      </c>
      <c r="Q2196" s="62" t="n">
        <f aca="false">L2196*H2196*F2196</f>
        <v>0</v>
      </c>
      <c r="R2196" s="62" t="n">
        <f aca="false">R2195+Q2196</f>
        <v>431.3855</v>
      </c>
    </row>
    <row r="2197" s="1" customFormat="true" ht="12.8" hidden="false" customHeight="false" outlineLevel="0" collapsed="false">
      <c r="A2197" s="93"/>
      <c r="B2197" s="93" t="s">
        <v>3315</v>
      </c>
      <c r="C2197" s="135" t="s">
        <v>3357</v>
      </c>
      <c r="D2197" s="64" t="s">
        <v>3358</v>
      </c>
      <c r="E2197" s="65" t="s">
        <v>2653</v>
      </c>
      <c r="F2197" s="65" t="n">
        <v>12</v>
      </c>
      <c r="G2197" s="108" t="n">
        <v>2.02</v>
      </c>
      <c r="H2197" s="109" t="n">
        <f aca="false">G2197*0.95</f>
        <v>1.919</v>
      </c>
      <c r="I2197" s="68" t="s">
        <v>63</v>
      </c>
      <c r="J2197" s="68" t="s">
        <v>28</v>
      </c>
      <c r="K2197" s="310"/>
      <c r="L2197" s="70"/>
      <c r="M2197" s="70"/>
      <c r="N2197" s="71" t="n">
        <f aca="false">O2197*G2197</f>
        <v>0</v>
      </c>
      <c r="O2197" s="327" t="n">
        <f aca="false">M2197+L2197*F2197</f>
        <v>0</v>
      </c>
      <c r="P2197" s="328" t="s">
        <v>29</v>
      </c>
      <c r="Q2197" s="62" t="n">
        <f aca="false">L2197*H2197*F2197</f>
        <v>0</v>
      </c>
      <c r="R2197" s="62" t="n">
        <f aca="false">R2196+Q2197</f>
        <v>431.3855</v>
      </c>
    </row>
    <row r="2198" s="1" customFormat="true" ht="12.8" hidden="false" customHeight="false" outlineLevel="0" collapsed="false">
      <c r="A2198" s="93"/>
      <c r="B2198" s="93" t="s">
        <v>3315</v>
      </c>
      <c r="C2198" s="135" t="s">
        <v>3359</v>
      </c>
      <c r="D2198" s="64" t="s">
        <v>3360</v>
      </c>
      <c r="E2198" s="65" t="s">
        <v>2653</v>
      </c>
      <c r="F2198" s="65" t="n">
        <v>12</v>
      </c>
      <c r="G2198" s="108" t="n">
        <v>2.29</v>
      </c>
      <c r="H2198" s="109" t="n">
        <f aca="false">G2198*0.95</f>
        <v>2.1755</v>
      </c>
      <c r="I2198" s="68" t="s">
        <v>63</v>
      </c>
      <c r="J2198" s="68" t="s">
        <v>28</v>
      </c>
      <c r="K2198" s="310"/>
      <c r="L2198" s="70"/>
      <c r="M2198" s="70"/>
      <c r="N2198" s="71" t="n">
        <f aca="false">O2198*G2198</f>
        <v>0</v>
      </c>
      <c r="O2198" s="327" t="n">
        <f aca="false">M2198+L2198*F2198</f>
        <v>0</v>
      </c>
      <c r="P2198" s="328" t="s">
        <v>29</v>
      </c>
      <c r="Q2198" s="62" t="n">
        <f aca="false">L2198*H2198*F2198</f>
        <v>0</v>
      </c>
      <c r="R2198" s="62" t="n">
        <f aca="false">R2197+Q2198</f>
        <v>431.3855</v>
      </c>
    </row>
    <row r="2199" s="1" customFormat="true" ht="12.8" hidden="false" customHeight="false" outlineLevel="0" collapsed="false">
      <c r="A2199" s="93"/>
      <c r="B2199" s="93" t="s">
        <v>3315</v>
      </c>
      <c r="C2199" s="135" t="s">
        <v>3361</v>
      </c>
      <c r="D2199" s="64" t="s">
        <v>3362</v>
      </c>
      <c r="E2199" s="65" t="s">
        <v>1936</v>
      </c>
      <c r="F2199" s="65" t="n">
        <v>12</v>
      </c>
      <c r="G2199" s="108" t="n">
        <v>7.15</v>
      </c>
      <c r="H2199" s="109" t="n">
        <f aca="false">G2199*0.95</f>
        <v>6.7925</v>
      </c>
      <c r="I2199" s="68" t="s">
        <v>84</v>
      </c>
      <c r="J2199" s="68" t="s">
        <v>28</v>
      </c>
      <c r="K2199" s="310"/>
      <c r="L2199" s="70"/>
      <c r="M2199" s="70"/>
      <c r="N2199" s="71" t="n">
        <f aca="false">O2199*G2199</f>
        <v>0</v>
      </c>
      <c r="O2199" s="327" t="n">
        <f aca="false">M2199+L2199*F2199</f>
        <v>0</v>
      </c>
      <c r="P2199" s="328" t="s">
        <v>29</v>
      </c>
      <c r="Q2199" s="62" t="n">
        <f aca="false">L2199*H2199*F2199</f>
        <v>0</v>
      </c>
      <c r="R2199" s="62" t="n">
        <f aca="false">R2198+Q2199</f>
        <v>431.3855</v>
      </c>
    </row>
    <row r="2200" s="1" customFormat="true" ht="12.8" hidden="false" customHeight="false" outlineLevel="0" collapsed="false">
      <c r="A2200" s="93"/>
      <c r="B2200" s="93" t="s">
        <v>3315</v>
      </c>
      <c r="C2200" s="135" t="s">
        <v>3363</v>
      </c>
      <c r="D2200" s="64" t="s">
        <v>3364</v>
      </c>
      <c r="E2200" s="65" t="s">
        <v>2653</v>
      </c>
      <c r="F2200" s="65" t="n">
        <v>12</v>
      </c>
      <c r="G2200" s="108" t="n">
        <v>2.58</v>
      </c>
      <c r="H2200" s="109" t="n">
        <f aca="false">G2200*0.95</f>
        <v>2.451</v>
      </c>
      <c r="I2200" s="68" t="s">
        <v>1943</v>
      </c>
      <c r="J2200" s="68" t="s">
        <v>28</v>
      </c>
      <c r="K2200" s="310"/>
      <c r="L2200" s="70"/>
      <c r="M2200" s="70"/>
      <c r="N2200" s="71" t="n">
        <f aca="false">O2200*G2200</f>
        <v>0</v>
      </c>
      <c r="O2200" s="327" t="n">
        <f aca="false">M2200+L2200*F2200</f>
        <v>0</v>
      </c>
      <c r="P2200" s="328" t="s">
        <v>29</v>
      </c>
      <c r="Q2200" s="62" t="n">
        <f aca="false">L2200*H2200*F2200</f>
        <v>0</v>
      </c>
      <c r="R2200" s="62" t="n">
        <f aca="false">R2199+Q2200</f>
        <v>431.3855</v>
      </c>
    </row>
    <row r="2201" s="1" customFormat="true" ht="12.8" hidden="false" customHeight="false" outlineLevel="0" collapsed="false">
      <c r="A2201" s="93"/>
      <c r="B2201" s="93" t="s">
        <v>3315</v>
      </c>
      <c r="C2201" s="135" t="s">
        <v>3365</v>
      </c>
      <c r="D2201" s="64" t="s">
        <v>3366</v>
      </c>
      <c r="E2201" s="65" t="s">
        <v>2653</v>
      </c>
      <c r="F2201" s="65" t="n">
        <v>12</v>
      </c>
      <c r="G2201" s="108" t="n">
        <v>3.21</v>
      </c>
      <c r="H2201" s="109" t="n">
        <f aca="false">G2201*0.95</f>
        <v>3.0495</v>
      </c>
      <c r="I2201" s="68" t="s">
        <v>1943</v>
      </c>
      <c r="J2201" s="68" t="s">
        <v>28</v>
      </c>
      <c r="K2201" s="310"/>
      <c r="L2201" s="70"/>
      <c r="M2201" s="70"/>
      <c r="N2201" s="71" t="n">
        <f aca="false">O2201*G2201</f>
        <v>0</v>
      </c>
      <c r="O2201" s="327" t="n">
        <f aca="false">M2201+L2201*F2201</f>
        <v>0</v>
      </c>
      <c r="P2201" s="328" t="s">
        <v>29</v>
      </c>
      <c r="Q2201" s="62" t="n">
        <f aca="false">L2201*H2201*F2201</f>
        <v>0</v>
      </c>
      <c r="R2201" s="62" t="n">
        <f aca="false">R2200+Q2201</f>
        <v>431.3855</v>
      </c>
    </row>
    <row r="2202" s="1" customFormat="true" ht="12.8" hidden="false" customHeight="false" outlineLevel="0" collapsed="false">
      <c r="A2202" s="93"/>
      <c r="B2202" s="93" t="s">
        <v>3315</v>
      </c>
      <c r="C2202" s="135" t="s">
        <v>3367</v>
      </c>
      <c r="D2202" s="64" t="s">
        <v>3368</v>
      </c>
      <c r="E2202" s="65" t="s">
        <v>2653</v>
      </c>
      <c r="F2202" s="65" t="n">
        <v>12</v>
      </c>
      <c r="G2202" s="108" t="n">
        <v>2.63</v>
      </c>
      <c r="H2202" s="109" t="n">
        <f aca="false">G2202*0.95</f>
        <v>2.4985</v>
      </c>
      <c r="I2202" s="68" t="s">
        <v>1943</v>
      </c>
      <c r="J2202" s="68" t="s">
        <v>28</v>
      </c>
      <c r="K2202" s="310"/>
      <c r="L2202" s="70"/>
      <c r="M2202" s="70"/>
      <c r="N2202" s="71" t="n">
        <f aca="false">O2202*G2202</f>
        <v>0</v>
      </c>
      <c r="O2202" s="327" t="n">
        <f aca="false">M2202+L2202*F2202</f>
        <v>0</v>
      </c>
      <c r="P2202" s="328" t="s">
        <v>29</v>
      </c>
      <c r="Q2202" s="62" t="n">
        <f aca="false">L2202*H2202*F2202</f>
        <v>0</v>
      </c>
      <c r="R2202" s="62" t="n">
        <f aca="false">R2201+Q2202</f>
        <v>431.3855</v>
      </c>
    </row>
    <row r="2203" s="1" customFormat="true" ht="12.8" hidden="false" customHeight="false" outlineLevel="0" collapsed="false">
      <c r="A2203" s="93"/>
      <c r="B2203" s="93" t="s">
        <v>3315</v>
      </c>
      <c r="C2203" s="135" t="s">
        <v>3369</v>
      </c>
      <c r="D2203" s="64" t="s">
        <v>3370</v>
      </c>
      <c r="E2203" s="65" t="s">
        <v>2653</v>
      </c>
      <c r="F2203" s="65" t="n">
        <v>12</v>
      </c>
      <c r="G2203" s="108" t="n">
        <v>2.33</v>
      </c>
      <c r="H2203" s="109" t="n">
        <f aca="false">G2203*0.95</f>
        <v>2.2135</v>
      </c>
      <c r="I2203" s="68" t="s">
        <v>1943</v>
      </c>
      <c r="J2203" s="68" t="s">
        <v>28</v>
      </c>
      <c r="K2203" s="310"/>
      <c r="L2203" s="70"/>
      <c r="M2203" s="70"/>
      <c r="N2203" s="71" t="n">
        <f aca="false">O2203*G2203</f>
        <v>0</v>
      </c>
      <c r="O2203" s="327" t="n">
        <f aca="false">M2203+L2203*F2203</f>
        <v>0</v>
      </c>
      <c r="P2203" s="328" t="s">
        <v>29</v>
      </c>
      <c r="Q2203" s="62" t="n">
        <f aca="false">L2203*H2203*F2203</f>
        <v>0</v>
      </c>
      <c r="R2203" s="62" t="n">
        <f aca="false">R2202+Q2203</f>
        <v>431.3855</v>
      </c>
    </row>
    <row r="2204" s="1" customFormat="true" ht="12.8" hidden="false" customHeight="false" outlineLevel="0" collapsed="false">
      <c r="A2204" s="93"/>
      <c r="B2204" s="93" t="s">
        <v>3315</v>
      </c>
      <c r="C2204" s="135" t="s">
        <v>3371</v>
      </c>
      <c r="D2204" s="64" t="s">
        <v>3372</v>
      </c>
      <c r="E2204" s="65" t="s">
        <v>2653</v>
      </c>
      <c r="F2204" s="65" t="n">
        <v>12</v>
      </c>
      <c r="G2204" s="108" t="n">
        <v>2.5</v>
      </c>
      <c r="H2204" s="109" t="n">
        <f aca="false">G2204*0.95</f>
        <v>2.375</v>
      </c>
      <c r="I2204" s="68" t="s">
        <v>1943</v>
      </c>
      <c r="J2204" s="68" t="s">
        <v>28</v>
      </c>
      <c r="K2204" s="310"/>
      <c r="L2204" s="70"/>
      <c r="M2204" s="70"/>
      <c r="N2204" s="71" t="n">
        <f aca="false">O2204*G2204</f>
        <v>0</v>
      </c>
      <c r="O2204" s="327" t="n">
        <f aca="false">M2204+L2204*F2204</f>
        <v>0</v>
      </c>
      <c r="P2204" s="328" t="s">
        <v>29</v>
      </c>
      <c r="Q2204" s="62" t="n">
        <f aca="false">L2204*H2204*F2204</f>
        <v>0</v>
      </c>
      <c r="R2204" s="62" t="n">
        <f aca="false">R2203+Q2204</f>
        <v>431.3855</v>
      </c>
    </row>
    <row r="2205" s="1" customFormat="true" ht="12.8" hidden="false" customHeight="false" outlineLevel="0" collapsed="false">
      <c r="A2205" s="93"/>
      <c r="B2205" s="93" t="s">
        <v>3315</v>
      </c>
      <c r="C2205" s="135" t="s">
        <v>3373</v>
      </c>
      <c r="D2205" s="64" t="s">
        <v>3374</v>
      </c>
      <c r="E2205" s="65" t="s">
        <v>2653</v>
      </c>
      <c r="F2205" s="65" t="n">
        <v>12</v>
      </c>
      <c r="G2205" s="108" t="n">
        <v>3.14</v>
      </c>
      <c r="H2205" s="109" t="n">
        <f aca="false">G2205*0.95</f>
        <v>2.983</v>
      </c>
      <c r="I2205" s="68" t="s">
        <v>1943</v>
      </c>
      <c r="J2205" s="68" t="s">
        <v>28</v>
      </c>
      <c r="K2205" s="310"/>
      <c r="L2205" s="70"/>
      <c r="M2205" s="70"/>
      <c r="N2205" s="71" t="n">
        <f aca="false">O2205*G2205</f>
        <v>0</v>
      </c>
      <c r="O2205" s="327" t="n">
        <f aca="false">M2205+L2205*F2205</f>
        <v>0</v>
      </c>
      <c r="P2205" s="328" t="s">
        <v>29</v>
      </c>
      <c r="Q2205" s="62" t="n">
        <f aca="false">L2205*H2205*F2205</f>
        <v>0</v>
      </c>
      <c r="R2205" s="62" t="n">
        <f aca="false">R2204+Q2205</f>
        <v>431.3855</v>
      </c>
    </row>
    <row r="2206" s="1" customFormat="true" ht="12.8" hidden="false" customHeight="false" outlineLevel="0" collapsed="false">
      <c r="A2206" s="93"/>
      <c r="B2206" s="93" t="s">
        <v>3315</v>
      </c>
      <c r="C2206" s="95" t="s">
        <v>3375</v>
      </c>
      <c r="D2206" s="75" t="s">
        <v>3376</v>
      </c>
      <c r="E2206" s="76"/>
      <c r="F2206" s="76" t="n">
        <v>12</v>
      </c>
      <c r="G2206" s="110" t="n">
        <v>4.88</v>
      </c>
      <c r="H2206" s="111" t="n">
        <f aca="false">G2206*0.95</f>
        <v>4.636</v>
      </c>
      <c r="I2206" s="79" t="s">
        <v>1943</v>
      </c>
      <c r="J2206" s="79" t="s">
        <v>28</v>
      </c>
      <c r="K2206" s="313"/>
      <c r="L2206" s="81"/>
      <c r="M2206" s="81"/>
      <c r="N2206" s="82" t="n">
        <f aca="false">O2206*G2206</f>
        <v>0</v>
      </c>
      <c r="O2206" s="329" t="n">
        <f aca="false">M2206+L2206*F2206</f>
        <v>0</v>
      </c>
      <c r="P2206" s="330" t="s">
        <v>29</v>
      </c>
      <c r="Q2206" s="62" t="n">
        <f aca="false">L2206*H2206*F2206</f>
        <v>0</v>
      </c>
      <c r="R2206" s="62" t="n">
        <f aca="false">R2205+Q2206</f>
        <v>431.3855</v>
      </c>
    </row>
    <row r="2207" customFormat="false" ht="22.05" hidden="false" customHeight="false" outlineLevel="0" collapsed="false">
      <c r="A2207" s="48"/>
      <c r="B2207" s="48" t="s">
        <v>3315</v>
      </c>
      <c r="D2207" s="5" t="s">
        <v>3377</v>
      </c>
      <c r="E2207" s="85"/>
      <c r="F2207" s="85"/>
      <c r="G2207" s="85"/>
      <c r="H2207" s="86"/>
      <c r="I2207" s="85"/>
      <c r="J2207" s="85"/>
      <c r="K2207" s="85"/>
      <c r="L2207" s="88"/>
      <c r="M2207" s="88"/>
      <c r="O2207" s="88"/>
      <c r="P2207" s="89"/>
      <c r="Q2207" s="62" t="n">
        <f aca="false">L2207*H2207*F2207</f>
        <v>0</v>
      </c>
      <c r="R2207" s="62" t="n">
        <f aca="false">R2206+Q2207</f>
        <v>431.3855</v>
      </c>
      <c r="S2207" s="1"/>
      <c r="T2207" s="1"/>
      <c r="U2207" s="1"/>
      <c r="V2207" s="1"/>
      <c r="W2207" s="1"/>
      <c r="X2207" s="1"/>
      <c r="Y2207" s="1"/>
    </row>
    <row r="2208" s="1" customFormat="true" ht="12.8" hidden="false" customHeight="false" outlineLevel="0" collapsed="false">
      <c r="A2208" s="93"/>
      <c r="B2208" s="93" t="s">
        <v>3315</v>
      </c>
      <c r="C2208" s="94" t="s">
        <v>3378</v>
      </c>
      <c r="D2208" s="52" t="s">
        <v>3379</v>
      </c>
      <c r="E2208" s="53" t="s">
        <v>2653</v>
      </c>
      <c r="F2208" s="53" t="n">
        <v>12</v>
      </c>
      <c r="G2208" s="192" t="n">
        <v>1.89</v>
      </c>
      <c r="H2208" s="193" t="n">
        <f aca="false">G2208*0.95</f>
        <v>1.7955</v>
      </c>
      <c r="I2208" s="56"/>
      <c r="J2208" s="56" t="s">
        <v>28</v>
      </c>
      <c r="K2208" s="309"/>
      <c r="L2208" s="58"/>
      <c r="M2208" s="58"/>
      <c r="N2208" s="59" t="n">
        <f aca="false">O2208*G2208</f>
        <v>0</v>
      </c>
      <c r="O2208" s="325" t="n">
        <f aca="false">M2208+L2208*F2208</f>
        <v>0</v>
      </c>
      <c r="P2208" s="326" t="s">
        <v>29</v>
      </c>
      <c r="Q2208" s="62" t="n">
        <f aca="false">L2208*H2208*F2208</f>
        <v>0</v>
      </c>
      <c r="R2208" s="62" t="n">
        <f aca="false">R2207+Q2208</f>
        <v>431.3855</v>
      </c>
    </row>
    <row r="2209" s="1" customFormat="true" ht="12.8" hidden="false" customHeight="false" outlineLevel="0" collapsed="false">
      <c r="A2209" s="93"/>
      <c r="B2209" s="93" t="s">
        <v>3315</v>
      </c>
      <c r="C2209" s="135" t="s">
        <v>3380</v>
      </c>
      <c r="D2209" s="64" t="s">
        <v>3381</v>
      </c>
      <c r="E2209" s="65" t="s">
        <v>2653</v>
      </c>
      <c r="F2209" s="65" t="n">
        <v>12</v>
      </c>
      <c r="G2209" s="108" t="n">
        <v>2.04</v>
      </c>
      <c r="H2209" s="109" t="n">
        <f aca="false">G2209*0.95</f>
        <v>1.938</v>
      </c>
      <c r="I2209" s="68"/>
      <c r="J2209" s="68" t="s">
        <v>28</v>
      </c>
      <c r="K2209" s="319"/>
      <c r="L2209" s="70"/>
      <c r="M2209" s="70"/>
      <c r="N2209" s="71" t="n">
        <f aca="false">O2209*G2209</f>
        <v>0</v>
      </c>
      <c r="O2209" s="327" t="n">
        <f aca="false">M2209+L2209*F2209</f>
        <v>0</v>
      </c>
      <c r="P2209" s="328" t="s">
        <v>29</v>
      </c>
      <c r="Q2209" s="62" t="n">
        <f aca="false">L2209*H2209*F2209</f>
        <v>0</v>
      </c>
      <c r="R2209" s="62" t="n">
        <f aca="false">R2208+Q2209</f>
        <v>431.3855</v>
      </c>
    </row>
    <row r="2210" s="1" customFormat="true" ht="12.8" hidden="false" customHeight="false" outlineLevel="0" collapsed="false">
      <c r="A2210" s="93"/>
      <c r="B2210" s="93" t="s">
        <v>3315</v>
      </c>
      <c r="C2210" s="135" t="s">
        <v>3382</v>
      </c>
      <c r="D2210" s="64" t="s">
        <v>3383</v>
      </c>
      <c r="E2210" s="65" t="s">
        <v>2653</v>
      </c>
      <c r="F2210" s="65" t="n">
        <v>12</v>
      </c>
      <c r="G2210" s="108" t="n">
        <v>2.2</v>
      </c>
      <c r="H2210" s="109" t="n">
        <f aca="false">G2210*0.95</f>
        <v>2.09</v>
      </c>
      <c r="I2210" s="124"/>
      <c r="J2210" s="68" t="s">
        <v>28</v>
      </c>
      <c r="K2210" s="319"/>
      <c r="L2210" s="70"/>
      <c r="M2210" s="70"/>
      <c r="N2210" s="71" t="n">
        <f aca="false">O2210*G2210</f>
        <v>0</v>
      </c>
      <c r="O2210" s="327" t="n">
        <f aca="false">M2210+L2210*F2210</f>
        <v>0</v>
      </c>
      <c r="P2210" s="328" t="s">
        <v>29</v>
      </c>
      <c r="Q2210" s="62" t="n">
        <f aca="false">L2210*H2210*F2210</f>
        <v>0</v>
      </c>
      <c r="R2210" s="62" t="n">
        <f aca="false">R2209+Q2210</f>
        <v>431.3855</v>
      </c>
    </row>
    <row r="2211" s="1" customFormat="true" ht="12.8" hidden="false" customHeight="false" outlineLevel="0" collapsed="false">
      <c r="A2211" s="93"/>
      <c r="B2211" s="93" t="s">
        <v>3315</v>
      </c>
      <c r="C2211" s="135" t="s">
        <v>3384</v>
      </c>
      <c r="D2211" s="64" t="s">
        <v>3385</v>
      </c>
      <c r="E2211" s="65" t="s">
        <v>2653</v>
      </c>
      <c r="F2211" s="65" t="n">
        <v>12</v>
      </c>
      <c r="G2211" s="108" t="n">
        <v>2.01</v>
      </c>
      <c r="H2211" s="109" t="n">
        <f aca="false">G2211*0.95</f>
        <v>1.9095</v>
      </c>
      <c r="I2211" s="124"/>
      <c r="J2211" s="68" t="s">
        <v>28</v>
      </c>
      <c r="K2211" s="319"/>
      <c r="L2211" s="70"/>
      <c r="M2211" s="70"/>
      <c r="N2211" s="71" t="n">
        <f aca="false">O2211*G2211</f>
        <v>0</v>
      </c>
      <c r="O2211" s="327" t="n">
        <f aca="false">M2211+L2211*F2211</f>
        <v>0</v>
      </c>
      <c r="P2211" s="328" t="s">
        <v>29</v>
      </c>
      <c r="Q2211" s="62" t="n">
        <f aca="false">L2211*H2211*F2211</f>
        <v>0</v>
      </c>
      <c r="R2211" s="62" t="n">
        <f aca="false">R2210+Q2211</f>
        <v>431.3855</v>
      </c>
    </row>
    <row r="2212" s="1" customFormat="true" ht="12.8" hidden="false" customHeight="false" outlineLevel="0" collapsed="false">
      <c r="A2212" s="93"/>
      <c r="B2212" s="93" t="s">
        <v>3315</v>
      </c>
      <c r="C2212" s="135" t="s">
        <v>3386</v>
      </c>
      <c r="D2212" s="64" t="s">
        <v>3387</v>
      </c>
      <c r="E2212" s="65" t="s">
        <v>2653</v>
      </c>
      <c r="F2212" s="65" t="n">
        <v>12</v>
      </c>
      <c r="G2212" s="108" t="n">
        <v>1.86</v>
      </c>
      <c r="H2212" s="109" t="n">
        <f aca="false">G2212*0.95</f>
        <v>1.767</v>
      </c>
      <c r="I2212" s="124"/>
      <c r="J2212" s="68" t="s">
        <v>28</v>
      </c>
      <c r="K2212" s="319"/>
      <c r="L2212" s="70"/>
      <c r="M2212" s="70"/>
      <c r="N2212" s="71" t="n">
        <f aca="false">O2212*G2212</f>
        <v>0</v>
      </c>
      <c r="O2212" s="327" t="n">
        <f aca="false">M2212+L2212*F2212</f>
        <v>0</v>
      </c>
      <c r="P2212" s="328" t="s">
        <v>29</v>
      </c>
      <c r="Q2212" s="62" t="n">
        <f aca="false">L2212*H2212*F2212</f>
        <v>0</v>
      </c>
      <c r="R2212" s="62" t="n">
        <f aca="false">R2211+Q2212</f>
        <v>431.3855</v>
      </c>
    </row>
    <row r="2213" s="1" customFormat="true" ht="12.8" hidden="false" customHeight="false" outlineLevel="0" collapsed="false">
      <c r="A2213" s="93"/>
      <c r="B2213" s="93" t="s">
        <v>3315</v>
      </c>
      <c r="C2213" s="135" t="s">
        <v>3388</v>
      </c>
      <c r="D2213" s="64" t="s">
        <v>3389</v>
      </c>
      <c r="E2213" s="65" t="s">
        <v>2653</v>
      </c>
      <c r="F2213" s="65" t="n">
        <v>12</v>
      </c>
      <c r="G2213" s="108" t="n">
        <v>2.89</v>
      </c>
      <c r="H2213" s="109" t="n">
        <f aca="false">G2213*0.95</f>
        <v>2.7455</v>
      </c>
      <c r="I2213" s="124"/>
      <c r="J2213" s="68" t="s">
        <v>28</v>
      </c>
      <c r="K2213" s="319"/>
      <c r="L2213" s="70"/>
      <c r="M2213" s="70"/>
      <c r="N2213" s="71" t="n">
        <f aca="false">O2213*G2213</f>
        <v>0</v>
      </c>
      <c r="O2213" s="327" t="n">
        <f aca="false">M2213+L2213*F2213</f>
        <v>0</v>
      </c>
      <c r="P2213" s="328" t="s">
        <v>29</v>
      </c>
      <c r="Q2213" s="62" t="n">
        <f aca="false">L2213*H2213*F2213</f>
        <v>0</v>
      </c>
      <c r="R2213" s="62" t="n">
        <f aca="false">R2212+Q2213</f>
        <v>431.3855</v>
      </c>
    </row>
    <row r="2214" s="1" customFormat="true" ht="12.8" hidden="false" customHeight="false" outlineLevel="0" collapsed="false">
      <c r="A2214" s="93"/>
      <c r="B2214" s="93" t="s">
        <v>3315</v>
      </c>
      <c r="C2214" s="135" t="s">
        <v>3390</v>
      </c>
      <c r="D2214" s="64" t="s">
        <v>3391</v>
      </c>
      <c r="E2214" s="65" t="s">
        <v>2653</v>
      </c>
      <c r="F2214" s="65" t="n">
        <v>12</v>
      </c>
      <c r="G2214" s="108" t="n">
        <v>2.26</v>
      </c>
      <c r="H2214" s="109" t="n">
        <f aca="false">G2214*0.95</f>
        <v>2.147</v>
      </c>
      <c r="I2214" s="124"/>
      <c r="J2214" s="68" t="s">
        <v>28</v>
      </c>
      <c r="K2214" s="319"/>
      <c r="L2214" s="70"/>
      <c r="M2214" s="70"/>
      <c r="N2214" s="71" t="n">
        <f aca="false">O2214*G2214</f>
        <v>0</v>
      </c>
      <c r="O2214" s="327" t="n">
        <f aca="false">M2214+L2214*F2214</f>
        <v>0</v>
      </c>
      <c r="P2214" s="328" t="s">
        <v>29</v>
      </c>
      <c r="Q2214" s="62" t="n">
        <f aca="false">L2214*H2214*F2214</f>
        <v>0</v>
      </c>
      <c r="R2214" s="62" t="n">
        <f aca="false">R2213+Q2214</f>
        <v>431.3855</v>
      </c>
    </row>
    <row r="2215" s="1" customFormat="true" ht="12.8" hidden="false" customHeight="false" outlineLevel="0" collapsed="false">
      <c r="A2215" s="93"/>
      <c r="B2215" s="93" t="s">
        <v>3315</v>
      </c>
      <c r="C2215" s="135" t="s">
        <v>3392</v>
      </c>
      <c r="D2215" s="64" t="s">
        <v>3393</v>
      </c>
      <c r="E2215" s="65" t="s">
        <v>2653</v>
      </c>
      <c r="F2215" s="65" t="n">
        <v>12</v>
      </c>
      <c r="G2215" s="108" t="n">
        <v>2.15</v>
      </c>
      <c r="H2215" s="109" t="n">
        <f aca="false">G2215*0.95</f>
        <v>2.0425</v>
      </c>
      <c r="I2215" s="124"/>
      <c r="J2215" s="68" t="s">
        <v>28</v>
      </c>
      <c r="K2215" s="319"/>
      <c r="L2215" s="70"/>
      <c r="M2215" s="70"/>
      <c r="N2215" s="71" t="n">
        <f aca="false">O2215*G2215</f>
        <v>0</v>
      </c>
      <c r="O2215" s="327" t="n">
        <f aca="false">M2215+L2215*F2215</f>
        <v>0</v>
      </c>
      <c r="P2215" s="328" t="s">
        <v>29</v>
      </c>
      <c r="Q2215" s="62" t="n">
        <f aca="false">L2215*H2215*F2215</f>
        <v>0</v>
      </c>
      <c r="R2215" s="62" t="n">
        <f aca="false">R2214+Q2215</f>
        <v>431.3855</v>
      </c>
    </row>
    <row r="2216" s="1" customFormat="true" ht="12.8" hidden="false" customHeight="false" outlineLevel="0" collapsed="false">
      <c r="A2216" s="93"/>
      <c r="B2216" s="93" t="s">
        <v>3315</v>
      </c>
      <c r="C2216" s="135" t="s">
        <v>3394</v>
      </c>
      <c r="D2216" s="64" t="s">
        <v>3395</v>
      </c>
      <c r="E2216" s="65" t="s">
        <v>3396</v>
      </c>
      <c r="F2216" s="65" t="n">
        <v>12</v>
      </c>
      <c r="G2216" s="108" t="n">
        <v>2.05</v>
      </c>
      <c r="H2216" s="109" t="n">
        <f aca="false">G2216*0.95</f>
        <v>1.9475</v>
      </c>
      <c r="I2216" s="124"/>
      <c r="J2216" s="68" t="s">
        <v>28</v>
      </c>
      <c r="K2216" s="319"/>
      <c r="L2216" s="70"/>
      <c r="M2216" s="70"/>
      <c r="N2216" s="71" t="n">
        <f aca="false">O2216*G2216</f>
        <v>0</v>
      </c>
      <c r="O2216" s="327" t="n">
        <f aca="false">M2216+L2216*F2216</f>
        <v>0</v>
      </c>
      <c r="P2216" s="328" t="s">
        <v>29</v>
      </c>
      <c r="Q2216" s="62" t="n">
        <f aca="false">L2216*H2216*F2216</f>
        <v>0</v>
      </c>
      <c r="R2216" s="62" t="n">
        <f aca="false">R2215+Q2216</f>
        <v>431.3855</v>
      </c>
    </row>
    <row r="2217" s="1" customFormat="true" ht="12.8" hidden="false" customHeight="false" outlineLevel="0" collapsed="false">
      <c r="A2217" s="93"/>
      <c r="B2217" s="93" t="s">
        <v>3315</v>
      </c>
      <c r="C2217" s="135" t="s">
        <v>3397</v>
      </c>
      <c r="D2217" s="64" t="s">
        <v>3398</v>
      </c>
      <c r="E2217" s="65" t="s">
        <v>3399</v>
      </c>
      <c r="F2217" s="65" t="n">
        <v>12</v>
      </c>
      <c r="G2217" s="108" t="n">
        <v>2.1</v>
      </c>
      <c r="H2217" s="109" t="n">
        <f aca="false">G2217*0.95</f>
        <v>1.995</v>
      </c>
      <c r="I2217" s="124"/>
      <c r="J2217" s="68" t="s">
        <v>28</v>
      </c>
      <c r="K2217" s="319"/>
      <c r="L2217" s="70"/>
      <c r="M2217" s="70"/>
      <c r="N2217" s="71" t="n">
        <f aca="false">O2217*G2217</f>
        <v>0</v>
      </c>
      <c r="O2217" s="327" t="n">
        <f aca="false">M2217+L2217*F2217</f>
        <v>0</v>
      </c>
      <c r="P2217" s="328" t="s">
        <v>29</v>
      </c>
      <c r="Q2217" s="62" t="n">
        <f aca="false">L2217*H2217*F2217</f>
        <v>0</v>
      </c>
      <c r="R2217" s="62" t="n">
        <f aca="false">R2216+Q2217</f>
        <v>431.3855</v>
      </c>
    </row>
    <row r="2218" s="1" customFormat="true" ht="12.8" hidden="false" customHeight="false" outlineLevel="0" collapsed="false">
      <c r="A2218" s="93"/>
      <c r="B2218" s="93" t="s">
        <v>3315</v>
      </c>
      <c r="C2218" s="95" t="s">
        <v>3400</v>
      </c>
      <c r="D2218" s="75" t="s">
        <v>3401</v>
      </c>
      <c r="E2218" s="76" t="s">
        <v>3399</v>
      </c>
      <c r="F2218" s="76" t="n">
        <v>12</v>
      </c>
      <c r="G2218" s="110" t="n">
        <v>2.52</v>
      </c>
      <c r="H2218" s="111" t="n">
        <f aca="false">G2218*0.95</f>
        <v>2.394</v>
      </c>
      <c r="I2218" s="112"/>
      <c r="J2218" s="79" t="s">
        <v>28</v>
      </c>
      <c r="K2218" s="320"/>
      <c r="L2218" s="81"/>
      <c r="M2218" s="81"/>
      <c r="N2218" s="82" t="n">
        <f aca="false">O2218*G2218</f>
        <v>0</v>
      </c>
      <c r="O2218" s="329" t="n">
        <f aca="false">M2218+L2218*F2218</f>
        <v>0</v>
      </c>
      <c r="P2218" s="330" t="s">
        <v>29</v>
      </c>
      <c r="Q2218" s="62" t="n">
        <f aca="false">L2218*H2218*F2218</f>
        <v>0</v>
      </c>
      <c r="R2218" s="62" t="n">
        <f aca="false">R2217+Q2218</f>
        <v>431.3855</v>
      </c>
    </row>
    <row r="2219" customFormat="false" ht="22.05" hidden="false" customHeight="false" outlineLevel="0" collapsed="false">
      <c r="A2219" s="48"/>
      <c r="B2219" s="48" t="s">
        <v>3315</v>
      </c>
      <c r="D2219" s="5" t="s">
        <v>3402</v>
      </c>
      <c r="E2219" s="85"/>
      <c r="F2219" s="85"/>
      <c r="G2219" s="85"/>
      <c r="H2219" s="86"/>
      <c r="I2219" s="85"/>
      <c r="J2219" s="85"/>
      <c r="K2219" s="85"/>
      <c r="L2219" s="88"/>
      <c r="M2219" s="88"/>
      <c r="O2219" s="88"/>
      <c r="P2219" s="89"/>
      <c r="Q2219" s="62" t="n">
        <f aca="false">L2219*H2219*F2219</f>
        <v>0</v>
      </c>
      <c r="R2219" s="62" t="n">
        <f aca="false">R2218+Q2219</f>
        <v>431.3855</v>
      </c>
      <c r="S2219" s="1"/>
      <c r="T2219" s="1"/>
      <c r="U2219" s="1"/>
      <c r="V2219" s="1"/>
      <c r="W2219" s="1"/>
      <c r="X2219" s="1"/>
      <c r="Y2219" s="1"/>
    </row>
    <row r="2220" s="1" customFormat="true" ht="12.8" hidden="false" customHeight="false" outlineLevel="0" collapsed="false">
      <c r="A2220" s="93"/>
      <c r="B2220" s="93" t="s">
        <v>3315</v>
      </c>
      <c r="C2220" s="94" t="s">
        <v>3403</v>
      </c>
      <c r="D2220" s="52" t="s">
        <v>3404</v>
      </c>
      <c r="E2220" s="53" t="s">
        <v>3405</v>
      </c>
      <c r="F2220" s="53" t="n">
        <v>8</v>
      </c>
      <c r="G2220" s="192" t="n">
        <v>2.1</v>
      </c>
      <c r="H2220" s="193" t="n">
        <f aca="false">G2220*0.95</f>
        <v>1.995</v>
      </c>
      <c r="I2220" s="56" t="s">
        <v>1014</v>
      </c>
      <c r="J2220" s="56" t="s">
        <v>28</v>
      </c>
      <c r="K2220" s="309"/>
      <c r="L2220" s="58"/>
      <c r="M2220" s="58"/>
      <c r="N2220" s="59" t="n">
        <f aca="false">O2220*G2220</f>
        <v>0</v>
      </c>
      <c r="O2220" s="325" t="n">
        <f aca="false">M2220+L2220*F2220</f>
        <v>0</v>
      </c>
      <c r="P2220" s="326" t="s">
        <v>29</v>
      </c>
      <c r="Q2220" s="62" t="n">
        <f aca="false">L2220*H2220*F2220</f>
        <v>0</v>
      </c>
      <c r="R2220" s="62" t="n">
        <f aca="false">R2219+Q2220</f>
        <v>431.3855</v>
      </c>
    </row>
    <row r="2221" s="1" customFormat="true" ht="12.8" hidden="false" customHeight="false" outlineLevel="0" collapsed="false">
      <c r="A2221" s="93"/>
      <c r="B2221" s="93" t="s">
        <v>3315</v>
      </c>
      <c r="C2221" s="135" t="s">
        <v>3406</v>
      </c>
      <c r="D2221" s="64" t="s">
        <v>3407</v>
      </c>
      <c r="E2221" s="65" t="s">
        <v>3405</v>
      </c>
      <c r="F2221" s="65" t="n">
        <v>8</v>
      </c>
      <c r="G2221" s="108" t="n">
        <v>2.17</v>
      </c>
      <c r="H2221" s="109" t="n">
        <f aca="false">G2221*0.95</f>
        <v>2.0615</v>
      </c>
      <c r="I2221" s="68" t="s">
        <v>1014</v>
      </c>
      <c r="J2221" s="68" t="s">
        <v>28</v>
      </c>
      <c r="K2221" s="319"/>
      <c r="L2221" s="70"/>
      <c r="M2221" s="70"/>
      <c r="N2221" s="71" t="n">
        <f aca="false">O2221*G2221</f>
        <v>0</v>
      </c>
      <c r="O2221" s="327" t="n">
        <f aca="false">M2221+L2221*F2221</f>
        <v>0</v>
      </c>
      <c r="P2221" s="328" t="s">
        <v>29</v>
      </c>
      <c r="Q2221" s="62" t="n">
        <f aca="false">L2221*H2221*F2221</f>
        <v>0</v>
      </c>
      <c r="R2221" s="62" t="n">
        <f aca="false">R2220+Q2221</f>
        <v>431.3855</v>
      </c>
    </row>
    <row r="2222" s="1" customFormat="true" ht="12.8" hidden="false" customHeight="false" outlineLevel="0" collapsed="false">
      <c r="A2222" s="93"/>
      <c r="B2222" s="93" t="s">
        <v>3315</v>
      </c>
      <c r="C2222" s="135" t="s">
        <v>3408</v>
      </c>
      <c r="D2222" s="64" t="s">
        <v>3409</v>
      </c>
      <c r="E2222" s="65" t="s">
        <v>3319</v>
      </c>
      <c r="F2222" s="65" t="n">
        <v>8</v>
      </c>
      <c r="G2222" s="108" t="n">
        <v>1.97</v>
      </c>
      <c r="H2222" s="109" t="n">
        <f aca="false">G2222*0.95</f>
        <v>1.8715</v>
      </c>
      <c r="I2222" s="124" t="s">
        <v>1014</v>
      </c>
      <c r="J2222" s="68" t="s">
        <v>28</v>
      </c>
      <c r="K2222" s="319"/>
      <c r="L2222" s="70"/>
      <c r="M2222" s="70"/>
      <c r="N2222" s="71" t="n">
        <f aca="false">O2222*G2222</f>
        <v>0</v>
      </c>
      <c r="O2222" s="327" t="n">
        <f aca="false">M2222+L2222*F2222</f>
        <v>0</v>
      </c>
      <c r="P2222" s="328" t="s">
        <v>29</v>
      </c>
      <c r="Q2222" s="62" t="n">
        <f aca="false">L2222*H2222*F2222</f>
        <v>0</v>
      </c>
      <c r="R2222" s="62" t="n">
        <f aca="false">R2221+Q2222</f>
        <v>431.3855</v>
      </c>
    </row>
    <row r="2223" s="1" customFormat="true" ht="12.8" hidden="false" customHeight="false" outlineLevel="0" collapsed="false">
      <c r="A2223" s="93"/>
      <c r="B2223" s="93" t="s">
        <v>3315</v>
      </c>
      <c r="C2223" s="135" t="s">
        <v>3410</v>
      </c>
      <c r="D2223" s="64" t="s">
        <v>3411</v>
      </c>
      <c r="E2223" s="65" t="s">
        <v>2036</v>
      </c>
      <c r="F2223" s="65" t="n">
        <v>8</v>
      </c>
      <c r="G2223" s="108" t="n">
        <v>2.01</v>
      </c>
      <c r="H2223" s="109" t="n">
        <f aca="false">G2223*0.95</f>
        <v>1.9095</v>
      </c>
      <c r="I2223" s="124" t="s">
        <v>1014</v>
      </c>
      <c r="J2223" s="68" t="s">
        <v>28</v>
      </c>
      <c r="K2223" s="319"/>
      <c r="L2223" s="70"/>
      <c r="M2223" s="70"/>
      <c r="N2223" s="71" t="n">
        <f aca="false">O2223*G2223</f>
        <v>0</v>
      </c>
      <c r="O2223" s="327" t="n">
        <f aca="false">M2223+L2223*F2223</f>
        <v>0</v>
      </c>
      <c r="P2223" s="328" t="s">
        <v>29</v>
      </c>
      <c r="Q2223" s="62" t="n">
        <f aca="false">L2223*H2223*F2223</f>
        <v>0</v>
      </c>
      <c r="R2223" s="62" t="n">
        <f aca="false">R2222+Q2223</f>
        <v>431.3855</v>
      </c>
    </row>
    <row r="2224" s="1" customFormat="true" ht="12.8" hidden="false" customHeight="false" outlineLevel="0" collapsed="false">
      <c r="A2224" s="93"/>
      <c r="B2224" s="93" t="s">
        <v>3315</v>
      </c>
      <c r="C2224" s="135" t="s">
        <v>3412</v>
      </c>
      <c r="D2224" s="64" t="s">
        <v>3413</v>
      </c>
      <c r="E2224" s="65" t="s">
        <v>3405</v>
      </c>
      <c r="F2224" s="65" t="n">
        <v>8</v>
      </c>
      <c r="G2224" s="108" t="n">
        <v>1.65</v>
      </c>
      <c r="H2224" s="109" t="n">
        <f aca="false">G2224*0.95</f>
        <v>1.5675</v>
      </c>
      <c r="I2224" s="124" t="s">
        <v>2546</v>
      </c>
      <c r="J2224" s="68" t="s">
        <v>28</v>
      </c>
      <c r="K2224" s="319"/>
      <c r="L2224" s="70"/>
      <c r="M2224" s="70"/>
      <c r="N2224" s="71" t="n">
        <f aca="false">O2224*G2224</f>
        <v>0</v>
      </c>
      <c r="O2224" s="327" t="n">
        <f aca="false">M2224+L2224*F2224</f>
        <v>0</v>
      </c>
      <c r="P2224" s="328" t="s">
        <v>29</v>
      </c>
      <c r="Q2224" s="62" t="n">
        <f aca="false">L2224*H2224*F2224</f>
        <v>0</v>
      </c>
      <c r="R2224" s="62" t="n">
        <f aca="false">R2223+Q2224</f>
        <v>431.3855</v>
      </c>
    </row>
    <row r="2225" s="1" customFormat="true" ht="12.8" hidden="false" customHeight="false" outlineLevel="0" collapsed="false">
      <c r="A2225" s="93"/>
      <c r="B2225" s="93" t="s">
        <v>3315</v>
      </c>
      <c r="C2225" s="135" t="s">
        <v>3414</v>
      </c>
      <c r="D2225" s="64" t="s">
        <v>3415</v>
      </c>
      <c r="E2225" s="65" t="s">
        <v>3416</v>
      </c>
      <c r="F2225" s="65" t="n">
        <v>8</v>
      </c>
      <c r="G2225" s="108" t="n">
        <v>1.47</v>
      </c>
      <c r="H2225" s="109" t="n">
        <f aca="false">G2225*0.95</f>
        <v>1.3965</v>
      </c>
      <c r="I2225" s="124" t="s">
        <v>1014</v>
      </c>
      <c r="J2225" s="68" t="s">
        <v>28</v>
      </c>
      <c r="K2225" s="319"/>
      <c r="L2225" s="70"/>
      <c r="M2225" s="70"/>
      <c r="N2225" s="71" t="n">
        <f aca="false">O2225*G2225</f>
        <v>0</v>
      </c>
      <c r="O2225" s="327" t="n">
        <f aca="false">M2225+L2225*F2225</f>
        <v>0</v>
      </c>
      <c r="P2225" s="328" t="s">
        <v>29</v>
      </c>
      <c r="Q2225" s="62" t="n">
        <f aca="false">L2225*H2225*F2225</f>
        <v>0</v>
      </c>
      <c r="R2225" s="62" t="n">
        <f aca="false">R2224+Q2225</f>
        <v>431.3855</v>
      </c>
    </row>
    <row r="2226" s="1" customFormat="true" ht="12.8" hidden="false" customHeight="false" outlineLevel="0" collapsed="false">
      <c r="A2226" s="93"/>
      <c r="B2226" s="93" t="s">
        <v>3315</v>
      </c>
      <c r="C2226" s="135" t="s">
        <v>3417</v>
      </c>
      <c r="D2226" s="64" t="s">
        <v>3418</v>
      </c>
      <c r="E2226" s="65" t="s">
        <v>3327</v>
      </c>
      <c r="F2226" s="65" t="n">
        <v>8</v>
      </c>
      <c r="G2226" s="108" t="n">
        <v>1.85</v>
      </c>
      <c r="H2226" s="109" t="n">
        <f aca="false">G2226*0.95</f>
        <v>1.7575</v>
      </c>
      <c r="I2226" s="124" t="s">
        <v>1014</v>
      </c>
      <c r="J2226" s="68" t="s">
        <v>28</v>
      </c>
      <c r="K2226" s="319"/>
      <c r="L2226" s="70"/>
      <c r="M2226" s="70"/>
      <c r="N2226" s="71" t="n">
        <f aca="false">O2226*G2226</f>
        <v>0</v>
      </c>
      <c r="O2226" s="327" t="n">
        <f aca="false">M2226+L2226*F2226</f>
        <v>0</v>
      </c>
      <c r="P2226" s="328" t="s">
        <v>29</v>
      </c>
      <c r="Q2226" s="62" t="n">
        <f aca="false">L2226*H2226*F2226</f>
        <v>0</v>
      </c>
      <c r="R2226" s="62" t="n">
        <f aca="false">R2225+Q2226</f>
        <v>431.3855</v>
      </c>
    </row>
    <row r="2227" s="1" customFormat="true" ht="12.8" hidden="false" customHeight="false" outlineLevel="0" collapsed="false">
      <c r="A2227" s="93"/>
      <c r="B2227" s="93" t="s">
        <v>3315</v>
      </c>
      <c r="C2227" s="95" t="s">
        <v>3419</v>
      </c>
      <c r="D2227" s="75" t="s">
        <v>3420</v>
      </c>
      <c r="E2227" s="76" t="s">
        <v>2036</v>
      </c>
      <c r="F2227" s="76" t="n">
        <v>8</v>
      </c>
      <c r="G2227" s="110" t="n">
        <v>1.96</v>
      </c>
      <c r="H2227" s="111" t="n">
        <f aca="false">G2227*0.95</f>
        <v>1.862</v>
      </c>
      <c r="I2227" s="112" t="s">
        <v>2546</v>
      </c>
      <c r="J2227" s="79" t="s">
        <v>28</v>
      </c>
      <c r="K2227" s="320"/>
      <c r="L2227" s="81"/>
      <c r="M2227" s="81"/>
      <c r="N2227" s="82" t="n">
        <f aca="false">O2227*G2227</f>
        <v>0</v>
      </c>
      <c r="O2227" s="329" t="n">
        <f aca="false">M2227+L2227*F2227</f>
        <v>0</v>
      </c>
      <c r="P2227" s="330" t="s">
        <v>29</v>
      </c>
      <c r="Q2227" s="62" t="n">
        <f aca="false">L2227*H2227*F2227</f>
        <v>0</v>
      </c>
      <c r="R2227" s="62" t="n">
        <f aca="false">R2226+Q2227</f>
        <v>431.3855</v>
      </c>
    </row>
    <row r="2228" customFormat="false" ht="13.8" hidden="false" customHeight="false" outlineLevel="0" collapsed="false">
      <c r="A2228" s="48"/>
      <c r="B2228" s="48"/>
      <c r="Q2228" s="62" t="n">
        <f aca="false">L2228*H2228*F2228</f>
        <v>0</v>
      </c>
      <c r="R2228" s="62" t="n">
        <f aca="false">R2227+Q2228</f>
        <v>431.3855</v>
      </c>
      <c r="S2228" s="1"/>
      <c r="T2228" s="1"/>
      <c r="U2228" s="1"/>
      <c r="V2228" s="1"/>
      <c r="W2228" s="1"/>
      <c r="X2228" s="1"/>
      <c r="Y2228" s="1"/>
    </row>
    <row r="2229" customFormat="false" ht="13.8" hidden="false" customHeight="false" outlineLevel="0" collapsed="false">
      <c r="A2229" s="48"/>
      <c r="B2229" s="48"/>
      <c r="Q2229" s="62" t="n">
        <f aca="false">L2229*H2229*F2229</f>
        <v>0</v>
      </c>
      <c r="R2229" s="62" t="n">
        <f aca="false">R2228+Q2229</f>
        <v>431.3855</v>
      </c>
      <c r="S2229" s="1"/>
      <c r="T2229" s="1"/>
      <c r="U2229" s="1"/>
      <c r="V2229" s="1"/>
      <c r="W2229" s="1"/>
      <c r="X2229" s="1"/>
      <c r="Y2229" s="1"/>
    </row>
    <row r="2230" customFormat="false" ht="13.8" hidden="false" customHeight="false" outlineLevel="0" collapsed="false">
      <c r="A2230" s="48"/>
      <c r="B2230" s="48"/>
      <c r="Q2230" s="62" t="n">
        <f aca="false">L2230*H2230*F2230</f>
        <v>0</v>
      </c>
      <c r="R2230" s="62" t="n">
        <f aca="false">R2229+Q2230</f>
        <v>431.3855</v>
      </c>
      <c r="S2230" s="1"/>
      <c r="T2230" s="1"/>
      <c r="U2230" s="1"/>
      <c r="V2230" s="1"/>
      <c r="W2230" s="1"/>
      <c r="X2230" s="1"/>
      <c r="Y2230" s="1"/>
    </row>
    <row r="2231" customFormat="false" ht="13.8" hidden="false" customHeight="false" outlineLevel="0" collapsed="false">
      <c r="A2231" s="48"/>
      <c r="B2231" s="48"/>
      <c r="Q2231" s="62" t="n">
        <f aca="false">L2231*H2231*F2231</f>
        <v>0</v>
      </c>
      <c r="R2231" s="62" t="n">
        <f aca="false">R2230+Q2231</f>
        <v>431.3855</v>
      </c>
      <c r="S2231" s="1"/>
      <c r="T2231" s="1"/>
      <c r="U2231" s="1"/>
      <c r="V2231" s="1"/>
      <c r="W2231" s="1"/>
      <c r="X2231" s="1"/>
      <c r="Y2231" s="1"/>
    </row>
    <row r="2232" customFormat="false" ht="13.8" hidden="false" customHeight="false" outlineLevel="0" collapsed="false">
      <c r="A2232" s="48"/>
      <c r="B2232" s="48"/>
      <c r="Q2232" s="62" t="n">
        <f aca="false">L2232*H2232*F2232</f>
        <v>0</v>
      </c>
      <c r="R2232" s="62" t="n">
        <f aca="false">R2231+Q2232</f>
        <v>431.3855</v>
      </c>
      <c r="S2232" s="1"/>
      <c r="T2232" s="1"/>
      <c r="U2232" s="1"/>
      <c r="V2232" s="1"/>
      <c r="W2232" s="1"/>
      <c r="X2232" s="1"/>
      <c r="Y2232" s="1"/>
    </row>
    <row r="2233" customFormat="false" ht="14.25" hidden="false" customHeight="true" outlineLevel="0" collapsed="false">
      <c r="A2233" s="117"/>
      <c r="B2233" s="117"/>
      <c r="C2233" s="7"/>
      <c r="D2233" s="7"/>
      <c r="E2233" s="34" t="s">
        <v>4</v>
      </c>
      <c r="F2233" s="35" t="s">
        <v>5</v>
      </c>
      <c r="G2233" s="36" t="s">
        <v>6</v>
      </c>
      <c r="H2233" s="37" t="s">
        <v>7</v>
      </c>
      <c r="I2233" s="38" t="s">
        <v>8</v>
      </c>
      <c r="J2233" s="39" t="s">
        <v>9</v>
      </c>
      <c r="K2233" s="264" t="s">
        <v>10</v>
      </c>
      <c r="L2233" s="41" t="s">
        <v>11</v>
      </c>
      <c r="M2233" s="41"/>
      <c r="N2233" s="41"/>
      <c r="O2233" s="41"/>
      <c r="P2233" s="41"/>
      <c r="Q2233" s="62"/>
      <c r="R2233" s="62" t="n">
        <f aca="false">R2232+Q2233</f>
        <v>431.3855</v>
      </c>
      <c r="S2233" s="1"/>
      <c r="T2233" s="1"/>
      <c r="U2233" s="1"/>
      <c r="V2233" s="1"/>
      <c r="W2233" s="1"/>
      <c r="X2233" s="1"/>
      <c r="Y2233" s="1"/>
    </row>
    <row r="2234" customFormat="false" ht="14.25" hidden="false" customHeight="true" outlineLevel="0" collapsed="false">
      <c r="A2234" s="48"/>
      <c r="B2234" s="48"/>
      <c r="C2234" s="43" t="s">
        <v>14</v>
      </c>
      <c r="D2234" s="43" t="s">
        <v>15</v>
      </c>
      <c r="E2234" s="34"/>
      <c r="F2234" s="35"/>
      <c r="G2234" s="36"/>
      <c r="H2234" s="37"/>
      <c r="I2234" s="38"/>
      <c r="J2234" s="39"/>
      <c r="K2234" s="264"/>
      <c r="L2234" s="210" t="s">
        <v>16</v>
      </c>
      <c r="M2234" s="210"/>
      <c r="N2234" s="45" t="s">
        <v>17</v>
      </c>
      <c r="O2234" s="46" t="s">
        <v>18</v>
      </c>
      <c r="P2234" s="47" t="s">
        <v>19</v>
      </c>
      <c r="Q2234" s="62"/>
      <c r="R2234" s="62" t="n">
        <f aca="false">R2233+Q2234</f>
        <v>431.3855</v>
      </c>
      <c r="S2234" s="1"/>
      <c r="T2234" s="1"/>
      <c r="U2234" s="1"/>
      <c r="V2234" s="1"/>
      <c r="W2234" s="1"/>
      <c r="X2234" s="1"/>
      <c r="Y2234" s="1"/>
    </row>
    <row r="2235" customFormat="false" ht="13.8" hidden="false" customHeight="false" outlineLevel="0" collapsed="false">
      <c r="A2235" s="48"/>
      <c r="B2235" s="48"/>
      <c r="C2235" s="43"/>
      <c r="D2235" s="43"/>
      <c r="E2235" s="34"/>
      <c r="F2235" s="35"/>
      <c r="G2235" s="36"/>
      <c r="H2235" s="37"/>
      <c r="I2235" s="38"/>
      <c r="J2235" s="39"/>
      <c r="K2235" s="264"/>
      <c r="L2235" s="210"/>
      <c r="M2235" s="210"/>
      <c r="N2235" s="45"/>
      <c r="O2235" s="46"/>
      <c r="P2235" s="47"/>
      <c r="Q2235" s="62" t="n">
        <f aca="false">L2235*H2235*F2235</f>
        <v>0</v>
      </c>
      <c r="R2235" s="62" t="n">
        <f aca="false">R2234+Q2235</f>
        <v>431.3855</v>
      </c>
      <c r="S2235" s="1"/>
      <c r="T2235" s="1"/>
      <c r="U2235" s="1"/>
      <c r="V2235" s="1"/>
      <c r="W2235" s="1"/>
      <c r="X2235" s="1"/>
      <c r="Y2235" s="1"/>
    </row>
    <row r="2236" customFormat="false" ht="22.05" hidden="false" customHeight="false" outlineLevel="0" collapsed="false">
      <c r="A2236" s="48" t="s">
        <v>50</v>
      </c>
      <c r="B2236" s="48" t="s">
        <v>3315</v>
      </c>
      <c r="D2236" s="5" t="s">
        <v>3421</v>
      </c>
      <c r="E2236" s="5"/>
      <c r="F2236" s="5"/>
      <c r="G2236" s="5"/>
      <c r="H2236" s="206"/>
      <c r="I2236" s="5"/>
      <c r="J2236" s="5"/>
      <c r="K2236" s="5"/>
      <c r="L2236" s="5"/>
      <c r="M2236" s="5"/>
      <c r="N2236" s="5"/>
      <c r="O2236" s="5"/>
      <c r="P2236" s="5"/>
      <c r="Q2236" s="62" t="n">
        <f aca="false">L2236*H2236*F2236</f>
        <v>0</v>
      </c>
      <c r="R2236" s="62" t="n">
        <f aca="false">R2235+Q2236</f>
        <v>431.3855</v>
      </c>
      <c r="S2236" s="1"/>
      <c r="T2236" s="1"/>
      <c r="U2236" s="1"/>
      <c r="V2236" s="1"/>
      <c r="W2236" s="1"/>
      <c r="X2236" s="1"/>
      <c r="Y2236" s="1"/>
    </row>
    <row r="2237" s="1" customFormat="true" ht="12.8" hidden="false" customHeight="false" outlineLevel="0" collapsed="false">
      <c r="A2237" s="93" t="s">
        <v>50</v>
      </c>
      <c r="B2237" s="93" t="s">
        <v>3315</v>
      </c>
      <c r="C2237" s="94" t="s">
        <v>3422</v>
      </c>
      <c r="D2237" s="52" t="s">
        <v>3318</v>
      </c>
      <c r="E2237" s="53" t="s">
        <v>1817</v>
      </c>
      <c r="F2237" s="53" t="n">
        <v>1</v>
      </c>
      <c r="G2237" s="192" t="n">
        <v>32.9</v>
      </c>
      <c r="H2237" s="193" t="n">
        <f aca="false">G2237*0.95</f>
        <v>31.255</v>
      </c>
      <c r="I2237" s="180" t="s">
        <v>3320</v>
      </c>
      <c r="J2237" s="56" t="s">
        <v>28</v>
      </c>
      <c r="K2237" s="333"/>
      <c r="L2237" s="58"/>
      <c r="M2237" s="58"/>
      <c r="N2237" s="59" t="n">
        <f aca="false">O2237*G2237</f>
        <v>0</v>
      </c>
      <c r="O2237" s="325" t="n">
        <f aca="false">M2237+L2237*F2237</f>
        <v>0</v>
      </c>
      <c r="P2237" s="326" t="s">
        <v>29</v>
      </c>
      <c r="Q2237" s="62" t="n">
        <f aca="false">L2237*H2237*F2237</f>
        <v>0</v>
      </c>
      <c r="R2237" s="62" t="n">
        <f aca="false">R2236+Q2237</f>
        <v>431.3855</v>
      </c>
    </row>
    <row r="2238" s="1" customFormat="true" ht="12.8" hidden="false" customHeight="false" outlineLevel="0" collapsed="false">
      <c r="A2238" s="93" t="s">
        <v>50</v>
      </c>
      <c r="B2238" s="93" t="s">
        <v>3315</v>
      </c>
      <c r="C2238" s="135" t="s">
        <v>3423</v>
      </c>
      <c r="D2238" s="64" t="s">
        <v>3322</v>
      </c>
      <c r="E2238" s="65" t="s">
        <v>1889</v>
      </c>
      <c r="F2238" s="65" t="n">
        <v>1</v>
      </c>
      <c r="G2238" s="108" t="n">
        <v>11.71</v>
      </c>
      <c r="H2238" s="109" t="n">
        <f aca="false">G2238*0.95</f>
        <v>11.1245</v>
      </c>
      <c r="I2238" s="124" t="s">
        <v>1943</v>
      </c>
      <c r="J2238" s="68" t="s">
        <v>28</v>
      </c>
      <c r="K2238" s="319"/>
      <c r="L2238" s="70"/>
      <c r="M2238" s="70"/>
      <c r="N2238" s="71" t="n">
        <f aca="false">O2238*G2238</f>
        <v>0</v>
      </c>
      <c r="O2238" s="327" t="n">
        <f aca="false">M2238+L2238*F2238</f>
        <v>0</v>
      </c>
      <c r="P2238" s="328" t="s">
        <v>29</v>
      </c>
      <c r="Q2238" s="62" t="n">
        <f aca="false">L2238*H2238*F2238</f>
        <v>0</v>
      </c>
      <c r="R2238" s="62" t="n">
        <f aca="false">R2237+Q2238</f>
        <v>431.3855</v>
      </c>
    </row>
    <row r="2239" s="1" customFormat="true" ht="12.8" hidden="false" customHeight="false" outlineLevel="0" collapsed="false">
      <c r="A2239" s="93" t="s">
        <v>50</v>
      </c>
      <c r="B2239" s="93" t="s">
        <v>3315</v>
      </c>
      <c r="C2239" s="135" t="s">
        <v>3424</v>
      </c>
      <c r="D2239" s="64" t="s">
        <v>3324</v>
      </c>
      <c r="E2239" s="65" t="s">
        <v>1889</v>
      </c>
      <c r="F2239" s="65" t="n">
        <v>1</v>
      </c>
      <c r="G2239" s="108" t="n">
        <v>28.8</v>
      </c>
      <c r="H2239" s="109" t="n">
        <f aca="false">G2239*0.95</f>
        <v>27.36</v>
      </c>
      <c r="I2239" s="124" t="s">
        <v>1943</v>
      </c>
      <c r="J2239" s="68" t="s">
        <v>28</v>
      </c>
      <c r="K2239" s="319"/>
      <c r="L2239" s="70"/>
      <c r="M2239" s="70"/>
      <c r="N2239" s="71" t="n">
        <f aca="false">O2239*G2239</f>
        <v>0</v>
      </c>
      <c r="O2239" s="327" t="n">
        <f aca="false">M2239+L2239*F2239</f>
        <v>0</v>
      </c>
      <c r="P2239" s="328" t="s">
        <v>29</v>
      </c>
      <c r="Q2239" s="62" t="n">
        <f aca="false">L2239*H2239*F2239</f>
        <v>0</v>
      </c>
      <c r="R2239" s="62" t="n">
        <f aca="false">R2238+Q2239</f>
        <v>431.3855</v>
      </c>
    </row>
    <row r="2240" s="1" customFormat="true" ht="12.8" hidden="false" customHeight="false" outlineLevel="0" collapsed="false">
      <c r="A2240" s="93" t="s">
        <v>50</v>
      </c>
      <c r="B2240" s="93" t="s">
        <v>3315</v>
      </c>
      <c r="C2240" s="135" t="s">
        <v>3425</v>
      </c>
      <c r="D2240" s="64" t="s">
        <v>3326</v>
      </c>
      <c r="E2240" s="65" t="s">
        <v>1889</v>
      </c>
      <c r="F2240" s="65" t="n">
        <v>1</v>
      </c>
      <c r="G2240" s="108" t="n">
        <v>52</v>
      </c>
      <c r="H2240" s="109" t="n">
        <f aca="false">G2240*0.95</f>
        <v>49.4</v>
      </c>
      <c r="I2240" s="124" t="s">
        <v>1943</v>
      </c>
      <c r="J2240" s="68" t="s">
        <v>28</v>
      </c>
      <c r="K2240" s="319"/>
      <c r="L2240" s="70"/>
      <c r="M2240" s="70"/>
      <c r="N2240" s="71" t="n">
        <f aca="false">O2240*G2240</f>
        <v>0</v>
      </c>
      <c r="O2240" s="327" t="n">
        <f aca="false">M2240+L2240*F2240</f>
        <v>0</v>
      </c>
      <c r="P2240" s="328" t="s">
        <v>29</v>
      </c>
      <c r="Q2240" s="62" t="n">
        <f aca="false">L2240*H2240*F2240</f>
        <v>0</v>
      </c>
      <c r="R2240" s="62" t="n">
        <f aca="false">R2239+Q2240</f>
        <v>431.3855</v>
      </c>
    </row>
    <row r="2241" s="1" customFormat="true" ht="12.8" hidden="false" customHeight="false" outlineLevel="0" collapsed="false">
      <c r="A2241" s="93" t="s">
        <v>50</v>
      </c>
      <c r="B2241" s="93" t="s">
        <v>3315</v>
      </c>
      <c r="C2241" s="135" t="s">
        <v>3426</v>
      </c>
      <c r="D2241" s="64" t="s">
        <v>3329</v>
      </c>
      <c r="E2241" s="65" t="s">
        <v>1889</v>
      </c>
      <c r="F2241" s="65" t="n">
        <v>1</v>
      </c>
      <c r="G2241" s="108" t="n">
        <v>61</v>
      </c>
      <c r="H2241" s="109" t="n">
        <f aca="false">G2241*0.95</f>
        <v>57.95</v>
      </c>
      <c r="I2241" s="124" t="s">
        <v>1943</v>
      </c>
      <c r="J2241" s="68" t="s">
        <v>28</v>
      </c>
      <c r="K2241" s="319"/>
      <c r="L2241" s="70"/>
      <c r="M2241" s="70"/>
      <c r="N2241" s="71" t="n">
        <f aca="false">O2241*G2241</f>
        <v>0</v>
      </c>
      <c r="O2241" s="327" t="n">
        <f aca="false">M2241+L2241*F2241</f>
        <v>0</v>
      </c>
      <c r="P2241" s="328" t="s">
        <v>29</v>
      </c>
      <c r="Q2241" s="62" t="n">
        <f aca="false">L2241*H2241*F2241</f>
        <v>0</v>
      </c>
      <c r="R2241" s="62" t="n">
        <f aca="false">R2240+Q2241</f>
        <v>431.3855</v>
      </c>
    </row>
    <row r="2242" s="1" customFormat="true" ht="12.8" hidden="false" customHeight="false" outlineLevel="0" collapsed="false">
      <c r="A2242" s="93" t="s">
        <v>50</v>
      </c>
      <c r="B2242" s="93" t="s">
        <v>3315</v>
      </c>
      <c r="C2242" s="135" t="s">
        <v>3427</v>
      </c>
      <c r="D2242" s="64" t="s">
        <v>3331</v>
      </c>
      <c r="E2242" s="65" t="s">
        <v>1889</v>
      </c>
      <c r="F2242" s="65" t="n">
        <v>1</v>
      </c>
      <c r="G2242" s="108" t="n">
        <v>20.42</v>
      </c>
      <c r="H2242" s="109" t="n">
        <f aca="false">G2242*0.95</f>
        <v>19.399</v>
      </c>
      <c r="I2242" s="124" t="s">
        <v>1943</v>
      </c>
      <c r="J2242" s="68" t="s">
        <v>28</v>
      </c>
      <c r="K2242" s="319"/>
      <c r="L2242" s="70"/>
      <c r="M2242" s="70"/>
      <c r="N2242" s="71" t="n">
        <f aca="false">O2242*G2242</f>
        <v>0</v>
      </c>
      <c r="O2242" s="327" t="n">
        <f aca="false">M2242+L2242*F2242</f>
        <v>0</v>
      </c>
      <c r="P2242" s="328" t="s">
        <v>29</v>
      </c>
      <c r="Q2242" s="62" t="n">
        <f aca="false">L2242*H2242*F2242</f>
        <v>0</v>
      </c>
      <c r="R2242" s="62" t="n">
        <f aca="false">R2241+Q2242</f>
        <v>431.3855</v>
      </c>
    </row>
    <row r="2243" s="1" customFormat="true" ht="12.8" hidden="false" customHeight="false" outlineLevel="0" collapsed="false">
      <c r="A2243" s="93" t="s">
        <v>50</v>
      </c>
      <c r="B2243" s="93" t="s">
        <v>3315</v>
      </c>
      <c r="C2243" s="135" t="s">
        <v>3428</v>
      </c>
      <c r="D2243" s="64" t="s">
        <v>3333</v>
      </c>
      <c r="E2243" s="65" t="s">
        <v>1889</v>
      </c>
      <c r="F2243" s="65" t="n">
        <v>1</v>
      </c>
      <c r="G2243" s="108" t="n">
        <v>9.73</v>
      </c>
      <c r="H2243" s="109" t="n">
        <f aca="false">G2243*0.95</f>
        <v>9.2435</v>
      </c>
      <c r="I2243" s="124" t="s">
        <v>1943</v>
      </c>
      <c r="J2243" s="68" t="s">
        <v>28</v>
      </c>
      <c r="K2243" s="319"/>
      <c r="L2243" s="70"/>
      <c r="M2243" s="70"/>
      <c r="N2243" s="71" t="n">
        <f aca="false">O2243*G2243</f>
        <v>0</v>
      </c>
      <c r="O2243" s="327" t="n">
        <f aca="false">M2243+L2243*F2243</f>
        <v>0</v>
      </c>
      <c r="P2243" s="328" t="s">
        <v>29</v>
      </c>
      <c r="Q2243" s="62" t="n">
        <f aca="false">L2243*H2243*F2243</f>
        <v>0</v>
      </c>
      <c r="R2243" s="62" t="n">
        <f aca="false">R2242+Q2243</f>
        <v>431.3855</v>
      </c>
    </row>
    <row r="2244" s="1" customFormat="true" ht="12.8" hidden="false" customHeight="false" outlineLevel="0" collapsed="false">
      <c r="A2244" s="93" t="s">
        <v>50</v>
      </c>
      <c r="B2244" s="93" t="s">
        <v>3315</v>
      </c>
      <c r="C2244" s="135" t="s">
        <v>3429</v>
      </c>
      <c r="D2244" s="64" t="s">
        <v>3335</v>
      </c>
      <c r="E2244" s="65" t="s">
        <v>1889</v>
      </c>
      <c r="F2244" s="65" t="n">
        <v>1</v>
      </c>
      <c r="G2244" s="108" t="n">
        <v>9.73</v>
      </c>
      <c r="H2244" s="109" t="n">
        <f aca="false">G2244*0.95</f>
        <v>9.2435</v>
      </c>
      <c r="I2244" s="124" t="s">
        <v>1943</v>
      </c>
      <c r="J2244" s="68" t="s">
        <v>28</v>
      </c>
      <c r="K2244" s="319"/>
      <c r="L2244" s="70"/>
      <c r="M2244" s="70"/>
      <c r="N2244" s="71" t="n">
        <f aca="false">O2244*G2244</f>
        <v>0</v>
      </c>
      <c r="O2244" s="327" t="n">
        <f aca="false">M2244+L2244*F2244</f>
        <v>0</v>
      </c>
      <c r="P2244" s="328" t="s">
        <v>29</v>
      </c>
      <c r="Q2244" s="62" t="n">
        <f aca="false">L2244*H2244*F2244</f>
        <v>0</v>
      </c>
      <c r="R2244" s="62" t="n">
        <f aca="false">R2243+Q2244</f>
        <v>431.3855</v>
      </c>
    </row>
    <row r="2245" s="1" customFormat="true" ht="12.8" hidden="false" customHeight="false" outlineLevel="0" collapsed="false">
      <c r="A2245" s="93" t="s">
        <v>50</v>
      </c>
      <c r="B2245" s="93" t="s">
        <v>3315</v>
      </c>
      <c r="C2245" s="135" t="s">
        <v>3430</v>
      </c>
      <c r="D2245" s="64" t="s">
        <v>3337</v>
      </c>
      <c r="E2245" s="65" t="s">
        <v>1889</v>
      </c>
      <c r="F2245" s="65" t="n">
        <v>1</v>
      </c>
      <c r="G2245" s="108" t="n">
        <v>15.7</v>
      </c>
      <c r="H2245" s="109" t="n">
        <f aca="false">G2245*0.95</f>
        <v>14.915</v>
      </c>
      <c r="I2245" s="124" t="s">
        <v>1943</v>
      </c>
      <c r="J2245" s="68" t="s">
        <v>28</v>
      </c>
      <c r="K2245" s="319"/>
      <c r="L2245" s="70"/>
      <c r="M2245" s="70"/>
      <c r="N2245" s="71" t="n">
        <f aca="false">O2245*G2245</f>
        <v>0</v>
      </c>
      <c r="O2245" s="327" t="n">
        <f aca="false">M2245+L2245*F2245</f>
        <v>0</v>
      </c>
      <c r="P2245" s="328" t="s">
        <v>29</v>
      </c>
      <c r="Q2245" s="62" t="n">
        <f aca="false">L2245*H2245*F2245</f>
        <v>0</v>
      </c>
      <c r="R2245" s="62" t="n">
        <f aca="false">R2244+Q2245</f>
        <v>431.3855</v>
      </c>
    </row>
    <row r="2246" s="1" customFormat="true" ht="12.8" hidden="false" customHeight="false" outlineLevel="0" collapsed="false">
      <c r="A2246" s="93" t="s">
        <v>50</v>
      </c>
      <c r="B2246" s="93" t="s">
        <v>3315</v>
      </c>
      <c r="C2246" s="135" t="s">
        <v>3431</v>
      </c>
      <c r="D2246" s="64" t="s">
        <v>3339</v>
      </c>
      <c r="E2246" s="65" t="s">
        <v>1889</v>
      </c>
      <c r="F2246" s="65" t="n">
        <v>1</v>
      </c>
      <c r="G2246" s="108" t="n">
        <v>16</v>
      </c>
      <c r="H2246" s="109" t="n">
        <f aca="false">G2246*0.95</f>
        <v>15.2</v>
      </c>
      <c r="I2246" s="124" t="s">
        <v>1943</v>
      </c>
      <c r="J2246" s="68" t="s">
        <v>28</v>
      </c>
      <c r="K2246" s="319"/>
      <c r="L2246" s="70"/>
      <c r="M2246" s="70"/>
      <c r="N2246" s="71" t="n">
        <f aca="false">O2246*G2246</f>
        <v>0</v>
      </c>
      <c r="O2246" s="327" t="n">
        <f aca="false">M2246+L2246*F2246</f>
        <v>0</v>
      </c>
      <c r="P2246" s="328" t="s">
        <v>29</v>
      </c>
      <c r="Q2246" s="62" t="n">
        <f aca="false">L2246*H2246*F2246</f>
        <v>0</v>
      </c>
      <c r="R2246" s="62" t="n">
        <f aca="false">R2245+Q2246</f>
        <v>431.3855</v>
      </c>
    </row>
    <row r="2247" s="1" customFormat="true" ht="12.8" hidden="false" customHeight="false" outlineLevel="0" collapsed="false">
      <c r="A2247" s="93" t="s">
        <v>50</v>
      </c>
      <c r="B2247" s="93" t="s">
        <v>3315</v>
      </c>
      <c r="C2247" s="135" t="s">
        <v>3432</v>
      </c>
      <c r="D2247" s="64" t="s">
        <v>3341</v>
      </c>
      <c r="E2247" s="65" t="s">
        <v>1889</v>
      </c>
      <c r="F2247" s="65" t="n">
        <v>1</v>
      </c>
      <c r="G2247" s="108" t="n">
        <v>8.3</v>
      </c>
      <c r="H2247" s="109" t="n">
        <f aca="false">G2247*0.95</f>
        <v>7.885</v>
      </c>
      <c r="I2247" s="68" t="s">
        <v>1943</v>
      </c>
      <c r="J2247" s="68" t="s">
        <v>28</v>
      </c>
      <c r="K2247" s="310"/>
      <c r="L2247" s="70"/>
      <c r="M2247" s="70"/>
      <c r="N2247" s="71" t="n">
        <f aca="false">O2247*G2247</f>
        <v>0</v>
      </c>
      <c r="O2247" s="327" t="n">
        <f aca="false">M2247+L2247*F2247</f>
        <v>0</v>
      </c>
      <c r="P2247" s="328" t="s">
        <v>29</v>
      </c>
      <c r="Q2247" s="62" t="n">
        <f aca="false">L2247*H2247*F2247</f>
        <v>0</v>
      </c>
      <c r="R2247" s="62" t="n">
        <f aca="false">R2246+Q2247</f>
        <v>431.3855</v>
      </c>
    </row>
    <row r="2248" s="1" customFormat="true" ht="12.8" hidden="false" customHeight="false" outlineLevel="0" collapsed="false">
      <c r="A2248" s="93" t="s">
        <v>50</v>
      </c>
      <c r="B2248" s="93" t="s">
        <v>3315</v>
      </c>
      <c r="C2248" s="135" t="s">
        <v>3433</v>
      </c>
      <c r="D2248" s="64" t="s">
        <v>3343</v>
      </c>
      <c r="E2248" s="65" t="s">
        <v>1889</v>
      </c>
      <c r="F2248" s="65" t="n">
        <v>1</v>
      </c>
      <c r="G2248" s="108" t="n">
        <v>15.35</v>
      </c>
      <c r="H2248" s="109" t="n">
        <f aca="false">G2248*0.95</f>
        <v>14.5825</v>
      </c>
      <c r="I2248" s="68" t="s">
        <v>1943</v>
      </c>
      <c r="J2248" s="68" t="s">
        <v>28</v>
      </c>
      <c r="K2248" s="310"/>
      <c r="L2248" s="70"/>
      <c r="M2248" s="70"/>
      <c r="N2248" s="71" t="n">
        <f aca="false">O2248*G2248</f>
        <v>0</v>
      </c>
      <c r="O2248" s="327" t="n">
        <f aca="false">M2248+L2248*F2248</f>
        <v>0</v>
      </c>
      <c r="P2248" s="328" t="s">
        <v>29</v>
      </c>
      <c r="Q2248" s="62" t="n">
        <f aca="false">L2248*H2248*F2248</f>
        <v>0</v>
      </c>
      <c r="R2248" s="62" t="n">
        <f aca="false">R2247+Q2248</f>
        <v>431.3855</v>
      </c>
    </row>
    <row r="2249" s="1" customFormat="true" ht="12.8" hidden="false" customHeight="false" outlineLevel="0" collapsed="false">
      <c r="A2249" s="93" t="s">
        <v>50</v>
      </c>
      <c r="B2249" s="93" t="s">
        <v>3315</v>
      </c>
      <c r="C2249" s="135" t="s">
        <v>3434</v>
      </c>
      <c r="D2249" s="64" t="s">
        <v>3345</v>
      </c>
      <c r="E2249" s="65" t="s">
        <v>1889</v>
      </c>
      <c r="F2249" s="65" t="n">
        <v>1</v>
      </c>
      <c r="G2249" s="108" t="n">
        <v>12.78</v>
      </c>
      <c r="H2249" s="109" t="n">
        <f aca="false">G2249*0.95</f>
        <v>12.141</v>
      </c>
      <c r="I2249" s="68" t="s">
        <v>1943</v>
      </c>
      <c r="J2249" s="68" t="s">
        <v>28</v>
      </c>
      <c r="K2249" s="310"/>
      <c r="L2249" s="70"/>
      <c r="M2249" s="70"/>
      <c r="N2249" s="71" t="n">
        <f aca="false">O2249*G2249</f>
        <v>0</v>
      </c>
      <c r="O2249" s="327" t="n">
        <f aca="false">M2249+L2249*F2249</f>
        <v>0</v>
      </c>
      <c r="P2249" s="328" t="s">
        <v>29</v>
      </c>
      <c r="Q2249" s="62" t="n">
        <f aca="false">L2249*H2249*F2249</f>
        <v>0</v>
      </c>
      <c r="R2249" s="62" t="n">
        <f aca="false">R2248+Q2249</f>
        <v>431.3855</v>
      </c>
    </row>
    <row r="2250" s="1" customFormat="true" ht="12.8" hidden="false" customHeight="false" outlineLevel="0" collapsed="false">
      <c r="A2250" s="93" t="s">
        <v>50</v>
      </c>
      <c r="B2250" s="93" t="s">
        <v>3315</v>
      </c>
      <c r="C2250" s="135" t="s">
        <v>3435</v>
      </c>
      <c r="D2250" s="64" t="s">
        <v>3347</v>
      </c>
      <c r="E2250" s="65" t="s">
        <v>1889</v>
      </c>
      <c r="F2250" s="65" t="n">
        <v>1</v>
      </c>
      <c r="G2250" s="108" t="n">
        <v>6.25</v>
      </c>
      <c r="H2250" s="109" t="n">
        <f aca="false">G2250*0.95</f>
        <v>5.9375</v>
      </c>
      <c r="I2250" s="68" t="s">
        <v>1943</v>
      </c>
      <c r="J2250" s="68" t="s">
        <v>28</v>
      </c>
      <c r="K2250" s="310"/>
      <c r="L2250" s="70"/>
      <c r="M2250" s="70"/>
      <c r="N2250" s="71" t="n">
        <f aca="false">O2250*G2250</f>
        <v>0</v>
      </c>
      <c r="O2250" s="327" t="n">
        <f aca="false">M2250+L2250*F2250</f>
        <v>0</v>
      </c>
      <c r="P2250" s="328" t="s">
        <v>29</v>
      </c>
      <c r="Q2250" s="62" t="n">
        <f aca="false">L2250*H2250*F2250</f>
        <v>0</v>
      </c>
      <c r="R2250" s="62" t="n">
        <f aca="false">R2249+Q2250</f>
        <v>431.3855</v>
      </c>
    </row>
    <row r="2251" s="1" customFormat="true" ht="12.8" hidden="false" customHeight="false" outlineLevel="0" collapsed="false">
      <c r="A2251" s="93" t="s">
        <v>50</v>
      </c>
      <c r="B2251" s="93" t="s">
        <v>3315</v>
      </c>
      <c r="C2251" s="135" t="s">
        <v>3436</v>
      </c>
      <c r="D2251" s="64" t="s">
        <v>3350</v>
      </c>
      <c r="E2251" s="65" t="s">
        <v>1889</v>
      </c>
      <c r="F2251" s="65" t="n">
        <v>1</v>
      </c>
      <c r="G2251" s="108" t="n">
        <v>5.99</v>
      </c>
      <c r="H2251" s="109" t="n">
        <f aca="false">G2251*0.95</f>
        <v>5.6905</v>
      </c>
      <c r="I2251" s="68" t="s">
        <v>1943</v>
      </c>
      <c r="J2251" s="68" t="s">
        <v>28</v>
      </c>
      <c r="K2251" s="310"/>
      <c r="L2251" s="70"/>
      <c r="M2251" s="70"/>
      <c r="N2251" s="71" t="n">
        <f aca="false">O2251*G2251</f>
        <v>0</v>
      </c>
      <c r="O2251" s="327" t="n">
        <f aca="false">M2251+L2251*F2251</f>
        <v>0</v>
      </c>
      <c r="P2251" s="328" t="s">
        <v>29</v>
      </c>
      <c r="Q2251" s="62" t="n">
        <f aca="false">L2251*H2251*F2251</f>
        <v>0</v>
      </c>
      <c r="R2251" s="62" t="n">
        <f aca="false">R2250+Q2251</f>
        <v>431.3855</v>
      </c>
    </row>
    <row r="2252" s="1" customFormat="true" ht="12.8" hidden="false" customHeight="false" outlineLevel="0" collapsed="false">
      <c r="A2252" s="93" t="s">
        <v>50</v>
      </c>
      <c r="B2252" s="93" t="s">
        <v>3315</v>
      </c>
      <c r="C2252" s="135" t="s">
        <v>3437</v>
      </c>
      <c r="D2252" s="64" t="s">
        <v>3352</v>
      </c>
      <c r="E2252" s="65" t="s">
        <v>1889</v>
      </c>
      <c r="F2252" s="65" t="n">
        <v>1</v>
      </c>
      <c r="G2252" s="108" t="n">
        <v>35</v>
      </c>
      <c r="H2252" s="109" t="n">
        <f aca="false">G2252*0.95</f>
        <v>33.25</v>
      </c>
      <c r="I2252" s="68" t="s">
        <v>2501</v>
      </c>
      <c r="J2252" s="68" t="s">
        <v>28</v>
      </c>
      <c r="K2252" s="310"/>
      <c r="L2252" s="70"/>
      <c r="M2252" s="70"/>
      <c r="N2252" s="71" t="n">
        <f aca="false">O2252*G2252</f>
        <v>0</v>
      </c>
      <c r="O2252" s="327" t="n">
        <f aca="false">M2252+L2252*F2252</f>
        <v>0</v>
      </c>
      <c r="P2252" s="328" t="s">
        <v>29</v>
      </c>
      <c r="Q2252" s="62" t="n">
        <f aca="false">L2252*H2252*F2252</f>
        <v>0</v>
      </c>
      <c r="R2252" s="62" t="n">
        <f aca="false">R2251+Q2252</f>
        <v>431.3855</v>
      </c>
    </row>
    <row r="2253" s="1" customFormat="true" ht="12.8" hidden="false" customHeight="false" outlineLevel="0" collapsed="false">
      <c r="A2253" s="93" t="s">
        <v>50</v>
      </c>
      <c r="B2253" s="93" t="s">
        <v>3315</v>
      </c>
      <c r="C2253" s="135" t="s">
        <v>3438</v>
      </c>
      <c r="D2253" s="64" t="s">
        <v>3354</v>
      </c>
      <c r="E2253" s="65" t="s">
        <v>1889</v>
      </c>
      <c r="F2253" s="65" t="n">
        <v>1</v>
      </c>
      <c r="G2253" s="108" t="n">
        <v>33</v>
      </c>
      <c r="H2253" s="109" t="n">
        <f aca="false">G2253*0.95</f>
        <v>31.35</v>
      </c>
      <c r="I2253" s="68" t="s">
        <v>2501</v>
      </c>
      <c r="J2253" s="68" t="s">
        <v>28</v>
      </c>
      <c r="K2253" s="310"/>
      <c r="L2253" s="70"/>
      <c r="M2253" s="70"/>
      <c r="N2253" s="71" t="n">
        <f aca="false">O2253*G2253</f>
        <v>0</v>
      </c>
      <c r="O2253" s="327" t="n">
        <f aca="false">M2253+L2253*F2253</f>
        <v>0</v>
      </c>
      <c r="P2253" s="328" t="s">
        <v>29</v>
      </c>
      <c r="Q2253" s="62" t="n">
        <f aca="false">L2253*H2253*F2253</f>
        <v>0</v>
      </c>
      <c r="R2253" s="62" t="n">
        <f aca="false">R2252+Q2253</f>
        <v>431.3855</v>
      </c>
    </row>
    <row r="2254" s="1" customFormat="true" ht="12.8" hidden="false" customHeight="false" outlineLevel="0" collapsed="false">
      <c r="A2254" s="93" t="s">
        <v>50</v>
      </c>
      <c r="B2254" s="93" t="s">
        <v>3315</v>
      </c>
      <c r="C2254" s="135" t="s">
        <v>3439</v>
      </c>
      <c r="D2254" s="64" t="s">
        <v>3356</v>
      </c>
      <c r="E2254" s="65" t="s">
        <v>1889</v>
      </c>
      <c r="F2254" s="65" t="n">
        <v>1</v>
      </c>
      <c r="G2254" s="108" t="n">
        <v>14.08</v>
      </c>
      <c r="H2254" s="109" t="n">
        <f aca="false">G2254*0.95</f>
        <v>13.376</v>
      </c>
      <c r="I2254" s="68" t="s">
        <v>63</v>
      </c>
      <c r="J2254" s="68" t="s">
        <v>28</v>
      </c>
      <c r="K2254" s="310"/>
      <c r="L2254" s="70"/>
      <c r="M2254" s="70"/>
      <c r="N2254" s="71" t="n">
        <f aca="false">O2254*G2254</f>
        <v>0</v>
      </c>
      <c r="O2254" s="327" t="n">
        <f aca="false">M2254+L2254*F2254</f>
        <v>0</v>
      </c>
      <c r="P2254" s="328" t="s">
        <v>29</v>
      </c>
      <c r="Q2254" s="62" t="n">
        <f aca="false">L2254*H2254*F2254</f>
        <v>0</v>
      </c>
      <c r="R2254" s="62" t="n">
        <f aca="false">R2253+Q2254</f>
        <v>431.3855</v>
      </c>
    </row>
    <row r="2255" s="1" customFormat="true" ht="12.8" hidden="false" customHeight="false" outlineLevel="0" collapsed="false">
      <c r="A2255" s="93" t="s">
        <v>50</v>
      </c>
      <c r="B2255" s="93" t="s">
        <v>3315</v>
      </c>
      <c r="C2255" s="135" t="s">
        <v>3440</v>
      </c>
      <c r="D2255" s="64" t="s">
        <v>3358</v>
      </c>
      <c r="E2255" s="65" t="s">
        <v>1889</v>
      </c>
      <c r="F2255" s="65" t="n">
        <v>1</v>
      </c>
      <c r="G2255" s="108" t="n">
        <v>15.16</v>
      </c>
      <c r="H2255" s="109" t="n">
        <f aca="false">G2255*0.95</f>
        <v>14.402</v>
      </c>
      <c r="I2255" s="68" t="s">
        <v>63</v>
      </c>
      <c r="J2255" s="68" t="s">
        <v>28</v>
      </c>
      <c r="K2255" s="310"/>
      <c r="L2255" s="70"/>
      <c r="M2255" s="70"/>
      <c r="N2255" s="71" t="n">
        <f aca="false">O2255*G2255</f>
        <v>0</v>
      </c>
      <c r="O2255" s="327" t="n">
        <f aca="false">M2255+L2255*F2255</f>
        <v>0</v>
      </c>
      <c r="P2255" s="328" t="s">
        <v>29</v>
      </c>
      <c r="Q2255" s="62" t="n">
        <f aca="false">L2255*H2255*F2255</f>
        <v>0</v>
      </c>
      <c r="R2255" s="62" t="n">
        <f aca="false">R2254+Q2255</f>
        <v>431.3855</v>
      </c>
    </row>
    <row r="2256" s="1" customFormat="true" ht="12.8" hidden="false" customHeight="false" outlineLevel="0" collapsed="false">
      <c r="A2256" s="93" t="s">
        <v>50</v>
      </c>
      <c r="B2256" s="93" t="s">
        <v>3315</v>
      </c>
      <c r="C2256" s="135" t="s">
        <v>3441</v>
      </c>
      <c r="D2256" s="64" t="s">
        <v>3360</v>
      </c>
      <c r="E2256" s="65" t="s">
        <v>1889</v>
      </c>
      <c r="F2256" s="65" t="n">
        <v>1</v>
      </c>
      <c r="G2256" s="108" t="n">
        <v>18.54</v>
      </c>
      <c r="H2256" s="109" t="n">
        <f aca="false">G2256*0.95</f>
        <v>17.613</v>
      </c>
      <c r="I2256" s="68" t="s">
        <v>63</v>
      </c>
      <c r="J2256" s="68" t="s">
        <v>28</v>
      </c>
      <c r="K2256" s="310"/>
      <c r="L2256" s="70"/>
      <c r="M2256" s="70"/>
      <c r="N2256" s="71" t="n">
        <f aca="false">O2256*G2256</f>
        <v>0</v>
      </c>
      <c r="O2256" s="327" t="n">
        <f aca="false">M2256+L2256*F2256</f>
        <v>0</v>
      </c>
      <c r="P2256" s="328" t="s">
        <v>29</v>
      </c>
      <c r="Q2256" s="62" t="n">
        <f aca="false">L2256*H2256*F2256</f>
        <v>0</v>
      </c>
      <c r="R2256" s="62" t="n">
        <f aca="false">R2255+Q2256</f>
        <v>431.3855</v>
      </c>
    </row>
    <row r="2257" s="1" customFormat="true" ht="12.8" hidden="false" customHeight="false" outlineLevel="0" collapsed="false">
      <c r="A2257" s="93" t="s">
        <v>50</v>
      </c>
      <c r="B2257" s="93" t="s">
        <v>3315</v>
      </c>
      <c r="C2257" s="135" t="s">
        <v>3442</v>
      </c>
      <c r="D2257" s="64" t="s">
        <v>3364</v>
      </c>
      <c r="E2257" s="65" t="s">
        <v>1889</v>
      </c>
      <c r="F2257" s="65" t="n">
        <v>1</v>
      </c>
      <c r="G2257" s="108" t="n">
        <v>24</v>
      </c>
      <c r="H2257" s="109" t="n">
        <f aca="false">G2257*0.95</f>
        <v>22.8</v>
      </c>
      <c r="I2257" s="68" t="s">
        <v>1943</v>
      </c>
      <c r="J2257" s="68" t="s">
        <v>28</v>
      </c>
      <c r="K2257" s="310"/>
      <c r="L2257" s="70"/>
      <c r="M2257" s="70"/>
      <c r="N2257" s="71" t="n">
        <f aca="false">O2257*G2257</f>
        <v>0</v>
      </c>
      <c r="O2257" s="327" t="n">
        <f aca="false">M2257+L2257*F2257</f>
        <v>0</v>
      </c>
      <c r="P2257" s="328" t="s">
        <v>29</v>
      </c>
      <c r="Q2257" s="62" t="n">
        <f aca="false">L2257*H2257*F2257</f>
        <v>0</v>
      </c>
      <c r="R2257" s="62" t="n">
        <f aca="false">R2256+Q2257</f>
        <v>431.3855</v>
      </c>
    </row>
    <row r="2258" s="1" customFormat="true" ht="12.8" hidden="false" customHeight="false" outlineLevel="0" collapsed="false">
      <c r="A2258" s="93" t="s">
        <v>50</v>
      </c>
      <c r="B2258" s="93" t="s">
        <v>3315</v>
      </c>
      <c r="C2258" s="135" t="s">
        <v>3443</v>
      </c>
      <c r="D2258" s="64" t="s">
        <v>3366</v>
      </c>
      <c r="E2258" s="65" t="s">
        <v>1889</v>
      </c>
      <c r="F2258" s="65" t="n">
        <v>1</v>
      </c>
      <c r="G2258" s="108" t="n">
        <v>32.62</v>
      </c>
      <c r="H2258" s="109" t="n">
        <f aca="false">G2258*0.95</f>
        <v>30.989</v>
      </c>
      <c r="I2258" s="68" t="s">
        <v>1943</v>
      </c>
      <c r="J2258" s="68" t="s">
        <v>28</v>
      </c>
      <c r="K2258" s="310"/>
      <c r="L2258" s="70"/>
      <c r="M2258" s="70"/>
      <c r="N2258" s="71" t="n">
        <f aca="false">O2258*G2258</f>
        <v>0</v>
      </c>
      <c r="O2258" s="327" t="n">
        <f aca="false">M2258+L2258*F2258</f>
        <v>0</v>
      </c>
      <c r="P2258" s="328" t="s">
        <v>29</v>
      </c>
      <c r="Q2258" s="62" t="n">
        <f aca="false">L2258*H2258*F2258</f>
        <v>0</v>
      </c>
      <c r="R2258" s="62" t="n">
        <f aca="false">R2257+Q2258</f>
        <v>431.3855</v>
      </c>
    </row>
    <row r="2259" s="1" customFormat="true" ht="12.8" hidden="false" customHeight="false" outlineLevel="0" collapsed="false">
      <c r="A2259" s="93" t="s">
        <v>50</v>
      </c>
      <c r="B2259" s="93" t="s">
        <v>3315</v>
      </c>
      <c r="C2259" s="135" t="s">
        <v>3444</v>
      </c>
      <c r="D2259" s="64" t="s">
        <v>3368</v>
      </c>
      <c r="E2259" s="65" t="s">
        <v>1889</v>
      </c>
      <c r="F2259" s="65" t="n">
        <v>1</v>
      </c>
      <c r="G2259" s="108" t="n">
        <v>21.96</v>
      </c>
      <c r="H2259" s="109" t="n">
        <f aca="false">G2259*0.95</f>
        <v>20.862</v>
      </c>
      <c r="I2259" s="68" t="s">
        <v>1943</v>
      </c>
      <c r="J2259" s="68" t="s">
        <v>28</v>
      </c>
      <c r="K2259" s="310"/>
      <c r="L2259" s="70"/>
      <c r="M2259" s="70"/>
      <c r="N2259" s="71" t="n">
        <f aca="false">O2259*G2259</f>
        <v>0</v>
      </c>
      <c r="O2259" s="327" t="n">
        <f aca="false">M2259+L2259*F2259</f>
        <v>0</v>
      </c>
      <c r="P2259" s="328" t="s">
        <v>29</v>
      </c>
      <c r="Q2259" s="62" t="n">
        <f aca="false">L2259*H2259*F2259</f>
        <v>0</v>
      </c>
      <c r="R2259" s="62" t="n">
        <f aca="false">R2258+Q2259</f>
        <v>431.3855</v>
      </c>
    </row>
    <row r="2260" s="1" customFormat="true" ht="12.8" hidden="false" customHeight="false" outlineLevel="0" collapsed="false">
      <c r="A2260" s="93" t="s">
        <v>50</v>
      </c>
      <c r="B2260" s="93" t="s">
        <v>3315</v>
      </c>
      <c r="C2260" s="135" t="s">
        <v>3445</v>
      </c>
      <c r="D2260" s="64" t="s">
        <v>3370</v>
      </c>
      <c r="E2260" s="65" t="s">
        <v>1889</v>
      </c>
      <c r="F2260" s="65" t="n">
        <v>1</v>
      </c>
      <c r="G2260" s="108" t="n">
        <v>18.19</v>
      </c>
      <c r="H2260" s="109" t="n">
        <f aca="false">G2260*0.95</f>
        <v>17.2805</v>
      </c>
      <c r="I2260" s="68" t="s">
        <v>1943</v>
      </c>
      <c r="J2260" s="68" t="s">
        <v>28</v>
      </c>
      <c r="K2260" s="310"/>
      <c r="L2260" s="70"/>
      <c r="M2260" s="70"/>
      <c r="N2260" s="71" t="n">
        <f aca="false">O2260*G2260</f>
        <v>0</v>
      </c>
      <c r="O2260" s="327" t="n">
        <f aca="false">M2260+L2260*F2260</f>
        <v>0</v>
      </c>
      <c r="P2260" s="328" t="s">
        <v>29</v>
      </c>
      <c r="Q2260" s="62" t="n">
        <f aca="false">L2260*H2260*F2260</f>
        <v>0</v>
      </c>
      <c r="R2260" s="62" t="n">
        <f aca="false">R2259+Q2260</f>
        <v>431.3855</v>
      </c>
    </row>
    <row r="2261" s="1" customFormat="true" ht="12.8" hidden="false" customHeight="false" outlineLevel="0" collapsed="false">
      <c r="A2261" s="93" t="s">
        <v>50</v>
      </c>
      <c r="B2261" s="93" t="s">
        <v>3315</v>
      </c>
      <c r="C2261" s="135" t="s">
        <v>3446</v>
      </c>
      <c r="D2261" s="64" t="s">
        <v>3372</v>
      </c>
      <c r="E2261" s="65" t="s">
        <v>1889</v>
      </c>
      <c r="F2261" s="65" t="n">
        <v>1</v>
      </c>
      <c r="G2261" s="108" t="n">
        <v>19.75</v>
      </c>
      <c r="H2261" s="109" t="n">
        <f aca="false">G2261*0.95</f>
        <v>18.7625</v>
      </c>
      <c r="I2261" s="68" t="s">
        <v>1943</v>
      </c>
      <c r="J2261" s="68" t="s">
        <v>28</v>
      </c>
      <c r="K2261" s="310"/>
      <c r="L2261" s="70"/>
      <c r="M2261" s="70"/>
      <c r="N2261" s="71" t="n">
        <f aca="false">O2261*G2261</f>
        <v>0</v>
      </c>
      <c r="O2261" s="327" t="n">
        <f aca="false">M2261+L2261*F2261</f>
        <v>0</v>
      </c>
      <c r="P2261" s="328" t="s">
        <v>29</v>
      </c>
      <c r="Q2261" s="62" t="n">
        <f aca="false">L2261*H2261*F2261</f>
        <v>0</v>
      </c>
      <c r="R2261" s="62" t="n">
        <f aca="false">R2260+Q2261</f>
        <v>431.3855</v>
      </c>
    </row>
    <row r="2262" s="1" customFormat="true" ht="12.8" hidden="false" customHeight="false" outlineLevel="0" collapsed="false">
      <c r="A2262" s="93" t="s">
        <v>50</v>
      </c>
      <c r="B2262" s="93" t="s">
        <v>3315</v>
      </c>
      <c r="C2262" s="95" t="s">
        <v>3447</v>
      </c>
      <c r="D2262" s="96" t="s">
        <v>3374</v>
      </c>
      <c r="E2262" s="76" t="s">
        <v>1889</v>
      </c>
      <c r="F2262" s="76" t="n">
        <v>1</v>
      </c>
      <c r="G2262" s="110" t="n">
        <v>28.41</v>
      </c>
      <c r="H2262" s="111" t="n">
        <f aca="false">G2262*0.95</f>
        <v>26.9895</v>
      </c>
      <c r="I2262" s="79" t="s">
        <v>1943</v>
      </c>
      <c r="J2262" s="79" t="s">
        <v>28</v>
      </c>
      <c r="K2262" s="313"/>
      <c r="L2262" s="81"/>
      <c r="M2262" s="81"/>
      <c r="N2262" s="82" t="n">
        <f aca="false">O2262*G2262</f>
        <v>0</v>
      </c>
      <c r="O2262" s="329" t="n">
        <f aca="false">M2262+L2262*F2262</f>
        <v>0</v>
      </c>
      <c r="P2262" s="330" t="s">
        <v>29</v>
      </c>
      <c r="Q2262" s="62" t="n">
        <f aca="false">L2262*H2262*F2262</f>
        <v>0</v>
      </c>
      <c r="R2262" s="62" t="n">
        <f aca="false">R2261+Q2262</f>
        <v>431.3855</v>
      </c>
    </row>
    <row r="2263" customFormat="false" ht="22.05" hidden="false" customHeight="false" outlineLevel="0" collapsed="false">
      <c r="A2263" s="48" t="s">
        <v>50</v>
      </c>
      <c r="B2263" s="48" t="s">
        <v>3315</v>
      </c>
      <c r="D2263" s="5" t="s">
        <v>3448</v>
      </c>
      <c r="E2263" s="85"/>
      <c r="F2263" s="85"/>
      <c r="G2263" s="85"/>
      <c r="H2263" s="86"/>
      <c r="I2263" s="85"/>
      <c r="J2263" s="85"/>
      <c r="K2263" s="85"/>
      <c r="L2263" s="88"/>
      <c r="M2263" s="88"/>
      <c r="O2263" s="88"/>
      <c r="P2263" s="89"/>
      <c r="Q2263" s="62" t="n">
        <f aca="false">L2263*H2263*F2263</f>
        <v>0</v>
      </c>
      <c r="R2263" s="62" t="n">
        <f aca="false">R2262+Q2263</f>
        <v>431.3855</v>
      </c>
      <c r="S2263" s="1"/>
      <c r="T2263" s="1"/>
      <c r="U2263" s="1"/>
      <c r="V2263" s="1"/>
      <c r="W2263" s="1"/>
      <c r="X2263" s="1"/>
      <c r="Y2263" s="1"/>
    </row>
    <row r="2264" s="1" customFormat="true" ht="12.8" hidden="false" customHeight="false" outlineLevel="0" collapsed="false">
      <c r="A2264" s="93" t="s">
        <v>50</v>
      </c>
      <c r="B2264" s="93" t="s">
        <v>3315</v>
      </c>
      <c r="C2264" s="94" t="s">
        <v>3449</v>
      </c>
      <c r="D2264" s="52" t="s">
        <v>3379</v>
      </c>
      <c r="E2264" s="53" t="s">
        <v>1889</v>
      </c>
      <c r="F2264" s="53" t="n">
        <v>1</v>
      </c>
      <c r="G2264" s="192" t="n">
        <v>11.7</v>
      </c>
      <c r="H2264" s="193" t="n">
        <f aca="false">G2264*0.95</f>
        <v>11.115</v>
      </c>
      <c r="I2264" s="56"/>
      <c r="J2264" s="56" t="s">
        <v>28</v>
      </c>
      <c r="K2264" s="309"/>
      <c r="L2264" s="58"/>
      <c r="M2264" s="58"/>
      <c r="N2264" s="59" t="n">
        <f aca="false">O2264*G2264</f>
        <v>0</v>
      </c>
      <c r="O2264" s="325" t="n">
        <f aca="false">M2264+L2264*F2264</f>
        <v>0</v>
      </c>
      <c r="P2264" s="326" t="s">
        <v>29</v>
      </c>
      <c r="Q2264" s="62" t="n">
        <f aca="false">L2264*H2264*F2264</f>
        <v>0</v>
      </c>
      <c r="R2264" s="62" t="n">
        <f aca="false">R2263+Q2264</f>
        <v>431.3855</v>
      </c>
    </row>
    <row r="2265" s="1" customFormat="true" ht="12.8" hidden="false" customHeight="false" outlineLevel="0" collapsed="false">
      <c r="A2265" s="93" t="s">
        <v>50</v>
      </c>
      <c r="B2265" s="93" t="s">
        <v>3315</v>
      </c>
      <c r="C2265" s="135" t="s">
        <v>3450</v>
      </c>
      <c r="D2265" s="64" t="s">
        <v>3381</v>
      </c>
      <c r="E2265" s="65" t="s">
        <v>1889</v>
      </c>
      <c r="F2265" s="65" t="n">
        <v>1</v>
      </c>
      <c r="G2265" s="108" t="n">
        <v>13.59</v>
      </c>
      <c r="H2265" s="109" t="n">
        <f aca="false">G2265*0.95</f>
        <v>12.9105</v>
      </c>
      <c r="I2265" s="68"/>
      <c r="J2265" s="68" t="s">
        <v>28</v>
      </c>
      <c r="K2265" s="319"/>
      <c r="L2265" s="70"/>
      <c r="M2265" s="70"/>
      <c r="N2265" s="71" t="n">
        <f aca="false">O2265*G2265</f>
        <v>0</v>
      </c>
      <c r="O2265" s="327" t="n">
        <f aca="false">M2265+L2265*F2265</f>
        <v>0</v>
      </c>
      <c r="P2265" s="328" t="s">
        <v>29</v>
      </c>
      <c r="Q2265" s="62" t="n">
        <f aca="false">L2265*H2265*F2265</f>
        <v>0</v>
      </c>
      <c r="R2265" s="62" t="n">
        <f aca="false">R2264+Q2265</f>
        <v>431.3855</v>
      </c>
    </row>
    <row r="2266" s="1" customFormat="true" ht="12.8" hidden="false" customHeight="false" outlineLevel="0" collapsed="false">
      <c r="A2266" s="93" t="s">
        <v>50</v>
      </c>
      <c r="B2266" s="93" t="s">
        <v>3315</v>
      </c>
      <c r="C2266" s="135" t="s">
        <v>3451</v>
      </c>
      <c r="D2266" s="64" t="s">
        <v>3383</v>
      </c>
      <c r="E2266" s="65" t="s">
        <v>1889</v>
      </c>
      <c r="F2266" s="65" t="n">
        <v>1</v>
      </c>
      <c r="G2266" s="108" t="n">
        <v>19.35</v>
      </c>
      <c r="H2266" s="109" t="n">
        <f aca="false">G2266*0.95</f>
        <v>18.3825</v>
      </c>
      <c r="I2266" s="124"/>
      <c r="J2266" s="68" t="s">
        <v>28</v>
      </c>
      <c r="K2266" s="319"/>
      <c r="L2266" s="70"/>
      <c r="M2266" s="70"/>
      <c r="N2266" s="71" t="n">
        <f aca="false">O2266*G2266</f>
        <v>0</v>
      </c>
      <c r="O2266" s="327" t="n">
        <f aca="false">M2266+L2266*F2266</f>
        <v>0</v>
      </c>
      <c r="P2266" s="328" t="s">
        <v>29</v>
      </c>
      <c r="Q2266" s="62" t="n">
        <f aca="false">L2266*H2266*F2266</f>
        <v>0</v>
      </c>
      <c r="R2266" s="62" t="n">
        <f aca="false">R2265+Q2266</f>
        <v>431.3855</v>
      </c>
    </row>
    <row r="2267" s="1" customFormat="true" ht="12.8" hidden="false" customHeight="false" outlineLevel="0" collapsed="false">
      <c r="A2267" s="93" t="s">
        <v>50</v>
      </c>
      <c r="B2267" s="93" t="s">
        <v>3315</v>
      </c>
      <c r="C2267" s="135" t="s">
        <v>3452</v>
      </c>
      <c r="D2267" s="64" t="s">
        <v>3385</v>
      </c>
      <c r="E2267" s="65" t="s">
        <v>1889</v>
      </c>
      <c r="F2267" s="65" t="n">
        <v>1</v>
      </c>
      <c r="G2267" s="108" t="n">
        <v>14.2</v>
      </c>
      <c r="H2267" s="109" t="n">
        <f aca="false">G2267*0.95</f>
        <v>13.49</v>
      </c>
      <c r="I2267" s="124"/>
      <c r="J2267" s="68" t="s">
        <v>28</v>
      </c>
      <c r="K2267" s="319"/>
      <c r="L2267" s="70"/>
      <c r="M2267" s="70"/>
      <c r="N2267" s="71" t="n">
        <f aca="false">O2267*G2267</f>
        <v>0</v>
      </c>
      <c r="O2267" s="327" t="n">
        <f aca="false">M2267+L2267*F2267</f>
        <v>0</v>
      </c>
      <c r="P2267" s="328" t="s">
        <v>29</v>
      </c>
      <c r="Q2267" s="62" t="n">
        <f aca="false">L2267*H2267*F2267</f>
        <v>0</v>
      </c>
      <c r="R2267" s="62" t="n">
        <f aca="false">R2266+Q2267</f>
        <v>431.3855</v>
      </c>
    </row>
    <row r="2268" s="1" customFormat="true" ht="12.8" hidden="false" customHeight="false" outlineLevel="0" collapsed="false">
      <c r="A2268" s="93" t="s">
        <v>50</v>
      </c>
      <c r="B2268" s="93" t="s">
        <v>3315</v>
      </c>
      <c r="C2268" s="135" t="s">
        <v>3453</v>
      </c>
      <c r="D2268" s="64" t="s">
        <v>3387</v>
      </c>
      <c r="E2268" s="65" t="s">
        <v>1889</v>
      </c>
      <c r="F2268" s="65" t="n">
        <v>1</v>
      </c>
      <c r="G2268" s="108" t="n">
        <v>12.38</v>
      </c>
      <c r="H2268" s="109" t="n">
        <f aca="false">G2268*0.95</f>
        <v>11.761</v>
      </c>
      <c r="I2268" s="124"/>
      <c r="J2268" s="68" t="s">
        <v>28</v>
      </c>
      <c r="K2268" s="319"/>
      <c r="L2268" s="70"/>
      <c r="M2268" s="70"/>
      <c r="N2268" s="71" t="n">
        <f aca="false">O2268*G2268</f>
        <v>0</v>
      </c>
      <c r="O2268" s="327" t="n">
        <f aca="false">M2268+L2268*F2268</f>
        <v>0</v>
      </c>
      <c r="P2268" s="328" t="s">
        <v>29</v>
      </c>
      <c r="Q2268" s="62" t="n">
        <f aca="false">L2268*H2268*F2268</f>
        <v>0</v>
      </c>
      <c r="R2268" s="62" t="n">
        <f aca="false">R2267+Q2268</f>
        <v>431.3855</v>
      </c>
    </row>
    <row r="2269" s="1" customFormat="true" ht="12.8" hidden="false" customHeight="false" outlineLevel="0" collapsed="false">
      <c r="A2269" s="93" t="s">
        <v>50</v>
      </c>
      <c r="B2269" s="93" t="s">
        <v>3315</v>
      </c>
      <c r="C2269" s="135" t="s">
        <v>3454</v>
      </c>
      <c r="D2269" s="64" t="s">
        <v>3389</v>
      </c>
      <c r="E2269" s="65" t="s">
        <v>1889</v>
      </c>
      <c r="F2269" s="65" t="n">
        <v>1</v>
      </c>
      <c r="G2269" s="108" t="n">
        <v>27.4</v>
      </c>
      <c r="H2269" s="109" t="n">
        <f aca="false">G2269*0.95</f>
        <v>26.03</v>
      </c>
      <c r="I2269" s="124"/>
      <c r="J2269" s="68" t="s">
        <v>28</v>
      </c>
      <c r="K2269" s="319"/>
      <c r="L2269" s="70"/>
      <c r="M2269" s="70"/>
      <c r="N2269" s="71" t="n">
        <f aca="false">O2269*G2269</f>
        <v>0</v>
      </c>
      <c r="O2269" s="327" t="n">
        <f aca="false">M2269+L2269*F2269</f>
        <v>0</v>
      </c>
      <c r="P2269" s="328" t="s">
        <v>29</v>
      </c>
      <c r="Q2269" s="62" t="n">
        <f aca="false">L2269*H2269*F2269</f>
        <v>0</v>
      </c>
      <c r="R2269" s="62" t="n">
        <f aca="false">R2268+Q2269</f>
        <v>431.3855</v>
      </c>
    </row>
    <row r="2270" s="1" customFormat="true" ht="12.8" hidden="false" customHeight="false" outlineLevel="0" collapsed="false">
      <c r="A2270" s="93" t="s">
        <v>50</v>
      </c>
      <c r="B2270" s="93" t="s">
        <v>3315</v>
      </c>
      <c r="C2270" s="135" t="s">
        <v>3455</v>
      </c>
      <c r="D2270" s="64" t="s">
        <v>3391</v>
      </c>
      <c r="E2270" s="65" t="s">
        <v>1889</v>
      </c>
      <c r="F2270" s="65" t="n">
        <v>1</v>
      </c>
      <c r="G2270" s="108" t="n">
        <v>20.1</v>
      </c>
      <c r="H2270" s="109" t="n">
        <f aca="false">G2270*0.95</f>
        <v>19.095</v>
      </c>
      <c r="I2270" s="124"/>
      <c r="J2270" s="68" t="s">
        <v>28</v>
      </c>
      <c r="K2270" s="319"/>
      <c r="L2270" s="70"/>
      <c r="M2270" s="70"/>
      <c r="N2270" s="71" t="n">
        <f aca="false">O2270*G2270</f>
        <v>0</v>
      </c>
      <c r="O2270" s="327" t="n">
        <f aca="false">M2270+L2270*F2270</f>
        <v>0</v>
      </c>
      <c r="P2270" s="328" t="s">
        <v>29</v>
      </c>
      <c r="Q2270" s="62" t="n">
        <f aca="false">L2270*H2270*F2270</f>
        <v>0</v>
      </c>
      <c r="R2270" s="62" t="n">
        <f aca="false">R2269+Q2270</f>
        <v>431.3855</v>
      </c>
    </row>
    <row r="2271" s="1" customFormat="true" ht="12.8" hidden="false" customHeight="false" outlineLevel="0" collapsed="false">
      <c r="A2271" s="93" t="s">
        <v>50</v>
      </c>
      <c r="B2271" s="93" t="s">
        <v>3315</v>
      </c>
      <c r="C2271" s="135" t="s">
        <v>3456</v>
      </c>
      <c r="D2271" s="64" t="s">
        <v>3393</v>
      </c>
      <c r="E2271" s="65" t="s">
        <v>1889</v>
      </c>
      <c r="F2271" s="65" t="n">
        <v>1</v>
      </c>
      <c r="G2271" s="108" t="n">
        <v>16.3</v>
      </c>
      <c r="H2271" s="109" t="n">
        <f aca="false">G2271*0.95</f>
        <v>15.485</v>
      </c>
      <c r="I2271" s="124"/>
      <c r="J2271" s="68" t="s">
        <v>28</v>
      </c>
      <c r="K2271" s="319"/>
      <c r="L2271" s="70"/>
      <c r="M2271" s="70"/>
      <c r="N2271" s="71" t="n">
        <f aca="false">O2271*G2271</f>
        <v>0</v>
      </c>
      <c r="O2271" s="327" t="n">
        <f aca="false">M2271+L2271*F2271</f>
        <v>0</v>
      </c>
      <c r="P2271" s="328" t="s">
        <v>29</v>
      </c>
      <c r="Q2271" s="62" t="n">
        <f aca="false">L2271*H2271*F2271</f>
        <v>0</v>
      </c>
      <c r="R2271" s="62" t="n">
        <f aca="false">R2270+Q2271</f>
        <v>431.3855</v>
      </c>
    </row>
    <row r="2272" s="1" customFormat="true" ht="12.8" hidden="false" customHeight="false" outlineLevel="0" collapsed="false">
      <c r="A2272" s="93" t="s">
        <v>50</v>
      </c>
      <c r="B2272" s="93" t="s">
        <v>3315</v>
      </c>
      <c r="C2272" s="135" t="s">
        <v>3457</v>
      </c>
      <c r="D2272" s="64" t="s">
        <v>3395</v>
      </c>
      <c r="E2272" s="65" t="s">
        <v>1889</v>
      </c>
      <c r="F2272" s="65" t="n">
        <v>1</v>
      </c>
      <c r="G2272" s="108" t="n">
        <v>23.57</v>
      </c>
      <c r="H2272" s="109" t="n">
        <f aca="false">G2272*0.95</f>
        <v>22.3915</v>
      </c>
      <c r="I2272" s="124"/>
      <c r="J2272" s="68" t="s">
        <v>28</v>
      </c>
      <c r="K2272" s="319"/>
      <c r="L2272" s="70"/>
      <c r="M2272" s="70"/>
      <c r="N2272" s="71" t="n">
        <f aca="false">O2272*G2272</f>
        <v>0</v>
      </c>
      <c r="O2272" s="327" t="n">
        <f aca="false">M2272+L2272*F2272</f>
        <v>0</v>
      </c>
      <c r="P2272" s="328" t="s">
        <v>29</v>
      </c>
      <c r="Q2272" s="62" t="n">
        <f aca="false">L2272*H2272*F2272</f>
        <v>0</v>
      </c>
      <c r="R2272" s="62" t="n">
        <f aca="false">R2271+Q2272</f>
        <v>431.3855</v>
      </c>
    </row>
    <row r="2273" s="1" customFormat="true" ht="12.8" hidden="false" customHeight="false" outlineLevel="0" collapsed="false">
      <c r="A2273" s="93" t="s">
        <v>50</v>
      </c>
      <c r="B2273" s="93" t="s">
        <v>3315</v>
      </c>
      <c r="C2273" s="135" t="s">
        <v>3458</v>
      </c>
      <c r="D2273" s="64" t="s">
        <v>3398</v>
      </c>
      <c r="E2273" s="65" t="s">
        <v>1889</v>
      </c>
      <c r="F2273" s="65" t="n">
        <v>1</v>
      </c>
      <c r="G2273" s="108" t="n">
        <v>15.34</v>
      </c>
      <c r="H2273" s="109" t="n">
        <f aca="false">G2273*0.95</f>
        <v>14.573</v>
      </c>
      <c r="I2273" s="124"/>
      <c r="J2273" s="68" t="s">
        <v>28</v>
      </c>
      <c r="K2273" s="319"/>
      <c r="L2273" s="70"/>
      <c r="M2273" s="70"/>
      <c r="N2273" s="71" t="n">
        <f aca="false">O2273*G2273</f>
        <v>0</v>
      </c>
      <c r="O2273" s="327" t="n">
        <f aca="false">M2273+L2273*F2273</f>
        <v>0</v>
      </c>
      <c r="P2273" s="328" t="s">
        <v>29</v>
      </c>
      <c r="Q2273" s="62" t="n">
        <f aca="false">L2273*H2273*F2273</f>
        <v>0</v>
      </c>
      <c r="R2273" s="62" t="n">
        <f aca="false">R2272+Q2273</f>
        <v>431.3855</v>
      </c>
    </row>
    <row r="2274" s="1" customFormat="true" ht="12.8" hidden="false" customHeight="false" outlineLevel="0" collapsed="false">
      <c r="A2274" s="93" t="s">
        <v>50</v>
      </c>
      <c r="B2274" s="93" t="s">
        <v>3315</v>
      </c>
      <c r="C2274" s="95" t="s">
        <v>3459</v>
      </c>
      <c r="D2274" s="75" t="s">
        <v>3401</v>
      </c>
      <c r="E2274" s="76" t="s">
        <v>1889</v>
      </c>
      <c r="F2274" s="76" t="n">
        <v>1</v>
      </c>
      <c r="G2274" s="110" t="n">
        <v>22.2</v>
      </c>
      <c r="H2274" s="111" t="n">
        <f aca="false">G2274*0.95</f>
        <v>21.09</v>
      </c>
      <c r="I2274" s="112"/>
      <c r="J2274" s="79" t="s">
        <v>28</v>
      </c>
      <c r="K2274" s="320"/>
      <c r="L2274" s="81"/>
      <c r="M2274" s="81"/>
      <c r="N2274" s="82" t="n">
        <f aca="false">O2274*G2274</f>
        <v>0</v>
      </c>
      <c r="O2274" s="329" t="n">
        <f aca="false">M2274+L2274*F2274</f>
        <v>0</v>
      </c>
      <c r="P2274" s="330" t="s">
        <v>29</v>
      </c>
      <c r="Q2274" s="62" t="n">
        <f aca="false">L2274*H2274*F2274</f>
        <v>0</v>
      </c>
      <c r="R2274" s="62" t="n">
        <f aca="false">R2273+Q2274</f>
        <v>431.3855</v>
      </c>
    </row>
    <row r="2275" customFormat="false" ht="22.05" hidden="false" customHeight="false" outlineLevel="0" collapsed="false">
      <c r="A2275" s="48" t="s">
        <v>50</v>
      </c>
      <c r="B2275" s="48" t="s">
        <v>3315</v>
      </c>
      <c r="D2275" s="5" t="s">
        <v>3460</v>
      </c>
      <c r="E2275" s="85"/>
      <c r="F2275" s="85"/>
      <c r="G2275" s="85"/>
      <c r="H2275" s="86"/>
      <c r="I2275" s="85"/>
      <c r="J2275" s="85"/>
      <c r="K2275" s="85"/>
      <c r="L2275" s="88"/>
      <c r="M2275" s="88"/>
      <c r="O2275" s="88"/>
      <c r="P2275" s="89"/>
      <c r="Q2275" s="62" t="n">
        <f aca="false">L2275*H2275*F2275</f>
        <v>0</v>
      </c>
      <c r="R2275" s="62" t="n">
        <f aca="false">R2274+Q2275</f>
        <v>431.3855</v>
      </c>
      <c r="S2275" s="1"/>
      <c r="T2275" s="1"/>
      <c r="U2275" s="1"/>
      <c r="V2275" s="1"/>
      <c r="W2275" s="1"/>
      <c r="X2275" s="1"/>
      <c r="Y2275" s="1"/>
    </row>
    <row r="2276" s="1" customFormat="true" ht="12.8" hidden="false" customHeight="false" outlineLevel="0" collapsed="false">
      <c r="A2276" s="93" t="s">
        <v>50</v>
      </c>
      <c r="B2276" s="93" t="s">
        <v>3315</v>
      </c>
      <c r="C2276" s="94" t="s">
        <v>3461</v>
      </c>
      <c r="D2276" s="52" t="s">
        <v>3462</v>
      </c>
      <c r="E2276" s="53" t="s">
        <v>1889</v>
      </c>
      <c r="F2276" s="53" t="n">
        <v>1</v>
      </c>
      <c r="G2276" s="192" t="n">
        <v>38.22</v>
      </c>
      <c r="H2276" s="193" t="n">
        <f aca="false">G2276*0.95</f>
        <v>36.309</v>
      </c>
      <c r="I2276" s="56" t="s">
        <v>1014</v>
      </c>
      <c r="J2276" s="56" t="s">
        <v>28</v>
      </c>
      <c r="K2276" s="309"/>
      <c r="L2276" s="58"/>
      <c r="M2276" s="58"/>
      <c r="N2276" s="59" t="n">
        <f aca="false">O2276*G2276</f>
        <v>0</v>
      </c>
      <c r="O2276" s="325" t="n">
        <f aca="false">M2276+L2276*F2276</f>
        <v>0</v>
      </c>
      <c r="P2276" s="326" t="s">
        <v>29</v>
      </c>
      <c r="Q2276" s="62" t="n">
        <f aca="false">L2276*H2276*F2276</f>
        <v>0</v>
      </c>
      <c r="R2276" s="62" t="n">
        <f aca="false">R2275+Q2276</f>
        <v>431.3855</v>
      </c>
    </row>
    <row r="2277" s="1" customFormat="true" ht="12.8" hidden="false" customHeight="false" outlineLevel="0" collapsed="false">
      <c r="A2277" s="93" t="s">
        <v>50</v>
      </c>
      <c r="B2277" s="93" t="s">
        <v>3315</v>
      </c>
      <c r="C2277" s="135" t="s">
        <v>3463</v>
      </c>
      <c r="D2277" s="64" t="s">
        <v>3464</v>
      </c>
      <c r="E2277" s="65" t="s">
        <v>1889</v>
      </c>
      <c r="F2277" s="65" t="n">
        <v>1</v>
      </c>
      <c r="G2277" s="108" t="n">
        <v>42.1</v>
      </c>
      <c r="H2277" s="109" t="n">
        <f aca="false">G2277*0.95</f>
        <v>39.995</v>
      </c>
      <c r="I2277" s="68" t="s">
        <v>1014</v>
      </c>
      <c r="J2277" s="68" t="s">
        <v>28</v>
      </c>
      <c r="K2277" s="319"/>
      <c r="L2277" s="70"/>
      <c r="M2277" s="70"/>
      <c r="N2277" s="71" t="n">
        <f aca="false">O2277*G2277</f>
        <v>0</v>
      </c>
      <c r="O2277" s="327" t="n">
        <f aca="false">M2277+L2277*F2277</f>
        <v>0</v>
      </c>
      <c r="P2277" s="328" t="s">
        <v>29</v>
      </c>
      <c r="Q2277" s="62" t="n">
        <f aca="false">L2277*H2277*F2277</f>
        <v>0</v>
      </c>
      <c r="R2277" s="62" t="n">
        <f aca="false">R2276+Q2277</f>
        <v>431.3855</v>
      </c>
    </row>
    <row r="2278" s="1" customFormat="true" ht="12.8" hidden="false" customHeight="false" outlineLevel="0" collapsed="false">
      <c r="A2278" s="93" t="s">
        <v>50</v>
      </c>
      <c r="B2278" s="93" t="s">
        <v>3315</v>
      </c>
      <c r="C2278" s="135" t="s">
        <v>3465</v>
      </c>
      <c r="D2278" s="64" t="s">
        <v>3466</v>
      </c>
      <c r="E2278" s="65" t="s">
        <v>1889</v>
      </c>
      <c r="F2278" s="65" t="n">
        <v>1</v>
      </c>
      <c r="G2278" s="108" t="n">
        <v>27.49</v>
      </c>
      <c r="H2278" s="109" t="n">
        <f aca="false">G2278*0.95</f>
        <v>26.1155</v>
      </c>
      <c r="I2278" s="124" t="s">
        <v>1014</v>
      </c>
      <c r="J2278" s="68" t="s">
        <v>28</v>
      </c>
      <c r="K2278" s="319"/>
      <c r="L2278" s="70"/>
      <c r="M2278" s="70"/>
      <c r="N2278" s="71" t="n">
        <f aca="false">O2278*G2278</f>
        <v>0</v>
      </c>
      <c r="O2278" s="327" t="n">
        <f aca="false">M2278+L2278*F2278</f>
        <v>0</v>
      </c>
      <c r="P2278" s="328" t="s">
        <v>29</v>
      </c>
      <c r="Q2278" s="62" t="n">
        <f aca="false">L2278*H2278*F2278</f>
        <v>0</v>
      </c>
      <c r="R2278" s="62" t="n">
        <f aca="false">R2277+Q2278</f>
        <v>431.3855</v>
      </c>
    </row>
    <row r="2279" s="1" customFormat="true" ht="12.8" hidden="false" customHeight="false" outlineLevel="0" collapsed="false">
      <c r="A2279" s="93" t="s">
        <v>50</v>
      </c>
      <c r="B2279" s="93" t="s">
        <v>3315</v>
      </c>
      <c r="C2279" s="95" t="s">
        <v>3467</v>
      </c>
      <c r="D2279" s="75" t="s">
        <v>3468</v>
      </c>
      <c r="E2279" s="76" t="s">
        <v>1889</v>
      </c>
      <c r="F2279" s="76" t="n">
        <v>1</v>
      </c>
      <c r="G2279" s="110" t="n">
        <v>21.35</v>
      </c>
      <c r="H2279" s="111" t="n">
        <f aca="false">G2279*0.95</f>
        <v>20.2825</v>
      </c>
      <c r="I2279" s="112" t="s">
        <v>1014</v>
      </c>
      <c r="J2279" s="79" t="s">
        <v>28</v>
      </c>
      <c r="K2279" s="320"/>
      <c r="L2279" s="81"/>
      <c r="M2279" s="81"/>
      <c r="N2279" s="82" t="n">
        <f aca="false">O2279*G2279</f>
        <v>0</v>
      </c>
      <c r="O2279" s="329" t="n">
        <f aca="false">M2279+L2279*F2279</f>
        <v>0</v>
      </c>
      <c r="P2279" s="330" t="s">
        <v>29</v>
      </c>
      <c r="Q2279" s="62" t="n">
        <f aca="false">L2279*H2279*F2279</f>
        <v>0</v>
      </c>
      <c r="R2279" s="62" t="n">
        <f aca="false">R2278+Q2279</f>
        <v>431.3855</v>
      </c>
    </row>
    <row r="2280" s="1" customFormat="true" ht="12.8" hidden="false" customHeight="false" outlineLevel="0" collapsed="false">
      <c r="A2280" s="93" t="s">
        <v>50</v>
      </c>
      <c r="B2280" s="93" t="s">
        <v>3315</v>
      </c>
      <c r="C2280" s="94" t="s">
        <v>3469</v>
      </c>
      <c r="D2280" s="52" t="s">
        <v>3470</v>
      </c>
      <c r="E2280" s="53" t="s">
        <v>1819</v>
      </c>
      <c r="F2280" s="53" t="n">
        <v>1</v>
      </c>
      <c r="G2280" s="192" t="n">
        <v>29.45</v>
      </c>
      <c r="H2280" s="193" t="n">
        <f aca="false">G2280*0.95</f>
        <v>27.9775</v>
      </c>
      <c r="I2280" s="180" t="s">
        <v>1395</v>
      </c>
      <c r="J2280" s="56" t="s">
        <v>28</v>
      </c>
      <c r="K2280" s="333"/>
      <c r="L2280" s="58"/>
      <c r="M2280" s="58"/>
      <c r="N2280" s="59" t="n">
        <f aca="false">O2280*G2280</f>
        <v>0</v>
      </c>
      <c r="O2280" s="325" t="n">
        <f aca="false">M2280+L2280*F2280</f>
        <v>0</v>
      </c>
      <c r="P2280" s="326" t="s">
        <v>29</v>
      </c>
      <c r="Q2280" s="62" t="n">
        <f aca="false">L2280*H2280*F2280</f>
        <v>0</v>
      </c>
      <c r="R2280" s="62" t="n">
        <f aca="false">R2279+Q2280</f>
        <v>431.3855</v>
      </c>
    </row>
    <row r="2281" s="1" customFormat="true" ht="12.8" hidden="false" customHeight="false" outlineLevel="0" collapsed="false">
      <c r="A2281" s="93" t="s">
        <v>50</v>
      </c>
      <c r="B2281" s="93" t="s">
        <v>3315</v>
      </c>
      <c r="C2281" s="135" t="s">
        <v>3471</v>
      </c>
      <c r="D2281" s="64" t="s">
        <v>3472</v>
      </c>
      <c r="E2281" s="65" t="s">
        <v>1819</v>
      </c>
      <c r="F2281" s="65" t="n">
        <v>1</v>
      </c>
      <c r="G2281" s="108" t="n">
        <v>20.57</v>
      </c>
      <c r="H2281" s="109" t="n">
        <f aca="false">G2281*0.95</f>
        <v>19.5415</v>
      </c>
      <c r="I2281" s="124" t="s">
        <v>1395</v>
      </c>
      <c r="J2281" s="68" t="s">
        <v>28</v>
      </c>
      <c r="K2281" s="319"/>
      <c r="L2281" s="70"/>
      <c r="M2281" s="70"/>
      <c r="N2281" s="71" t="n">
        <f aca="false">O2281*G2281</f>
        <v>0</v>
      </c>
      <c r="O2281" s="327" t="n">
        <f aca="false">M2281+L2281*F2281</f>
        <v>0</v>
      </c>
      <c r="P2281" s="328" t="s">
        <v>29</v>
      </c>
      <c r="Q2281" s="62" t="n">
        <f aca="false">L2281*H2281*F2281</f>
        <v>0</v>
      </c>
      <c r="R2281" s="62" t="n">
        <f aca="false">R2280+Q2281</f>
        <v>431.3855</v>
      </c>
    </row>
    <row r="2282" s="1" customFormat="true" ht="12.8" hidden="false" customHeight="false" outlineLevel="0" collapsed="false">
      <c r="A2282" s="93" t="s">
        <v>50</v>
      </c>
      <c r="B2282" s="93" t="s">
        <v>3315</v>
      </c>
      <c r="C2282" s="135" t="s">
        <v>3473</v>
      </c>
      <c r="D2282" s="64" t="s">
        <v>3474</v>
      </c>
      <c r="E2282" s="65" t="s">
        <v>1819</v>
      </c>
      <c r="F2282" s="65" t="n">
        <v>1</v>
      </c>
      <c r="G2282" s="108" t="n">
        <v>17.73</v>
      </c>
      <c r="H2282" s="109" t="n">
        <f aca="false">G2282*0.95</f>
        <v>16.8435</v>
      </c>
      <c r="I2282" s="124" t="s">
        <v>1395</v>
      </c>
      <c r="J2282" s="68" t="s">
        <v>28</v>
      </c>
      <c r="K2282" s="319"/>
      <c r="L2282" s="70"/>
      <c r="M2282" s="70"/>
      <c r="N2282" s="71" t="n">
        <f aca="false">O2282*G2282</f>
        <v>0</v>
      </c>
      <c r="O2282" s="327" t="n">
        <f aca="false">M2282+L2282*F2282</f>
        <v>0</v>
      </c>
      <c r="P2282" s="328" t="s">
        <v>29</v>
      </c>
      <c r="Q2282" s="62" t="n">
        <f aca="false">L2282*H2282*F2282</f>
        <v>0</v>
      </c>
      <c r="R2282" s="62" t="n">
        <f aca="false">R2281+Q2282</f>
        <v>431.3855</v>
      </c>
    </row>
    <row r="2283" s="1" customFormat="true" ht="12.8" hidden="false" customHeight="false" outlineLevel="0" collapsed="false">
      <c r="A2283" s="93" t="s">
        <v>50</v>
      </c>
      <c r="B2283" s="93" t="s">
        <v>3315</v>
      </c>
      <c r="C2283" s="95" t="s">
        <v>3475</v>
      </c>
      <c r="D2283" s="75" t="s">
        <v>3476</v>
      </c>
      <c r="E2283" s="76" t="s">
        <v>1819</v>
      </c>
      <c r="F2283" s="76" t="n">
        <v>1</v>
      </c>
      <c r="G2283" s="110" t="n">
        <v>30.84</v>
      </c>
      <c r="H2283" s="111" t="n">
        <f aca="false">G2283*0.95</f>
        <v>29.298</v>
      </c>
      <c r="I2283" s="112" t="s">
        <v>1395</v>
      </c>
      <c r="J2283" s="79" t="s">
        <v>28</v>
      </c>
      <c r="K2283" s="320"/>
      <c r="L2283" s="81"/>
      <c r="M2283" s="81"/>
      <c r="N2283" s="82" t="n">
        <f aca="false">O2283*G2283</f>
        <v>0</v>
      </c>
      <c r="O2283" s="329" t="n">
        <f aca="false">M2283+L2283*F2283</f>
        <v>0</v>
      </c>
      <c r="P2283" s="330" t="s">
        <v>29</v>
      </c>
      <c r="Q2283" s="62" t="n">
        <f aca="false">L2283*H2283*F2283</f>
        <v>0</v>
      </c>
      <c r="R2283" s="62" t="n">
        <f aca="false">R2282+Q2283</f>
        <v>431.3855</v>
      </c>
    </row>
    <row r="2284" customFormat="false" ht="13.8" hidden="false" customHeight="false" outlineLevel="0" collapsed="false">
      <c r="A2284" s="48"/>
      <c r="B2284" s="48"/>
      <c r="Q2284" s="62" t="n">
        <f aca="false">L2284*H2284*F2284</f>
        <v>0</v>
      </c>
      <c r="R2284" s="62" t="n">
        <f aca="false">R2283+Q2284</f>
        <v>431.3855</v>
      </c>
      <c r="S2284" s="1"/>
      <c r="T2284" s="1"/>
      <c r="U2284" s="1"/>
      <c r="V2284" s="1"/>
      <c r="W2284" s="1"/>
      <c r="X2284" s="1"/>
      <c r="Y2284" s="1"/>
    </row>
    <row r="2285" customFormat="false" ht="13.8" hidden="false" customHeight="false" outlineLevel="0" collapsed="false">
      <c r="A2285" s="48"/>
      <c r="B2285" s="48"/>
      <c r="Q2285" s="62" t="n">
        <f aca="false">L2285*H2285*F2285</f>
        <v>0</v>
      </c>
      <c r="R2285" s="62" t="n">
        <f aca="false">R2284+Q2285</f>
        <v>431.3855</v>
      </c>
      <c r="S2285" s="1"/>
      <c r="T2285" s="1"/>
      <c r="U2285" s="1"/>
      <c r="V2285" s="1"/>
      <c r="W2285" s="1"/>
      <c r="X2285" s="1"/>
      <c r="Y2285" s="1"/>
    </row>
    <row r="2286" customFormat="false" ht="13.8" hidden="false" customHeight="false" outlineLevel="0" collapsed="false">
      <c r="A2286" s="48"/>
      <c r="B2286" s="48"/>
      <c r="Q2286" s="62" t="n">
        <f aca="false">L2286*H2286*F2286</f>
        <v>0</v>
      </c>
      <c r="R2286" s="62" t="n">
        <f aca="false">R2285+Q2286</f>
        <v>431.3855</v>
      </c>
      <c r="S2286" s="1"/>
      <c r="T2286" s="1"/>
      <c r="U2286" s="1"/>
      <c r="V2286" s="1"/>
      <c r="W2286" s="1"/>
      <c r="X2286" s="1"/>
      <c r="Y2286" s="1"/>
    </row>
    <row r="2287" customFormat="false" ht="13.8" hidden="false" customHeight="false" outlineLevel="0" collapsed="false">
      <c r="A2287" s="48"/>
      <c r="B2287" s="48"/>
      <c r="Q2287" s="62" t="n">
        <f aca="false">L2287*H2287*F2287</f>
        <v>0</v>
      </c>
      <c r="R2287" s="62" t="n">
        <f aca="false">R2286+Q2287</f>
        <v>431.3855</v>
      </c>
      <c r="S2287" s="1"/>
      <c r="T2287" s="1"/>
      <c r="U2287" s="1"/>
      <c r="V2287" s="1"/>
      <c r="W2287" s="1"/>
      <c r="X2287" s="1"/>
      <c r="Y2287" s="1"/>
    </row>
    <row r="2288" customFormat="false" ht="13.8" hidden="false" customHeight="false" outlineLevel="0" collapsed="false">
      <c r="A2288" s="48"/>
      <c r="B2288" s="48"/>
      <c r="Q2288" s="62" t="n">
        <f aca="false">L2288*H2288*F2288</f>
        <v>0</v>
      </c>
      <c r="R2288" s="62" t="n">
        <f aca="false">R2287+Q2288</f>
        <v>431.3855</v>
      </c>
      <c r="S2288" s="1"/>
      <c r="T2288" s="1"/>
      <c r="U2288" s="1"/>
      <c r="V2288" s="1"/>
      <c r="W2288" s="1"/>
      <c r="X2288" s="1"/>
      <c r="Y2288" s="1"/>
    </row>
    <row r="2289" customFormat="false" ht="13.8" hidden="false" customHeight="false" outlineLevel="0" collapsed="false">
      <c r="A2289" s="48"/>
      <c r="B2289" s="48"/>
      <c r="Q2289" s="62" t="n">
        <f aca="false">L2289*H2289*F2289</f>
        <v>0</v>
      </c>
      <c r="R2289" s="62" t="n">
        <f aca="false">R2288+Q2289</f>
        <v>431.3855</v>
      </c>
      <c r="S2289" s="1"/>
      <c r="T2289" s="1"/>
      <c r="U2289" s="1"/>
      <c r="V2289" s="1"/>
      <c r="W2289" s="1"/>
      <c r="X2289" s="1"/>
      <c r="Y2289" s="1"/>
    </row>
    <row r="2290" customFormat="false" ht="13.8" hidden="false" customHeight="false" outlineLevel="0" collapsed="false">
      <c r="A2290" s="48"/>
      <c r="B2290" s="48"/>
      <c r="Q2290" s="62" t="n">
        <f aca="false">L2290*H2290*F2290</f>
        <v>0</v>
      </c>
      <c r="R2290" s="62" t="n">
        <f aca="false">R2289+Q2290</f>
        <v>431.3855</v>
      </c>
      <c r="S2290" s="1"/>
      <c r="T2290" s="1"/>
      <c r="U2290" s="1"/>
      <c r="V2290" s="1"/>
      <c r="W2290" s="1"/>
      <c r="X2290" s="1"/>
      <c r="Y2290" s="1"/>
    </row>
    <row r="2291" customFormat="false" ht="13.8" hidden="false" customHeight="false" outlineLevel="0" collapsed="false">
      <c r="A2291" s="48"/>
      <c r="B2291" s="48"/>
      <c r="Q2291" s="62" t="n">
        <f aca="false">L2291*H2291*F2291</f>
        <v>0</v>
      </c>
      <c r="R2291" s="62" t="n">
        <f aca="false">R2290+Q2291</f>
        <v>431.3855</v>
      </c>
      <c r="S2291" s="1"/>
      <c r="T2291" s="1"/>
      <c r="U2291" s="1"/>
      <c r="V2291" s="1"/>
      <c r="W2291" s="1"/>
      <c r="X2291" s="1"/>
      <c r="Y2291" s="1"/>
    </row>
    <row r="2292" customFormat="false" ht="13.8" hidden="false" customHeight="false" outlineLevel="0" collapsed="false">
      <c r="A2292" s="48"/>
      <c r="B2292" s="48"/>
      <c r="Q2292" s="62" t="n">
        <f aca="false">L2292*H2292*F2292</f>
        <v>0</v>
      </c>
      <c r="R2292" s="62" t="n">
        <f aca="false">R2291+Q2292</f>
        <v>431.3855</v>
      </c>
      <c r="S2292" s="1"/>
      <c r="T2292" s="1"/>
      <c r="U2292" s="1"/>
      <c r="V2292" s="1"/>
      <c r="W2292" s="1"/>
      <c r="X2292" s="1"/>
      <c r="Y2292" s="1"/>
    </row>
    <row r="2293" customFormat="false" ht="33.85" hidden="false" customHeight="false" outlineLevel="0" collapsed="false">
      <c r="A2293" s="48"/>
      <c r="B2293" s="48" t="s">
        <v>3477</v>
      </c>
      <c r="D2293" s="33" t="s">
        <v>3477</v>
      </c>
      <c r="E2293" s="33"/>
      <c r="F2293" s="33"/>
      <c r="G2293" s="33"/>
      <c r="H2293" s="33"/>
      <c r="I2293" s="33"/>
      <c r="J2293" s="33"/>
      <c r="K2293" s="33"/>
      <c r="Q2293" s="62" t="n">
        <f aca="false">L2293*H2293*F2293</f>
        <v>0</v>
      </c>
      <c r="R2293" s="62" t="n">
        <f aca="false">R2292+Q2293</f>
        <v>431.3855</v>
      </c>
      <c r="S2293" s="1"/>
      <c r="T2293" s="1"/>
      <c r="U2293" s="1"/>
      <c r="V2293" s="1"/>
      <c r="W2293" s="1"/>
      <c r="X2293" s="1"/>
      <c r="Y2293" s="1"/>
    </row>
    <row r="2294" customFormat="false" ht="13.8" hidden="false" customHeight="true" outlineLevel="0" collapsed="false">
      <c r="A2294" s="117"/>
      <c r="B2294" s="117"/>
      <c r="C2294" s="7"/>
      <c r="D2294" s="7"/>
      <c r="E2294" s="34" t="s">
        <v>4</v>
      </c>
      <c r="F2294" s="35" t="s">
        <v>5</v>
      </c>
      <c r="G2294" s="36" t="s">
        <v>6</v>
      </c>
      <c r="H2294" s="37" t="s">
        <v>7</v>
      </c>
      <c r="I2294" s="38" t="s">
        <v>8</v>
      </c>
      <c r="J2294" s="39" t="s">
        <v>9</v>
      </c>
      <c r="K2294" s="264" t="s">
        <v>10</v>
      </c>
      <c r="L2294" s="41" t="s">
        <v>11</v>
      </c>
      <c r="M2294" s="41"/>
      <c r="N2294" s="41"/>
      <c r="O2294" s="41"/>
      <c r="P2294" s="41"/>
      <c r="Q2294" s="62"/>
      <c r="R2294" s="62" t="n">
        <f aca="false">R2293+Q2294</f>
        <v>431.3855</v>
      </c>
      <c r="S2294" s="1"/>
      <c r="T2294" s="1"/>
      <c r="U2294" s="1"/>
      <c r="V2294" s="1"/>
      <c r="W2294" s="1"/>
      <c r="X2294" s="1"/>
      <c r="Y2294" s="1"/>
    </row>
    <row r="2295" customFormat="false" ht="14.25" hidden="false" customHeight="true" outlineLevel="0" collapsed="false">
      <c r="A2295" s="48"/>
      <c r="B2295" s="48"/>
      <c r="C2295" s="43" t="s">
        <v>14</v>
      </c>
      <c r="D2295" s="43" t="s">
        <v>15</v>
      </c>
      <c r="E2295" s="34"/>
      <c r="F2295" s="35"/>
      <c r="G2295" s="36"/>
      <c r="H2295" s="37"/>
      <c r="I2295" s="38"/>
      <c r="J2295" s="39"/>
      <c r="K2295" s="264"/>
      <c r="L2295" s="210" t="s">
        <v>16</v>
      </c>
      <c r="M2295" s="210"/>
      <c r="N2295" s="45" t="s">
        <v>17</v>
      </c>
      <c r="O2295" s="46" t="s">
        <v>18</v>
      </c>
      <c r="P2295" s="47" t="s">
        <v>19</v>
      </c>
      <c r="Q2295" s="62"/>
      <c r="R2295" s="62" t="n">
        <f aca="false">R2294+Q2295</f>
        <v>431.3855</v>
      </c>
      <c r="S2295" s="1"/>
      <c r="T2295" s="1"/>
      <c r="U2295" s="1"/>
      <c r="V2295" s="1"/>
      <c r="W2295" s="1"/>
      <c r="X2295" s="1"/>
      <c r="Y2295" s="1"/>
    </row>
    <row r="2296" customFormat="false" ht="13.8" hidden="false" customHeight="false" outlineLevel="0" collapsed="false">
      <c r="A2296" s="48"/>
      <c r="B2296" s="48"/>
      <c r="C2296" s="43"/>
      <c r="D2296" s="43"/>
      <c r="E2296" s="34"/>
      <c r="F2296" s="35"/>
      <c r="G2296" s="36"/>
      <c r="H2296" s="37"/>
      <c r="I2296" s="38"/>
      <c r="J2296" s="39"/>
      <c r="K2296" s="264"/>
      <c r="L2296" s="210"/>
      <c r="M2296" s="210"/>
      <c r="N2296" s="45"/>
      <c r="O2296" s="46"/>
      <c r="P2296" s="47"/>
      <c r="Q2296" s="62" t="n">
        <f aca="false">L2296*H2296*F2296</f>
        <v>0</v>
      </c>
      <c r="R2296" s="62" t="n">
        <f aca="false">R2295+Q2296</f>
        <v>431.3855</v>
      </c>
      <c r="S2296" s="1"/>
      <c r="T2296" s="1"/>
      <c r="U2296" s="1"/>
      <c r="V2296" s="1"/>
      <c r="W2296" s="1"/>
      <c r="X2296" s="1"/>
      <c r="Y2296" s="1"/>
    </row>
    <row r="2297" customFormat="false" ht="22.05" hidden="false" customHeight="false" outlineLevel="0" collapsed="false">
      <c r="A2297" s="48" t="s">
        <v>50</v>
      </c>
      <c r="B2297" s="48" t="s">
        <v>3477</v>
      </c>
      <c r="D2297" s="5" t="s">
        <v>3478</v>
      </c>
      <c r="E2297" s="5"/>
      <c r="F2297" s="5"/>
      <c r="G2297" s="5"/>
      <c r="H2297" s="206"/>
      <c r="I2297" s="5"/>
      <c r="J2297" s="5"/>
      <c r="K2297" s="5"/>
      <c r="L2297" s="5"/>
      <c r="M2297" s="5"/>
      <c r="N2297" s="5"/>
      <c r="O2297" s="5"/>
      <c r="P2297" s="5"/>
      <c r="Q2297" s="62" t="n">
        <f aca="false">L2297*H2297*F2297</f>
        <v>0</v>
      </c>
      <c r="R2297" s="62" t="n">
        <f aca="false">R2296+Q2297</f>
        <v>431.3855</v>
      </c>
      <c r="S2297" s="1"/>
      <c r="T2297" s="1"/>
      <c r="U2297" s="1"/>
      <c r="V2297" s="1"/>
      <c r="W2297" s="1"/>
      <c r="X2297" s="1"/>
      <c r="Y2297" s="1"/>
    </row>
    <row r="2298" s="1" customFormat="true" ht="12.8" hidden="false" customHeight="false" outlineLevel="0" collapsed="false">
      <c r="A2298" s="93"/>
      <c r="B2298" s="93" t="s">
        <v>3477</v>
      </c>
      <c r="C2298" s="94" t="s">
        <v>3479</v>
      </c>
      <c r="D2298" s="245" t="s">
        <v>3480</v>
      </c>
      <c r="E2298" s="53" t="s">
        <v>1819</v>
      </c>
      <c r="F2298" s="53" t="n">
        <v>5</v>
      </c>
      <c r="G2298" s="54" t="n">
        <v>1.31</v>
      </c>
      <c r="H2298" s="90" t="n">
        <f aca="false">G2298*0.95</f>
        <v>1.2445</v>
      </c>
      <c r="I2298" s="56" t="s">
        <v>3481</v>
      </c>
      <c r="J2298" s="56"/>
      <c r="K2298" s="309"/>
      <c r="L2298" s="58"/>
      <c r="M2298" s="58"/>
      <c r="N2298" s="59" t="n">
        <f aca="false">O2298*G2298</f>
        <v>0</v>
      </c>
      <c r="O2298" s="325" t="n">
        <f aca="false">M2298+L2298*F2298</f>
        <v>0</v>
      </c>
      <c r="P2298" s="326" t="s">
        <v>29</v>
      </c>
      <c r="Q2298" s="62" t="n">
        <f aca="false">L2298*H2298*F2298</f>
        <v>0</v>
      </c>
      <c r="R2298" s="62" t="n">
        <f aca="false">R2297+Q2298</f>
        <v>431.3855</v>
      </c>
    </row>
    <row r="2299" s="1" customFormat="true" ht="12.8" hidden="false" customHeight="false" outlineLevel="0" collapsed="false">
      <c r="A2299" s="93" t="s">
        <v>50</v>
      </c>
      <c r="B2299" s="93" t="s">
        <v>3477</v>
      </c>
      <c r="C2299" s="135" t="s">
        <v>3482</v>
      </c>
      <c r="D2299" s="215" t="s">
        <v>3480</v>
      </c>
      <c r="E2299" s="65" t="s">
        <v>1885</v>
      </c>
      <c r="F2299" s="65" t="n">
        <v>1</v>
      </c>
      <c r="G2299" s="66" t="n">
        <v>5.55</v>
      </c>
      <c r="H2299" s="91" t="n">
        <f aca="false">G2299*0.95</f>
        <v>5.2725</v>
      </c>
      <c r="I2299" s="68" t="s">
        <v>3481</v>
      </c>
      <c r="J2299" s="68"/>
      <c r="K2299" s="310"/>
      <c r="L2299" s="81"/>
      <c r="M2299" s="81"/>
      <c r="N2299" s="71" t="n">
        <f aca="false">O2299*G2299</f>
        <v>0</v>
      </c>
      <c r="O2299" s="327" t="n">
        <f aca="false">M2299+L2299*F2299</f>
        <v>0</v>
      </c>
      <c r="P2299" s="328" t="s">
        <v>29</v>
      </c>
      <c r="Q2299" s="62" t="n">
        <f aca="false">L2299*H2299*F2299</f>
        <v>0</v>
      </c>
      <c r="R2299" s="62" t="n">
        <f aca="false">R2298+Q2299</f>
        <v>431.3855</v>
      </c>
    </row>
    <row r="2300" s="1" customFormat="true" ht="12.8" hidden="false" customHeight="false" outlineLevel="0" collapsed="false">
      <c r="A2300" s="93"/>
      <c r="B2300" s="93" t="s">
        <v>3477</v>
      </c>
      <c r="C2300" s="94" t="s">
        <v>3483</v>
      </c>
      <c r="D2300" s="245" t="s">
        <v>3484</v>
      </c>
      <c r="E2300" s="53" t="s">
        <v>2246</v>
      </c>
      <c r="F2300" s="53" t="n">
        <v>9</v>
      </c>
      <c r="G2300" s="54" t="n">
        <v>1.7</v>
      </c>
      <c r="H2300" s="90" t="n">
        <f aca="false">G2300*0.95</f>
        <v>1.615</v>
      </c>
      <c r="I2300" s="56" t="s">
        <v>3481</v>
      </c>
      <c r="J2300" s="56"/>
      <c r="K2300" s="309"/>
      <c r="L2300" s="58"/>
      <c r="M2300" s="58"/>
      <c r="N2300" s="59" t="n">
        <f aca="false">O2300*G2300</f>
        <v>0</v>
      </c>
      <c r="O2300" s="325" t="n">
        <f aca="false">M2300+L2300*F2300</f>
        <v>0</v>
      </c>
      <c r="P2300" s="326" t="s">
        <v>29</v>
      </c>
      <c r="Q2300" s="62" t="n">
        <f aca="false">L2300*H2300*F2300</f>
        <v>0</v>
      </c>
      <c r="R2300" s="62" t="n">
        <f aca="false">R2299+Q2300</f>
        <v>431.3855</v>
      </c>
    </row>
    <row r="2301" s="1" customFormat="true" ht="12.8" hidden="false" customHeight="false" outlineLevel="0" collapsed="false">
      <c r="A2301" s="93"/>
      <c r="B2301" s="93" t="s">
        <v>3477</v>
      </c>
      <c r="C2301" s="135" t="s">
        <v>3485</v>
      </c>
      <c r="D2301" s="215" t="s">
        <v>3486</v>
      </c>
      <c r="E2301" s="65" t="s">
        <v>1889</v>
      </c>
      <c r="F2301" s="65" t="n">
        <v>8</v>
      </c>
      <c r="G2301" s="66" t="n">
        <v>1.98</v>
      </c>
      <c r="H2301" s="91" t="n">
        <f aca="false">G2301*0.95</f>
        <v>1.881</v>
      </c>
      <c r="I2301" s="68" t="s">
        <v>3481</v>
      </c>
      <c r="J2301" s="68"/>
      <c r="K2301" s="310"/>
      <c r="L2301" s="70"/>
      <c r="M2301" s="70"/>
      <c r="N2301" s="71" t="n">
        <f aca="false">O2301*G2301</f>
        <v>0</v>
      </c>
      <c r="O2301" s="327" t="n">
        <f aca="false">M2301+L2301*F2301</f>
        <v>0</v>
      </c>
      <c r="P2301" s="328" t="s">
        <v>29</v>
      </c>
      <c r="Q2301" s="62" t="n">
        <f aca="false">L2301*H2301*F2301</f>
        <v>0</v>
      </c>
      <c r="R2301" s="62" t="n">
        <f aca="false">R2300+Q2301</f>
        <v>431.3855</v>
      </c>
    </row>
    <row r="2302" s="1" customFormat="true" ht="12.8" hidden="false" customHeight="false" outlineLevel="0" collapsed="false">
      <c r="A2302" s="93" t="s">
        <v>50</v>
      </c>
      <c r="B2302" s="93" t="s">
        <v>3477</v>
      </c>
      <c r="C2302" s="135" t="s">
        <v>3487</v>
      </c>
      <c r="D2302" s="215" t="s">
        <v>3488</v>
      </c>
      <c r="E2302" s="65" t="s">
        <v>1885</v>
      </c>
      <c r="F2302" s="65" t="n">
        <v>1</v>
      </c>
      <c r="G2302" s="66" t="n">
        <v>10</v>
      </c>
      <c r="H2302" s="91" t="n">
        <f aca="false">G2302*0.95</f>
        <v>9.5</v>
      </c>
      <c r="I2302" s="68" t="s">
        <v>3481</v>
      </c>
      <c r="J2302" s="68"/>
      <c r="K2302" s="310"/>
      <c r="L2302" s="81"/>
      <c r="M2302" s="81"/>
      <c r="N2302" s="71" t="n">
        <f aca="false">O2302*G2302</f>
        <v>0</v>
      </c>
      <c r="O2302" s="327" t="n">
        <f aca="false">M2302+L2302*F2302</f>
        <v>0</v>
      </c>
      <c r="P2302" s="328" t="s">
        <v>29</v>
      </c>
      <c r="Q2302" s="62" t="n">
        <f aca="false">L2302*H2302*F2302</f>
        <v>0</v>
      </c>
      <c r="R2302" s="62" t="n">
        <f aca="false">R2301+Q2302</f>
        <v>431.3855</v>
      </c>
    </row>
    <row r="2303" s="1" customFormat="true" ht="12.8" hidden="false" customHeight="false" outlineLevel="0" collapsed="false">
      <c r="A2303" s="93"/>
      <c r="B2303" s="93" t="s">
        <v>3477</v>
      </c>
      <c r="C2303" s="94" t="s">
        <v>3489</v>
      </c>
      <c r="D2303" s="245" t="s">
        <v>3490</v>
      </c>
      <c r="E2303" s="53" t="s">
        <v>1817</v>
      </c>
      <c r="F2303" s="53" t="n">
        <v>6</v>
      </c>
      <c r="G2303" s="54" t="n">
        <v>4.28</v>
      </c>
      <c r="H2303" s="90" t="n">
        <f aca="false">G2303*0.95</f>
        <v>4.066</v>
      </c>
      <c r="I2303" s="56" t="s">
        <v>3481</v>
      </c>
      <c r="J2303" s="56"/>
      <c r="K2303" s="309"/>
      <c r="L2303" s="104"/>
      <c r="M2303" s="104"/>
      <c r="N2303" s="59" t="n">
        <f aca="false">O2303*G2303</f>
        <v>0</v>
      </c>
      <c r="O2303" s="325" t="n">
        <f aca="false">M2303+L2303*F2303</f>
        <v>0</v>
      </c>
      <c r="P2303" s="326" t="s">
        <v>29</v>
      </c>
      <c r="Q2303" s="62" t="n">
        <f aca="false">L2303*H2303*F2303</f>
        <v>0</v>
      </c>
      <c r="R2303" s="62" t="n">
        <f aca="false">R2302+Q2303</f>
        <v>431.3855</v>
      </c>
    </row>
    <row r="2304" s="1" customFormat="true" ht="12.8" hidden="false" customHeight="false" outlineLevel="0" collapsed="false">
      <c r="A2304" s="93"/>
      <c r="B2304" s="93" t="s">
        <v>3477</v>
      </c>
      <c r="C2304" s="94" t="s">
        <v>3491</v>
      </c>
      <c r="D2304" s="245" t="s">
        <v>3492</v>
      </c>
      <c r="E2304" s="53" t="s">
        <v>1817</v>
      </c>
      <c r="F2304" s="53" t="n">
        <v>8</v>
      </c>
      <c r="G2304" s="54" t="n">
        <v>2.74</v>
      </c>
      <c r="H2304" s="90" t="n">
        <f aca="false">G2304*0.95</f>
        <v>2.603</v>
      </c>
      <c r="I2304" s="56" t="s">
        <v>3481</v>
      </c>
      <c r="J2304" s="56" t="s">
        <v>28</v>
      </c>
      <c r="K2304" s="309"/>
      <c r="L2304" s="58"/>
      <c r="M2304" s="58"/>
      <c r="N2304" s="59" t="n">
        <f aca="false">O2304*G2304</f>
        <v>0</v>
      </c>
      <c r="O2304" s="325" t="n">
        <f aca="false">M2304+L2304*F2304</f>
        <v>0</v>
      </c>
      <c r="P2304" s="326" t="s">
        <v>29</v>
      </c>
      <c r="Q2304" s="62" t="n">
        <f aca="false">L2304*H2304*F2304</f>
        <v>0</v>
      </c>
      <c r="R2304" s="62" t="n">
        <f aca="false">R2303+Q2304</f>
        <v>431.3855</v>
      </c>
    </row>
    <row r="2305" s="1" customFormat="true" ht="12.8" hidden="false" customHeight="false" outlineLevel="0" collapsed="false">
      <c r="A2305" s="93"/>
      <c r="B2305" s="93" t="s">
        <v>3477</v>
      </c>
      <c r="C2305" s="135" t="s">
        <v>3493</v>
      </c>
      <c r="D2305" s="215" t="s">
        <v>3494</v>
      </c>
      <c r="E2305" s="65" t="s">
        <v>1817</v>
      </c>
      <c r="F2305" s="65" t="n">
        <v>8</v>
      </c>
      <c r="G2305" s="66" t="n">
        <v>2.74</v>
      </c>
      <c r="H2305" s="91" t="n">
        <f aca="false">G2305*0.95</f>
        <v>2.603</v>
      </c>
      <c r="I2305" s="68" t="s">
        <v>3481</v>
      </c>
      <c r="J2305" s="68" t="s">
        <v>28</v>
      </c>
      <c r="K2305" s="310"/>
      <c r="L2305" s="70"/>
      <c r="M2305" s="70"/>
      <c r="N2305" s="71" t="n">
        <f aca="false">O2305*G2305</f>
        <v>0</v>
      </c>
      <c r="O2305" s="327" t="n">
        <f aca="false">M2305+L2305*F2305</f>
        <v>0</v>
      </c>
      <c r="P2305" s="328" t="s">
        <v>29</v>
      </c>
      <c r="Q2305" s="62" t="n">
        <f aca="false">L2305*H2305*F2305</f>
        <v>0</v>
      </c>
      <c r="R2305" s="62" t="n">
        <f aca="false">R2304+Q2305</f>
        <v>431.3855</v>
      </c>
    </row>
    <row r="2306" s="1" customFormat="true" ht="12.8" hidden="false" customHeight="false" outlineLevel="0" collapsed="false">
      <c r="A2306" s="93"/>
      <c r="B2306" s="93" t="s">
        <v>3477</v>
      </c>
      <c r="C2306" s="135" t="s">
        <v>3495</v>
      </c>
      <c r="D2306" s="215" t="s">
        <v>3496</v>
      </c>
      <c r="E2306" s="65" t="s">
        <v>1817</v>
      </c>
      <c r="F2306" s="65" t="n">
        <v>8</v>
      </c>
      <c r="G2306" s="66" t="n">
        <v>3.24</v>
      </c>
      <c r="H2306" s="91" t="n">
        <f aca="false">G2306*0.95</f>
        <v>3.078</v>
      </c>
      <c r="I2306" s="68" t="s">
        <v>3481</v>
      </c>
      <c r="J2306" s="68" t="s">
        <v>28</v>
      </c>
      <c r="K2306" s="310"/>
      <c r="L2306" s="81"/>
      <c r="M2306" s="81"/>
      <c r="N2306" s="71" t="n">
        <f aca="false">O2306*G2306</f>
        <v>0</v>
      </c>
      <c r="O2306" s="327" t="n">
        <f aca="false">M2306+L2306*F2306</f>
        <v>0</v>
      </c>
      <c r="P2306" s="328" t="s">
        <v>29</v>
      </c>
      <c r="Q2306" s="62" t="n">
        <f aca="false">L2306*H2306*F2306</f>
        <v>0</v>
      </c>
      <c r="R2306" s="62" t="n">
        <f aca="false">R2305+Q2306</f>
        <v>431.3855</v>
      </c>
    </row>
    <row r="2307" s="1" customFormat="true" ht="12.8" hidden="false" customHeight="false" outlineLevel="0" collapsed="false">
      <c r="A2307" s="93"/>
      <c r="B2307" s="93" t="s">
        <v>3477</v>
      </c>
      <c r="C2307" s="94" t="s">
        <v>3497</v>
      </c>
      <c r="D2307" s="245" t="s">
        <v>3498</v>
      </c>
      <c r="E2307" s="53" t="s">
        <v>1817</v>
      </c>
      <c r="F2307" s="53" t="n">
        <v>8</v>
      </c>
      <c r="G2307" s="54" t="n">
        <v>3.49</v>
      </c>
      <c r="H2307" s="90" t="n">
        <f aca="false">G2307*0.95</f>
        <v>3.3155</v>
      </c>
      <c r="I2307" s="56" t="s">
        <v>3481</v>
      </c>
      <c r="J2307" s="56" t="s">
        <v>28</v>
      </c>
      <c r="K2307" s="309"/>
      <c r="L2307" s="104"/>
      <c r="M2307" s="104"/>
      <c r="N2307" s="59" t="n">
        <f aca="false">O2307*G2307</f>
        <v>0</v>
      </c>
      <c r="O2307" s="325" t="n">
        <f aca="false">M2307+L2307*F2307</f>
        <v>0</v>
      </c>
      <c r="P2307" s="326" t="s">
        <v>29</v>
      </c>
      <c r="Q2307" s="62" t="n">
        <f aca="false">L2307*H2307*F2307</f>
        <v>0</v>
      </c>
      <c r="R2307" s="62" t="n">
        <f aca="false">R2306+Q2307</f>
        <v>431.3855</v>
      </c>
    </row>
    <row r="2308" s="1" customFormat="true" ht="12.8" hidden="false" customHeight="false" outlineLevel="0" collapsed="false">
      <c r="A2308" s="93"/>
      <c r="B2308" s="93" t="s">
        <v>3477</v>
      </c>
      <c r="C2308" s="142" t="s">
        <v>3499</v>
      </c>
      <c r="D2308" s="243" t="s">
        <v>3500</v>
      </c>
      <c r="E2308" s="99" t="s">
        <v>3501</v>
      </c>
      <c r="F2308" s="99" t="n">
        <v>12</v>
      </c>
      <c r="G2308" s="100" t="n">
        <v>4.46</v>
      </c>
      <c r="H2308" s="101" t="n">
        <f aca="false">G2308*0.95</f>
        <v>4.237</v>
      </c>
      <c r="I2308" s="102" t="s">
        <v>3481</v>
      </c>
      <c r="J2308" s="102"/>
      <c r="K2308" s="307"/>
      <c r="L2308" s="104"/>
      <c r="M2308" s="104"/>
      <c r="N2308" s="105" t="n">
        <f aca="false">O2308*G2308</f>
        <v>0</v>
      </c>
      <c r="O2308" s="204" t="n">
        <f aca="false">M2308+L2308*F2308</f>
        <v>0</v>
      </c>
      <c r="P2308" s="331" t="s">
        <v>29</v>
      </c>
      <c r="Q2308" s="62" t="n">
        <f aca="false">L2308*H2308*F2308</f>
        <v>0</v>
      </c>
      <c r="R2308" s="62" t="n">
        <f aca="false">R2307+Q2308</f>
        <v>431.3855</v>
      </c>
    </row>
    <row r="2309" customFormat="false" ht="22.05" hidden="false" customHeight="false" outlineLevel="0" collapsed="false">
      <c r="A2309" s="48" t="s">
        <v>50</v>
      </c>
      <c r="B2309" s="48" t="s">
        <v>3477</v>
      </c>
      <c r="D2309" s="5" t="s">
        <v>3502</v>
      </c>
      <c r="E2309" s="85"/>
      <c r="F2309" s="85"/>
      <c r="G2309" s="85"/>
      <c r="H2309" s="86"/>
      <c r="I2309" s="85"/>
      <c r="J2309" s="85"/>
      <c r="K2309" s="85"/>
      <c r="L2309" s="88"/>
      <c r="M2309" s="88"/>
      <c r="O2309" s="88"/>
      <c r="P2309" s="89"/>
      <c r="Q2309" s="62" t="n">
        <f aca="false">L2309*H2309*F2309</f>
        <v>0</v>
      </c>
      <c r="R2309" s="62" t="n">
        <f aca="false">R2308+Q2309</f>
        <v>431.3855</v>
      </c>
      <c r="S2309" s="1"/>
      <c r="T2309" s="1"/>
      <c r="U2309" s="1"/>
      <c r="V2309" s="1"/>
      <c r="W2309" s="1"/>
      <c r="X2309" s="1"/>
      <c r="Y2309" s="1"/>
    </row>
    <row r="2310" s="1" customFormat="true" ht="12.8" hidden="false" customHeight="false" outlineLevel="0" collapsed="false">
      <c r="A2310" s="93"/>
      <c r="B2310" s="93" t="s">
        <v>3477</v>
      </c>
      <c r="C2310" s="94" t="s">
        <v>3503</v>
      </c>
      <c r="D2310" s="245" t="s">
        <v>3504</v>
      </c>
      <c r="E2310" s="53" t="s">
        <v>3505</v>
      </c>
      <c r="F2310" s="53" t="n">
        <v>12</v>
      </c>
      <c r="G2310" s="54" t="n">
        <v>2.9</v>
      </c>
      <c r="H2310" s="90" t="n">
        <f aca="false">G2310*0.95</f>
        <v>2.755</v>
      </c>
      <c r="I2310" s="56" t="s">
        <v>223</v>
      </c>
      <c r="J2310" s="56" t="s">
        <v>28</v>
      </c>
      <c r="K2310" s="309"/>
      <c r="L2310" s="58"/>
      <c r="M2310" s="58"/>
      <c r="N2310" s="59" t="n">
        <f aca="false">O2310*G2310</f>
        <v>0</v>
      </c>
      <c r="O2310" s="325" t="n">
        <f aca="false">M2310+L2310*F2310</f>
        <v>0</v>
      </c>
      <c r="P2310" s="326" t="s">
        <v>29</v>
      </c>
      <c r="Q2310" s="62" t="n">
        <f aca="false">L2310*H2310*F2310</f>
        <v>0</v>
      </c>
      <c r="R2310" s="62" t="n">
        <f aca="false">R2309+Q2310</f>
        <v>431.3855</v>
      </c>
    </row>
    <row r="2311" s="1" customFormat="true" ht="12.8" hidden="false" customHeight="false" outlineLevel="0" collapsed="false">
      <c r="A2311" s="93"/>
      <c r="B2311" s="93" t="s">
        <v>3477</v>
      </c>
      <c r="C2311" s="95" t="s">
        <v>3506</v>
      </c>
      <c r="D2311" s="96" t="s">
        <v>3507</v>
      </c>
      <c r="E2311" s="76" t="s">
        <v>3508</v>
      </c>
      <c r="F2311" s="76" t="n">
        <v>12</v>
      </c>
      <c r="G2311" s="77" t="n">
        <v>3.95</v>
      </c>
      <c r="H2311" s="92" t="n">
        <f aca="false">G2311*0.95</f>
        <v>3.7525</v>
      </c>
      <c r="I2311" s="79" t="s">
        <v>223</v>
      </c>
      <c r="J2311" s="79" t="s">
        <v>28</v>
      </c>
      <c r="K2311" s="313"/>
      <c r="L2311" s="81"/>
      <c r="M2311" s="81"/>
      <c r="N2311" s="82" t="n">
        <f aca="false">O2311*G2311</f>
        <v>0</v>
      </c>
      <c r="O2311" s="329" t="n">
        <f aca="false">M2311+L2311*F2311</f>
        <v>0</v>
      </c>
      <c r="P2311" s="330" t="s">
        <v>29</v>
      </c>
      <c r="Q2311" s="62" t="n">
        <f aca="false">L2311*H2311*F2311</f>
        <v>0</v>
      </c>
      <c r="R2311" s="62" t="n">
        <f aca="false">R2310+Q2311</f>
        <v>431.3855</v>
      </c>
    </row>
    <row r="2312" s="1" customFormat="true" ht="12.8" hidden="false" customHeight="false" outlineLevel="0" collapsed="false">
      <c r="A2312" s="93"/>
      <c r="B2312" s="93" t="s">
        <v>3477</v>
      </c>
      <c r="C2312" s="94" t="s">
        <v>3509</v>
      </c>
      <c r="D2312" s="245" t="s">
        <v>3510</v>
      </c>
      <c r="E2312" s="53" t="s">
        <v>3505</v>
      </c>
      <c r="F2312" s="53" t="n">
        <v>12</v>
      </c>
      <c r="G2312" s="54" t="n">
        <v>2.9</v>
      </c>
      <c r="H2312" s="90" t="n">
        <f aca="false">G2312*0.95</f>
        <v>2.755</v>
      </c>
      <c r="I2312" s="56" t="s">
        <v>223</v>
      </c>
      <c r="J2312" s="56" t="s">
        <v>28</v>
      </c>
      <c r="K2312" s="309"/>
      <c r="L2312" s="58"/>
      <c r="M2312" s="58"/>
      <c r="N2312" s="59" t="n">
        <f aca="false">O2312*G2312</f>
        <v>0</v>
      </c>
      <c r="O2312" s="325" t="n">
        <f aca="false">M2312+L2312*F2312</f>
        <v>0</v>
      </c>
      <c r="P2312" s="326" t="s">
        <v>29</v>
      </c>
      <c r="Q2312" s="62" t="n">
        <f aca="false">L2312*H2312*F2312</f>
        <v>0</v>
      </c>
      <c r="R2312" s="62" t="n">
        <f aca="false">R2311+Q2312</f>
        <v>431.3855</v>
      </c>
    </row>
    <row r="2313" s="1" customFormat="true" ht="12.8" hidden="false" customHeight="false" outlineLevel="0" collapsed="false">
      <c r="A2313" s="93"/>
      <c r="B2313" s="93" t="s">
        <v>3477</v>
      </c>
      <c r="C2313" s="135" t="s">
        <v>3511</v>
      </c>
      <c r="D2313" s="215" t="s">
        <v>3512</v>
      </c>
      <c r="E2313" s="65" t="s">
        <v>3508</v>
      </c>
      <c r="F2313" s="65" t="n">
        <v>12</v>
      </c>
      <c r="G2313" s="66" t="n">
        <v>3.95</v>
      </c>
      <c r="H2313" s="91" t="n">
        <f aca="false">G2313*0.95</f>
        <v>3.7525</v>
      </c>
      <c r="I2313" s="68" t="s">
        <v>223</v>
      </c>
      <c r="J2313" s="68" t="s">
        <v>28</v>
      </c>
      <c r="K2313" s="310"/>
      <c r="L2313" s="81"/>
      <c r="M2313" s="81"/>
      <c r="N2313" s="71" t="n">
        <f aca="false">O2313*G2313</f>
        <v>0</v>
      </c>
      <c r="O2313" s="327" t="n">
        <f aca="false">M2313+L2313*F2313</f>
        <v>0</v>
      </c>
      <c r="P2313" s="328" t="s">
        <v>29</v>
      </c>
      <c r="Q2313" s="62" t="n">
        <f aca="false">L2313*H2313*F2313</f>
        <v>0</v>
      </c>
      <c r="R2313" s="62" t="n">
        <f aca="false">R2312+Q2313</f>
        <v>431.3855</v>
      </c>
    </row>
    <row r="2314" s="1" customFormat="true" ht="12.8" hidden="false" customHeight="false" outlineLevel="0" collapsed="false">
      <c r="A2314" s="93" t="s">
        <v>50</v>
      </c>
      <c r="B2314" s="93" t="s">
        <v>3477</v>
      </c>
      <c r="C2314" s="135" t="s">
        <v>3513</v>
      </c>
      <c r="D2314" s="215" t="s">
        <v>3514</v>
      </c>
      <c r="E2314" s="65" t="s">
        <v>3515</v>
      </c>
      <c r="F2314" s="65" t="n">
        <v>1</v>
      </c>
      <c r="G2314" s="66" t="n">
        <v>32.89</v>
      </c>
      <c r="H2314" s="91" t="n">
        <f aca="false">G2314*0.95</f>
        <v>31.2455</v>
      </c>
      <c r="I2314" s="68" t="s">
        <v>223</v>
      </c>
      <c r="J2314" s="68" t="s">
        <v>28</v>
      </c>
      <c r="K2314" s="310"/>
      <c r="L2314" s="81"/>
      <c r="M2314" s="81"/>
      <c r="N2314" s="71" t="n">
        <f aca="false">O2314*G2314</f>
        <v>0</v>
      </c>
      <c r="O2314" s="327" t="n">
        <f aca="false">M2314+L2314*F2314</f>
        <v>0</v>
      </c>
      <c r="P2314" s="328" t="s">
        <v>29</v>
      </c>
      <c r="Q2314" s="62" t="n">
        <f aca="false">L2314*H2314*F2314</f>
        <v>0</v>
      </c>
      <c r="R2314" s="62" t="n">
        <f aca="false">R2313+Q2314</f>
        <v>431.3855</v>
      </c>
    </row>
    <row r="2315" s="1" customFormat="true" ht="12.8" hidden="false" customHeight="false" outlineLevel="0" collapsed="false">
      <c r="A2315" s="93"/>
      <c r="B2315" s="93" t="s">
        <v>3477</v>
      </c>
      <c r="C2315" s="94" t="s">
        <v>3516</v>
      </c>
      <c r="D2315" s="245" t="s">
        <v>3517</v>
      </c>
      <c r="E2315" s="53" t="s">
        <v>2522</v>
      </c>
      <c r="F2315" s="53" t="n">
        <v>6</v>
      </c>
      <c r="G2315" s="54" t="n">
        <v>2.17</v>
      </c>
      <c r="H2315" s="90" t="n">
        <f aca="false">G2315*0.95</f>
        <v>2.0615</v>
      </c>
      <c r="I2315" s="56" t="s">
        <v>223</v>
      </c>
      <c r="J2315" s="56" t="s">
        <v>28</v>
      </c>
      <c r="K2315" s="309"/>
      <c r="L2315" s="58"/>
      <c r="M2315" s="58"/>
      <c r="N2315" s="59" t="n">
        <f aca="false">O2315*G2315</f>
        <v>0</v>
      </c>
      <c r="O2315" s="325" t="n">
        <f aca="false">M2315+L2315*F2315</f>
        <v>0</v>
      </c>
      <c r="P2315" s="326" t="s">
        <v>29</v>
      </c>
      <c r="Q2315" s="62" t="n">
        <f aca="false">L2315*H2315*F2315</f>
        <v>0</v>
      </c>
      <c r="R2315" s="62" t="n">
        <f aca="false">R2314+Q2315</f>
        <v>431.3855</v>
      </c>
    </row>
    <row r="2316" s="1" customFormat="true" ht="12.8" hidden="false" customHeight="false" outlineLevel="0" collapsed="false">
      <c r="A2316" s="93"/>
      <c r="B2316" s="93" t="s">
        <v>3477</v>
      </c>
      <c r="C2316" s="95" t="s">
        <v>3518</v>
      </c>
      <c r="D2316" s="96" t="s">
        <v>3519</v>
      </c>
      <c r="E2316" s="76" t="s">
        <v>2522</v>
      </c>
      <c r="F2316" s="76" t="n">
        <v>6</v>
      </c>
      <c r="G2316" s="77" t="n">
        <v>2.44</v>
      </c>
      <c r="H2316" s="92" t="n">
        <f aca="false">G2316*0.95</f>
        <v>2.318</v>
      </c>
      <c r="I2316" s="79" t="s">
        <v>223</v>
      </c>
      <c r="J2316" s="79" t="s">
        <v>28</v>
      </c>
      <c r="K2316" s="313"/>
      <c r="L2316" s="81"/>
      <c r="M2316" s="81"/>
      <c r="N2316" s="82" t="n">
        <f aca="false">O2316*G2316</f>
        <v>0</v>
      </c>
      <c r="O2316" s="329" t="n">
        <f aca="false">M2316+L2316*F2316</f>
        <v>0</v>
      </c>
      <c r="P2316" s="330" t="s">
        <v>29</v>
      </c>
      <c r="Q2316" s="62" t="n">
        <f aca="false">L2316*H2316*F2316</f>
        <v>0</v>
      </c>
      <c r="R2316" s="62" t="n">
        <f aca="false">R2315+Q2316</f>
        <v>431.3855</v>
      </c>
    </row>
    <row r="2317" customFormat="false" ht="22.05" hidden="false" customHeight="false" outlineLevel="0" collapsed="false">
      <c r="A2317" s="48"/>
      <c r="B2317" s="48" t="s">
        <v>3477</v>
      </c>
      <c r="D2317" s="5" t="s">
        <v>3520</v>
      </c>
      <c r="E2317" s="5"/>
      <c r="F2317" s="5"/>
      <c r="G2317" s="5"/>
      <c r="H2317" s="206"/>
      <c r="I2317" s="5"/>
      <c r="J2317" s="5"/>
      <c r="K2317" s="5"/>
      <c r="L2317" s="88"/>
      <c r="M2317" s="88"/>
      <c r="O2317" s="88"/>
      <c r="P2317" s="89"/>
      <c r="Q2317" s="62" t="n">
        <f aca="false">L2317*H2317*F2317</f>
        <v>0</v>
      </c>
      <c r="R2317" s="62" t="n">
        <f aca="false">R2316+Q2317</f>
        <v>431.3855</v>
      </c>
      <c r="S2317" s="1"/>
      <c r="T2317" s="1"/>
      <c r="U2317" s="1"/>
      <c r="V2317" s="1"/>
      <c r="W2317" s="1"/>
      <c r="X2317" s="1"/>
      <c r="Y2317" s="1"/>
    </row>
    <row r="2318" s="1" customFormat="true" ht="15" hidden="false" customHeight="true" outlineLevel="0" collapsed="false">
      <c r="A2318" s="93"/>
      <c r="B2318" s="93" t="s">
        <v>3477</v>
      </c>
      <c r="C2318" s="142" t="s">
        <v>3521</v>
      </c>
      <c r="D2318" s="243" t="s">
        <v>3522</v>
      </c>
      <c r="E2318" s="99" t="s">
        <v>3523</v>
      </c>
      <c r="F2318" s="99" t="n">
        <v>12</v>
      </c>
      <c r="G2318" s="100" t="n">
        <v>3.7</v>
      </c>
      <c r="H2318" s="92" t="n">
        <f aca="false">G2318*0.95</f>
        <v>3.515</v>
      </c>
      <c r="I2318" s="102" t="s">
        <v>2546</v>
      </c>
      <c r="J2318" s="102" t="s">
        <v>28</v>
      </c>
      <c r="K2318" s="345"/>
      <c r="L2318" s="104"/>
      <c r="M2318" s="104"/>
      <c r="N2318" s="105" t="n">
        <f aca="false">O2318*G2318</f>
        <v>0</v>
      </c>
      <c r="O2318" s="106" t="n">
        <f aca="false">M2318+L2318*F2318</f>
        <v>0</v>
      </c>
      <c r="P2318" s="107" t="s">
        <v>29</v>
      </c>
      <c r="Q2318" s="62" t="n">
        <f aca="false">L2318*H2318*F2318</f>
        <v>0</v>
      </c>
      <c r="R2318" s="62" t="n">
        <f aca="false">R2317+Q2318</f>
        <v>431.3855</v>
      </c>
    </row>
    <row r="2319" customFormat="false" ht="22.05" hidden="false" customHeight="false" outlineLevel="0" collapsed="false">
      <c r="A2319" s="48" t="s">
        <v>50</v>
      </c>
      <c r="B2319" s="48" t="s">
        <v>3477</v>
      </c>
      <c r="D2319" s="5" t="s">
        <v>3524</v>
      </c>
      <c r="E2319" s="85"/>
      <c r="F2319" s="85"/>
      <c r="G2319" s="85"/>
      <c r="H2319" s="86"/>
      <c r="I2319" s="85"/>
      <c r="J2319" s="85"/>
      <c r="K2319" s="85"/>
      <c r="L2319" s="88"/>
      <c r="M2319" s="88"/>
      <c r="O2319" s="88"/>
      <c r="P2319" s="89"/>
      <c r="Q2319" s="62" t="n">
        <f aca="false">L2319*H2319*F2319</f>
        <v>0</v>
      </c>
      <c r="R2319" s="62" t="n">
        <f aca="false">R2318+Q2319</f>
        <v>431.3855</v>
      </c>
      <c r="S2319" s="1"/>
      <c r="T2319" s="1"/>
      <c r="U2319" s="1"/>
      <c r="V2319" s="1"/>
      <c r="W2319" s="1"/>
      <c r="X2319" s="1"/>
      <c r="Y2319" s="1"/>
    </row>
    <row r="2320" s="1" customFormat="true" ht="12.8" hidden="false" customHeight="false" outlineLevel="0" collapsed="false">
      <c r="A2320" s="93"/>
      <c r="B2320" s="93" t="s">
        <v>3477</v>
      </c>
      <c r="C2320" s="94" t="s">
        <v>3525</v>
      </c>
      <c r="D2320" s="245" t="s">
        <v>3526</v>
      </c>
      <c r="E2320" s="53" t="s">
        <v>3527</v>
      </c>
      <c r="F2320" s="53" t="n">
        <v>12</v>
      </c>
      <c r="G2320" s="54" t="n">
        <v>2.34</v>
      </c>
      <c r="H2320" s="90" t="n">
        <f aca="false">G2320*0.95</f>
        <v>2.223</v>
      </c>
      <c r="I2320" s="56" t="s">
        <v>3528</v>
      </c>
      <c r="J2320" s="56" t="s">
        <v>28</v>
      </c>
      <c r="K2320" s="309"/>
      <c r="L2320" s="58"/>
      <c r="M2320" s="58"/>
      <c r="N2320" s="59" t="n">
        <f aca="false">O2320*G2320</f>
        <v>0</v>
      </c>
      <c r="O2320" s="325" t="n">
        <f aca="false">M2320+L2320*F2320</f>
        <v>0</v>
      </c>
      <c r="P2320" s="326" t="s">
        <v>29</v>
      </c>
      <c r="Q2320" s="62" t="n">
        <f aca="false">L2320*H2320*F2320</f>
        <v>0</v>
      </c>
      <c r="R2320" s="62" t="n">
        <f aca="false">R2319+Q2320</f>
        <v>431.3855</v>
      </c>
    </row>
    <row r="2321" s="1" customFormat="true" ht="12.8" hidden="false" customHeight="false" outlineLevel="0" collapsed="false">
      <c r="A2321" s="93"/>
      <c r="B2321" s="93" t="s">
        <v>3477</v>
      </c>
      <c r="C2321" s="95" t="s">
        <v>3529</v>
      </c>
      <c r="D2321" s="96" t="s">
        <v>3530</v>
      </c>
      <c r="E2321" s="76" t="s">
        <v>3527</v>
      </c>
      <c r="F2321" s="76" t="n">
        <v>12</v>
      </c>
      <c r="G2321" s="77" t="n">
        <v>2.54</v>
      </c>
      <c r="H2321" s="92" t="n">
        <f aca="false">G2321*0.95</f>
        <v>2.413</v>
      </c>
      <c r="I2321" s="79" t="s">
        <v>3528</v>
      </c>
      <c r="J2321" s="79" t="s">
        <v>28</v>
      </c>
      <c r="K2321" s="313"/>
      <c r="L2321" s="81"/>
      <c r="M2321" s="81"/>
      <c r="N2321" s="82" t="n">
        <f aca="false">O2321*G2321</f>
        <v>0</v>
      </c>
      <c r="O2321" s="329" t="n">
        <f aca="false">M2321+L2321*F2321</f>
        <v>0</v>
      </c>
      <c r="P2321" s="330" t="s">
        <v>29</v>
      </c>
      <c r="Q2321" s="62" t="n">
        <f aca="false">L2321*H2321*F2321</f>
        <v>0</v>
      </c>
      <c r="R2321" s="62" t="n">
        <f aca="false">R2320+Q2321</f>
        <v>431.3855</v>
      </c>
    </row>
    <row r="2322" s="1" customFormat="true" ht="12.8" hidden="false" customHeight="false" outlineLevel="0" collapsed="false">
      <c r="A2322" s="93"/>
      <c r="B2322" s="93" t="s">
        <v>3477</v>
      </c>
      <c r="C2322" s="95" t="s">
        <v>3531</v>
      </c>
      <c r="D2322" s="96" t="s">
        <v>3532</v>
      </c>
      <c r="E2322" s="76" t="s">
        <v>3501</v>
      </c>
      <c r="F2322" s="76" t="n">
        <v>12</v>
      </c>
      <c r="G2322" s="77" t="n">
        <v>3.7</v>
      </c>
      <c r="H2322" s="92" t="n">
        <f aca="false">G2322*0.95</f>
        <v>3.515</v>
      </c>
      <c r="I2322" s="79" t="s">
        <v>3481</v>
      </c>
      <c r="J2322" s="79"/>
      <c r="K2322" s="313"/>
      <c r="L2322" s="104"/>
      <c r="M2322" s="104"/>
      <c r="N2322" s="82" t="n">
        <f aca="false">O2322*G2322</f>
        <v>0</v>
      </c>
      <c r="O2322" s="329" t="n">
        <f aca="false">M2322+L2322*F2322</f>
        <v>0</v>
      </c>
      <c r="P2322" s="330" t="s">
        <v>29</v>
      </c>
      <c r="Q2322" s="62" t="n">
        <f aca="false">L2322*H2322*F2322</f>
        <v>0</v>
      </c>
      <c r="R2322" s="62" t="n">
        <f aca="false">R2321+Q2322</f>
        <v>431.3855</v>
      </c>
    </row>
    <row r="2323" s="1" customFormat="true" ht="12.8" hidden="false" customHeight="false" outlineLevel="0" collapsed="false">
      <c r="A2323" s="93" t="s">
        <v>50</v>
      </c>
      <c r="B2323" s="93" t="s">
        <v>3477</v>
      </c>
      <c r="C2323" s="95" t="s">
        <v>3533</v>
      </c>
      <c r="D2323" s="96" t="s">
        <v>3534</v>
      </c>
      <c r="E2323" s="76" t="s">
        <v>576</v>
      </c>
      <c r="F2323" s="76" t="n">
        <v>1</v>
      </c>
      <c r="G2323" s="77" t="n">
        <v>94.74</v>
      </c>
      <c r="H2323" s="92" t="n">
        <f aca="false">G2323*0.95</f>
        <v>90.003</v>
      </c>
      <c r="I2323" s="79" t="s">
        <v>335</v>
      </c>
      <c r="J2323" s="79" t="s">
        <v>28</v>
      </c>
      <c r="K2323" s="313"/>
      <c r="L2323" s="104"/>
      <c r="M2323" s="104"/>
      <c r="N2323" s="82" t="n">
        <f aca="false">O2323*G2323</f>
        <v>0</v>
      </c>
      <c r="O2323" s="329" t="n">
        <f aca="false">M2323+L2323*F2323</f>
        <v>0</v>
      </c>
      <c r="P2323" s="330" t="s">
        <v>29</v>
      </c>
      <c r="Q2323" s="62" t="n">
        <f aca="false">L2323*H2323*F2323</f>
        <v>0</v>
      </c>
      <c r="R2323" s="62" t="n">
        <f aca="false">R2322+Q2323</f>
        <v>431.3855</v>
      </c>
    </row>
    <row r="2324" customFormat="false" ht="22.05" hidden="false" customHeight="false" outlineLevel="0" collapsed="false">
      <c r="A2324" s="48"/>
      <c r="B2324" s="48" t="s">
        <v>3477</v>
      </c>
      <c r="D2324" s="5" t="s">
        <v>3535</v>
      </c>
      <c r="E2324" s="85"/>
      <c r="F2324" s="85"/>
      <c r="G2324" s="85"/>
      <c r="H2324" s="86"/>
      <c r="I2324" s="85"/>
      <c r="J2324" s="85"/>
      <c r="K2324" s="85"/>
      <c r="L2324" s="88"/>
      <c r="M2324" s="88"/>
      <c r="O2324" s="88"/>
      <c r="P2324" s="89"/>
      <c r="Q2324" s="62" t="n">
        <f aca="false">L2324*H2324*F2324</f>
        <v>0</v>
      </c>
      <c r="R2324" s="62" t="n">
        <f aca="false">R2323+Q2324</f>
        <v>431.3855</v>
      </c>
      <c r="S2324" s="1"/>
      <c r="T2324" s="1"/>
      <c r="U2324" s="1"/>
      <c r="V2324" s="1"/>
      <c r="W2324" s="1"/>
      <c r="X2324" s="1"/>
      <c r="Y2324" s="1"/>
    </row>
    <row r="2325" s="1" customFormat="true" ht="12.8" hidden="false" customHeight="false" outlineLevel="0" collapsed="false">
      <c r="A2325" s="93"/>
      <c r="B2325" s="93" t="s">
        <v>3477</v>
      </c>
      <c r="C2325" s="94" t="s">
        <v>3536</v>
      </c>
      <c r="D2325" s="245" t="s">
        <v>3537</v>
      </c>
      <c r="E2325" s="53" t="s">
        <v>2255</v>
      </c>
      <c r="F2325" s="53" t="n">
        <v>8</v>
      </c>
      <c r="G2325" s="54" t="n">
        <v>2.91</v>
      </c>
      <c r="H2325" s="90" t="n">
        <f aca="false">G2325*0.95</f>
        <v>2.7645</v>
      </c>
      <c r="I2325" s="56" t="s">
        <v>3528</v>
      </c>
      <c r="J2325" s="56" t="s">
        <v>28</v>
      </c>
      <c r="K2325" s="309"/>
      <c r="L2325" s="58"/>
      <c r="M2325" s="58"/>
      <c r="N2325" s="59" t="n">
        <f aca="false">O2325*G2325</f>
        <v>0</v>
      </c>
      <c r="O2325" s="325" t="n">
        <f aca="false">M2325+L2325*F2325</f>
        <v>0</v>
      </c>
      <c r="P2325" s="326" t="s">
        <v>29</v>
      </c>
      <c r="Q2325" s="62" t="n">
        <f aca="false">L2325*H2325*F2325</f>
        <v>0</v>
      </c>
      <c r="R2325" s="62" t="n">
        <f aca="false">R2324+Q2325</f>
        <v>431.3855</v>
      </c>
    </row>
    <row r="2326" s="1" customFormat="true" ht="12.8" hidden="false" customHeight="false" outlineLevel="0" collapsed="false">
      <c r="A2326" s="93"/>
      <c r="B2326" s="93" t="s">
        <v>3477</v>
      </c>
      <c r="C2326" s="135" t="s">
        <v>3538</v>
      </c>
      <c r="D2326" s="215" t="s">
        <v>3539</v>
      </c>
      <c r="E2326" s="65" t="s">
        <v>2255</v>
      </c>
      <c r="F2326" s="65" t="n">
        <v>8</v>
      </c>
      <c r="G2326" s="66" t="n">
        <v>2.73</v>
      </c>
      <c r="H2326" s="91" t="n">
        <f aca="false">G2326*0.95</f>
        <v>2.5935</v>
      </c>
      <c r="I2326" s="68" t="s">
        <v>3528</v>
      </c>
      <c r="J2326" s="68" t="s">
        <v>28</v>
      </c>
      <c r="K2326" s="310"/>
      <c r="L2326" s="70"/>
      <c r="M2326" s="70"/>
      <c r="N2326" s="71" t="n">
        <f aca="false">O2326*G2326</f>
        <v>0</v>
      </c>
      <c r="O2326" s="327" t="n">
        <f aca="false">M2326+L2326*F2326</f>
        <v>0</v>
      </c>
      <c r="P2326" s="328" t="s">
        <v>29</v>
      </c>
      <c r="Q2326" s="62" t="n">
        <f aca="false">L2326*H2326*F2326</f>
        <v>0</v>
      </c>
      <c r="R2326" s="62" t="n">
        <f aca="false">R2325+Q2326</f>
        <v>431.3855</v>
      </c>
    </row>
    <row r="2327" s="1" customFormat="true" ht="12.8" hidden="false" customHeight="false" outlineLevel="0" collapsed="false">
      <c r="A2327" s="93"/>
      <c r="B2327" s="93" t="s">
        <v>3477</v>
      </c>
      <c r="C2327" s="95" t="s">
        <v>3540</v>
      </c>
      <c r="D2327" s="96" t="s">
        <v>3541</v>
      </c>
      <c r="E2327" s="76" t="s">
        <v>2255</v>
      </c>
      <c r="F2327" s="76" t="n">
        <v>8</v>
      </c>
      <c r="G2327" s="77" t="n">
        <v>2.83</v>
      </c>
      <c r="H2327" s="92" t="n">
        <f aca="false">G2327*0.95</f>
        <v>2.6885</v>
      </c>
      <c r="I2327" s="79" t="s">
        <v>3528</v>
      </c>
      <c r="J2327" s="79" t="s">
        <v>28</v>
      </c>
      <c r="K2327" s="313"/>
      <c r="L2327" s="81"/>
      <c r="M2327" s="81"/>
      <c r="N2327" s="82" t="n">
        <f aca="false">O2327*G2327</f>
        <v>0</v>
      </c>
      <c r="O2327" s="329" t="n">
        <f aca="false">M2327+L2327*F2327</f>
        <v>0</v>
      </c>
      <c r="P2327" s="330" t="s">
        <v>29</v>
      </c>
      <c r="Q2327" s="62" t="n">
        <f aca="false">L2327*H2327*F2327</f>
        <v>0</v>
      </c>
      <c r="R2327" s="62" t="n">
        <f aca="false">R2326+Q2327</f>
        <v>431.3855</v>
      </c>
    </row>
    <row r="2328" s="1" customFormat="true" ht="12.8" hidden="false" customHeight="false" outlineLevel="0" collapsed="false">
      <c r="A2328" s="93"/>
      <c r="B2328" s="93" t="s">
        <v>3477</v>
      </c>
      <c r="C2328" s="94" t="s">
        <v>3542</v>
      </c>
      <c r="D2328" s="245" t="s">
        <v>3543</v>
      </c>
      <c r="E2328" s="53" t="s">
        <v>3527</v>
      </c>
      <c r="F2328" s="53" t="n">
        <v>12</v>
      </c>
      <c r="G2328" s="54" t="n">
        <v>2.51</v>
      </c>
      <c r="H2328" s="90" t="n">
        <f aca="false">G2328*0.95</f>
        <v>2.3845</v>
      </c>
      <c r="I2328" s="56" t="s">
        <v>3528</v>
      </c>
      <c r="J2328" s="56" t="s">
        <v>28</v>
      </c>
      <c r="K2328" s="309"/>
      <c r="L2328" s="58"/>
      <c r="M2328" s="58"/>
      <c r="N2328" s="59" t="n">
        <f aca="false">O2328*G2328</f>
        <v>0</v>
      </c>
      <c r="O2328" s="325" t="n">
        <f aca="false">M2328+L2328*F2328</f>
        <v>0</v>
      </c>
      <c r="P2328" s="326" t="s">
        <v>29</v>
      </c>
      <c r="Q2328" s="62" t="n">
        <f aca="false">L2328*H2328*F2328</f>
        <v>0</v>
      </c>
      <c r="R2328" s="62" t="n">
        <f aca="false">R2327+Q2328</f>
        <v>431.3855</v>
      </c>
    </row>
    <row r="2329" s="1" customFormat="true" ht="12.8" hidden="false" customHeight="false" outlineLevel="0" collapsed="false">
      <c r="A2329" s="93"/>
      <c r="B2329" s="93" t="s">
        <v>3477</v>
      </c>
      <c r="C2329" s="135" t="s">
        <v>3544</v>
      </c>
      <c r="D2329" s="215" t="s">
        <v>3545</v>
      </c>
      <c r="E2329" s="65" t="s">
        <v>3527</v>
      </c>
      <c r="F2329" s="65" t="n">
        <v>12</v>
      </c>
      <c r="G2329" s="66" t="n">
        <v>2.51</v>
      </c>
      <c r="H2329" s="91" t="n">
        <f aca="false">G2329*0.95</f>
        <v>2.3845</v>
      </c>
      <c r="I2329" s="68" t="s">
        <v>3528</v>
      </c>
      <c r="J2329" s="68" t="s">
        <v>28</v>
      </c>
      <c r="K2329" s="310"/>
      <c r="L2329" s="70"/>
      <c r="M2329" s="70"/>
      <c r="N2329" s="71" t="n">
        <f aca="false">O2329*G2329</f>
        <v>0</v>
      </c>
      <c r="O2329" s="327" t="n">
        <f aca="false">M2329+L2329*F2329</f>
        <v>0</v>
      </c>
      <c r="P2329" s="328" t="s">
        <v>29</v>
      </c>
      <c r="Q2329" s="62" t="n">
        <f aca="false">L2329*H2329*F2329</f>
        <v>0</v>
      </c>
      <c r="R2329" s="62" t="n">
        <f aca="false">R2328+Q2329</f>
        <v>431.3855</v>
      </c>
    </row>
    <row r="2330" s="1" customFormat="true" ht="12.8" hidden="false" customHeight="false" outlineLevel="0" collapsed="false">
      <c r="A2330" s="93"/>
      <c r="B2330" s="93" t="s">
        <v>3477</v>
      </c>
      <c r="C2330" s="95" t="s">
        <v>3546</v>
      </c>
      <c r="D2330" s="96" t="s">
        <v>3547</v>
      </c>
      <c r="E2330" s="76" t="s">
        <v>3527</v>
      </c>
      <c r="F2330" s="76" t="n">
        <v>12</v>
      </c>
      <c r="G2330" s="77" t="n">
        <v>2.51</v>
      </c>
      <c r="H2330" s="92" t="n">
        <f aca="false">G2330*0.95</f>
        <v>2.3845</v>
      </c>
      <c r="I2330" s="79" t="s">
        <v>3528</v>
      </c>
      <c r="J2330" s="79" t="s">
        <v>28</v>
      </c>
      <c r="K2330" s="313"/>
      <c r="L2330" s="81"/>
      <c r="M2330" s="81"/>
      <c r="N2330" s="82" t="n">
        <f aca="false">O2330*G2330</f>
        <v>0</v>
      </c>
      <c r="O2330" s="329" t="n">
        <f aca="false">M2330+L2330*F2330</f>
        <v>0</v>
      </c>
      <c r="P2330" s="330" t="s">
        <v>29</v>
      </c>
      <c r="Q2330" s="62" t="n">
        <f aca="false">L2330*H2330*F2330</f>
        <v>0</v>
      </c>
      <c r="R2330" s="62" t="n">
        <f aca="false">R2329+Q2330</f>
        <v>431.3855</v>
      </c>
    </row>
    <row r="2331" customFormat="false" ht="22.05" hidden="false" customHeight="false" outlineLevel="0" collapsed="false">
      <c r="A2331" s="48" t="s">
        <v>50</v>
      </c>
      <c r="B2331" s="48" t="s">
        <v>3477</v>
      </c>
      <c r="D2331" s="5" t="s">
        <v>3548</v>
      </c>
      <c r="E2331" s="85"/>
      <c r="F2331" s="85"/>
      <c r="G2331" s="85"/>
      <c r="H2331" s="86"/>
      <c r="I2331" s="85"/>
      <c r="J2331" s="85"/>
      <c r="K2331" s="85"/>
      <c r="L2331" s="88"/>
      <c r="M2331" s="88"/>
      <c r="O2331" s="88"/>
      <c r="P2331" s="89"/>
      <c r="Q2331" s="62" t="n">
        <f aca="false">L2331*H2331*F2331</f>
        <v>0</v>
      </c>
      <c r="R2331" s="62" t="n">
        <f aca="false">R2330+Q2331</f>
        <v>431.3855</v>
      </c>
      <c r="S2331" s="1"/>
      <c r="T2331" s="1"/>
      <c r="U2331" s="1"/>
      <c r="V2331" s="1"/>
      <c r="W2331" s="1"/>
      <c r="X2331" s="1"/>
      <c r="Y2331" s="1"/>
    </row>
    <row r="2332" s="1" customFormat="true" ht="12.8" hidden="false" customHeight="false" outlineLevel="0" collapsed="false">
      <c r="A2332" s="93"/>
      <c r="B2332" s="93" t="s">
        <v>3477</v>
      </c>
      <c r="C2332" s="94" t="s">
        <v>3549</v>
      </c>
      <c r="D2332" s="245" t="s">
        <v>3550</v>
      </c>
      <c r="E2332" s="53" t="s">
        <v>2246</v>
      </c>
      <c r="F2332" s="53" t="n">
        <v>6</v>
      </c>
      <c r="G2332" s="54" t="n">
        <v>1.85</v>
      </c>
      <c r="H2332" s="90" t="n">
        <f aca="false">G2332*0.95</f>
        <v>1.7575</v>
      </c>
      <c r="I2332" s="56" t="s">
        <v>2324</v>
      </c>
      <c r="J2332" s="56"/>
      <c r="K2332" s="309"/>
      <c r="L2332" s="58"/>
      <c r="M2332" s="58"/>
      <c r="N2332" s="59" t="n">
        <f aca="false">O2332*G2332</f>
        <v>0</v>
      </c>
      <c r="O2332" s="325" t="n">
        <f aca="false">M2332+L2332*F2332</f>
        <v>0</v>
      </c>
      <c r="P2332" s="326" t="s">
        <v>29</v>
      </c>
      <c r="Q2332" s="62" t="n">
        <f aca="false">L2332*H2332*F2332</f>
        <v>0</v>
      </c>
      <c r="R2332" s="62" t="n">
        <f aca="false">R2331+Q2332</f>
        <v>431.3855</v>
      </c>
    </row>
    <row r="2333" s="1" customFormat="true" ht="12.8" hidden="false" customHeight="false" outlineLevel="0" collapsed="false">
      <c r="A2333" s="93" t="s">
        <v>50</v>
      </c>
      <c r="B2333" s="93" t="s">
        <v>3477</v>
      </c>
      <c r="C2333" s="95" t="s">
        <v>3551</v>
      </c>
      <c r="D2333" s="96" t="s">
        <v>3550</v>
      </c>
      <c r="E2333" s="247" t="s">
        <v>2535</v>
      </c>
      <c r="F2333" s="76" t="n">
        <v>1</v>
      </c>
      <c r="G2333" s="77" t="n">
        <v>12.9</v>
      </c>
      <c r="H2333" s="92" t="n">
        <f aca="false">G2333*0.95</f>
        <v>12.255</v>
      </c>
      <c r="I2333" s="79" t="s">
        <v>2324</v>
      </c>
      <c r="J2333" s="79"/>
      <c r="K2333" s="313"/>
      <c r="L2333" s="81"/>
      <c r="M2333" s="81"/>
      <c r="N2333" s="82" t="n">
        <f aca="false">O2333*G2333</f>
        <v>0</v>
      </c>
      <c r="O2333" s="329" t="n">
        <f aca="false">M2333+L2333*F2333</f>
        <v>0</v>
      </c>
      <c r="P2333" s="330" t="s">
        <v>29</v>
      </c>
      <c r="Q2333" s="62" t="n">
        <f aca="false">L2333*H2333*F2333</f>
        <v>0</v>
      </c>
      <c r="R2333" s="62" t="n">
        <f aca="false">R2332+Q2333</f>
        <v>431.3855</v>
      </c>
    </row>
    <row r="2334" customFormat="false" ht="22.05" hidden="false" customHeight="false" outlineLevel="0" collapsed="false">
      <c r="A2334" s="48"/>
      <c r="B2334" s="48" t="s">
        <v>3477</v>
      </c>
      <c r="D2334" s="5" t="s">
        <v>3552</v>
      </c>
      <c r="E2334" s="85"/>
      <c r="F2334" s="85"/>
      <c r="G2334" s="85"/>
      <c r="H2334" s="86"/>
      <c r="I2334" s="85"/>
      <c r="J2334" s="85"/>
      <c r="K2334" s="85"/>
      <c r="L2334" s="88"/>
      <c r="M2334" s="88"/>
      <c r="O2334" s="88"/>
      <c r="P2334" s="89"/>
      <c r="Q2334" s="62" t="n">
        <f aca="false">L2334*H2334*F2334</f>
        <v>0</v>
      </c>
      <c r="R2334" s="62" t="n">
        <f aca="false">R2333+Q2334</f>
        <v>431.3855</v>
      </c>
      <c r="S2334" s="1"/>
      <c r="T2334" s="1"/>
      <c r="U2334" s="1"/>
      <c r="V2334" s="1"/>
      <c r="W2334" s="1"/>
      <c r="X2334" s="1"/>
      <c r="Y2334" s="1"/>
    </row>
    <row r="2335" s="1" customFormat="true" ht="12.8" hidden="false" customHeight="false" outlineLevel="0" collapsed="false">
      <c r="A2335" s="93"/>
      <c r="B2335" s="93" t="s">
        <v>3477</v>
      </c>
      <c r="C2335" s="94" t="s">
        <v>3553</v>
      </c>
      <c r="D2335" s="245" t="s">
        <v>3554</v>
      </c>
      <c r="E2335" s="53" t="s">
        <v>3555</v>
      </c>
      <c r="F2335" s="53" t="n">
        <v>6</v>
      </c>
      <c r="G2335" s="54" t="n">
        <v>2.95</v>
      </c>
      <c r="H2335" s="90" t="n">
        <f aca="false">G2335*0.95</f>
        <v>2.8025</v>
      </c>
      <c r="I2335" s="56" t="s">
        <v>84</v>
      </c>
      <c r="J2335" s="56" t="s">
        <v>28</v>
      </c>
      <c r="K2335" s="309"/>
      <c r="L2335" s="58"/>
      <c r="M2335" s="58"/>
      <c r="N2335" s="59" t="n">
        <f aca="false">O2335*G2335</f>
        <v>0</v>
      </c>
      <c r="O2335" s="325" t="n">
        <f aca="false">M2335+L2335*F2335</f>
        <v>0</v>
      </c>
      <c r="P2335" s="326" t="s">
        <v>29</v>
      </c>
      <c r="Q2335" s="62" t="n">
        <f aca="false">L2335*H2335*F2335</f>
        <v>0</v>
      </c>
      <c r="R2335" s="62" t="n">
        <f aca="false">R2334+Q2335</f>
        <v>431.3855</v>
      </c>
    </row>
    <row r="2336" s="1" customFormat="true" ht="12.8" hidden="false" customHeight="false" outlineLevel="0" collapsed="false">
      <c r="A2336" s="93"/>
      <c r="B2336" s="93" t="s">
        <v>3477</v>
      </c>
      <c r="C2336" s="135" t="s">
        <v>3556</v>
      </c>
      <c r="D2336" s="215" t="s">
        <v>3557</v>
      </c>
      <c r="E2336" s="65" t="s">
        <v>3558</v>
      </c>
      <c r="F2336" s="65" t="n">
        <v>9</v>
      </c>
      <c r="G2336" s="66" t="n">
        <v>3.91</v>
      </c>
      <c r="H2336" s="91" t="n">
        <f aca="false">G2336*0.95</f>
        <v>3.7145</v>
      </c>
      <c r="I2336" s="68" t="s">
        <v>84</v>
      </c>
      <c r="J2336" s="68" t="s">
        <v>28</v>
      </c>
      <c r="K2336" s="310"/>
      <c r="L2336" s="70"/>
      <c r="M2336" s="70"/>
      <c r="N2336" s="71" t="n">
        <f aca="false">O2336*G2336</f>
        <v>0</v>
      </c>
      <c r="O2336" s="327" t="n">
        <f aca="false">M2336+L2336*F2336</f>
        <v>0</v>
      </c>
      <c r="P2336" s="328" t="s">
        <v>29</v>
      </c>
      <c r="Q2336" s="62" t="n">
        <f aca="false">L2336*H2336*F2336</f>
        <v>0</v>
      </c>
      <c r="R2336" s="62" t="n">
        <f aca="false">R2335+Q2336</f>
        <v>431.3855</v>
      </c>
    </row>
    <row r="2337" s="1" customFormat="true" ht="12.8" hidden="false" customHeight="false" outlineLevel="0" collapsed="false">
      <c r="A2337" s="93"/>
      <c r="B2337" s="93" t="s">
        <v>3477</v>
      </c>
      <c r="C2337" s="95" t="s">
        <v>3559</v>
      </c>
      <c r="D2337" s="96" t="s">
        <v>3560</v>
      </c>
      <c r="E2337" s="76" t="s">
        <v>3561</v>
      </c>
      <c r="F2337" s="76" t="n">
        <v>12</v>
      </c>
      <c r="G2337" s="77" t="n">
        <v>2.46</v>
      </c>
      <c r="H2337" s="92" t="n">
        <f aca="false">G2337*0.95</f>
        <v>2.337</v>
      </c>
      <c r="I2337" s="79" t="s">
        <v>84</v>
      </c>
      <c r="J2337" s="79" t="s">
        <v>28</v>
      </c>
      <c r="K2337" s="313"/>
      <c r="L2337" s="81"/>
      <c r="M2337" s="81"/>
      <c r="N2337" s="82" t="n">
        <f aca="false">O2337*G2337</f>
        <v>0</v>
      </c>
      <c r="O2337" s="329" t="n">
        <f aca="false">M2337+L2337*F2337</f>
        <v>0</v>
      </c>
      <c r="P2337" s="330" t="s">
        <v>29</v>
      </c>
      <c r="Q2337" s="62" t="n">
        <f aca="false">L2337*H2337*F2337</f>
        <v>0</v>
      </c>
      <c r="R2337" s="62" t="n">
        <f aca="false">R2336+Q2337</f>
        <v>431.3855</v>
      </c>
    </row>
    <row r="2338" customFormat="false" ht="13.8" hidden="false" customHeight="false" outlineLevel="0" collapsed="false">
      <c r="A2338" s="48"/>
      <c r="B2338" s="48"/>
      <c r="Q2338" s="62" t="n">
        <f aca="false">L2338*H2338*F2338</f>
        <v>0</v>
      </c>
      <c r="R2338" s="62" t="n">
        <f aca="false">R2337+Q2338</f>
        <v>431.3855</v>
      </c>
      <c r="S2338" s="1"/>
      <c r="T2338" s="1"/>
      <c r="U2338" s="1"/>
      <c r="V2338" s="1"/>
      <c r="W2338" s="1"/>
      <c r="X2338" s="1"/>
      <c r="Y2338" s="1"/>
    </row>
    <row r="2339" customFormat="false" ht="13.8" hidden="false" customHeight="false" outlineLevel="0" collapsed="false">
      <c r="A2339" s="48"/>
      <c r="B2339" s="48"/>
      <c r="Q2339" s="62" t="n">
        <f aca="false">L2339*H2339*F2339</f>
        <v>0</v>
      </c>
      <c r="R2339" s="62" t="n">
        <f aca="false">R2338+Q2339</f>
        <v>431.3855</v>
      </c>
      <c r="S2339" s="1"/>
      <c r="T2339" s="1"/>
      <c r="U2339" s="1"/>
      <c r="V2339" s="1"/>
      <c r="W2339" s="1"/>
      <c r="X2339" s="1"/>
      <c r="Y2339" s="1"/>
    </row>
    <row r="2340" customFormat="false" ht="13.8" hidden="false" customHeight="false" outlineLevel="0" collapsed="false">
      <c r="A2340" s="48"/>
      <c r="B2340" s="48"/>
      <c r="Q2340" s="62" t="n">
        <f aca="false">L2340*H2340*F2340</f>
        <v>0</v>
      </c>
      <c r="R2340" s="62" t="n">
        <f aca="false">R2339+Q2340</f>
        <v>431.3855</v>
      </c>
      <c r="S2340" s="1"/>
      <c r="T2340" s="1"/>
      <c r="U2340" s="1"/>
      <c r="V2340" s="1"/>
      <c r="W2340" s="1"/>
      <c r="X2340" s="1"/>
      <c r="Y2340" s="1"/>
    </row>
    <row r="2341" customFormat="false" ht="13.8" hidden="false" customHeight="false" outlineLevel="0" collapsed="false">
      <c r="A2341" s="48"/>
      <c r="B2341" s="48"/>
      <c r="Q2341" s="62" t="n">
        <f aca="false">L2341*H2341*F2341</f>
        <v>0</v>
      </c>
      <c r="R2341" s="62" t="n">
        <f aca="false">R2340+Q2341</f>
        <v>431.3855</v>
      </c>
      <c r="S2341" s="1"/>
      <c r="T2341" s="1"/>
      <c r="U2341" s="1"/>
      <c r="V2341" s="1"/>
      <c r="W2341" s="1"/>
      <c r="X2341" s="1"/>
      <c r="Y2341" s="1"/>
    </row>
    <row r="2342" customFormat="false" ht="13.8" hidden="false" customHeight="false" outlineLevel="0" collapsed="false">
      <c r="A2342" s="48"/>
      <c r="B2342" s="48"/>
      <c r="Q2342" s="62" t="n">
        <f aca="false">L2342*H2342*F2342</f>
        <v>0</v>
      </c>
      <c r="R2342" s="62" t="n">
        <f aca="false">R2341+Q2342</f>
        <v>431.3855</v>
      </c>
      <c r="S2342" s="1"/>
      <c r="T2342" s="1"/>
      <c r="U2342" s="1"/>
      <c r="V2342" s="1"/>
      <c r="W2342" s="1"/>
      <c r="X2342" s="1"/>
      <c r="Y2342" s="1"/>
    </row>
    <row r="2343" customFormat="false" ht="13.8" hidden="false" customHeight="false" outlineLevel="0" collapsed="false">
      <c r="A2343" s="48"/>
      <c r="B2343" s="48"/>
      <c r="Q2343" s="62" t="n">
        <f aca="false">L2343*H2343*F2343</f>
        <v>0</v>
      </c>
      <c r="R2343" s="62" t="n">
        <f aca="false">R2342+Q2343</f>
        <v>431.3855</v>
      </c>
      <c r="S2343" s="1"/>
      <c r="T2343" s="1"/>
      <c r="U2343" s="1"/>
      <c r="V2343" s="1"/>
      <c r="W2343" s="1"/>
      <c r="X2343" s="1"/>
      <c r="Y2343" s="1"/>
    </row>
    <row r="2344" customFormat="false" ht="13.8" hidden="false" customHeight="false" outlineLevel="0" collapsed="false">
      <c r="A2344" s="48"/>
      <c r="B2344" s="48"/>
      <c r="Q2344" s="62" t="n">
        <f aca="false">L2344*H2344*F2344</f>
        <v>0</v>
      </c>
      <c r="R2344" s="62" t="n">
        <f aca="false">R2343+Q2344</f>
        <v>431.3855</v>
      </c>
      <c r="S2344" s="1"/>
      <c r="T2344" s="1"/>
      <c r="U2344" s="1"/>
      <c r="V2344" s="1"/>
      <c r="W2344" s="1"/>
      <c r="X2344" s="1"/>
      <c r="Y2344" s="1"/>
    </row>
    <row r="2345" customFormat="false" ht="13.8" hidden="false" customHeight="false" outlineLevel="0" collapsed="false">
      <c r="A2345" s="48"/>
      <c r="B2345" s="48"/>
      <c r="Q2345" s="62" t="n">
        <f aca="false">L2345*H2345*F2345</f>
        <v>0</v>
      </c>
      <c r="R2345" s="62" t="n">
        <f aca="false">R2344+Q2345</f>
        <v>431.3855</v>
      </c>
      <c r="S2345" s="1"/>
      <c r="T2345" s="1"/>
      <c r="U2345" s="1"/>
      <c r="V2345" s="1"/>
      <c r="W2345" s="1"/>
      <c r="X2345" s="1"/>
      <c r="Y2345" s="1"/>
    </row>
    <row r="2346" customFormat="false" ht="13.8" hidden="false" customHeight="false" outlineLevel="0" collapsed="false">
      <c r="A2346" s="48"/>
      <c r="B2346" s="48"/>
      <c r="Q2346" s="62" t="n">
        <f aca="false">L2346*H2346*F2346</f>
        <v>0</v>
      </c>
      <c r="R2346" s="62" t="n">
        <f aca="false">R2345+Q2346</f>
        <v>431.3855</v>
      </c>
      <c r="S2346" s="1"/>
      <c r="T2346" s="1"/>
      <c r="U2346" s="1"/>
      <c r="V2346" s="1"/>
      <c r="W2346" s="1"/>
      <c r="X2346" s="1"/>
      <c r="Y2346" s="1"/>
    </row>
    <row r="2347" customFormat="false" ht="13.8" hidden="false" customHeight="false" outlineLevel="0" collapsed="false">
      <c r="A2347" s="48"/>
      <c r="B2347" s="48"/>
      <c r="Q2347" s="62" t="n">
        <f aca="false">L2347*H2347*F2347</f>
        <v>0</v>
      </c>
      <c r="R2347" s="62" t="n">
        <f aca="false">R2346+Q2347</f>
        <v>431.3855</v>
      </c>
      <c r="S2347" s="1"/>
      <c r="T2347" s="1"/>
      <c r="U2347" s="1"/>
      <c r="V2347" s="1"/>
      <c r="W2347" s="1"/>
      <c r="X2347" s="1"/>
      <c r="Y2347" s="1"/>
    </row>
    <row r="2348" customFormat="false" ht="33.85" hidden="false" customHeight="false" outlineLevel="0" collapsed="false">
      <c r="A2348" s="48"/>
      <c r="B2348" s="48" t="s">
        <v>3562</v>
      </c>
      <c r="D2348" s="33" t="s">
        <v>3562</v>
      </c>
      <c r="E2348" s="33"/>
      <c r="F2348" s="33"/>
      <c r="G2348" s="33"/>
      <c r="H2348" s="33"/>
      <c r="I2348" s="33"/>
      <c r="J2348" s="33"/>
      <c r="K2348" s="33"/>
      <c r="Q2348" s="62" t="n">
        <f aca="false">L2348*H2348*F2348</f>
        <v>0</v>
      </c>
      <c r="R2348" s="62" t="n">
        <f aca="false">R2347+Q2348</f>
        <v>431.3855</v>
      </c>
      <c r="S2348" s="1"/>
      <c r="T2348" s="1"/>
      <c r="U2348" s="1"/>
      <c r="V2348" s="1"/>
      <c r="W2348" s="1"/>
      <c r="X2348" s="1"/>
      <c r="Y2348" s="1"/>
    </row>
    <row r="2349" customFormat="false" ht="13.8" hidden="false" customHeight="true" outlineLevel="0" collapsed="false">
      <c r="A2349" s="117"/>
      <c r="B2349" s="117"/>
      <c r="C2349" s="7"/>
      <c r="D2349" s="7"/>
      <c r="E2349" s="34" t="s">
        <v>4</v>
      </c>
      <c r="F2349" s="35" t="s">
        <v>5</v>
      </c>
      <c r="G2349" s="36" t="s">
        <v>6</v>
      </c>
      <c r="H2349" s="37" t="s">
        <v>7</v>
      </c>
      <c r="I2349" s="38" t="s">
        <v>8</v>
      </c>
      <c r="J2349" s="39" t="s">
        <v>9</v>
      </c>
      <c r="K2349" s="264" t="s">
        <v>10</v>
      </c>
      <c r="L2349" s="41" t="s">
        <v>11</v>
      </c>
      <c r="M2349" s="41"/>
      <c r="N2349" s="41"/>
      <c r="O2349" s="41"/>
      <c r="P2349" s="41"/>
      <c r="Q2349" s="62"/>
      <c r="R2349" s="62" t="n">
        <f aca="false">R2348+Q2349</f>
        <v>431.3855</v>
      </c>
      <c r="S2349" s="1"/>
      <c r="T2349" s="1"/>
      <c r="U2349" s="1"/>
      <c r="V2349" s="1"/>
      <c r="W2349" s="1"/>
      <c r="X2349" s="1"/>
      <c r="Y2349" s="1"/>
    </row>
    <row r="2350" customFormat="false" ht="14.25" hidden="false" customHeight="true" outlineLevel="0" collapsed="false">
      <c r="A2350" s="48"/>
      <c r="B2350" s="48"/>
      <c r="C2350" s="43" t="s">
        <v>14</v>
      </c>
      <c r="D2350" s="43" t="s">
        <v>15</v>
      </c>
      <c r="E2350" s="34"/>
      <c r="F2350" s="35"/>
      <c r="G2350" s="36"/>
      <c r="H2350" s="37"/>
      <c r="I2350" s="38"/>
      <c r="J2350" s="39"/>
      <c r="K2350" s="264"/>
      <c r="L2350" s="210" t="s">
        <v>16</v>
      </c>
      <c r="M2350" s="210"/>
      <c r="N2350" s="45" t="s">
        <v>17</v>
      </c>
      <c r="O2350" s="46" t="s">
        <v>18</v>
      </c>
      <c r="P2350" s="47" t="s">
        <v>19</v>
      </c>
      <c r="Q2350" s="62"/>
      <c r="R2350" s="62" t="n">
        <f aca="false">R2349+Q2350</f>
        <v>431.3855</v>
      </c>
      <c r="S2350" s="1"/>
      <c r="T2350" s="1"/>
      <c r="U2350" s="1"/>
      <c r="V2350" s="1"/>
      <c r="W2350" s="1"/>
      <c r="X2350" s="1"/>
      <c r="Y2350" s="1"/>
    </row>
    <row r="2351" customFormat="false" ht="13.8" hidden="false" customHeight="false" outlineLevel="0" collapsed="false">
      <c r="A2351" s="48"/>
      <c r="B2351" s="48"/>
      <c r="C2351" s="43"/>
      <c r="D2351" s="43"/>
      <c r="E2351" s="34"/>
      <c r="F2351" s="35"/>
      <c r="G2351" s="36"/>
      <c r="H2351" s="37"/>
      <c r="I2351" s="38"/>
      <c r="J2351" s="39"/>
      <c r="K2351" s="264"/>
      <c r="L2351" s="210"/>
      <c r="M2351" s="210"/>
      <c r="N2351" s="45"/>
      <c r="O2351" s="46"/>
      <c r="P2351" s="47"/>
      <c r="Q2351" s="62" t="n">
        <f aca="false">L2351*H2351*F2351</f>
        <v>0</v>
      </c>
      <c r="R2351" s="62" t="n">
        <f aca="false">R2350+Q2351</f>
        <v>431.3855</v>
      </c>
      <c r="S2351" s="1"/>
      <c r="T2351" s="1"/>
      <c r="U2351" s="1"/>
      <c r="V2351" s="1"/>
      <c r="W2351" s="1"/>
      <c r="X2351" s="1"/>
      <c r="Y2351" s="1"/>
    </row>
    <row r="2352" customFormat="false" ht="22.05" hidden="false" customHeight="false" outlineLevel="0" collapsed="false">
      <c r="A2352" s="48"/>
      <c r="B2352" s="48" t="s">
        <v>3562</v>
      </c>
      <c r="D2352" s="5" t="s">
        <v>3563</v>
      </c>
      <c r="E2352" s="5"/>
      <c r="F2352" s="5"/>
      <c r="G2352" s="5"/>
      <c r="H2352" s="206"/>
      <c r="I2352" s="5"/>
      <c r="J2352" s="5"/>
      <c r="K2352" s="5"/>
      <c r="L2352" s="5"/>
      <c r="M2352" s="5"/>
      <c r="N2352" s="5"/>
      <c r="O2352" s="5"/>
      <c r="P2352" s="5"/>
      <c r="Q2352" s="62" t="n">
        <f aca="false">L2352*H2352*F2352</f>
        <v>0</v>
      </c>
      <c r="R2352" s="62" t="n">
        <f aca="false">R2351+Q2352</f>
        <v>431.3855</v>
      </c>
      <c r="S2352" s="1"/>
      <c r="T2352" s="1"/>
      <c r="U2352" s="1"/>
      <c r="V2352" s="1"/>
      <c r="W2352" s="1"/>
      <c r="X2352" s="1"/>
      <c r="Y2352" s="1"/>
    </row>
    <row r="2353" s="1" customFormat="true" ht="12.8" hidden="false" customHeight="false" outlineLevel="0" collapsed="false">
      <c r="A2353" s="93"/>
      <c r="B2353" s="93" t="s">
        <v>3562</v>
      </c>
      <c r="C2353" s="94" t="s">
        <v>3564</v>
      </c>
      <c r="D2353" s="245" t="s">
        <v>3565</v>
      </c>
      <c r="E2353" s="53" t="s">
        <v>2327</v>
      </c>
      <c r="F2353" s="53" t="n">
        <v>6</v>
      </c>
      <c r="G2353" s="54" t="n">
        <v>2.33</v>
      </c>
      <c r="H2353" s="90" t="n">
        <f aca="false">G2353*0.95</f>
        <v>2.2135</v>
      </c>
      <c r="I2353" s="56" t="s">
        <v>2546</v>
      </c>
      <c r="J2353" s="56" t="s">
        <v>28</v>
      </c>
      <c r="K2353" s="309"/>
      <c r="L2353" s="58" t="n">
        <v>2</v>
      </c>
      <c r="M2353" s="58"/>
      <c r="N2353" s="59" t="n">
        <f aca="false">O2353*G2353</f>
        <v>27.96</v>
      </c>
      <c r="O2353" s="325" t="n">
        <f aca="false">M2353+L2353*F2353</f>
        <v>12</v>
      </c>
      <c r="P2353" s="326" t="s">
        <v>29</v>
      </c>
      <c r="Q2353" s="62" t="n">
        <f aca="false">L2353*H2353*F2353</f>
        <v>26.562</v>
      </c>
      <c r="R2353" s="62" t="n">
        <f aca="false">R2352+Q2353</f>
        <v>457.9475</v>
      </c>
    </row>
    <row r="2354" s="1" customFormat="true" ht="12.8" hidden="false" customHeight="false" outlineLevel="0" collapsed="false">
      <c r="A2354" s="93"/>
      <c r="B2354" s="93" t="s">
        <v>3562</v>
      </c>
      <c r="C2354" s="135" t="s">
        <v>3566</v>
      </c>
      <c r="D2354" s="215" t="s">
        <v>3567</v>
      </c>
      <c r="E2354" s="65" t="s">
        <v>2327</v>
      </c>
      <c r="F2354" s="65" t="n">
        <v>6</v>
      </c>
      <c r="G2354" s="66" t="n">
        <v>2.4</v>
      </c>
      <c r="H2354" s="91" t="n">
        <f aca="false">G2354*0.95</f>
        <v>2.28</v>
      </c>
      <c r="I2354" s="68" t="s">
        <v>2546</v>
      </c>
      <c r="J2354" s="68" t="s">
        <v>28</v>
      </c>
      <c r="K2354" s="310"/>
      <c r="L2354" s="70"/>
      <c r="M2354" s="70"/>
      <c r="N2354" s="71" t="n">
        <f aca="false">O2354*G2354</f>
        <v>0</v>
      </c>
      <c r="O2354" s="327" t="n">
        <f aca="false">M2354+L2354*F2354</f>
        <v>0</v>
      </c>
      <c r="P2354" s="328" t="s">
        <v>29</v>
      </c>
      <c r="Q2354" s="62" t="n">
        <f aca="false">L2354*H2354*F2354</f>
        <v>0</v>
      </c>
      <c r="R2354" s="62" t="n">
        <f aca="false">R2353+Q2354</f>
        <v>457.9475</v>
      </c>
    </row>
    <row r="2355" s="1" customFormat="true" ht="12.8" hidden="false" customHeight="false" outlineLevel="0" collapsed="false">
      <c r="A2355" s="93"/>
      <c r="B2355" s="93" t="s">
        <v>3562</v>
      </c>
      <c r="C2355" s="135" t="s">
        <v>3568</v>
      </c>
      <c r="D2355" s="215" t="s">
        <v>3569</v>
      </c>
      <c r="E2355" s="65" t="s">
        <v>2327</v>
      </c>
      <c r="F2355" s="65" t="n">
        <v>6</v>
      </c>
      <c r="G2355" s="66" t="n">
        <v>3.45</v>
      </c>
      <c r="H2355" s="91" t="n">
        <f aca="false">G2355*0.95</f>
        <v>3.2775</v>
      </c>
      <c r="I2355" s="68" t="s">
        <v>2546</v>
      </c>
      <c r="J2355" s="68" t="s">
        <v>28</v>
      </c>
      <c r="K2355" s="310"/>
      <c r="L2355" s="70"/>
      <c r="M2355" s="70"/>
      <c r="N2355" s="71" t="n">
        <f aca="false">O2355*G2355</f>
        <v>0</v>
      </c>
      <c r="O2355" s="327" t="n">
        <f aca="false">M2355+L2355*F2355</f>
        <v>0</v>
      </c>
      <c r="P2355" s="328" t="s">
        <v>29</v>
      </c>
      <c r="Q2355" s="62" t="n">
        <f aca="false">L2355*H2355*F2355</f>
        <v>0</v>
      </c>
      <c r="R2355" s="62" t="n">
        <f aca="false">R2354+Q2355</f>
        <v>457.9475</v>
      </c>
    </row>
    <row r="2356" s="1" customFormat="true" ht="12.8" hidden="false" customHeight="false" outlineLevel="0" collapsed="false">
      <c r="A2356" s="93"/>
      <c r="B2356" s="93" t="s">
        <v>3562</v>
      </c>
      <c r="C2356" s="135" t="s">
        <v>3570</v>
      </c>
      <c r="D2356" s="215" t="s">
        <v>3571</v>
      </c>
      <c r="E2356" s="65" t="s">
        <v>2327</v>
      </c>
      <c r="F2356" s="65" t="n">
        <v>6</v>
      </c>
      <c r="G2356" s="66" t="n">
        <v>3.6</v>
      </c>
      <c r="H2356" s="91" t="n">
        <f aca="false">G2356*0.95</f>
        <v>3.42</v>
      </c>
      <c r="I2356" s="68" t="s">
        <v>2546</v>
      </c>
      <c r="J2356" s="68" t="s">
        <v>28</v>
      </c>
      <c r="K2356" s="310"/>
      <c r="L2356" s="70"/>
      <c r="M2356" s="70"/>
      <c r="N2356" s="71" t="n">
        <f aca="false">O2356*G2356</f>
        <v>0</v>
      </c>
      <c r="O2356" s="327" t="n">
        <f aca="false">M2356+L2356*F2356</f>
        <v>0</v>
      </c>
      <c r="P2356" s="328" t="s">
        <v>29</v>
      </c>
      <c r="Q2356" s="62" t="n">
        <f aca="false">L2356*H2356*F2356</f>
        <v>0</v>
      </c>
      <c r="R2356" s="62" t="n">
        <f aca="false">R2355+Q2356</f>
        <v>457.9475</v>
      </c>
    </row>
    <row r="2357" s="1" customFormat="true" ht="12.8" hidden="false" customHeight="false" outlineLevel="0" collapsed="false">
      <c r="A2357" s="93"/>
      <c r="B2357" s="93" t="s">
        <v>3562</v>
      </c>
      <c r="C2357" s="95" t="s">
        <v>3572</v>
      </c>
      <c r="D2357" s="96" t="s">
        <v>3573</v>
      </c>
      <c r="E2357" s="76" t="s">
        <v>2327</v>
      </c>
      <c r="F2357" s="76" t="n">
        <v>6</v>
      </c>
      <c r="G2357" s="77" t="n">
        <v>3.6</v>
      </c>
      <c r="H2357" s="92" t="n">
        <f aca="false">G2357*0.95</f>
        <v>3.42</v>
      </c>
      <c r="I2357" s="79" t="s">
        <v>2546</v>
      </c>
      <c r="J2357" s="79" t="s">
        <v>28</v>
      </c>
      <c r="K2357" s="313"/>
      <c r="L2357" s="81"/>
      <c r="M2357" s="81"/>
      <c r="N2357" s="82" t="n">
        <f aca="false">O2357*G2357</f>
        <v>0</v>
      </c>
      <c r="O2357" s="329" t="n">
        <f aca="false">M2357+L2357*F2357</f>
        <v>0</v>
      </c>
      <c r="P2357" s="330" t="s">
        <v>29</v>
      </c>
      <c r="Q2357" s="62" t="n">
        <f aca="false">L2357*H2357*F2357</f>
        <v>0</v>
      </c>
      <c r="R2357" s="62" t="n">
        <f aca="false">R2356+Q2357</f>
        <v>457.9475</v>
      </c>
    </row>
    <row r="2358" s="1" customFormat="true" ht="12.8" hidden="false" customHeight="false" outlineLevel="0" collapsed="false">
      <c r="A2358" s="93"/>
      <c r="B2358" s="93" t="s">
        <v>3562</v>
      </c>
      <c r="C2358" s="95" t="s">
        <v>3574</v>
      </c>
      <c r="D2358" s="96" t="s">
        <v>3575</v>
      </c>
      <c r="E2358" s="76" t="s">
        <v>2327</v>
      </c>
      <c r="F2358" s="76" t="n">
        <v>6</v>
      </c>
      <c r="G2358" s="77" t="n">
        <v>2.64</v>
      </c>
      <c r="H2358" s="92" t="n">
        <f aca="false">G2358*0.95</f>
        <v>2.508</v>
      </c>
      <c r="I2358" s="79" t="s">
        <v>2546</v>
      </c>
      <c r="J2358" s="79" t="s">
        <v>28</v>
      </c>
      <c r="K2358" s="313"/>
      <c r="L2358" s="104"/>
      <c r="M2358" s="104"/>
      <c r="N2358" s="82" t="n">
        <f aca="false">O2358*G2358</f>
        <v>0</v>
      </c>
      <c r="O2358" s="329" t="n">
        <f aca="false">M2358+L2358*F2358</f>
        <v>0</v>
      </c>
      <c r="P2358" s="330" t="s">
        <v>29</v>
      </c>
      <c r="Q2358" s="62" t="n">
        <f aca="false">L2358*H2358*F2358</f>
        <v>0</v>
      </c>
      <c r="R2358" s="62" t="n">
        <f aca="false">R2357+Q2358</f>
        <v>457.9475</v>
      </c>
    </row>
    <row r="2359" customFormat="false" ht="22.05" hidden="false" customHeight="false" outlineLevel="0" collapsed="false">
      <c r="A2359" s="48"/>
      <c r="B2359" s="48" t="s">
        <v>3562</v>
      </c>
      <c r="D2359" s="5" t="s">
        <v>3576</v>
      </c>
      <c r="E2359" s="85"/>
      <c r="F2359" s="85"/>
      <c r="G2359" s="85"/>
      <c r="H2359" s="86"/>
      <c r="I2359" s="85"/>
      <c r="J2359" s="85"/>
      <c r="K2359" s="85"/>
      <c r="L2359" s="88"/>
      <c r="M2359" s="88"/>
      <c r="O2359" s="88"/>
      <c r="P2359" s="89"/>
      <c r="Q2359" s="62" t="n">
        <f aca="false">L2359*H2359*F2359</f>
        <v>0</v>
      </c>
      <c r="R2359" s="62" t="n">
        <f aca="false">R2358+Q2359</f>
        <v>457.9475</v>
      </c>
      <c r="S2359" s="1"/>
      <c r="T2359" s="1"/>
      <c r="U2359" s="1"/>
      <c r="V2359" s="1"/>
      <c r="W2359" s="1"/>
      <c r="X2359" s="1"/>
      <c r="Y2359" s="1"/>
    </row>
    <row r="2360" s="1" customFormat="true" ht="12.8" hidden="false" customHeight="false" outlineLevel="0" collapsed="false">
      <c r="A2360" s="93"/>
      <c r="B2360" s="93" t="s">
        <v>3562</v>
      </c>
      <c r="C2360" s="94" t="s">
        <v>3577</v>
      </c>
      <c r="D2360" s="245" t="s">
        <v>3578</v>
      </c>
      <c r="E2360" s="53" t="s">
        <v>3579</v>
      </c>
      <c r="F2360" s="53" t="n">
        <v>12</v>
      </c>
      <c r="G2360" s="54" t="n">
        <v>2.65</v>
      </c>
      <c r="H2360" s="90" t="n">
        <f aca="false">G2360*0.95</f>
        <v>2.5175</v>
      </c>
      <c r="I2360" s="56" t="s">
        <v>2546</v>
      </c>
      <c r="J2360" s="56" t="s">
        <v>28</v>
      </c>
      <c r="K2360" s="309"/>
      <c r="L2360" s="58"/>
      <c r="M2360" s="58"/>
      <c r="N2360" s="59" t="n">
        <f aca="false">O2360*G2360</f>
        <v>0</v>
      </c>
      <c r="O2360" s="325" t="n">
        <f aca="false">M2360+L2360*F2360</f>
        <v>0</v>
      </c>
      <c r="P2360" s="326" t="s">
        <v>29</v>
      </c>
      <c r="Q2360" s="62" t="n">
        <f aca="false">L2360*H2360*F2360</f>
        <v>0</v>
      </c>
      <c r="R2360" s="62" t="n">
        <f aca="false">R2359+Q2360</f>
        <v>457.9475</v>
      </c>
    </row>
    <row r="2361" s="1" customFormat="true" ht="12.8" hidden="false" customHeight="false" outlineLevel="0" collapsed="false">
      <c r="A2361" s="93"/>
      <c r="B2361" s="93" t="s">
        <v>3562</v>
      </c>
      <c r="C2361" s="95" t="s">
        <v>3580</v>
      </c>
      <c r="D2361" s="96" t="s">
        <v>3581</v>
      </c>
      <c r="E2361" s="76" t="s">
        <v>3579</v>
      </c>
      <c r="F2361" s="76" t="n">
        <v>12</v>
      </c>
      <c r="G2361" s="77" t="n">
        <v>2.65</v>
      </c>
      <c r="H2361" s="92" t="n">
        <f aca="false">G2361*0.95</f>
        <v>2.5175</v>
      </c>
      <c r="I2361" s="79" t="s">
        <v>2546</v>
      </c>
      <c r="J2361" s="79" t="s">
        <v>28</v>
      </c>
      <c r="K2361" s="313"/>
      <c r="L2361" s="81"/>
      <c r="M2361" s="81"/>
      <c r="N2361" s="82" t="n">
        <f aca="false">O2361*G2361</f>
        <v>0</v>
      </c>
      <c r="O2361" s="329" t="n">
        <f aca="false">M2361+L2361*F2361</f>
        <v>0</v>
      </c>
      <c r="P2361" s="330" t="s">
        <v>29</v>
      </c>
      <c r="Q2361" s="62" t="n">
        <f aca="false">L2361*H2361*F2361</f>
        <v>0</v>
      </c>
      <c r="R2361" s="62" t="n">
        <f aca="false">R2360+Q2361</f>
        <v>457.9475</v>
      </c>
    </row>
    <row r="2362" customFormat="false" ht="22.05" hidden="false" customHeight="false" outlineLevel="0" collapsed="false">
      <c r="A2362" s="48" t="s">
        <v>50</v>
      </c>
      <c r="B2362" s="48" t="s">
        <v>3562</v>
      </c>
      <c r="D2362" s="5" t="s">
        <v>3582</v>
      </c>
      <c r="E2362" s="5"/>
      <c r="F2362" s="5"/>
      <c r="G2362" s="5"/>
      <c r="H2362" s="206"/>
      <c r="I2362" s="5"/>
      <c r="J2362" s="5"/>
      <c r="K2362" s="5"/>
      <c r="L2362" s="5"/>
      <c r="M2362" s="5"/>
      <c r="N2362" s="5"/>
      <c r="O2362" s="5"/>
      <c r="P2362" s="5"/>
      <c r="Q2362" s="62" t="n">
        <f aca="false">L2362*H2362*F2362</f>
        <v>0</v>
      </c>
      <c r="R2362" s="62" t="n">
        <f aca="false">R2361+Q2362</f>
        <v>457.9475</v>
      </c>
      <c r="S2362" s="1"/>
      <c r="T2362" s="1"/>
      <c r="U2362" s="1"/>
      <c r="V2362" s="1"/>
      <c r="W2362" s="1"/>
      <c r="X2362" s="1"/>
      <c r="Y2362" s="1"/>
    </row>
    <row r="2363" s="1" customFormat="true" ht="12.8" hidden="false" customHeight="false" outlineLevel="0" collapsed="false">
      <c r="A2363" s="93" t="s">
        <v>50</v>
      </c>
      <c r="B2363" s="93" t="s">
        <v>3562</v>
      </c>
      <c r="C2363" s="94" t="s">
        <v>3583</v>
      </c>
      <c r="D2363" s="52" t="s">
        <v>3565</v>
      </c>
      <c r="E2363" s="53" t="s">
        <v>2297</v>
      </c>
      <c r="F2363" s="53" t="n">
        <v>1</v>
      </c>
      <c r="G2363" s="54" t="n">
        <v>21.7</v>
      </c>
      <c r="H2363" s="90" t="n">
        <f aca="false">G2363*0.95</f>
        <v>20.615</v>
      </c>
      <c r="I2363" s="56" t="s">
        <v>2546</v>
      </c>
      <c r="J2363" s="56" t="s">
        <v>28</v>
      </c>
      <c r="K2363" s="266"/>
      <c r="L2363" s="58"/>
      <c r="M2363" s="58"/>
      <c r="N2363" s="59" t="n">
        <f aca="false">O2363*G2363</f>
        <v>0</v>
      </c>
      <c r="O2363" s="325" t="n">
        <f aca="false">M2363+L2363*F2363</f>
        <v>0</v>
      </c>
      <c r="P2363" s="326" t="s">
        <v>29</v>
      </c>
      <c r="Q2363" s="62" t="n">
        <f aca="false">L2363*H2363*F2363</f>
        <v>0</v>
      </c>
      <c r="R2363" s="62" t="n">
        <f aca="false">R2362+Q2363</f>
        <v>457.9475</v>
      </c>
    </row>
    <row r="2364" s="1" customFormat="true" ht="12.8" hidden="false" customHeight="false" outlineLevel="0" collapsed="false">
      <c r="A2364" s="93" t="s">
        <v>50</v>
      </c>
      <c r="B2364" s="93" t="s">
        <v>3562</v>
      </c>
      <c r="C2364" s="135" t="s">
        <v>3584</v>
      </c>
      <c r="D2364" s="64" t="s">
        <v>3567</v>
      </c>
      <c r="E2364" s="65" t="s">
        <v>3585</v>
      </c>
      <c r="F2364" s="65" t="n">
        <v>1</v>
      </c>
      <c r="G2364" s="66" t="n">
        <v>22.5</v>
      </c>
      <c r="H2364" s="91" t="n">
        <f aca="false">G2364*0.95</f>
        <v>21.375</v>
      </c>
      <c r="I2364" s="68" t="s">
        <v>2546</v>
      </c>
      <c r="J2364" s="68" t="s">
        <v>28</v>
      </c>
      <c r="K2364" s="296"/>
      <c r="L2364" s="70"/>
      <c r="M2364" s="70"/>
      <c r="N2364" s="71" t="n">
        <f aca="false">O2364*G2364</f>
        <v>0</v>
      </c>
      <c r="O2364" s="327" t="n">
        <f aca="false">M2364+L2364*F2364</f>
        <v>0</v>
      </c>
      <c r="P2364" s="328" t="s">
        <v>29</v>
      </c>
      <c r="Q2364" s="62" t="n">
        <f aca="false">L2364*H2364*F2364</f>
        <v>0</v>
      </c>
      <c r="R2364" s="62" t="n">
        <f aca="false">R2363+Q2364</f>
        <v>457.9475</v>
      </c>
    </row>
    <row r="2365" s="1" customFormat="true" ht="12.8" hidden="false" customHeight="false" outlineLevel="0" collapsed="false">
      <c r="A2365" s="93" t="s">
        <v>50</v>
      </c>
      <c r="B2365" s="93" t="s">
        <v>3562</v>
      </c>
      <c r="C2365" s="135" t="s">
        <v>3586</v>
      </c>
      <c r="D2365" s="75" t="s">
        <v>3569</v>
      </c>
      <c r="E2365" s="65" t="s">
        <v>2297</v>
      </c>
      <c r="F2365" s="65" t="n">
        <v>1</v>
      </c>
      <c r="G2365" s="66" t="n">
        <v>39</v>
      </c>
      <c r="H2365" s="91" t="n">
        <f aca="false">G2365*0.95</f>
        <v>37.05</v>
      </c>
      <c r="I2365" s="68" t="s">
        <v>2546</v>
      </c>
      <c r="J2365" s="68" t="s">
        <v>28</v>
      </c>
      <c r="K2365" s="296"/>
      <c r="L2365" s="81"/>
      <c r="M2365" s="81"/>
      <c r="N2365" s="71" t="n">
        <f aca="false">O2365*G2365</f>
        <v>0</v>
      </c>
      <c r="O2365" s="327" t="n">
        <f aca="false">M2365+L2365*F2365</f>
        <v>0</v>
      </c>
      <c r="P2365" s="328" t="s">
        <v>29</v>
      </c>
      <c r="Q2365" s="62" t="n">
        <f aca="false">L2365*H2365*F2365</f>
        <v>0</v>
      </c>
      <c r="R2365" s="62" t="n">
        <f aca="false">R2364+Q2365</f>
        <v>457.9475</v>
      </c>
    </row>
    <row r="2366" s="1" customFormat="true" ht="12.8" hidden="false" customHeight="false" outlineLevel="0" collapsed="false">
      <c r="A2366" s="93" t="s">
        <v>50</v>
      </c>
      <c r="B2366" s="93" t="s">
        <v>3562</v>
      </c>
      <c r="C2366" s="142" t="s">
        <v>3587</v>
      </c>
      <c r="D2366" s="98" t="s">
        <v>3588</v>
      </c>
      <c r="E2366" s="99" t="s">
        <v>2297</v>
      </c>
      <c r="F2366" s="99" t="n">
        <v>1</v>
      </c>
      <c r="G2366" s="100" t="n">
        <v>25</v>
      </c>
      <c r="H2366" s="101" t="n">
        <f aca="false">G2366*0.95</f>
        <v>23.75</v>
      </c>
      <c r="I2366" s="102" t="s">
        <v>2546</v>
      </c>
      <c r="J2366" s="102" t="s">
        <v>28</v>
      </c>
      <c r="K2366" s="454"/>
      <c r="L2366" s="104"/>
      <c r="M2366" s="104"/>
      <c r="N2366" s="105" t="n">
        <f aca="false">O2366*G2366</f>
        <v>0</v>
      </c>
      <c r="O2366" s="204" t="n">
        <f aca="false">M2366+L2366*F2366</f>
        <v>0</v>
      </c>
      <c r="P2366" s="331" t="s">
        <v>29</v>
      </c>
      <c r="Q2366" s="62" t="n">
        <f aca="false">L2366*H2366*F2366</f>
        <v>0</v>
      </c>
      <c r="R2366" s="62" t="n">
        <f aca="false">R2365+Q2366</f>
        <v>457.9475</v>
      </c>
    </row>
    <row r="2367" customFormat="false" ht="22.05" hidden="false" customHeight="false" outlineLevel="0" collapsed="false">
      <c r="A2367" s="48" t="s">
        <v>50</v>
      </c>
      <c r="B2367" s="48" t="s">
        <v>3562</v>
      </c>
      <c r="D2367" s="5" t="s">
        <v>3589</v>
      </c>
      <c r="E2367" s="85"/>
      <c r="F2367" s="85"/>
      <c r="G2367" s="85"/>
      <c r="H2367" s="86"/>
      <c r="I2367" s="85"/>
      <c r="J2367" s="85"/>
      <c r="K2367" s="85"/>
      <c r="L2367" s="88"/>
      <c r="M2367" s="88"/>
      <c r="O2367" s="88"/>
      <c r="P2367" s="89"/>
      <c r="Q2367" s="62" t="n">
        <f aca="false">L2367*H2367*F2367</f>
        <v>0</v>
      </c>
      <c r="R2367" s="62" t="n">
        <f aca="false">R2366+Q2367</f>
        <v>457.9475</v>
      </c>
      <c r="S2367" s="1"/>
      <c r="T2367" s="1"/>
      <c r="U2367" s="1"/>
      <c r="V2367" s="1"/>
      <c r="W2367" s="1"/>
      <c r="X2367" s="1"/>
      <c r="Y2367" s="1"/>
    </row>
    <row r="2368" s="1" customFormat="true" ht="12.8" hidden="false" customHeight="false" outlineLevel="0" collapsed="false">
      <c r="A2368" s="93" t="s">
        <v>50</v>
      </c>
      <c r="B2368" s="93" t="s">
        <v>3562</v>
      </c>
      <c r="C2368" s="94" t="s">
        <v>3590</v>
      </c>
      <c r="D2368" s="52" t="s">
        <v>3578</v>
      </c>
      <c r="E2368" s="53" t="s">
        <v>2219</v>
      </c>
      <c r="F2368" s="53" t="n">
        <v>1</v>
      </c>
      <c r="G2368" s="54" t="n">
        <v>16</v>
      </c>
      <c r="H2368" s="90" t="n">
        <f aca="false">G2368*0.95</f>
        <v>15.2</v>
      </c>
      <c r="I2368" s="56" t="s">
        <v>2546</v>
      </c>
      <c r="J2368" s="56" t="s">
        <v>28</v>
      </c>
      <c r="K2368" s="309"/>
      <c r="L2368" s="58"/>
      <c r="M2368" s="58"/>
      <c r="N2368" s="59" t="n">
        <f aca="false">O2368*G2368</f>
        <v>0</v>
      </c>
      <c r="O2368" s="325" t="n">
        <f aca="false">M2368+L2368*F2368</f>
        <v>0</v>
      </c>
      <c r="P2368" s="326" t="s">
        <v>29</v>
      </c>
      <c r="Q2368" s="62" t="n">
        <f aca="false">L2368*H2368*F2368</f>
        <v>0</v>
      </c>
      <c r="R2368" s="62" t="n">
        <f aca="false">R2367+Q2368</f>
        <v>457.9475</v>
      </c>
    </row>
    <row r="2369" s="1" customFormat="true" ht="12.8" hidden="false" customHeight="false" outlineLevel="0" collapsed="false">
      <c r="A2369" s="93" t="s">
        <v>50</v>
      </c>
      <c r="B2369" s="93" t="s">
        <v>3562</v>
      </c>
      <c r="C2369" s="95" t="s">
        <v>3591</v>
      </c>
      <c r="D2369" s="75" t="s">
        <v>3581</v>
      </c>
      <c r="E2369" s="76" t="s">
        <v>2219</v>
      </c>
      <c r="F2369" s="76" t="n">
        <v>1</v>
      </c>
      <c r="G2369" s="77" t="n">
        <v>16</v>
      </c>
      <c r="H2369" s="92" t="n">
        <f aca="false">G2369*0.95</f>
        <v>15.2</v>
      </c>
      <c r="I2369" s="79" t="s">
        <v>2546</v>
      </c>
      <c r="J2369" s="79" t="s">
        <v>28</v>
      </c>
      <c r="K2369" s="313"/>
      <c r="L2369" s="81"/>
      <c r="M2369" s="81"/>
      <c r="N2369" s="82" t="n">
        <f aca="false">O2369*G2369</f>
        <v>0</v>
      </c>
      <c r="O2369" s="329" t="n">
        <f aca="false">M2369+L2369*F2369</f>
        <v>0</v>
      </c>
      <c r="P2369" s="330" t="s">
        <v>29</v>
      </c>
      <c r="Q2369" s="62" t="n">
        <f aca="false">L2369*H2369*F2369</f>
        <v>0</v>
      </c>
      <c r="R2369" s="62" t="n">
        <f aca="false">R2368+Q2369</f>
        <v>457.9475</v>
      </c>
    </row>
    <row r="2370" s="1" customFormat="true" ht="12.8" hidden="false" customHeight="false" outlineLevel="0" collapsed="false">
      <c r="A2370" s="93" t="s">
        <v>50</v>
      </c>
      <c r="B2370" s="93" t="s">
        <v>3562</v>
      </c>
      <c r="C2370" s="94" t="s">
        <v>3592</v>
      </c>
      <c r="D2370" s="52" t="s">
        <v>3581</v>
      </c>
      <c r="E2370" s="53" t="s">
        <v>576</v>
      </c>
      <c r="F2370" s="53" t="n">
        <v>1</v>
      </c>
      <c r="G2370" s="54" t="n">
        <v>71.58</v>
      </c>
      <c r="H2370" s="90" t="n">
        <f aca="false">G2370*0.95</f>
        <v>68.001</v>
      </c>
      <c r="I2370" s="56" t="s">
        <v>2546</v>
      </c>
      <c r="J2370" s="56" t="s">
        <v>28</v>
      </c>
      <c r="K2370" s="266"/>
      <c r="L2370" s="58"/>
      <c r="M2370" s="58"/>
      <c r="N2370" s="59" t="n">
        <f aca="false">O2370*G2370</f>
        <v>0</v>
      </c>
      <c r="O2370" s="325" t="n">
        <f aca="false">M2370+L2370*F2370</f>
        <v>0</v>
      </c>
      <c r="P2370" s="326" t="s">
        <v>29</v>
      </c>
      <c r="Q2370" s="62" t="n">
        <f aca="false">L2370*H2370*F2370</f>
        <v>0</v>
      </c>
      <c r="R2370" s="62" t="n">
        <f aca="false">R2369+Q2370</f>
        <v>457.9475</v>
      </c>
    </row>
    <row r="2371" s="1" customFormat="true" ht="12.8" hidden="false" customHeight="false" outlineLevel="0" collapsed="false">
      <c r="A2371" s="93" t="s">
        <v>50</v>
      </c>
      <c r="B2371" s="93" t="s">
        <v>3562</v>
      </c>
      <c r="C2371" s="95" t="s">
        <v>3593</v>
      </c>
      <c r="D2371" s="75" t="s">
        <v>3594</v>
      </c>
      <c r="E2371" s="76" t="s">
        <v>576</v>
      </c>
      <c r="F2371" s="76" t="n">
        <v>1</v>
      </c>
      <c r="G2371" s="77" t="n">
        <v>71.58</v>
      </c>
      <c r="H2371" s="92" t="n">
        <f aca="false">G2371*0.95</f>
        <v>68.001</v>
      </c>
      <c r="I2371" s="79" t="s">
        <v>2546</v>
      </c>
      <c r="J2371" s="79" t="s">
        <v>28</v>
      </c>
      <c r="K2371" s="311"/>
      <c r="L2371" s="81"/>
      <c r="M2371" s="81"/>
      <c r="N2371" s="82" t="n">
        <f aca="false">O2371*G2371</f>
        <v>0</v>
      </c>
      <c r="O2371" s="329" t="n">
        <f aca="false">M2371+L2371*F2371</f>
        <v>0</v>
      </c>
      <c r="P2371" s="330" t="s">
        <v>29</v>
      </c>
      <c r="Q2371" s="62" t="n">
        <f aca="false">L2371*H2371*F2371</f>
        <v>0</v>
      </c>
      <c r="R2371" s="62" t="n">
        <f aca="false">R2370+Q2371</f>
        <v>457.9475</v>
      </c>
    </row>
    <row r="2372" customFormat="false" ht="13.8" hidden="false" customHeight="false" outlineLevel="0" collapsed="false">
      <c r="A2372" s="48"/>
      <c r="B2372" s="48"/>
      <c r="Q2372" s="62" t="n">
        <f aca="false">L2372*H2372*F2372</f>
        <v>0</v>
      </c>
      <c r="R2372" s="62" t="n">
        <f aca="false">R2371+Q2372</f>
        <v>457.9475</v>
      </c>
      <c r="S2372" s="1"/>
      <c r="T2372" s="1"/>
      <c r="U2372" s="1"/>
      <c r="V2372" s="1"/>
      <c r="W2372" s="1"/>
      <c r="X2372" s="1"/>
      <c r="Y2372" s="1"/>
    </row>
    <row r="2373" customFormat="false" ht="33.85" hidden="false" customHeight="false" outlineLevel="0" collapsed="false">
      <c r="A2373" s="48"/>
      <c r="B2373" s="48" t="s">
        <v>3595</v>
      </c>
      <c r="D2373" s="33" t="s">
        <v>3595</v>
      </c>
      <c r="E2373" s="33"/>
      <c r="F2373" s="33"/>
      <c r="G2373" s="33"/>
      <c r="H2373" s="33"/>
      <c r="I2373" s="33"/>
      <c r="J2373" s="33"/>
      <c r="K2373" s="33"/>
      <c r="Q2373" s="62" t="n">
        <f aca="false">L2373*H2373*F2373</f>
        <v>0</v>
      </c>
      <c r="R2373" s="62" t="n">
        <f aca="false">R2372+Q2373</f>
        <v>457.9475</v>
      </c>
      <c r="S2373" s="1"/>
      <c r="T2373" s="1"/>
      <c r="U2373" s="1"/>
      <c r="V2373" s="1"/>
      <c r="W2373" s="1"/>
      <c r="X2373" s="1"/>
      <c r="Y2373" s="1"/>
    </row>
    <row r="2374" customFormat="false" ht="13.8" hidden="false" customHeight="true" outlineLevel="0" collapsed="false">
      <c r="A2374" s="117"/>
      <c r="B2374" s="117"/>
      <c r="C2374" s="7"/>
      <c r="D2374" s="7"/>
      <c r="E2374" s="34" t="s">
        <v>4</v>
      </c>
      <c r="F2374" s="35" t="s">
        <v>5</v>
      </c>
      <c r="G2374" s="36" t="s">
        <v>6</v>
      </c>
      <c r="H2374" s="37" t="s">
        <v>7</v>
      </c>
      <c r="I2374" s="38" t="s">
        <v>8</v>
      </c>
      <c r="J2374" s="39" t="s">
        <v>9</v>
      </c>
      <c r="K2374" s="264" t="s">
        <v>10</v>
      </c>
      <c r="L2374" s="41" t="s">
        <v>11</v>
      </c>
      <c r="M2374" s="41"/>
      <c r="N2374" s="41"/>
      <c r="O2374" s="41"/>
      <c r="P2374" s="41"/>
      <c r="Q2374" s="62"/>
      <c r="R2374" s="62" t="n">
        <f aca="false">R2373+Q2374</f>
        <v>457.9475</v>
      </c>
      <c r="S2374" s="1"/>
      <c r="T2374" s="1"/>
      <c r="U2374" s="1"/>
      <c r="V2374" s="1"/>
      <c r="W2374" s="1"/>
      <c r="X2374" s="1"/>
      <c r="Y2374" s="1"/>
    </row>
    <row r="2375" customFormat="false" ht="14.25" hidden="false" customHeight="true" outlineLevel="0" collapsed="false">
      <c r="A2375" s="48"/>
      <c r="B2375" s="48"/>
      <c r="C2375" s="43" t="s">
        <v>14</v>
      </c>
      <c r="D2375" s="43" t="s">
        <v>15</v>
      </c>
      <c r="E2375" s="34"/>
      <c r="F2375" s="35"/>
      <c r="G2375" s="36"/>
      <c r="H2375" s="37"/>
      <c r="I2375" s="38"/>
      <c r="J2375" s="39"/>
      <c r="K2375" s="264"/>
      <c r="L2375" s="210" t="s">
        <v>16</v>
      </c>
      <c r="M2375" s="210"/>
      <c r="N2375" s="45" t="s">
        <v>17</v>
      </c>
      <c r="O2375" s="46" t="s">
        <v>18</v>
      </c>
      <c r="P2375" s="47" t="s">
        <v>19</v>
      </c>
      <c r="Q2375" s="62"/>
      <c r="R2375" s="62" t="n">
        <f aca="false">R2374+Q2375</f>
        <v>457.9475</v>
      </c>
      <c r="S2375" s="1"/>
      <c r="T2375" s="1"/>
      <c r="U2375" s="1"/>
      <c r="V2375" s="1"/>
      <c r="W2375" s="1"/>
      <c r="X2375" s="1"/>
      <c r="Y2375" s="1"/>
    </row>
    <row r="2376" customFormat="false" ht="13.8" hidden="false" customHeight="false" outlineLevel="0" collapsed="false">
      <c r="A2376" s="48"/>
      <c r="B2376" s="48"/>
      <c r="C2376" s="43"/>
      <c r="D2376" s="43"/>
      <c r="E2376" s="34"/>
      <c r="F2376" s="35"/>
      <c r="G2376" s="36"/>
      <c r="H2376" s="37"/>
      <c r="I2376" s="38"/>
      <c r="J2376" s="39"/>
      <c r="K2376" s="264"/>
      <c r="L2376" s="210"/>
      <c r="M2376" s="210"/>
      <c r="N2376" s="45"/>
      <c r="O2376" s="46"/>
      <c r="P2376" s="47"/>
      <c r="Q2376" s="62" t="n">
        <f aca="false">L2376*H2376*F2376</f>
        <v>0</v>
      </c>
      <c r="R2376" s="62" t="n">
        <f aca="false">R2375+Q2376</f>
        <v>457.9475</v>
      </c>
      <c r="S2376" s="1"/>
      <c r="T2376" s="1"/>
      <c r="U2376" s="1"/>
      <c r="V2376" s="1"/>
      <c r="W2376" s="1"/>
      <c r="X2376" s="1"/>
      <c r="Y2376" s="1"/>
    </row>
    <row r="2377" customFormat="false" ht="22.05" hidden="false" customHeight="false" outlineLevel="0" collapsed="false">
      <c r="A2377" s="48"/>
      <c r="B2377" s="48" t="s">
        <v>3595</v>
      </c>
      <c r="D2377" s="5" t="s">
        <v>3596</v>
      </c>
      <c r="E2377" s="5"/>
      <c r="F2377" s="5"/>
      <c r="G2377" s="5"/>
      <c r="H2377" s="206"/>
      <c r="I2377" s="5"/>
      <c r="J2377" s="5"/>
      <c r="K2377" s="5"/>
      <c r="L2377" s="5"/>
      <c r="M2377" s="5"/>
      <c r="N2377" s="5"/>
      <c r="O2377" s="5"/>
      <c r="P2377" s="5"/>
      <c r="Q2377" s="62" t="n">
        <f aca="false">L2377*H2377*F2377</f>
        <v>0</v>
      </c>
      <c r="R2377" s="62" t="n">
        <f aca="false">R2376+Q2377</f>
        <v>457.9475</v>
      </c>
      <c r="S2377" s="1"/>
      <c r="T2377" s="1"/>
      <c r="U2377" s="1"/>
      <c r="V2377" s="1"/>
      <c r="W2377" s="1"/>
      <c r="X2377" s="1"/>
      <c r="Y2377" s="1"/>
    </row>
    <row r="2378" s="1" customFormat="true" ht="12.8" hidden="false" customHeight="false" outlineLevel="0" collapsed="false">
      <c r="A2378" s="93"/>
      <c r="B2378" s="93" t="s">
        <v>3595</v>
      </c>
      <c r="C2378" s="94" t="s">
        <v>3597</v>
      </c>
      <c r="D2378" s="245" t="s">
        <v>3598</v>
      </c>
      <c r="E2378" s="53" t="s">
        <v>3599</v>
      </c>
      <c r="F2378" s="53" t="n">
        <v>6</v>
      </c>
      <c r="G2378" s="54" t="n">
        <v>2.9</v>
      </c>
      <c r="H2378" s="90" t="n">
        <f aca="false">G2378*0.95</f>
        <v>2.755</v>
      </c>
      <c r="I2378" s="56" t="s">
        <v>2546</v>
      </c>
      <c r="J2378" s="56" t="s">
        <v>28</v>
      </c>
      <c r="K2378" s="266"/>
      <c r="L2378" s="58"/>
      <c r="M2378" s="58"/>
      <c r="N2378" s="59" t="n">
        <f aca="false">O2378*G2378</f>
        <v>0</v>
      </c>
      <c r="O2378" s="325" t="n">
        <f aca="false">M2378+L2378*F2378</f>
        <v>0</v>
      </c>
      <c r="P2378" s="326" t="s">
        <v>29</v>
      </c>
      <c r="Q2378" s="62" t="n">
        <f aca="false">L2378*H2378*F2378</f>
        <v>0</v>
      </c>
      <c r="R2378" s="62" t="n">
        <f aca="false">R2377+Q2378</f>
        <v>457.9475</v>
      </c>
    </row>
    <row r="2379" s="1" customFormat="true" ht="12.8" hidden="false" customHeight="false" outlineLevel="0" collapsed="false">
      <c r="A2379" s="93"/>
      <c r="B2379" s="93" t="s">
        <v>3595</v>
      </c>
      <c r="C2379" s="135" t="s">
        <v>3600</v>
      </c>
      <c r="D2379" s="215" t="s">
        <v>3601</v>
      </c>
      <c r="E2379" s="65" t="s">
        <v>1881</v>
      </c>
      <c r="F2379" s="65" t="n">
        <v>6</v>
      </c>
      <c r="G2379" s="66" t="n">
        <v>2.43</v>
      </c>
      <c r="H2379" s="91" t="n">
        <f aca="false">G2379*0.95</f>
        <v>2.3085</v>
      </c>
      <c r="I2379" s="68" t="s">
        <v>2546</v>
      </c>
      <c r="J2379" s="68" t="s">
        <v>28</v>
      </c>
      <c r="K2379" s="310"/>
      <c r="L2379" s="455" t="n">
        <v>2</v>
      </c>
      <c r="M2379" s="455"/>
      <c r="N2379" s="71" t="n">
        <f aca="false">O2379*G2379</f>
        <v>29.16</v>
      </c>
      <c r="O2379" s="327" t="n">
        <f aca="false">M2379+L2379*F2379</f>
        <v>12</v>
      </c>
      <c r="P2379" s="328" t="s">
        <v>29</v>
      </c>
      <c r="Q2379" s="62" t="n">
        <f aca="false">L2379*H2379*F2379</f>
        <v>27.702</v>
      </c>
      <c r="R2379" s="62" t="n">
        <f aca="false">R2378+Q2379</f>
        <v>485.6495</v>
      </c>
    </row>
    <row r="2380" s="1" customFormat="true" ht="12.8" hidden="false" customHeight="false" outlineLevel="0" collapsed="false">
      <c r="A2380" s="93"/>
      <c r="B2380" s="93" t="s">
        <v>3595</v>
      </c>
      <c r="C2380" s="135" t="s">
        <v>3602</v>
      </c>
      <c r="D2380" s="215" t="s">
        <v>3603</v>
      </c>
      <c r="E2380" s="65" t="s">
        <v>1881</v>
      </c>
      <c r="F2380" s="65" t="n">
        <v>6</v>
      </c>
      <c r="G2380" s="66" t="n">
        <v>2.55</v>
      </c>
      <c r="H2380" s="91" t="n">
        <f aca="false">G2380*0.95</f>
        <v>2.4225</v>
      </c>
      <c r="I2380" s="68" t="s">
        <v>2546</v>
      </c>
      <c r="J2380" s="68" t="s">
        <v>28</v>
      </c>
      <c r="K2380" s="310"/>
      <c r="L2380" s="70" t="n">
        <v>2</v>
      </c>
      <c r="M2380" s="70"/>
      <c r="N2380" s="71" t="n">
        <f aca="false">O2380*G2380</f>
        <v>30.6</v>
      </c>
      <c r="O2380" s="327" t="n">
        <f aca="false">M2380+L2380*F2380</f>
        <v>12</v>
      </c>
      <c r="P2380" s="328" t="s">
        <v>29</v>
      </c>
      <c r="Q2380" s="62" t="n">
        <f aca="false">L2380*H2380*F2380</f>
        <v>29.07</v>
      </c>
      <c r="R2380" s="62" t="n">
        <f aca="false">R2379+Q2380</f>
        <v>514.7195</v>
      </c>
    </row>
    <row r="2381" s="1" customFormat="true" ht="12.8" hidden="false" customHeight="false" outlineLevel="0" collapsed="false">
      <c r="A2381" s="93"/>
      <c r="B2381" s="93" t="s">
        <v>3595</v>
      </c>
      <c r="C2381" s="135" t="s">
        <v>3604</v>
      </c>
      <c r="D2381" s="215" t="s">
        <v>3605</v>
      </c>
      <c r="E2381" s="65" t="s">
        <v>1881</v>
      </c>
      <c r="F2381" s="65" t="n">
        <v>6</v>
      </c>
      <c r="G2381" s="66" t="n">
        <v>2.57</v>
      </c>
      <c r="H2381" s="91" t="n">
        <f aca="false">G2381*0.95</f>
        <v>2.4415</v>
      </c>
      <c r="I2381" s="68" t="s">
        <v>2546</v>
      </c>
      <c r="J2381" s="68" t="s">
        <v>28</v>
      </c>
      <c r="K2381" s="310"/>
      <c r="L2381" s="70"/>
      <c r="M2381" s="70"/>
      <c r="N2381" s="71" t="n">
        <f aca="false">O2381*G2381</f>
        <v>0</v>
      </c>
      <c r="O2381" s="327" t="n">
        <f aca="false">M2381+L2381*F2381</f>
        <v>0</v>
      </c>
      <c r="P2381" s="328" t="s">
        <v>29</v>
      </c>
      <c r="Q2381" s="62" t="n">
        <f aca="false">L2381*H2381*F2381</f>
        <v>0</v>
      </c>
      <c r="R2381" s="62" t="n">
        <f aca="false">R2380+Q2381</f>
        <v>514.7195</v>
      </c>
    </row>
    <row r="2382" s="1" customFormat="true" ht="12.8" hidden="false" customHeight="false" outlineLevel="0" collapsed="false">
      <c r="A2382" s="93"/>
      <c r="B2382" s="93" t="s">
        <v>3595</v>
      </c>
      <c r="C2382" s="95" t="s">
        <v>3606</v>
      </c>
      <c r="D2382" s="96" t="s">
        <v>3607</v>
      </c>
      <c r="E2382" s="76" t="s">
        <v>1881</v>
      </c>
      <c r="F2382" s="76" t="n">
        <v>6</v>
      </c>
      <c r="G2382" s="77" t="n">
        <v>2.65</v>
      </c>
      <c r="H2382" s="92" t="n">
        <f aca="false">G2382*0.95</f>
        <v>2.5175</v>
      </c>
      <c r="I2382" s="79" t="s">
        <v>2546</v>
      </c>
      <c r="J2382" s="79" t="s">
        <v>28</v>
      </c>
      <c r="K2382" s="313"/>
      <c r="L2382" s="81" t="n">
        <v>2</v>
      </c>
      <c r="M2382" s="81"/>
      <c r="N2382" s="82" t="n">
        <f aca="false">O2382*G2382</f>
        <v>31.8</v>
      </c>
      <c r="O2382" s="329" t="n">
        <f aca="false">M2382+L2382*F2382</f>
        <v>12</v>
      </c>
      <c r="P2382" s="330" t="s">
        <v>29</v>
      </c>
      <c r="Q2382" s="62" t="n">
        <f aca="false">L2382*H2382*F2382</f>
        <v>30.21</v>
      </c>
      <c r="R2382" s="62" t="n">
        <f aca="false">R2381+Q2382</f>
        <v>544.9295</v>
      </c>
    </row>
    <row r="2383" customFormat="false" ht="22.05" hidden="false" customHeight="false" outlineLevel="0" collapsed="false">
      <c r="A2383" s="48"/>
      <c r="B2383" s="48" t="s">
        <v>3595</v>
      </c>
      <c r="D2383" s="5" t="s">
        <v>3608</v>
      </c>
      <c r="E2383" s="85"/>
      <c r="F2383" s="85"/>
      <c r="G2383" s="85"/>
      <c r="H2383" s="86"/>
      <c r="I2383" s="85"/>
      <c r="J2383" s="85"/>
      <c r="K2383" s="85"/>
      <c r="L2383" s="88"/>
      <c r="M2383" s="88"/>
      <c r="O2383" s="88"/>
      <c r="P2383" s="89"/>
      <c r="Q2383" s="62" t="n">
        <f aca="false">L2383*H2383*F2383</f>
        <v>0</v>
      </c>
      <c r="R2383" s="62" t="n">
        <f aca="false">R2382+Q2383</f>
        <v>544.9295</v>
      </c>
      <c r="S2383" s="1"/>
      <c r="T2383" s="1"/>
      <c r="U2383" s="1"/>
      <c r="V2383" s="1"/>
      <c r="W2383" s="1"/>
      <c r="X2383" s="1"/>
      <c r="Y2383" s="1"/>
    </row>
    <row r="2384" s="1" customFormat="true" ht="12.8" hidden="false" customHeight="false" outlineLevel="0" collapsed="false">
      <c r="A2384" s="93"/>
      <c r="B2384" s="93" t="s">
        <v>3595</v>
      </c>
      <c r="C2384" s="94" t="s">
        <v>3609</v>
      </c>
      <c r="D2384" s="245" t="s">
        <v>3610</v>
      </c>
      <c r="E2384" s="53" t="s">
        <v>1878</v>
      </c>
      <c r="F2384" s="53" t="n">
        <v>10</v>
      </c>
      <c r="G2384" s="192" t="n">
        <v>2.53</v>
      </c>
      <c r="H2384" s="90" t="n">
        <f aca="false">G2384*0.95</f>
        <v>2.4035</v>
      </c>
      <c r="I2384" s="56" t="s">
        <v>3528</v>
      </c>
      <c r="J2384" s="56" t="s">
        <v>28</v>
      </c>
      <c r="K2384" s="309"/>
      <c r="L2384" s="58"/>
      <c r="M2384" s="58"/>
      <c r="N2384" s="59" t="n">
        <f aca="false">O2384*G2384</f>
        <v>0</v>
      </c>
      <c r="O2384" s="325" t="n">
        <f aca="false">M2384+L2384*F2384</f>
        <v>0</v>
      </c>
      <c r="P2384" s="326" t="s">
        <v>29</v>
      </c>
      <c r="Q2384" s="62" t="n">
        <f aca="false">L2384*H2384*F2384</f>
        <v>0</v>
      </c>
      <c r="R2384" s="62" t="n">
        <f aca="false">R2383+Q2384</f>
        <v>544.9295</v>
      </c>
    </row>
    <row r="2385" s="1" customFormat="true" ht="12.8" hidden="false" customHeight="false" outlineLevel="0" collapsed="false">
      <c r="A2385" s="93"/>
      <c r="B2385" s="93" t="s">
        <v>3595</v>
      </c>
      <c r="C2385" s="135" t="s">
        <v>3611</v>
      </c>
      <c r="D2385" s="215" t="s">
        <v>3612</v>
      </c>
      <c r="E2385" s="65" t="s">
        <v>1878</v>
      </c>
      <c r="F2385" s="65" t="n">
        <v>10</v>
      </c>
      <c r="G2385" s="108" t="n">
        <v>2.47</v>
      </c>
      <c r="H2385" s="91" t="n">
        <f aca="false">G2385*0.95</f>
        <v>2.3465</v>
      </c>
      <c r="I2385" s="68" t="s">
        <v>3528</v>
      </c>
      <c r="J2385" s="68" t="s">
        <v>28</v>
      </c>
      <c r="K2385" s="310"/>
      <c r="L2385" s="70"/>
      <c r="M2385" s="70"/>
      <c r="N2385" s="71" t="n">
        <f aca="false">O2385*G2385</f>
        <v>0</v>
      </c>
      <c r="O2385" s="327" t="n">
        <f aca="false">M2385+L2385*F2385</f>
        <v>0</v>
      </c>
      <c r="P2385" s="328" t="s">
        <v>29</v>
      </c>
      <c r="Q2385" s="62" t="n">
        <f aca="false">L2385*H2385*F2385</f>
        <v>0</v>
      </c>
      <c r="R2385" s="62" t="n">
        <f aca="false">R2384+Q2385</f>
        <v>544.9295</v>
      </c>
    </row>
    <row r="2386" s="1" customFormat="true" ht="12.8" hidden="false" customHeight="false" outlineLevel="0" collapsed="false">
      <c r="A2386" s="93"/>
      <c r="B2386" s="93" t="s">
        <v>3595</v>
      </c>
      <c r="C2386" s="135" t="s">
        <v>3613</v>
      </c>
      <c r="D2386" s="215" t="s">
        <v>3614</v>
      </c>
      <c r="E2386" s="65" t="s">
        <v>1878</v>
      </c>
      <c r="F2386" s="65" t="n">
        <v>10</v>
      </c>
      <c r="G2386" s="108" t="n">
        <v>2.49</v>
      </c>
      <c r="H2386" s="91" t="n">
        <f aca="false">G2386*0.95</f>
        <v>2.3655</v>
      </c>
      <c r="I2386" s="68" t="s">
        <v>3528</v>
      </c>
      <c r="J2386" s="68" t="s">
        <v>28</v>
      </c>
      <c r="K2386" s="310"/>
      <c r="L2386" s="70"/>
      <c r="M2386" s="70"/>
      <c r="N2386" s="71" t="n">
        <f aca="false">O2386*G2386</f>
        <v>0</v>
      </c>
      <c r="O2386" s="327" t="n">
        <f aca="false">M2386+L2386*F2386</f>
        <v>0</v>
      </c>
      <c r="P2386" s="328" t="s">
        <v>29</v>
      </c>
      <c r="Q2386" s="62" t="n">
        <f aca="false">L2386*H2386*F2386</f>
        <v>0</v>
      </c>
      <c r="R2386" s="62" t="n">
        <f aca="false">R2385+Q2386</f>
        <v>544.9295</v>
      </c>
    </row>
    <row r="2387" s="1" customFormat="true" ht="12.8" hidden="false" customHeight="false" outlineLevel="0" collapsed="false">
      <c r="A2387" s="93"/>
      <c r="B2387" s="93" t="s">
        <v>3595</v>
      </c>
      <c r="C2387" s="135" t="s">
        <v>3615</v>
      </c>
      <c r="D2387" s="215" t="s">
        <v>3616</v>
      </c>
      <c r="E2387" s="65" t="s">
        <v>1878</v>
      </c>
      <c r="F2387" s="65" t="n">
        <v>10</v>
      </c>
      <c r="G2387" s="108" t="n">
        <v>2.51</v>
      </c>
      <c r="H2387" s="91" t="n">
        <f aca="false">G2387*0.95</f>
        <v>2.3845</v>
      </c>
      <c r="I2387" s="68" t="s">
        <v>3528</v>
      </c>
      <c r="J2387" s="68" t="s">
        <v>28</v>
      </c>
      <c r="K2387" s="310"/>
      <c r="L2387" s="70"/>
      <c r="M2387" s="70"/>
      <c r="N2387" s="71" t="n">
        <f aca="false">O2387*G2387</f>
        <v>0</v>
      </c>
      <c r="O2387" s="327" t="n">
        <f aca="false">M2387+L2387*F2387</f>
        <v>0</v>
      </c>
      <c r="P2387" s="328" t="s">
        <v>29</v>
      </c>
      <c r="Q2387" s="62" t="n">
        <f aca="false">L2387*H2387*F2387</f>
        <v>0</v>
      </c>
      <c r="R2387" s="62" t="n">
        <f aca="false">R2386+Q2387</f>
        <v>544.9295</v>
      </c>
    </row>
    <row r="2388" s="1" customFormat="true" ht="12.8" hidden="false" customHeight="false" outlineLevel="0" collapsed="false">
      <c r="A2388" s="93"/>
      <c r="B2388" s="93" t="s">
        <v>3595</v>
      </c>
      <c r="C2388" s="135" t="s">
        <v>3617</v>
      </c>
      <c r="D2388" s="215" t="s">
        <v>3618</v>
      </c>
      <c r="E2388" s="65" t="s">
        <v>1878</v>
      </c>
      <c r="F2388" s="65" t="n">
        <v>10</v>
      </c>
      <c r="G2388" s="108" t="n">
        <v>2.57</v>
      </c>
      <c r="H2388" s="91" t="n">
        <f aca="false">G2388*0.95</f>
        <v>2.4415</v>
      </c>
      <c r="I2388" s="68" t="s">
        <v>3528</v>
      </c>
      <c r="J2388" s="68" t="s">
        <v>28</v>
      </c>
      <c r="K2388" s="310"/>
      <c r="L2388" s="70"/>
      <c r="M2388" s="70"/>
      <c r="N2388" s="71" t="n">
        <f aca="false">O2388*G2388</f>
        <v>0</v>
      </c>
      <c r="O2388" s="327" t="n">
        <f aca="false">M2388+L2388*F2388</f>
        <v>0</v>
      </c>
      <c r="P2388" s="328" t="s">
        <v>29</v>
      </c>
      <c r="Q2388" s="62" t="n">
        <f aca="false">L2388*H2388*F2388</f>
        <v>0</v>
      </c>
      <c r="R2388" s="62" t="n">
        <f aca="false">R2387+Q2388</f>
        <v>544.9295</v>
      </c>
    </row>
    <row r="2389" s="1" customFormat="true" ht="12.8" hidden="false" customHeight="false" outlineLevel="0" collapsed="false">
      <c r="A2389" s="93"/>
      <c r="B2389" s="93" t="s">
        <v>3595</v>
      </c>
      <c r="C2389" s="95" t="s">
        <v>3619</v>
      </c>
      <c r="D2389" s="96" t="s">
        <v>3620</v>
      </c>
      <c r="E2389" s="76" t="s">
        <v>1878</v>
      </c>
      <c r="F2389" s="76" t="n">
        <v>10</v>
      </c>
      <c r="G2389" s="110" t="n">
        <v>2.56</v>
      </c>
      <c r="H2389" s="92" t="n">
        <f aca="false">G2389*0.95</f>
        <v>2.432</v>
      </c>
      <c r="I2389" s="79" t="s">
        <v>3528</v>
      </c>
      <c r="J2389" s="79" t="s">
        <v>28</v>
      </c>
      <c r="K2389" s="313"/>
      <c r="L2389" s="81"/>
      <c r="M2389" s="81"/>
      <c r="N2389" s="82" t="n">
        <f aca="false">O2389*G2389</f>
        <v>0</v>
      </c>
      <c r="O2389" s="329" t="n">
        <f aca="false">M2389+L2389*F2389</f>
        <v>0</v>
      </c>
      <c r="P2389" s="330" t="s">
        <v>29</v>
      </c>
      <c r="Q2389" s="62" t="n">
        <f aca="false">L2389*H2389*F2389</f>
        <v>0</v>
      </c>
      <c r="R2389" s="62" t="n">
        <f aca="false">R2388+Q2389</f>
        <v>544.9295</v>
      </c>
    </row>
    <row r="2390" customFormat="false" ht="13.8" hidden="false" customHeight="false" outlineLevel="0" collapsed="false">
      <c r="A2390" s="48"/>
      <c r="B2390" s="48"/>
      <c r="Q2390" s="62" t="n">
        <f aca="false">L2390*H2390*F2390</f>
        <v>0</v>
      </c>
      <c r="R2390" s="62" t="n">
        <f aca="false">R2389+Q2390</f>
        <v>544.9295</v>
      </c>
      <c r="S2390" s="1"/>
      <c r="T2390" s="1"/>
      <c r="U2390" s="1"/>
      <c r="V2390" s="1"/>
      <c r="W2390" s="1"/>
      <c r="X2390" s="1"/>
      <c r="Y2390" s="1"/>
    </row>
    <row r="2391" customFormat="false" ht="13.8" hidden="false" customHeight="false" outlineLevel="0" collapsed="false">
      <c r="A2391" s="48"/>
      <c r="B2391" s="48"/>
      <c r="Q2391" s="62" t="n">
        <f aca="false">L2391*H2391*F2391</f>
        <v>0</v>
      </c>
      <c r="R2391" s="62" t="n">
        <f aca="false">R2390+Q2391</f>
        <v>544.9295</v>
      </c>
      <c r="S2391" s="1"/>
      <c r="T2391" s="1"/>
      <c r="U2391" s="1"/>
      <c r="V2391" s="1"/>
      <c r="W2391" s="1"/>
      <c r="X2391" s="1"/>
      <c r="Y2391" s="1"/>
    </row>
    <row r="2392" customFormat="false" ht="13.8" hidden="false" customHeight="false" outlineLevel="0" collapsed="false">
      <c r="A2392" s="48"/>
      <c r="B2392" s="48"/>
      <c r="Q2392" s="62" t="n">
        <f aca="false">L2392*H2392*F2392</f>
        <v>0</v>
      </c>
      <c r="R2392" s="62" t="n">
        <f aca="false">R2391+Q2392</f>
        <v>544.9295</v>
      </c>
      <c r="S2392" s="1"/>
      <c r="T2392" s="1"/>
      <c r="U2392" s="1"/>
      <c r="V2392" s="1"/>
      <c r="W2392" s="1"/>
      <c r="X2392" s="1"/>
      <c r="Y2392" s="1"/>
    </row>
    <row r="2393" customFormat="false" ht="13.8" hidden="false" customHeight="false" outlineLevel="0" collapsed="false">
      <c r="A2393" s="48"/>
      <c r="B2393" s="48"/>
      <c r="Q2393" s="62" t="n">
        <f aca="false">L2393*H2393*F2393</f>
        <v>0</v>
      </c>
      <c r="R2393" s="62" t="n">
        <f aca="false">R2392+Q2393</f>
        <v>544.9295</v>
      </c>
      <c r="S2393" s="1"/>
      <c r="T2393" s="1"/>
      <c r="U2393" s="1"/>
      <c r="V2393" s="1"/>
      <c r="W2393" s="1"/>
      <c r="X2393" s="1"/>
      <c r="Y2393" s="1"/>
    </row>
    <row r="2394" customFormat="false" ht="13.8" hidden="false" customHeight="false" outlineLevel="0" collapsed="false">
      <c r="A2394" s="48"/>
      <c r="B2394" s="48"/>
      <c r="Q2394" s="62" t="n">
        <f aca="false">L2394*H2394*F2394</f>
        <v>0</v>
      </c>
      <c r="R2394" s="62" t="n">
        <f aca="false">R2393+Q2394</f>
        <v>544.9295</v>
      </c>
      <c r="S2394" s="1"/>
      <c r="T2394" s="1"/>
      <c r="U2394" s="1"/>
      <c r="V2394" s="1"/>
      <c r="W2394" s="1"/>
      <c r="X2394" s="1"/>
      <c r="Y2394" s="1"/>
    </row>
    <row r="2395" customFormat="false" ht="13.8" hidden="false" customHeight="false" outlineLevel="0" collapsed="false">
      <c r="A2395" s="48"/>
      <c r="B2395" s="48"/>
      <c r="Q2395" s="62" t="n">
        <f aca="false">L2395*H2395*F2395</f>
        <v>0</v>
      </c>
      <c r="R2395" s="62" t="n">
        <f aca="false">R2394+Q2395</f>
        <v>544.9295</v>
      </c>
      <c r="S2395" s="1"/>
      <c r="T2395" s="1"/>
      <c r="U2395" s="1"/>
      <c r="V2395" s="1"/>
      <c r="W2395" s="1"/>
      <c r="X2395" s="1"/>
      <c r="Y2395" s="1"/>
    </row>
    <row r="2396" customFormat="false" ht="13.8" hidden="false" customHeight="false" outlineLevel="0" collapsed="false">
      <c r="A2396" s="48"/>
      <c r="B2396" s="48"/>
      <c r="Q2396" s="62" t="n">
        <f aca="false">L2396*H2396*F2396</f>
        <v>0</v>
      </c>
      <c r="R2396" s="62" t="n">
        <f aca="false">R2395+Q2396</f>
        <v>544.9295</v>
      </c>
      <c r="S2396" s="1"/>
      <c r="T2396" s="1"/>
      <c r="U2396" s="1"/>
      <c r="V2396" s="1"/>
      <c r="W2396" s="1"/>
      <c r="X2396" s="1"/>
      <c r="Y2396" s="1"/>
    </row>
    <row r="2397" customFormat="false" ht="13.8" hidden="false" customHeight="false" outlineLevel="0" collapsed="false">
      <c r="A2397" s="48"/>
      <c r="B2397" s="48"/>
      <c r="Q2397" s="62" t="n">
        <f aca="false">L2397*H2397*F2397</f>
        <v>0</v>
      </c>
      <c r="R2397" s="62" t="n">
        <f aca="false">R2396+Q2397</f>
        <v>544.9295</v>
      </c>
      <c r="S2397" s="1"/>
      <c r="T2397" s="1"/>
      <c r="U2397" s="1"/>
      <c r="V2397" s="1"/>
      <c r="W2397" s="1"/>
      <c r="X2397" s="1"/>
      <c r="Y2397" s="1"/>
    </row>
    <row r="2398" customFormat="false" ht="13.8" hidden="false" customHeight="false" outlineLevel="0" collapsed="false">
      <c r="A2398" s="48"/>
      <c r="B2398" s="48"/>
      <c r="Q2398" s="62" t="n">
        <f aca="false">L2398*H2398*F2398</f>
        <v>0</v>
      </c>
      <c r="R2398" s="62" t="n">
        <f aca="false">R2397+Q2398</f>
        <v>544.9295</v>
      </c>
      <c r="S2398" s="1"/>
      <c r="T2398" s="1"/>
      <c r="U2398" s="1"/>
      <c r="V2398" s="1"/>
      <c r="W2398" s="1"/>
      <c r="X2398" s="1"/>
      <c r="Y2398" s="1"/>
    </row>
    <row r="2399" customFormat="false" ht="13.8" hidden="false" customHeight="false" outlineLevel="0" collapsed="false">
      <c r="A2399" s="48"/>
      <c r="B2399" s="48"/>
      <c r="Q2399" s="62" t="n">
        <f aca="false">L2399*H2399*F2399</f>
        <v>0</v>
      </c>
      <c r="R2399" s="62" t="n">
        <f aca="false">R2398+Q2399</f>
        <v>544.9295</v>
      </c>
      <c r="S2399" s="1"/>
      <c r="T2399" s="1"/>
      <c r="U2399" s="1"/>
      <c r="V2399" s="1"/>
      <c r="W2399" s="1"/>
      <c r="X2399" s="1"/>
      <c r="Y2399" s="1"/>
    </row>
    <row r="2400" customFormat="false" ht="13.8" hidden="false" customHeight="false" outlineLevel="0" collapsed="false">
      <c r="A2400" s="48"/>
      <c r="B2400" s="48"/>
      <c r="Q2400" s="62" t="n">
        <f aca="false">L2400*H2400*F2400</f>
        <v>0</v>
      </c>
      <c r="R2400" s="62" t="n">
        <f aca="false">R2399+Q2400</f>
        <v>544.9295</v>
      </c>
      <c r="S2400" s="1"/>
      <c r="T2400" s="1"/>
      <c r="U2400" s="1"/>
      <c r="V2400" s="1"/>
      <c r="W2400" s="1"/>
      <c r="X2400" s="1"/>
      <c r="Y2400" s="1"/>
    </row>
    <row r="2401" customFormat="false" ht="33.85" hidden="false" customHeight="false" outlineLevel="0" collapsed="false">
      <c r="A2401" s="48"/>
      <c r="B2401" s="48" t="s">
        <v>3621</v>
      </c>
      <c r="D2401" s="33" t="s">
        <v>3621</v>
      </c>
      <c r="E2401" s="33"/>
      <c r="F2401" s="33"/>
      <c r="G2401" s="33"/>
      <c r="H2401" s="33"/>
      <c r="I2401" s="33"/>
      <c r="J2401" s="33"/>
      <c r="K2401" s="33"/>
      <c r="Q2401" s="62" t="n">
        <f aca="false">L2401*H2401*F2401</f>
        <v>0</v>
      </c>
      <c r="R2401" s="62" t="n">
        <f aca="false">R2400+Q2401</f>
        <v>544.9295</v>
      </c>
      <c r="S2401" s="1"/>
      <c r="T2401" s="1"/>
      <c r="U2401" s="1"/>
      <c r="V2401" s="1"/>
      <c r="W2401" s="1"/>
      <c r="X2401" s="1"/>
      <c r="Y2401" s="1"/>
    </row>
    <row r="2402" customFormat="false" ht="13.8" hidden="false" customHeight="true" outlineLevel="0" collapsed="false">
      <c r="A2402" s="117"/>
      <c r="B2402" s="117"/>
      <c r="C2402" s="7"/>
      <c r="D2402" s="7"/>
      <c r="E2402" s="34" t="s">
        <v>4</v>
      </c>
      <c r="F2402" s="35" t="s">
        <v>5</v>
      </c>
      <c r="G2402" s="36" t="s">
        <v>6</v>
      </c>
      <c r="H2402" s="37" t="s">
        <v>7</v>
      </c>
      <c r="I2402" s="38" t="s">
        <v>8</v>
      </c>
      <c r="J2402" s="39" t="s">
        <v>9</v>
      </c>
      <c r="K2402" s="264" t="s">
        <v>10</v>
      </c>
      <c r="L2402" s="41" t="s">
        <v>11</v>
      </c>
      <c r="M2402" s="41"/>
      <c r="N2402" s="41"/>
      <c r="O2402" s="41"/>
      <c r="P2402" s="41"/>
      <c r="Q2402" s="62"/>
      <c r="R2402" s="62" t="n">
        <f aca="false">R2401+Q2402</f>
        <v>544.9295</v>
      </c>
      <c r="S2402" s="1"/>
      <c r="T2402" s="1"/>
      <c r="U2402" s="1"/>
      <c r="V2402" s="1"/>
      <c r="W2402" s="1"/>
      <c r="X2402" s="1"/>
      <c r="Y2402" s="1"/>
    </row>
    <row r="2403" customFormat="false" ht="14.25" hidden="false" customHeight="true" outlineLevel="0" collapsed="false">
      <c r="A2403" s="48"/>
      <c r="B2403" s="48"/>
      <c r="C2403" s="43" t="s">
        <v>14</v>
      </c>
      <c r="D2403" s="43" t="s">
        <v>15</v>
      </c>
      <c r="E2403" s="34"/>
      <c r="F2403" s="35"/>
      <c r="G2403" s="36"/>
      <c r="H2403" s="37"/>
      <c r="I2403" s="38"/>
      <c r="J2403" s="39"/>
      <c r="K2403" s="264"/>
      <c r="L2403" s="210" t="s">
        <v>16</v>
      </c>
      <c r="M2403" s="210"/>
      <c r="N2403" s="45" t="s">
        <v>17</v>
      </c>
      <c r="O2403" s="46" t="s">
        <v>18</v>
      </c>
      <c r="P2403" s="47" t="s">
        <v>19</v>
      </c>
      <c r="Q2403" s="62"/>
      <c r="R2403" s="62" t="n">
        <f aca="false">R2402+Q2403</f>
        <v>544.9295</v>
      </c>
      <c r="S2403" s="1"/>
      <c r="T2403" s="1"/>
      <c r="U2403" s="1"/>
      <c r="V2403" s="1"/>
      <c r="W2403" s="1"/>
      <c r="X2403" s="1"/>
      <c r="Y2403" s="1"/>
    </row>
    <row r="2404" customFormat="false" ht="13.8" hidden="false" customHeight="false" outlineLevel="0" collapsed="false">
      <c r="A2404" s="48"/>
      <c r="B2404" s="48"/>
      <c r="C2404" s="43"/>
      <c r="D2404" s="43"/>
      <c r="E2404" s="34"/>
      <c r="F2404" s="35"/>
      <c r="G2404" s="36"/>
      <c r="H2404" s="37"/>
      <c r="I2404" s="38"/>
      <c r="J2404" s="39"/>
      <c r="K2404" s="264"/>
      <c r="L2404" s="210"/>
      <c r="M2404" s="210"/>
      <c r="N2404" s="45"/>
      <c r="O2404" s="46"/>
      <c r="P2404" s="47"/>
      <c r="Q2404" s="62" t="n">
        <f aca="false">L2404*H2404*F2404</f>
        <v>0</v>
      </c>
      <c r="R2404" s="62" t="n">
        <f aca="false">R2403+Q2404</f>
        <v>544.9295</v>
      </c>
      <c r="S2404" s="1"/>
      <c r="T2404" s="1"/>
      <c r="U2404" s="1"/>
      <c r="V2404" s="1"/>
      <c r="W2404" s="1"/>
      <c r="X2404" s="1"/>
      <c r="Y2404" s="1"/>
    </row>
    <row r="2405" customFormat="false" ht="22.05" hidden="false" customHeight="false" outlineLevel="0" collapsed="false">
      <c r="A2405" s="48"/>
      <c r="B2405" s="48" t="s">
        <v>3621</v>
      </c>
      <c r="D2405" s="5" t="s">
        <v>3622</v>
      </c>
      <c r="E2405" s="5"/>
      <c r="F2405" s="5"/>
      <c r="G2405" s="5"/>
      <c r="H2405" s="206"/>
      <c r="I2405" s="5"/>
      <c r="J2405" s="5"/>
      <c r="K2405" s="5"/>
      <c r="L2405" s="5"/>
      <c r="M2405" s="5"/>
      <c r="N2405" s="5"/>
      <c r="O2405" s="5"/>
      <c r="Q2405" s="62" t="n">
        <f aca="false">L2405*H2405*F2405</f>
        <v>0</v>
      </c>
      <c r="R2405" s="62" t="n">
        <f aca="false">R2404+Q2405</f>
        <v>544.9295</v>
      </c>
      <c r="S2405" s="1"/>
      <c r="T2405" s="1"/>
      <c r="U2405" s="1"/>
      <c r="V2405" s="1"/>
      <c r="W2405" s="1"/>
      <c r="X2405" s="1"/>
      <c r="Y2405" s="1"/>
    </row>
    <row r="2406" s="1" customFormat="true" ht="12.8" hidden="false" customHeight="false" outlineLevel="0" collapsed="false">
      <c r="A2406" s="93"/>
      <c r="B2406" s="93" t="s">
        <v>3621</v>
      </c>
      <c r="C2406" s="94" t="s">
        <v>3623</v>
      </c>
      <c r="D2406" s="245" t="s">
        <v>3624</v>
      </c>
      <c r="E2406" s="53" t="s">
        <v>3579</v>
      </c>
      <c r="F2406" s="53" t="n">
        <v>12</v>
      </c>
      <c r="G2406" s="54" t="n">
        <v>1.56</v>
      </c>
      <c r="H2406" s="90" t="n">
        <f aca="false">G2406*0.95</f>
        <v>1.482</v>
      </c>
      <c r="I2406" s="56" t="s">
        <v>205</v>
      </c>
      <c r="J2406" s="56" t="s">
        <v>28</v>
      </c>
      <c r="K2406" s="456"/>
      <c r="L2406" s="58"/>
      <c r="M2406" s="58"/>
      <c r="N2406" s="59" t="n">
        <f aca="false">O2406*G2406</f>
        <v>0</v>
      </c>
      <c r="O2406" s="325" t="n">
        <f aca="false">M2406+L2406*F2406</f>
        <v>0</v>
      </c>
      <c r="P2406" s="326" t="s">
        <v>29</v>
      </c>
      <c r="Q2406" s="62" t="n">
        <f aca="false">L2406*H2406*F2406</f>
        <v>0</v>
      </c>
      <c r="R2406" s="62" t="n">
        <f aca="false">R2405+Q2406</f>
        <v>544.9295</v>
      </c>
    </row>
    <row r="2407" s="1" customFormat="true" ht="12.8" hidden="false" customHeight="false" outlineLevel="0" collapsed="false">
      <c r="A2407" s="93"/>
      <c r="B2407" s="93" t="s">
        <v>3621</v>
      </c>
      <c r="C2407" s="135" t="s">
        <v>3625</v>
      </c>
      <c r="D2407" s="215" t="s">
        <v>3626</v>
      </c>
      <c r="E2407" s="65" t="s">
        <v>3579</v>
      </c>
      <c r="F2407" s="65" t="n">
        <v>12</v>
      </c>
      <c r="G2407" s="66" t="n">
        <v>1.56</v>
      </c>
      <c r="H2407" s="91" t="n">
        <f aca="false">G2407*0.95</f>
        <v>1.482</v>
      </c>
      <c r="I2407" s="68" t="s">
        <v>205</v>
      </c>
      <c r="J2407" s="68" t="s">
        <v>28</v>
      </c>
      <c r="K2407" s="457"/>
      <c r="L2407" s="70" t="n">
        <v>1</v>
      </c>
      <c r="M2407" s="70"/>
      <c r="N2407" s="71" t="n">
        <f aca="false">O2407*G2407</f>
        <v>18.72</v>
      </c>
      <c r="O2407" s="327" t="n">
        <f aca="false">M2407+L2407*F2407</f>
        <v>12</v>
      </c>
      <c r="P2407" s="328" t="s">
        <v>29</v>
      </c>
      <c r="Q2407" s="62" t="n">
        <f aca="false">L2407*H2407*F2407</f>
        <v>17.784</v>
      </c>
      <c r="R2407" s="62" t="n">
        <f aca="false">R2406+Q2407</f>
        <v>562.7135</v>
      </c>
    </row>
    <row r="2408" s="1" customFormat="true" ht="12.8" hidden="false" customHeight="false" outlineLevel="0" collapsed="false">
      <c r="A2408" s="93"/>
      <c r="B2408" s="93" t="s">
        <v>3621</v>
      </c>
      <c r="C2408" s="135" t="s">
        <v>3627</v>
      </c>
      <c r="D2408" s="215" t="s">
        <v>3628</v>
      </c>
      <c r="E2408" s="65" t="s">
        <v>3579</v>
      </c>
      <c r="F2408" s="65" t="n">
        <v>12</v>
      </c>
      <c r="G2408" s="66" t="n">
        <v>1.86</v>
      </c>
      <c r="H2408" s="91" t="n">
        <f aca="false">G2408*0.95</f>
        <v>1.767</v>
      </c>
      <c r="I2408" s="68" t="s">
        <v>205</v>
      </c>
      <c r="J2408" s="68" t="s">
        <v>28</v>
      </c>
      <c r="K2408" s="457"/>
      <c r="L2408" s="70"/>
      <c r="M2408" s="70"/>
      <c r="N2408" s="71" t="n">
        <f aca="false">O2408*G2408</f>
        <v>0</v>
      </c>
      <c r="O2408" s="327" t="n">
        <f aca="false">M2408+L2408*F2408</f>
        <v>0</v>
      </c>
      <c r="P2408" s="328" t="s">
        <v>29</v>
      </c>
      <c r="Q2408" s="62" t="n">
        <f aca="false">L2408*H2408*F2408</f>
        <v>0</v>
      </c>
      <c r="R2408" s="62" t="n">
        <f aca="false">R2407+Q2408</f>
        <v>562.7135</v>
      </c>
    </row>
    <row r="2409" s="1" customFormat="true" ht="12.8" hidden="false" customHeight="false" outlineLevel="0" collapsed="false">
      <c r="A2409" s="93"/>
      <c r="B2409" s="93" t="s">
        <v>3621</v>
      </c>
      <c r="C2409" s="135" t="s">
        <v>3629</v>
      </c>
      <c r="D2409" s="215" t="s">
        <v>3630</v>
      </c>
      <c r="E2409" s="65" t="s">
        <v>3579</v>
      </c>
      <c r="F2409" s="65" t="n">
        <v>12</v>
      </c>
      <c r="G2409" s="66" t="n">
        <v>1.56</v>
      </c>
      <c r="H2409" s="91" t="n">
        <f aca="false">G2409*0.95</f>
        <v>1.482</v>
      </c>
      <c r="I2409" s="68" t="s">
        <v>205</v>
      </c>
      <c r="J2409" s="68" t="s">
        <v>28</v>
      </c>
      <c r="K2409" s="457"/>
      <c r="L2409" s="70"/>
      <c r="M2409" s="70"/>
      <c r="N2409" s="71" t="n">
        <f aca="false">O2409*G2409</f>
        <v>0</v>
      </c>
      <c r="O2409" s="327" t="n">
        <f aca="false">M2409+L2409*F2409</f>
        <v>0</v>
      </c>
      <c r="P2409" s="328" t="s">
        <v>29</v>
      </c>
      <c r="Q2409" s="62" t="n">
        <f aca="false">L2409*H2409*F2409</f>
        <v>0</v>
      </c>
      <c r="R2409" s="62" t="n">
        <f aca="false">R2408+Q2409</f>
        <v>562.7135</v>
      </c>
    </row>
    <row r="2410" s="1" customFormat="true" ht="12.8" hidden="false" customHeight="false" outlineLevel="0" collapsed="false">
      <c r="A2410" s="93"/>
      <c r="B2410" s="93" t="s">
        <v>3621</v>
      </c>
      <c r="C2410" s="135" t="s">
        <v>3631</v>
      </c>
      <c r="D2410" s="215" t="s">
        <v>3632</v>
      </c>
      <c r="E2410" s="65" t="s">
        <v>3579</v>
      </c>
      <c r="F2410" s="65" t="n">
        <v>12</v>
      </c>
      <c r="G2410" s="66" t="n">
        <v>1.75</v>
      </c>
      <c r="H2410" s="91" t="n">
        <f aca="false">G2410*0.95</f>
        <v>1.6625</v>
      </c>
      <c r="I2410" s="68" t="s">
        <v>205</v>
      </c>
      <c r="J2410" s="68" t="s">
        <v>28</v>
      </c>
      <c r="K2410" s="457"/>
      <c r="L2410" s="70" t="n">
        <v>1</v>
      </c>
      <c r="M2410" s="70"/>
      <c r="N2410" s="71" t="n">
        <f aca="false">O2410*G2410</f>
        <v>21</v>
      </c>
      <c r="O2410" s="327" t="n">
        <f aca="false">M2410+L2410*F2410</f>
        <v>12</v>
      </c>
      <c r="P2410" s="328" t="s">
        <v>29</v>
      </c>
      <c r="Q2410" s="62" t="n">
        <f aca="false">L2410*H2410*F2410</f>
        <v>19.95</v>
      </c>
      <c r="R2410" s="62" t="n">
        <f aca="false">R2409+Q2410</f>
        <v>582.6635</v>
      </c>
    </row>
    <row r="2411" s="1" customFormat="true" ht="12.8" hidden="false" customHeight="false" outlineLevel="0" collapsed="false">
      <c r="A2411" s="93"/>
      <c r="B2411" s="93" t="s">
        <v>3621</v>
      </c>
      <c r="C2411" s="135" t="s">
        <v>3633</v>
      </c>
      <c r="D2411" s="215" t="s">
        <v>3634</v>
      </c>
      <c r="E2411" s="65" t="s">
        <v>3579</v>
      </c>
      <c r="F2411" s="65" t="n">
        <v>12</v>
      </c>
      <c r="G2411" s="66" t="n">
        <v>1.56</v>
      </c>
      <c r="H2411" s="91" t="n">
        <f aca="false">G2411*0.95</f>
        <v>1.482</v>
      </c>
      <c r="I2411" s="68" t="s">
        <v>205</v>
      </c>
      <c r="J2411" s="68" t="s">
        <v>28</v>
      </c>
      <c r="K2411" s="457"/>
      <c r="L2411" s="70"/>
      <c r="M2411" s="70"/>
      <c r="N2411" s="71" t="n">
        <f aca="false">O2411*G2411</f>
        <v>0</v>
      </c>
      <c r="O2411" s="327" t="n">
        <f aca="false">M2411+L2411*F2411</f>
        <v>0</v>
      </c>
      <c r="P2411" s="328" t="s">
        <v>29</v>
      </c>
      <c r="Q2411" s="62" t="n">
        <f aca="false">L2411*H2411*F2411</f>
        <v>0</v>
      </c>
      <c r="R2411" s="62" t="n">
        <f aca="false">R2410+Q2411</f>
        <v>582.6635</v>
      </c>
    </row>
    <row r="2412" s="1" customFormat="true" ht="12.8" hidden="false" customHeight="false" outlineLevel="0" collapsed="false">
      <c r="A2412" s="93"/>
      <c r="B2412" s="93" t="s">
        <v>3621</v>
      </c>
      <c r="C2412" s="135" t="s">
        <v>3635</v>
      </c>
      <c r="D2412" s="215" t="s">
        <v>3636</v>
      </c>
      <c r="E2412" s="65" t="s">
        <v>3579</v>
      </c>
      <c r="F2412" s="65" t="n">
        <v>12</v>
      </c>
      <c r="G2412" s="66" t="n">
        <v>2.45</v>
      </c>
      <c r="H2412" s="91" t="n">
        <f aca="false">G2412*0.95</f>
        <v>2.3275</v>
      </c>
      <c r="I2412" s="68" t="s">
        <v>205</v>
      </c>
      <c r="J2412" s="68" t="s">
        <v>28</v>
      </c>
      <c r="K2412" s="457"/>
      <c r="L2412" s="70" t="n">
        <v>1</v>
      </c>
      <c r="M2412" s="70"/>
      <c r="N2412" s="71" t="n">
        <f aca="false">O2412*G2412</f>
        <v>29.4</v>
      </c>
      <c r="O2412" s="327" t="n">
        <f aca="false">M2412+L2412*F2412</f>
        <v>12</v>
      </c>
      <c r="P2412" s="328" t="s">
        <v>29</v>
      </c>
      <c r="Q2412" s="62" t="n">
        <f aca="false">L2412*H2412*F2412</f>
        <v>27.93</v>
      </c>
      <c r="R2412" s="62" t="n">
        <f aca="false">R2411+Q2412</f>
        <v>610.5935</v>
      </c>
    </row>
    <row r="2413" s="1" customFormat="true" ht="12.8" hidden="false" customHeight="false" outlineLevel="0" collapsed="false">
      <c r="A2413" s="93"/>
      <c r="B2413" s="93" t="s">
        <v>3621</v>
      </c>
      <c r="C2413" s="95" t="s">
        <v>3637</v>
      </c>
      <c r="D2413" s="96" t="s">
        <v>3638</v>
      </c>
      <c r="E2413" s="76" t="s">
        <v>3579</v>
      </c>
      <c r="F2413" s="76" t="n">
        <v>12</v>
      </c>
      <c r="G2413" s="77" t="n">
        <v>1.71</v>
      </c>
      <c r="H2413" s="92" t="n">
        <f aca="false">G2413*0.95</f>
        <v>1.6245</v>
      </c>
      <c r="I2413" s="79" t="s">
        <v>205</v>
      </c>
      <c r="J2413" s="79" t="s">
        <v>28</v>
      </c>
      <c r="K2413" s="458"/>
      <c r="L2413" s="81"/>
      <c r="M2413" s="81"/>
      <c r="N2413" s="82" t="n">
        <f aca="false">O2413*G2413</f>
        <v>0</v>
      </c>
      <c r="O2413" s="329" t="n">
        <f aca="false">M2413+L2413*F2413</f>
        <v>0</v>
      </c>
      <c r="P2413" s="330" t="s">
        <v>29</v>
      </c>
      <c r="Q2413" s="62" t="n">
        <f aca="false">L2413*H2413*F2413</f>
        <v>0</v>
      </c>
      <c r="R2413" s="62" t="n">
        <f aca="false">R2412+Q2413</f>
        <v>610.5935</v>
      </c>
    </row>
    <row r="2414" s="1" customFormat="true" ht="12.8" hidden="false" customHeight="false" outlineLevel="0" collapsed="false">
      <c r="A2414" s="93"/>
      <c r="B2414" s="93" t="s">
        <v>3621</v>
      </c>
      <c r="C2414" s="94" t="s">
        <v>3639</v>
      </c>
      <c r="D2414" s="245" t="s">
        <v>3640</v>
      </c>
      <c r="E2414" s="53" t="s">
        <v>2327</v>
      </c>
      <c r="F2414" s="53" t="n">
        <v>12</v>
      </c>
      <c r="G2414" s="54" t="n">
        <v>0.94</v>
      </c>
      <c r="H2414" s="90" t="n">
        <f aca="false">G2414*0.95</f>
        <v>0.893</v>
      </c>
      <c r="I2414" s="56" t="s">
        <v>205</v>
      </c>
      <c r="J2414" s="56" t="s">
        <v>28</v>
      </c>
      <c r="K2414" s="459"/>
      <c r="L2414" s="58" t="n">
        <v>1</v>
      </c>
      <c r="M2414" s="58"/>
      <c r="N2414" s="59" t="n">
        <f aca="false">O2414*G2414</f>
        <v>11.28</v>
      </c>
      <c r="O2414" s="325" t="n">
        <f aca="false">M2414+L2414*F2414</f>
        <v>12</v>
      </c>
      <c r="P2414" s="326" t="s">
        <v>29</v>
      </c>
      <c r="Q2414" s="62" t="n">
        <f aca="false">L2414*H2414*F2414</f>
        <v>10.716</v>
      </c>
      <c r="R2414" s="62" t="n">
        <f aca="false">R2413+Q2414</f>
        <v>621.3095</v>
      </c>
    </row>
    <row r="2415" s="1" customFormat="true" ht="12.8" hidden="false" customHeight="false" outlineLevel="0" collapsed="false">
      <c r="A2415" s="93"/>
      <c r="B2415" s="93" t="s">
        <v>3621</v>
      </c>
      <c r="C2415" s="135" t="s">
        <v>3641</v>
      </c>
      <c r="D2415" s="215" t="s">
        <v>3642</v>
      </c>
      <c r="E2415" s="65" t="s">
        <v>3643</v>
      </c>
      <c r="F2415" s="65" t="n">
        <v>12</v>
      </c>
      <c r="G2415" s="66" t="n">
        <v>1.27</v>
      </c>
      <c r="H2415" s="91" t="n">
        <f aca="false">G2415*0.95</f>
        <v>1.2065</v>
      </c>
      <c r="I2415" s="68" t="s">
        <v>205</v>
      </c>
      <c r="J2415" s="68" t="s">
        <v>28</v>
      </c>
      <c r="K2415" s="459"/>
      <c r="L2415" s="70"/>
      <c r="M2415" s="70"/>
      <c r="N2415" s="71" t="n">
        <f aca="false">O2415*G2415</f>
        <v>0</v>
      </c>
      <c r="O2415" s="327" t="n">
        <f aca="false">M2415+L2415*F2415</f>
        <v>0</v>
      </c>
      <c r="P2415" s="328" t="s">
        <v>29</v>
      </c>
      <c r="Q2415" s="62" t="n">
        <f aca="false">L2415*H2415*F2415</f>
        <v>0</v>
      </c>
      <c r="R2415" s="62" t="n">
        <f aca="false">R2414+Q2415</f>
        <v>621.3095</v>
      </c>
    </row>
    <row r="2416" s="1" customFormat="true" ht="12.8" hidden="false" customHeight="false" outlineLevel="0" collapsed="false">
      <c r="A2416" s="93"/>
      <c r="B2416" s="93" t="s">
        <v>3621</v>
      </c>
      <c r="C2416" s="95" t="s">
        <v>3644</v>
      </c>
      <c r="D2416" s="96" t="s">
        <v>3645</v>
      </c>
      <c r="E2416" s="76" t="s">
        <v>2463</v>
      </c>
      <c r="F2416" s="76" t="n">
        <v>12</v>
      </c>
      <c r="G2416" s="77" t="n">
        <v>1.31</v>
      </c>
      <c r="H2416" s="92" t="n">
        <f aca="false">G2416*0.95</f>
        <v>1.2445</v>
      </c>
      <c r="I2416" s="79" t="s">
        <v>205</v>
      </c>
      <c r="J2416" s="79" t="s">
        <v>28</v>
      </c>
      <c r="K2416" s="459"/>
      <c r="L2416" s="81"/>
      <c r="M2416" s="81"/>
      <c r="N2416" s="82" t="n">
        <f aca="false">O2416*G2416</f>
        <v>0</v>
      </c>
      <c r="O2416" s="329" t="n">
        <f aca="false">M2416+L2416*F2416</f>
        <v>0</v>
      </c>
      <c r="P2416" s="330" t="s">
        <v>29</v>
      </c>
      <c r="Q2416" s="62" t="n">
        <f aca="false">L2416*H2416*F2416</f>
        <v>0</v>
      </c>
      <c r="R2416" s="62" t="n">
        <f aca="false">R2415+Q2416</f>
        <v>621.3095</v>
      </c>
    </row>
    <row r="2417" s="1" customFormat="true" ht="12.8" hidden="false" customHeight="false" outlineLevel="0" collapsed="false">
      <c r="A2417" s="93"/>
      <c r="B2417" s="93" t="s">
        <v>3621</v>
      </c>
      <c r="C2417" s="142" t="s">
        <v>3646</v>
      </c>
      <c r="D2417" s="243" t="s">
        <v>3647</v>
      </c>
      <c r="E2417" s="99" t="s">
        <v>1873</v>
      </c>
      <c r="F2417" s="99" t="n">
        <v>12</v>
      </c>
      <c r="G2417" s="100" t="n">
        <v>1.21</v>
      </c>
      <c r="H2417" s="101" t="n">
        <f aca="false">G2417*0.95</f>
        <v>1.1495</v>
      </c>
      <c r="I2417" s="102" t="s">
        <v>205</v>
      </c>
      <c r="J2417" s="102" t="s">
        <v>28</v>
      </c>
      <c r="K2417" s="459"/>
      <c r="L2417" s="104"/>
      <c r="M2417" s="104"/>
      <c r="N2417" s="105" t="n">
        <f aca="false">O2417*G2417</f>
        <v>0</v>
      </c>
      <c r="O2417" s="204" t="n">
        <f aca="false">M2417+L2417*F2417</f>
        <v>0</v>
      </c>
      <c r="P2417" s="331" t="s">
        <v>29</v>
      </c>
      <c r="Q2417" s="62" t="n">
        <f aca="false">L2417*H2417*F2417</f>
        <v>0</v>
      </c>
      <c r="R2417" s="62" t="n">
        <f aca="false">R2416+Q2417</f>
        <v>621.3095</v>
      </c>
    </row>
    <row r="2418" customFormat="false" ht="22.05" hidden="false" customHeight="false" outlineLevel="0" collapsed="false">
      <c r="A2418" s="48"/>
      <c r="B2418" s="48" t="s">
        <v>3621</v>
      </c>
      <c r="D2418" s="5" t="s">
        <v>3648</v>
      </c>
      <c r="E2418" s="85"/>
      <c r="F2418" s="85"/>
      <c r="G2418" s="85"/>
      <c r="H2418" s="86"/>
      <c r="I2418" s="85"/>
      <c r="J2418" s="85"/>
      <c r="K2418" s="85"/>
      <c r="L2418" s="88"/>
      <c r="M2418" s="88"/>
      <c r="O2418" s="88"/>
      <c r="P2418" s="89"/>
      <c r="Q2418" s="62" t="n">
        <f aca="false">L2418*H2418*F2418</f>
        <v>0</v>
      </c>
      <c r="R2418" s="62" t="n">
        <f aca="false">R2417+Q2418</f>
        <v>621.3095</v>
      </c>
      <c r="S2418" s="1"/>
      <c r="T2418" s="1"/>
      <c r="U2418" s="1"/>
      <c r="V2418" s="1"/>
      <c r="W2418" s="1"/>
      <c r="X2418" s="1"/>
      <c r="Y2418" s="1"/>
    </row>
    <row r="2419" s="1" customFormat="true" ht="12.8" hidden="false" customHeight="false" outlineLevel="0" collapsed="false">
      <c r="A2419" s="93"/>
      <c r="B2419" s="93" t="s">
        <v>3621</v>
      </c>
      <c r="C2419" s="94" t="s">
        <v>3649</v>
      </c>
      <c r="D2419" s="245" t="s">
        <v>3650</v>
      </c>
      <c r="E2419" s="53" t="s">
        <v>2342</v>
      </c>
      <c r="F2419" s="53" t="n">
        <v>12</v>
      </c>
      <c r="G2419" s="54" t="n">
        <v>1.34</v>
      </c>
      <c r="H2419" s="90" t="n">
        <f aca="false">G2419*0.95</f>
        <v>1.273</v>
      </c>
      <c r="I2419" s="56" t="s">
        <v>205</v>
      </c>
      <c r="J2419" s="56" t="s">
        <v>28</v>
      </c>
      <c r="K2419" s="309"/>
      <c r="L2419" s="58"/>
      <c r="M2419" s="58"/>
      <c r="N2419" s="59" t="n">
        <f aca="false">O2419*G2419</f>
        <v>0</v>
      </c>
      <c r="O2419" s="325" t="n">
        <f aca="false">M2419+L2419*F2419</f>
        <v>0</v>
      </c>
      <c r="P2419" s="326" t="s">
        <v>29</v>
      </c>
      <c r="Q2419" s="62" t="n">
        <f aca="false">L2419*H2419*F2419</f>
        <v>0</v>
      </c>
      <c r="R2419" s="62" t="n">
        <f aca="false">R2418+Q2419</f>
        <v>621.3095</v>
      </c>
    </row>
    <row r="2420" s="1" customFormat="true" ht="12.8" hidden="false" customHeight="false" outlineLevel="0" collapsed="false">
      <c r="A2420" s="93"/>
      <c r="B2420" s="93" t="s">
        <v>3621</v>
      </c>
      <c r="C2420" s="135" t="s">
        <v>3651</v>
      </c>
      <c r="D2420" s="215" t="s">
        <v>3652</v>
      </c>
      <c r="E2420" s="65" t="s">
        <v>2342</v>
      </c>
      <c r="F2420" s="65" t="n">
        <v>12</v>
      </c>
      <c r="G2420" s="66" t="n">
        <v>1.43</v>
      </c>
      <c r="H2420" s="91" t="n">
        <f aca="false">G2420*0.95</f>
        <v>1.3585</v>
      </c>
      <c r="I2420" s="68" t="s">
        <v>205</v>
      </c>
      <c r="J2420" s="68" t="s">
        <v>28</v>
      </c>
      <c r="K2420" s="310"/>
      <c r="L2420" s="70" t="n">
        <v>1</v>
      </c>
      <c r="M2420" s="70"/>
      <c r="N2420" s="71" t="n">
        <f aca="false">O2420*G2420</f>
        <v>17.16</v>
      </c>
      <c r="O2420" s="327" t="n">
        <f aca="false">M2420+L2420*F2420</f>
        <v>12</v>
      </c>
      <c r="P2420" s="328" t="s">
        <v>29</v>
      </c>
      <c r="Q2420" s="62" t="n">
        <f aca="false">L2420*H2420*F2420</f>
        <v>16.302</v>
      </c>
      <c r="R2420" s="62" t="n">
        <f aca="false">R2419+Q2420</f>
        <v>637.6115</v>
      </c>
    </row>
    <row r="2421" s="1" customFormat="true" ht="12.8" hidden="false" customHeight="false" outlineLevel="0" collapsed="false">
      <c r="A2421" s="93"/>
      <c r="B2421" s="93" t="s">
        <v>3621</v>
      </c>
      <c r="C2421" s="135" t="s">
        <v>3653</v>
      </c>
      <c r="D2421" s="215" t="s">
        <v>3654</v>
      </c>
      <c r="E2421" s="65" t="s">
        <v>2342</v>
      </c>
      <c r="F2421" s="65" t="n">
        <v>12</v>
      </c>
      <c r="G2421" s="66" t="n">
        <v>1.48</v>
      </c>
      <c r="H2421" s="91" t="n">
        <f aca="false">G2421*0.95</f>
        <v>1.406</v>
      </c>
      <c r="I2421" s="68" t="s">
        <v>205</v>
      </c>
      <c r="J2421" s="68" t="s">
        <v>28</v>
      </c>
      <c r="K2421" s="310"/>
      <c r="L2421" s="70"/>
      <c r="M2421" s="70"/>
      <c r="N2421" s="71" t="n">
        <f aca="false">O2421*G2421</f>
        <v>0</v>
      </c>
      <c r="O2421" s="327" t="n">
        <f aca="false">M2421+L2421*F2421</f>
        <v>0</v>
      </c>
      <c r="P2421" s="328" t="s">
        <v>29</v>
      </c>
      <c r="Q2421" s="62" t="n">
        <f aca="false">L2421*H2421*F2421</f>
        <v>0</v>
      </c>
      <c r="R2421" s="62" t="n">
        <f aca="false">R2420+Q2421</f>
        <v>637.6115</v>
      </c>
    </row>
    <row r="2422" s="1" customFormat="true" ht="12.8" hidden="false" customHeight="false" outlineLevel="0" collapsed="false">
      <c r="A2422" s="93"/>
      <c r="B2422" s="93" t="s">
        <v>3621</v>
      </c>
      <c r="C2422" s="135" t="s">
        <v>3655</v>
      </c>
      <c r="D2422" s="215" t="s">
        <v>3656</v>
      </c>
      <c r="E2422" s="65" t="s">
        <v>2342</v>
      </c>
      <c r="F2422" s="65" t="n">
        <v>12</v>
      </c>
      <c r="G2422" s="66" t="n">
        <v>1.48</v>
      </c>
      <c r="H2422" s="91" t="n">
        <f aca="false">G2422*0.95</f>
        <v>1.406</v>
      </c>
      <c r="I2422" s="68" t="s">
        <v>205</v>
      </c>
      <c r="J2422" s="68" t="s">
        <v>28</v>
      </c>
      <c r="K2422" s="313"/>
      <c r="L2422" s="81"/>
      <c r="M2422" s="81"/>
      <c r="N2422" s="71" t="n">
        <f aca="false">O2422*G2422</f>
        <v>0</v>
      </c>
      <c r="O2422" s="327" t="n">
        <f aca="false">M2422+L2422*F2422</f>
        <v>0</v>
      </c>
      <c r="P2422" s="328" t="s">
        <v>29</v>
      </c>
      <c r="Q2422" s="62" t="n">
        <f aca="false">L2422*H2422*F2422</f>
        <v>0</v>
      </c>
      <c r="R2422" s="62" t="n">
        <f aca="false">R2421+Q2422</f>
        <v>637.6115</v>
      </c>
    </row>
    <row r="2423" s="1" customFormat="true" ht="12.8" hidden="false" customHeight="false" outlineLevel="0" collapsed="false">
      <c r="A2423" s="93"/>
      <c r="B2423" s="93" t="s">
        <v>3621</v>
      </c>
      <c r="C2423" s="142" t="s">
        <v>3657</v>
      </c>
      <c r="D2423" s="243" t="s">
        <v>3658</v>
      </c>
      <c r="E2423" s="99" t="s">
        <v>3659</v>
      </c>
      <c r="F2423" s="99" t="n">
        <v>12</v>
      </c>
      <c r="G2423" s="100" t="n">
        <v>1.49</v>
      </c>
      <c r="H2423" s="101" t="n">
        <f aca="false">G2423*0.95</f>
        <v>1.4155</v>
      </c>
      <c r="I2423" s="102" t="s">
        <v>205</v>
      </c>
      <c r="J2423" s="102" t="s">
        <v>28</v>
      </c>
      <c r="K2423" s="313"/>
      <c r="L2423" s="104"/>
      <c r="M2423" s="104"/>
      <c r="N2423" s="105" t="n">
        <f aca="false">O2423*G2423</f>
        <v>0</v>
      </c>
      <c r="O2423" s="204" t="n">
        <f aca="false">M2423+L2423*F2423</f>
        <v>0</v>
      </c>
      <c r="P2423" s="331" t="s">
        <v>29</v>
      </c>
      <c r="Q2423" s="62" t="n">
        <f aca="false">L2423*H2423*F2423</f>
        <v>0</v>
      </c>
      <c r="R2423" s="62" t="n">
        <f aca="false">R2422+Q2423</f>
        <v>637.6115</v>
      </c>
    </row>
    <row r="2424" customFormat="false" ht="22.05" hidden="false" customHeight="false" outlineLevel="0" collapsed="false">
      <c r="A2424" s="48" t="s">
        <v>50</v>
      </c>
      <c r="B2424" s="48" t="s">
        <v>3621</v>
      </c>
      <c r="D2424" s="5" t="s">
        <v>3660</v>
      </c>
      <c r="E2424" s="85"/>
      <c r="F2424" s="85"/>
      <c r="G2424" s="85"/>
      <c r="H2424" s="86"/>
      <c r="I2424" s="85"/>
      <c r="J2424" s="85"/>
      <c r="K2424" s="85"/>
      <c r="L2424" s="88"/>
      <c r="M2424" s="88"/>
      <c r="O2424" s="88"/>
      <c r="P2424" s="89"/>
      <c r="Q2424" s="62" t="n">
        <f aca="false">L2424*H2424*F2424</f>
        <v>0</v>
      </c>
      <c r="R2424" s="62" t="n">
        <f aca="false">R2423+Q2424</f>
        <v>637.6115</v>
      </c>
      <c r="S2424" s="1"/>
      <c r="T2424" s="1"/>
      <c r="U2424" s="1"/>
      <c r="V2424" s="1"/>
      <c r="W2424" s="1"/>
      <c r="X2424" s="1"/>
      <c r="Y2424" s="1"/>
    </row>
    <row r="2425" s="1" customFormat="true" ht="12.8" hidden="false" customHeight="false" outlineLevel="0" collapsed="false">
      <c r="A2425" s="93" t="s">
        <v>50</v>
      </c>
      <c r="B2425" s="93" t="s">
        <v>3621</v>
      </c>
      <c r="C2425" s="94" t="s">
        <v>3661</v>
      </c>
      <c r="D2425" s="245" t="s">
        <v>3658</v>
      </c>
      <c r="E2425" s="53" t="s">
        <v>2543</v>
      </c>
      <c r="F2425" s="53" t="n">
        <v>6</v>
      </c>
      <c r="G2425" s="54" t="n">
        <v>4.25</v>
      </c>
      <c r="H2425" s="90" t="n">
        <f aca="false">G2425*0.95</f>
        <v>4.0375</v>
      </c>
      <c r="I2425" s="56" t="s">
        <v>205</v>
      </c>
      <c r="J2425" s="56" t="s">
        <v>28</v>
      </c>
      <c r="K2425" s="309"/>
      <c r="L2425" s="58"/>
      <c r="M2425" s="58"/>
      <c r="N2425" s="59" t="n">
        <f aca="false">O2425*G2425</f>
        <v>0</v>
      </c>
      <c r="O2425" s="325" t="n">
        <f aca="false">M2425+L2425*F2425</f>
        <v>0</v>
      </c>
      <c r="P2425" s="326" t="s">
        <v>29</v>
      </c>
      <c r="Q2425" s="62" t="n">
        <f aca="false">L2425*H2425*F2425</f>
        <v>0</v>
      </c>
      <c r="R2425" s="62" t="n">
        <f aca="false">R2424+Q2425</f>
        <v>637.6115</v>
      </c>
    </row>
    <row r="2426" s="1" customFormat="true" ht="12.8" hidden="false" customHeight="false" outlineLevel="0" collapsed="false">
      <c r="A2426" s="93" t="s">
        <v>50</v>
      </c>
      <c r="B2426" s="93" t="s">
        <v>3621</v>
      </c>
      <c r="C2426" s="135" t="s">
        <v>3662</v>
      </c>
      <c r="D2426" s="215" t="s">
        <v>3663</v>
      </c>
      <c r="E2426" s="65" t="s">
        <v>2543</v>
      </c>
      <c r="F2426" s="65" t="n">
        <v>6</v>
      </c>
      <c r="G2426" s="66" t="n">
        <v>4.4</v>
      </c>
      <c r="H2426" s="91" t="n">
        <f aca="false">G2426*0.95</f>
        <v>4.18</v>
      </c>
      <c r="I2426" s="68" t="s">
        <v>205</v>
      </c>
      <c r="J2426" s="68" t="s">
        <v>28</v>
      </c>
      <c r="K2426" s="310"/>
      <c r="L2426" s="70"/>
      <c r="M2426" s="70"/>
      <c r="N2426" s="71" t="n">
        <f aca="false">O2426*G2426</f>
        <v>0</v>
      </c>
      <c r="O2426" s="327" t="n">
        <f aca="false">M2426+L2426*F2426</f>
        <v>0</v>
      </c>
      <c r="P2426" s="328" t="s">
        <v>29</v>
      </c>
      <c r="Q2426" s="62" t="n">
        <f aca="false">L2426*H2426*F2426</f>
        <v>0</v>
      </c>
      <c r="R2426" s="62" t="n">
        <f aca="false">R2425+Q2426</f>
        <v>637.6115</v>
      </c>
    </row>
    <row r="2427" s="1" customFormat="true" ht="12.8" hidden="false" customHeight="false" outlineLevel="0" collapsed="false">
      <c r="A2427" s="93" t="s">
        <v>50</v>
      </c>
      <c r="B2427" s="93" t="s">
        <v>3621</v>
      </c>
      <c r="C2427" s="135" t="s">
        <v>3664</v>
      </c>
      <c r="D2427" s="215" t="s">
        <v>3665</v>
      </c>
      <c r="E2427" s="267" t="s">
        <v>3666</v>
      </c>
      <c r="F2427" s="65" t="n">
        <v>6</v>
      </c>
      <c r="G2427" s="66" t="n">
        <v>4.7</v>
      </c>
      <c r="H2427" s="91" t="n">
        <f aca="false">G2427*0.95</f>
        <v>4.465</v>
      </c>
      <c r="I2427" s="68" t="s">
        <v>205</v>
      </c>
      <c r="J2427" s="68" t="s">
        <v>28</v>
      </c>
      <c r="K2427" s="310"/>
      <c r="L2427" s="70"/>
      <c r="M2427" s="70"/>
      <c r="N2427" s="71" t="n">
        <f aca="false">O2427*G2427</f>
        <v>0</v>
      </c>
      <c r="O2427" s="327" t="n">
        <f aca="false">M2427+L2427*F2427</f>
        <v>0</v>
      </c>
      <c r="P2427" s="328" t="s">
        <v>29</v>
      </c>
      <c r="Q2427" s="62" t="n">
        <f aca="false">L2427*H2427*F2427</f>
        <v>0</v>
      </c>
      <c r="R2427" s="62" t="n">
        <f aca="false">R2426+Q2427</f>
        <v>637.6115</v>
      </c>
    </row>
    <row r="2428" s="1" customFormat="true" ht="12.8" hidden="false" customHeight="false" outlineLevel="0" collapsed="false">
      <c r="A2428" s="93" t="s">
        <v>50</v>
      </c>
      <c r="B2428" s="93" t="s">
        <v>3621</v>
      </c>
      <c r="C2428" s="95" t="s">
        <v>3667</v>
      </c>
      <c r="D2428" s="96" t="s">
        <v>3668</v>
      </c>
      <c r="E2428" s="76" t="s">
        <v>3669</v>
      </c>
      <c r="F2428" s="76" t="n">
        <v>1</v>
      </c>
      <c r="G2428" s="77" t="n">
        <v>15.7</v>
      </c>
      <c r="H2428" s="92" t="n">
        <f aca="false">G2428*0.95</f>
        <v>14.915</v>
      </c>
      <c r="I2428" s="79" t="s">
        <v>205</v>
      </c>
      <c r="J2428" s="79" t="s">
        <v>28</v>
      </c>
      <c r="K2428" s="313"/>
      <c r="L2428" s="81"/>
      <c r="M2428" s="81"/>
      <c r="N2428" s="82" t="n">
        <f aca="false">O2428*G2428</f>
        <v>0</v>
      </c>
      <c r="O2428" s="329" t="n">
        <f aca="false">M2428+L2428*F2428</f>
        <v>0</v>
      </c>
      <c r="P2428" s="330" t="s">
        <v>29</v>
      </c>
      <c r="Q2428" s="62" t="n">
        <f aca="false">L2428*H2428*F2428</f>
        <v>0</v>
      </c>
      <c r="R2428" s="62" t="n">
        <f aca="false">R2427+Q2428</f>
        <v>637.6115</v>
      </c>
    </row>
    <row r="2429" customFormat="false" ht="22.05" hidden="false" customHeight="false" outlineLevel="0" collapsed="false">
      <c r="A2429" s="48"/>
      <c r="B2429" s="48" t="s">
        <v>3621</v>
      </c>
      <c r="D2429" s="5" t="s">
        <v>3670</v>
      </c>
      <c r="E2429" s="85"/>
      <c r="F2429" s="85"/>
      <c r="G2429" s="85"/>
      <c r="H2429" s="86"/>
      <c r="I2429" s="85"/>
      <c r="J2429" s="85"/>
      <c r="K2429" s="85"/>
      <c r="L2429" s="88"/>
      <c r="M2429" s="88"/>
      <c r="O2429" s="88"/>
      <c r="P2429" s="89"/>
      <c r="Q2429" s="62" t="n">
        <f aca="false">L2429*H2429*F2429</f>
        <v>0</v>
      </c>
      <c r="R2429" s="62" t="n">
        <f aca="false">R2428+Q2429</f>
        <v>637.6115</v>
      </c>
      <c r="S2429" s="1"/>
      <c r="T2429" s="1"/>
      <c r="U2429" s="1"/>
      <c r="V2429" s="1"/>
      <c r="W2429" s="1"/>
      <c r="X2429" s="1"/>
      <c r="Y2429" s="1"/>
    </row>
    <row r="2430" s="1" customFormat="true" ht="12.8" hidden="false" customHeight="false" outlineLevel="0" collapsed="false">
      <c r="A2430" s="93"/>
      <c r="B2430" s="93" t="s">
        <v>3621</v>
      </c>
      <c r="C2430" s="94" t="s">
        <v>3671</v>
      </c>
      <c r="D2430" s="52" t="s">
        <v>3672</v>
      </c>
      <c r="E2430" s="53" t="s">
        <v>2706</v>
      </c>
      <c r="F2430" s="53" t="n">
        <v>12</v>
      </c>
      <c r="G2430" s="192" t="n">
        <v>0.89</v>
      </c>
      <c r="H2430" s="193" t="n">
        <f aca="false">G2430*0.95</f>
        <v>0.8455</v>
      </c>
      <c r="I2430" s="180" t="s">
        <v>205</v>
      </c>
      <c r="J2430" s="56" t="s">
        <v>28</v>
      </c>
      <c r="K2430" s="309"/>
      <c r="L2430" s="58"/>
      <c r="M2430" s="58"/>
      <c r="N2430" s="59" t="n">
        <f aca="false">O2430*G2430</f>
        <v>0</v>
      </c>
      <c r="O2430" s="325" t="n">
        <f aca="false">M2430+L2430*F2430</f>
        <v>0</v>
      </c>
      <c r="P2430" s="326" t="s">
        <v>29</v>
      </c>
      <c r="Q2430" s="62" t="n">
        <f aca="false">L2430*H2430*F2430</f>
        <v>0</v>
      </c>
      <c r="R2430" s="62" t="n">
        <f aca="false">R2429+Q2430</f>
        <v>637.6115</v>
      </c>
    </row>
    <row r="2431" s="1" customFormat="true" ht="12.8" hidden="false" customHeight="false" outlineLevel="0" collapsed="false">
      <c r="A2431" s="93"/>
      <c r="B2431" s="93" t="s">
        <v>3621</v>
      </c>
      <c r="C2431" s="95" t="s">
        <v>3673</v>
      </c>
      <c r="D2431" s="75" t="s">
        <v>3663</v>
      </c>
      <c r="E2431" s="76" t="s">
        <v>2706</v>
      </c>
      <c r="F2431" s="76" t="n">
        <v>12</v>
      </c>
      <c r="G2431" s="110" t="n">
        <v>0.89</v>
      </c>
      <c r="H2431" s="111" t="n">
        <f aca="false">G2431*0.95</f>
        <v>0.8455</v>
      </c>
      <c r="I2431" s="112" t="s">
        <v>205</v>
      </c>
      <c r="J2431" s="79" t="s">
        <v>28</v>
      </c>
      <c r="K2431" s="313"/>
      <c r="L2431" s="81"/>
      <c r="M2431" s="81"/>
      <c r="N2431" s="82" t="n">
        <f aca="false">O2431*G2431</f>
        <v>0</v>
      </c>
      <c r="O2431" s="329" t="n">
        <f aca="false">M2431+L2431*F2431</f>
        <v>0</v>
      </c>
      <c r="P2431" s="330" t="s">
        <v>29</v>
      </c>
      <c r="Q2431" s="62" t="n">
        <f aca="false">L2431*H2431*F2431</f>
        <v>0</v>
      </c>
      <c r="R2431" s="62" t="n">
        <f aca="false">R2430+Q2431</f>
        <v>637.6115</v>
      </c>
    </row>
    <row r="2432" customFormat="false" ht="13.8" hidden="false" customHeight="false" outlineLevel="0" collapsed="false">
      <c r="A2432" s="48"/>
      <c r="B2432" s="48"/>
      <c r="Q2432" s="62" t="n">
        <f aca="false">L2432*H2432*F2432</f>
        <v>0</v>
      </c>
      <c r="R2432" s="62" t="n">
        <f aca="false">R2431+Q2432</f>
        <v>637.6115</v>
      </c>
      <c r="S2432" s="1"/>
      <c r="T2432" s="1"/>
      <c r="U2432" s="1"/>
      <c r="V2432" s="1"/>
      <c r="W2432" s="1"/>
      <c r="X2432" s="1"/>
      <c r="Y2432" s="1"/>
    </row>
    <row r="2433" customFormat="false" ht="33.85" hidden="false" customHeight="false" outlineLevel="0" collapsed="false">
      <c r="A2433" s="48"/>
      <c r="B2433" s="48" t="s">
        <v>3674</v>
      </c>
      <c r="D2433" s="33" t="s">
        <v>3674</v>
      </c>
      <c r="E2433" s="33"/>
      <c r="F2433" s="33"/>
      <c r="G2433" s="33"/>
      <c r="H2433" s="33"/>
      <c r="I2433" s="33"/>
      <c r="J2433" s="33"/>
      <c r="K2433" s="33"/>
      <c r="Q2433" s="62" t="n">
        <f aca="false">L2433*H2433*F2433</f>
        <v>0</v>
      </c>
      <c r="R2433" s="62" t="n">
        <f aca="false">R2432+Q2433</f>
        <v>637.6115</v>
      </c>
      <c r="S2433" s="1"/>
      <c r="T2433" s="1"/>
      <c r="U2433" s="1"/>
      <c r="V2433" s="1"/>
      <c r="W2433" s="1"/>
      <c r="X2433" s="1"/>
      <c r="Y2433" s="1"/>
    </row>
    <row r="2434" customFormat="false" ht="13.8" hidden="false" customHeight="true" outlineLevel="0" collapsed="false">
      <c r="A2434" s="117"/>
      <c r="B2434" s="117"/>
      <c r="C2434" s="7"/>
      <c r="D2434" s="7"/>
      <c r="E2434" s="34" t="s">
        <v>4</v>
      </c>
      <c r="F2434" s="35" t="s">
        <v>5</v>
      </c>
      <c r="G2434" s="36" t="s">
        <v>6</v>
      </c>
      <c r="H2434" s="37" t="s">
        <v>7</v>
      </c>
      <c r="I2434" s="38" t="s">
        <v>8</v>
      </c>
      <c r="J2434" s="39" t="s">
        <v>9</v>
      </c>
      <c r="K2434" s="264" t="s">
        <v>10</v>
      </c>
      <c r="L2434" s="41" t="s">
        <v>11</v>
      </c>
      <c r="M2434" s="41"/>
      <c r="N2434" s="41"/>
      <c r="O2434" s="41"/>
      <c r="P2434" s="41"/>
      <c r="Q2434" s="62"/>
      <c r="R2434" s="62" t="n">
        <f aca="false">R2433+Q2434</f>
        <v>637.6115</v>
      </c>
      <c r="S2434" s="1"/>
      <c r="T2434" s="1"/>
      <c r="U2434" s="1"/>
      <c r="V2434" s="1"/>
      <c r="W2434" s="1"/>
      <c r="X2434" s="1"/>
      <c r="Y2434" s="1"/>
    </row>
    <row r="2435" customFormat="false" ht="14.25" hidden="false" customHeight="true" outlineLevel="0" collapsed="false">
      <c r="A2435" s="48"/>
      <c r="B2435" s="48"/>
      <c r="C2435" s="43" t="s">
        <v>14</v>
      </c>
      <c r="D2435" s="43" t="s">
        <v>15</v>
      </c>
      <c r="E2435" s="34"/>
      <c r="F2435" s="35"/>
      <c r="G2435" s="36"/>
      <c r="H2435" s="37"/>
      <c r="I2435" s="38"/>
      <c r="J2435" s="39"/>
      <c r="K2435" s="264"/>
      <c r="L2435" s="210" t="s">
        <v>16</v>
      </c>
      <c r="M2435" s="210"/>
      <c r="N2435" s="45" t="s">
        <v>17</v>
      </c>
      <c r="O2435" s="46" t="s">
        <v>18</v>
      </c>
      <c r="P2435" s="47" t="s">
        <v>19</v>
      </c>
      <c r="Q2435" s="62"/>
      <c r="R2435" s="62" t="n">
        <f aca="false">R2434+Q2435</f>
        <v>637.6115</v>
      </c>
      <c r="S2435" s="1"/>
      <c r="T2435" s="1"/>
      <c r="U2435" s="1"/>
      <c r="V2435" s="1"/>
      <c r="W2435" s="1"/>
      <c r="X2435" s="1"/>
      <c r="Y2435" s="1"/>
    </row>
    <row r="2436" customFormat="false" ht="13.8" hidden="false" customHeight="false" outlineLevel="0" collapsed="false">
      <c r="A2436" s="48"/>
      <c r="B2436" s="48"/>
      <c r="C2436" s="43"/>
      <c r="D2436" s="43"/>
      <c r="E2436" s="34"/>
      <c r="F2436" s="35"/>
      <c r="G2436" s="36"/>
      <c r="H2436" s="37"/>
      <c r="I2436" s="38"/>
      <c r="J2436" s="39"/>
      <c r="K2436" s="264"/>
      <c r="L2436" s="210"/>
      <c r="M2436" s="210"/>
      <c r="N2436" s="45"/>
      <c r="O2436" s="46"/>
      <c r="P2436" s="47"/>
      <c r="Q2436" s="62" t="n">
        <f aca="false">L2436*H2436*F2436</f>
        <v>0</v>
      </c>
      <c r="R2436" s="62" t="n">
        <f aca="false">R2435+Q2436</f>
        <v>637.6115</v>
      </c>
      <c r="S2436" s="1"/>
      <c r="T2436" s="1"/>
      <c r="U2436" s="1"/>
      <c r="V2436" s="1"/>
      <c r="W2436" s="1"/>
      <c r="X2436" s="1"/>
      <c r="Y2436" s="1"/>
    </row>
    <row r="2437" customFormat="false" ht="22.05" hidden="false" customHeight="false" outlineLevel="0" collapsed="false">
      <c r="A2437" s="48"/>
      <c r="B2437" s="48" t="s">
        <v>3674</v>
      </c>
      <c r="D2437" s="5" t="s">
        <v>3675</v>
      </c>
      <c r="E2437" s="5"/>
      <c r="F2437" s="5"/>
      <c r="G2437" s="5"/>
      <c r="H2437" s="206"/>
      <c r="I2437" s="5"/>
      <c r="J2437" s="5"/>
      <c r="K2437" s="5"/>
      <c r="L2437" s="88"/>
      <c r="M2437" s="88"/>
      <c r="O2437" s="88"/>
      <c r="P2437" s="89"/>
      <c r="Q2437" s="62" t="n">
        <f aca="false">L2437*H2437*F2437</f>
        <v>0</v>
      </c>
      <c r="R2437" s="62" t="n">
        <f aca="false">R2436+Q2437</f>
        <v>637.6115</v>
      </c>
      <c r="S2437" s="1"/>
      <c r="T2437" s="1"/>
      <c r="U2437" s="1"/>
      <c r="V2437" s="1"/>
      <c r="W2437" s="1"/>
      <c r="X2437" s="1"/>
      <c r="Y2437" s="1"/>
    </row>
    <row r="2438" s="1" customFormat="true" ht="12.8" hidden="false" customHeight="false" outlineLevel="0" collapsed="false">
      <c r="A2438" s="93"/>
      <c r="B2438" s="93" t="s">
        <v>3674</v>
      </c>
      <c r="C2438" s="94" t="s">
        <v>3676</v>
      </c>
      <c r="D2438" s="245" t="s">
        <v>3677</v>
      </c>
      <c r="E2438" s="53" t="s">
        <v>373</v>
      </c>
      <c r="F2438" s="53" t="n">
        <v>6</v>
      </c>
      <c r="G2438" s="54" t="n">
        <v>2.26</v>
      </c>
      <c r="H2438" s="90" t="n">
        <f aca="false">G2438*0.95</f>
        <v>2.147</v>
      </c>
      <c r="I2438" s="56" t="s">
        <v>54</v>
      </c>
      <c r="J2438" s="56" t="s">
        <v>28</v>
      </c>
      <c r="K2438" s="309"/>
      <c r="L2438" s="58" t="n">
        <v>1</v>
      </c>
      <c r="M2438" s="58"/>
      <c r="N2438" s="59" t="n">
        <f aca="false">O2438*G2438</f>
        <v>13.56</v>
      </c>
      <c r="O2438" s="325" t="n">
        <f aca="false">M2438+L2438*F2438</f>
        <v>6</v>
      </c>
      <c r="P2438" s="326" t="s">
        <v>29</v>
      </c>
      <c r="Q2438" s="62" t="n">
        <f aca="false">L2438*H2438*F2438</f>
        <v>12.882</v>
      </c>
      <c r="R2438" s="62" t="n">
        <f aca="false">R2437+Q2438</f>
        <v>650.4935</v>
      </c>
    </row>
    <row r="2439" s="1" customFormat="true" ht="12.8" hidden="false" customHeight="false" outlineLevel="0" collapsed="false">
      <c r="A2439" s="93"/>
      <c r="B2439" s="93" t="s">
        <v>3674</v>
      </c>
      <c r="C2439" s="135" t="s">
        <v>3678</v>
      </c>
      <c r="D2439" s="215" t="s">
        <v>3679</v>
      </c>
      <c r="E2439" s="65" t="s">
        <v>373</v>
      </c>
      <c r="F2439" s="65" t="n">
        <v>6</v>
      </c>
      <c r="G2439" s="66" t="n">
        <v>2.26</v>
      </c>
      <c r="H2439" s="91" t="n">
        <f aca="false">G2439*0.95</f>
        <v>2.147</v>
      </c>
      <c r="I2439" s="68" t="s">
        <v>54</v>
      </c>
      <c r="J2439" s="68" t="s">
        <v>28</v>
      </c>
      <c r="K2439" s="310"/>
      <c r="L2439" s="70"/>
      <c r="M2439" s="70"/>
      <c r="N2439" s="71" t="n">
        <f aca="false">O2439*G2439</f>
        <v>0</v>
      </c>
      <c r="O2439" s="327" t="n">
        <f aca="false">M2439+L2439*F2439</f>
        <v>0</v>
      </c>
      <c r="P2439" s="328" t="s">
        <v>29</v>
      </c>
      <c r="Q2439" s="62" t="n">
        <f aca="false">L2439*H2439*F2439</f>
        <v>0</v>
      </c>
      <c r="R2439" s="62" t="n">
        <f aca="false">R2438+Q2439</f>
        <v>650.4935</v>
      </c>
    </row>
    <row r="2440" s="1" customFormat="true" ht="12.8" hidden="false" customHeight="false" outlineLevel="0" collapsed="false">
      <c r="A2440" s="93"/>
      <c r="B2440" s="93" t="s">
        <v>3674</v>
      </c>
      <c r="C2440" s="135" t="s">
        <v>3680</v>
      </c>
      <c r="D2440" s="215" t="s">
        <v>3681</v>
      </c>
      <c r="E2440" s="65" t="s">
        <v>373</v>
      </c>
      <c r="F2440" s="65" t="n">
        <v>6</v>
      </c>
      <c r="G2440" s="66" t="n">
        <v>2.56</v>
      </c>
      <c r="H2440" s="91" t="n">
        <f aca="false">G2440*0.95</f>
        <v>2.432</v>
      </c>
      <c r="I2440" s="68" t="s">
        <v>54</v>
      </c>
      <c r="J2440" s="68" t="s">
        <v>28</v>
      </c>
      <c r="K2440" s="310"/>
      <c r="L2440" s="70" t="n">
        <v>1</v>
      </c>
      <c r="M2440" s="70"/>
      <c r="N2440" s="71" t="n">
        <f aca="false">O2440*G2440</f>
        <v>15.36</v>
      </c>
      <c r="O2440" s="327" t="n">
        <f aca="false">M2440+L2440*F2440</f>
        <v>6</v>
      </c>
      <c r="P2440" s="328" t="s">
        <v>29</v>
      </c>
      <c r="Q2440" s="62" t="n">
        <f aca="false">L2440*H2440*F2440</f>
        <v>14.592</v>
      </c>
      <c r="R2440" s="62" t="n">
        <f aca="false">R2439+Q2440</f>
        <v>665.0855</v>
      </c>
    </row>
    <row r="2441" s="1" customFormat="true" ht="12.8" hidden="false" customHeight="false" outlineLevel="0" collapsed="false">
      <c r="A2441" s="93"/>
      <c r="B2441" s="93" t="s">
        <v>3674</v>
      </c>
      <c r="C2441" s="135" t="s">
        <v>3682</v>
      </c>
      <c r="D2441" s="215" t="s">
        <v>3683</v>
      </c>
      <c r="E2441" s="65" t="s">
        <v>373</v>
      </c>
      <c r="F2441" s="65" t="n">
        <v>6</v>
      </c>
      <c r="G2441" s="66" t="n">
        <v>2.56</v>
      </c>
      <c r="H2441" s="91" t="n">
        <f aca="false">G2441*0.95</f>
        <v>2.432</v>
      </c>
      <c r="I2441" s="68" t="s">
        <v>54</v>
      </c>
      <c r="J2441" s="68" t="s">
        <v>28</v>
      </c>
      <c r="K2441" s="310"/>
      <c r="L2441" s="70"/>
      <c r="M2441" s="70"/>
      <c r="N2441" s="71" t="n">
        <f aca="false">O2441*G2441</f>
        <v>0</v>
      </c>
      <c r="O2441" s="327" t="n">
        <f aca="false">M2441+L2441*F2441</f>
        <v>0</v>
      </c>
      <c r="P2441" s="328" t="s">
        <v>29</v>
      </c>
      <c r="Q2441" s="62" t="n">
        <f aca="false">L2441*H2441*F2441</f>
        <v>0</v>
      </c>
      <c r="R2441" s="62" t="n">
        <f aca="false">R2440+Q2441</f>
        <v>665.0855</v>
      </c>
    </row>
    <row r="2442" s="1" customFormat="true" ht="12.8" hidden="false" customHeight="false" outlineLevel="0" collapsed="false">
      <c r="A2442" s="93"/>
      <c r="B2442" s="93" t="s">
        <v>3674</v>
      </c>
      <c r="C2442" s="135" t="s">
        <v>3684</v>
      </c>
      <c r="D2442" s="215" t="s">
        <v>3685</v>
      </c>
      <c r="E2442" s="65" t="s">
        <v>373</v>
      </c>
      <c r="F2442" s="65" t="n">
        <v>6</v>
      </c>
      <c r="G2442" s="66" t="n">
        <v>2.56</v>
      </c>
      <c r="H2442" s="91" t="n">
        <f aca="false">G2442*0.95</f>
        <v>2.432</v>
      </c>
      <c r="I2442" s="68" t="s">
        <v>54</v>
      </c>
      <c r="J2442" s="68" t="s">
        <v>28</v>
      </c>
      <c r="K2442" s="310"/>
      <c r="L2442" s="70"/>
      <c r="M2442" s="70"/>
      <c r="N2442" s="71" t="n">
        <f aca="false">O2442*G2442</f>
        <v>0</v>
      </c>
      <c r="O2442" s="327" t="n">
        <f aca="false">M2442+L2442*F2442</f>
        <v>0</v>
      </c>
      <c r="P2442" s="328" t="s">
        <v>29</v>
      </c>
      <c r="Q2442" s="62" t="n">
        <f aca="false">L2442*H2442*F2442</f>
        <v>0</v>
      </c>
      <c r="R2442" s="62" t="n">
        <f aca="false">R2441+Q2442</f>
        <v>665.0855</v>
      </c>
    </row>
    <row r="2443" s="1" customFormat="true" ht="12.8" hidden="false" customHeight="false" outlineLevel="0" collapsed="false">
      <c r="A2443" s="93"/>
      <c r="B2443" s="93" t="s">
        <v>3674</v>
      </c>
      <c r="C2443" s="135" t="s">
        <v>3686</v>
      </c>
      <c r="D2443" s="215" t="s">
        <v>3687</v>
      </c>
      <c r="E2443" s="65" t="s">
        <v>373</v>
      </c>
      <c r="F2443" s="65" t="n">
        <v>6</v>
      </c>
      <c r="G2443" s="66" t="n">
        <v>2.56</v>
      </c>
      <c r="H2443" s="91" t="n">
        <f aca="false">G2443*0.95</f>
        <v>2.432</v>
      </c>
      <c r="I2443" s="68" t="s">
        <v>54</v>
      </c>
      <c r="J2443" s="68" t="s">
        <v>28</v>
      </c>
      <c r="K2443" s="310"/>
      <c r="L2443" s="70"/>
      <c r="M2443" s="70"/>
      <c r="N2443" s="71" t="n">
        <f aca="false">O2443*G2443</f>
        <v>0</v>
      </c>
      <c r="O2443" s="327" t="n">
        <f aca="false">M2443+L2443*F2443</f>
        <v>0</v>
      </c>
      <c r="P2443" s="328" t="s">
        <v>29</v>
      </c>
      <c r="Q2443" s="62" t="n">
        <f aca="false">L2443*H2443*F2443</f>
        <v>0</v>
      </c>
      <c r="R2443" s="62" t="n">
        <f aca="false">R2442+Q2443</f>
        <v>665.0855</v>
      </c>
    </row>
    <row r="2444" s="1" customFormat="true" ht="12.8" hidden="false" customHeight="false" outlineLevel="0" collapsed="false">
      <c r="A2444" s="93"/>
      <c r="B2444" s="93" t="s">
        <v>3674</v>
      </c>
      <c r="C2444" s="135" t="s">
        <v>3688</v>
      </c>
      <c r="D2444" s="215" t="s">
        <v>3689</v>
      </c>
      <c r="E2444" s="65" t="s">
        <v>373</v>
      </c>
      <c r="F2444" s="65" t="n">
        <v>6</v>
      </c>
      <c r="G2444" s="66" t="n">
        <v>2.56</v>
      </c>
      <c r="H2444" s="91" t="n">
        <f aca="false">G2444*0.95</f>
        <v>2.432</v>
      </c>
      <c r="I2444" s="68" t="s">
        <v>54</v>
      </c>
      <c r="J2444" s="68" t="s">
        <v>28</v>
      </c>
      <c r="K2444" s="310"/>
      <c r="L2444" s="70"/>
      <c r="M2444" s="70"/>
      <c r="N2444" s="71" t="n">
        <f aca="false">O2444*G2444</f>
        <v>0</v>
      </c>
      <c r="O2444" s="327" t="n">
        <f aca="false">M2444+L2444*F2444</f>
        <v>0</v>
      </c>
      <c r="P2444" s="328" t="s">
        <v>29</v>
      </c>
      <c r="Q2444" s="62" t="n">
        <f aca="false">L2444*H2444*F2444</f>
        <v>0</v>
      </c>
      <c r="R2444" s="62" t="n">
        <f aca="false">R2443+Q2444</f>
        <v>665.0855</v>
      </c>
    </row>
    <row r="2445" s="1" customFormat="true" ht="12.8" hidden="false" customHeight="false" outlineLevel="0" collapsed="false">
      <c r="A2445" s="93"/>
      <c r="B2445" s="93" t="s">
        <v>3674</v>
      </c>
      <c r="C2445" s="95" t="s">
        <v>3690</v>
      </c>
      <c r="D2445" s="96" t="s">
        <v>3691</v>
      </c>
      <c r="E2445" s="76" t="s">
        <v>373</v>
      </c>
      <c r="F2445" s="76" t="n">
        <v>6</v>
      </c>
      <c r="G2445" s="77" t="n">
        <v>2.87</v>
      </c>
      <c r="H2445" s="92" t="n">
        <f aca="false">G2445*0.95</f>
        <v>2.7265</v>
      </c>
      <c r="I2445" s="79" t="s">
        <v>54</v>
      </c>
      <c r="J2445" s="79" t="s">
        <v>28</v>
      </c>
      <c r="K2445" s="313"/>
      <c r="L2445" s="81"/>
      <c r="M2445" s="81"/>
      <c r="N2445" s="82" t="n">
        <f aca="false">O2445*G2445</f>
        <v>0</v>
      </c>
      <c r="O2445" s="329" t="n">
        <f aca="false">M2445+L2445*F2445</f>
        <v>0</v>
      </c>
      <c r="P2445" s="330" t="s">
        <v>29</v>
      </c>
      <c r="Q2445" s="62" t="n">
        <f aca="false">L2445*H2445*F2445</f>
        <v>0</v>
      </c>
      <c r="R2445" s="62" t="n">
        <f aca="false">R2444+Q2445</f>
        <v>665.0855</v>
      </c>
    </row>
    <row r="2446" s="1" customFormat="true" ht="12.8" hidden="false" customHeight="false" outlineLevel="0" collapsed="false">
      <c r="A2446" s="93"/>
      <c r="B2446" s="93" t="s">
        <v>3674</v>
      </c>
      <c r="C2446" s="94" t="s">
        <v>3692</v>
      </c>
      <c r="D2446" s="245" t="s">
        <v>3677</v>
      </c>
      <c r="E2446" s="53" t="s">
        <v>101</v>
      </c>
      <c r="F2446" s="53" t="n">
        <v>6</v>
      </c>
      <c r="G2446" s="54" t="n">
        <v>3.79</v>
      </c>
      <c r="H2446" s="90" t="n">
        <f aca="false">G2446*0.95</f>
        <v>3.6005</v>
      </c>
      <c r="I2446" s="56" t="s">
        <v>54</v>
      </c>
      <c r="J2446" s="56" t="s">
        <v>28</v>
      </c>
      <c r="K2446" s="309"/>
      <c r="L2446" s="58"/>
      <c r="M2446" s="58"/>
      <c r="N2446" s="59" t="n">
        <f aca="false">O2446*G2446</f>
        <v>0</v>
      </c>
      <c r="O2446" s="325" t="n">
        <f aca="false">M2446+L2446*F2446</f>
        <v>0</v>
      </c>
      <c r="P2446" s="326" t="s">
        <v>29</v>
      </c>
      <c r="Q2446" s="62" t="n">
        <f aca="false">L2446*H2446*F2446</f>
        <v>0</v>
      </c>
      <c r="R2446" s="62" t="n">
        <f aca="false">R2445+Q2446</f>
        <v>665.0855</v>
      </c>
    </row>
    <row r="2447" s="1" customFormat="true" ht="12.8" hidden="false" customHeight="false" outlineLevel="0" collapsed="false">
      <c r="A2447" s="93"/>
      <c r="B2447" s="93" t="s">
        <v>3674</v>
      </c>
      <c r="C2447" s="135" t="s">
        <v>3693</v>
      </c>
      <c r="D2447" s="215" t="s">
        <v>3679</v>
      </c>
      <c r="E2447" s="65" t="s">
        <v>101</v>
      </c>
      <c r="F2447" s="65" t="n">
        <v>6</v>
      </c>
      <c r="G2447" s="66" t="n">
        <v>3.79</v>
      </c>
      <c r="H2447" s="91" t="n">
        <f aca="false">G2447*0.95</f>
        <v>3.6005</v>
      </c>
      <c r="I2447" s="68" t="s">
        <v>54</v>
      </c>
      <c r="J2447" s="68" t="s">
        <v>28</v>
      </c>
      <c r="K2447" s="310"/>
      <c r="L2447" s="70"/>
      <c r="M2447" s="70"/>
      <c r="N2447" s="71" t="n">
        <f aca="false">O2447*G2447</f>
        <v>0</v>
      </c>
      <c r="O2447" s="327" t="n">
        <f aca="false">M2447+L2447*F2447</f>
        <v>0</v>
      </c>
      <c r="P2447" s="328" t="s">
        <v>29</v>
      </c>
      <c r="Q2447" s="62" t="n">
        <f aca="false">L2447*H2447*F2447</f>
        <v>0</v>
      </c>
      <c r="R2447" s="62" t="n">
        <f aca="false">R2446+Q2447</f>
        <v>665.0855</v>
      </c>
    </row>
    <row r="2448" s="1" customFormat="true" ht="12.8" hidden="false" customHeight="false" outlineLevel="0" collapsed="false">
      <c r="A2448" s="93"/>
      <c r="B2448" s="93" t="s">
        <v>3674</v>
      </c>
      <c r="C2448" s="135" t="s">
        <v>3694</v>
      </c>
      <c r="D2448" s="215" t="s">
        <v>3681</v>
      </c>
      <c r="E2448" s="65" t="s">
        <v>101</v>
      </c>
      <c r="F2448" s="65" t="n">
        <v>6</v>
      </c>
      <c r="G2448" s="66" t="n">
        <v>4.15</v>
      </c>
      <c r="H2448" s="91" t="n">
        <f aca="false">G2448*0.95</f>
        <v>3.9425</v>
      </c>
      <c r="I2448" s="68" t="s">
        <v>54</v>
      </c>
      <c r="J2448" s="68" t="s">
        <v>28</v>
      </c>
      <c r="K2448" s="310"/>
      <c r="L2448" s="70"/>
      <c r="M2448" s="70"/>
      <c r="N2448" s="71" t="n">
        <f aca="false">O2448*G2448</f>
        <v>0</v>
      </c>
      <c r="O2448" s="327" t="n">
        <f aca="false">M2448+L2448*F2448</f>
        <v>0</v>
      </c>
      <c r="P2448" s="328" t="s">
        <v>29</v>
      </c>
      <c r="Q2448" s="62" t="n">
        <f aca="false">L2448*H2448*F2448</f>
        <v>0</v>
      </c>
      <c r="R2448" s="62" t="n">
        <f aca="false">R2447+Q2448</f>
        <v>665.0855</v>
      </c>
    </row>
    <row r="2449" s="1" customFormat="true" ht="12.8" hidden="false" customHeight="false" outlineLevel="0" collapsed="false">
      <c r="A2449" s="93"/>
      <c r="B2449" s="93" t="s">
        <v>3674</v>
      </c>
      <c r="C2449" s="135" t="s">
        <v>3695</v>
      </c>
      <c r="D2449" s="215" t="s">
        <v>3683</v>
      </c>
      <c r="E2449" s="65" t="s">
        <v>101</v>
      </c>
      <c r="F2449" s="65" t="n">
        <v>6</v>
      </c>
      <c r="G2449" s="66" t="n">
        <v>4.15</v>
      </c>
      <c r="H2449" s="91" t="n">
        <f aca="false">G2449*0.95</f>
        <v>3.9425</v>
      </c>
      <c r="I2449" s="68" t="s">
        <v>54</v>
      </c>
      <c r="J2449" s="68" t="s">
        <v>28</v>
      </c>
      <c r="K2449" s="310"/>
      <c r="L2449" s="70" t="n">
        <v>1</v>
      </c>
      <c r="M2449" s="70"/>
      <c r="N2449" s="71" t="n">
        <f aca="false">O2449*G2449</f>
        <v>24.9</v>
      </c>
      <c r="O2449" s="327" t="n">
        <f aca="false">M2449+L2449*F2449</f>
        <v>6</v>
      </c>
      <c r="P2449" s="328" t="s">
        <v>29</v>
      </c>
      <c r="Q2449" s="62" t="n">
        <f aca="false">L2449*H2449*F2449</f>
        <v>23.655</v>
      </c>
      <c r="R2449" s="62" t="n">
        <f aca="false">R2448+Q2449</f>
        <v>688.7405</v>
      </c>
    </row>
    <row r="2450" s="1" customFormat="true" ht="12.8" hidden="false" customHeight="false" outlineLevel="0" collapsed="false">
      <c r="A2450" s="93"/>
      <c r="B2450" s="93" t="s">
        <v>3674</v>
      </c>
      <c r="C2450" s="135" t="s">
        <v>3696</v>
      </c>
      <c r="D2450" s="215" t="s">
        <v>3685</v>
      </c>
      <c r="E2450" s="65" t="s">
        <v>101</v>
      </c>
      <c r="F2450" s="65" t="n">
        <v>6</v>
      </c>
      <c r="G2450" s="66" t="n">
        <v>4.15</v>
      </c>
      <c r="H2450" s="91" t="n">
        <f aca="false">G2450*0.95</f>
        <v>3.9425</v>
      </c>
      <c r="I2450" s="68" t="s">
        <v>54</v>
      </c>
      <c r="J2450" s="68" t="s">
        <v>28</v>
      </c>
      <c r="K2450" s="310"/>
      <c r="L2450" s="70"/>
      <c r="M2450" s="70"/>
      <c r="N2450" s="71" t="n">
        <f aca="false">O2450*G2450</f>
        <v>0</v>
      </c>
      <c r="O2450" s="327" t="n">
        <f aca="false">M2450+L2450*F2450</f>
        <v>0</v>
      </c>
      <c r="P2450" s="328" t="s">
        <v>29</v>
      </c>
      <c r="Q2450" s="62" t="n">
        <f aca="false">L2450*H2450*F2450</f>
        <v>0</v>
      </c>
      <c r="R2450" s="62" t="n">
        <f aca="false">R2449+Q2450</f>
        <v>688.7405</v>
      </c>
    </row>
    <row r="2451" s="1" customFormat="true" ht="12.8" hidden="false" customHeight="false" outlineLevel="0" collapsed="false">
      <c r="A2451" s="93"/>
      <c r="B2451" s="93" t="s">
        <v>3674</v>
      </c>
      <c r="C2451" s="135" t="s">
        <v>3697</v>
      </c>
      <c r="D2451" s="215" t="s">
        <v>3687</v>
      </c>
      <c r="E2451" s="65" t="s">
        <v>101</v>
      </c>
      <c r="F2451" s="65" t="n">
        <v>6</v>
      </c>
      <c r="G2451" s="66" t="n">
        <v>4.15</v>
      </c>
      <c r="H2451" s="91" t="n">
        <f aca="false">G2451*0.95</f>
        <v>3.9425</v>
      </c>
      <c r="I2451" s="68" t="s">
        <v>54</v>
      </c>
      <c r="J2451" s="68" t="s">
        <v>28</v>
      </c>
      <c r="K2451" s="310"/>
      <c r="L2451" s="70"/>
      <c r="M2451" s="70"/>
      <c r="N2451" s="71" t="n">
        <f aca="false">O2451*G2451</f>
        <v>0</v>
      </c>
      <c r="O2451" s="327" t="n">
        <f aca="false">M2451+L2451*F2451</f>
        <v>0</v>
      </c>
      <c r="P2451" s="328" t="s">
        <v>29</v>
      </c>
      <c r="Q2451" s="62" t="n">
        <f aca="false">L2451*H2451*F2451</f>
        <v>0</v>
      </c>
      <c r="R2451" s="62" t="n">
        <f aca="false">R2450+Q2451</f>
        <v>688.7405</v>
      </c>
    </row>
    <row r="2452" s="1" customFormat="true" ht="12.8" hidden="false" customHeight="false" outlineLevel="0" collapsed="false">
      <c r="A2452" s="93"/>
      <c r="B2452" s="93" t="s">
        <v>3674</v>
      </c>
      <c r="C2452" s="135" t="s">
        <v>3698</v>
      </c>
      <c r="D2452" s="215" t="s">
        <v>3689</v>
      </c>
      <c r="E2452" s="65" t="s">
        <v>101</v>
      </c>
      <c r="F2452" s="65" t="n">
        <v>6</v>
      </c>
      <c r="G2452" s="66" t="n">
        <v>4.15</v>
      </c>
      <c r="H2452" s="91" t="n">
        <f aca="false">G2452*0.95</f>
        <v>3.9425</v>
      </c>
      <c r="I2452" s="68" t="s">
        <v>54</v>
      </c>
      <c r="J2452" s="68" t="s">
        <v>28</v>
      </c>
      <c r="K2452" s="310"/>
      <c r="L2452" s="70"/>
      <c r="M2452" s="70"/>
      <c r="N2452" s="71" t="n">
        <f aca="false">O2452*G2452</f>
        <v>0</v>
      </c>
      <c r="O2452" s="327" t="n">
        <f aca="false">M2452+L2452*F2452</f>
        <v>0</v>
      </c>
      <c r="P2452" s="328" t="s">
        <v>29</v>
      </c>
      <c r="Q2452" s="62" t="n">
        <f aca="false">L2452*H2452*F2452</f>
        <v>0</v>
      </c>
      <c r="R2452" s="62" t="n">
        <f aca="false">R2451+Q2452</f>
        <v>688.7405</v>
      </c>
    </row>
    <row r="2453" s="1" customFormat="true" ht="12.8" hidden="false" customHeight="false" outlineLevel="0" collapsed="false">
      <c r="A2453" s="93"/>
      <c r="B2453" s="93" t="s">
        <v>3674</v>
      </c>
      <c r="C2453" s="95" t="s">
        <v>3699</v>
      </c>
      <c r="D2453" s="96" t="s">
        <v>3691</v>
      </c>
      <c r="E2453" s="76" t="s">
        <v>101</v>
      </c>
      <c r="F2453" s="76" t="n">
        <v>6</v>
      </c>
      <c r="G2453" s="77" t="n">
        <v>4.89</v>
      </c>
      <c r="H2453" s="92" t="n">
        <f aca="false">G2453*0.95</f>
        <v>4.6455</v>
      </c>
      <c r="I2453" s="79" t="s">
        <v>54</v>
      </c>
      <c r="J2453" s="79" t="s">
        <v>28</v>
      </c>
      <c r="K2453" s="313"/>
      <c r="L2453" s="81"/>
      <c r="M2453" s="81"/>
      <c r="N2453" s="82" t="n">
        <f aca="false">O2453*G2453</f>
        <v>0</v>
      </c>
      <c r="O2453" s="329" t="n">
        <f aca="false">M2453+L2453*F2453</f>
        <v>0</v>
      </c>
      <c r="P2453" s="330" t="s">
        <v>29</v>
      </c>
      <c r="Q2453" s="62" t="n">
        <f aca="false">L2453*H2453*F2453</f>
        <v>0</v>
      </c>
      <c r="R2453" s="62" t="n">
        <f aca="false">R2452+Q2453</f>
        <v>688.7405</v>
      </c>
    </row>
    <row r="2454" customFormat="false" ht="13.8" hidden="false" customHeight="false" outlineLevel="0" collapsed="false">
      <c r="A2454" s="48"/>
      <c r="B2454" s="48"/>
      <c r="Q2454" s="62" t="n">
        <f aca="false">L2454*H2454*F2454</f>
        <v>0</v>
      </c>
      <c r="R2454" s="62" t="n">
        <f aca="false">R2453+Q2454</f>
        <v>688.7405</v>
      </c>
      <c r="S2454" s="1"/>
      <c r="T2454" s="1"/>
      <c r="U2454" s="1"/>
      <c r="V2454" s="1"/>
      <c r="W2454" s="1"/>
      <c r="X2454" s="1"/>
      <c r="Y2454" s="1"/>
    </row>
    <row r="2455" customFormat="false" ht="13.8" hidden="false" customHeight="false" outlineLevel="0" collapsed="false">
      <c r="A2455" s="48"/>
      <c r="B2455" s="48"/>
      <c r="Q2455" s="62" t="n">
        <f aca="false">L2455*H2455*F2455</f>
        <v>0</v>
      </c>
      <c r="R2455" s="62" t="n">
        <f aca="false">R2454+Q2455</f>
        <v>688.7405</v>
      </c>
      <c r="S2455" s="1"/>
      <c r="T2455" s="1"/>
      <c r="U2455" s="1"/>
      <c r="V2455" s="1"/>
      <c r="W2455" s="1"/>
      <c r="X2455" s="1"/>
      <c r="Y2455" s="1"/>
    </row>
    <row r="2456" customFormat="false" ht="33.85" hidden="false" customHeight="false" outlineLevel="0" collapsed="false">
      <c r="A2456" s="48"/>
      <c r="B2456" s="48" t="s">
        <v>3700</v>
      </c>
      <c r="D2456" s="33" t="s">
        <v>3700</v>
      </c>
      <c r="E2456" s="33"/>
      <c r="F2456" s="33"/>
      <c r="G2456" s="33"/>
      <c r="H2456" s="33"/>
      <c r="I2456" s="33"/>
      <c r="J2456" s="33"/>
      <c r="K2456" s="33"/>
      <c r="Q2456" s="62" t="n">
        <f aca="false">L2456*H2456*F2456</f>
        <v>0</v>
      </c>
      <c r="R2456" s="62" t="n">
        <f aca="false">R2455+Q2456</f>
        <v>688.7405</v>
      </c>
      <c r="S2456" s="1"/>
      <c r="T2456" s="1"/>
      <c r="U2456" s="1"/>
      <c r="V2456" s="1"/>
      <c r="W2456" s="1"/>
      <c r="X2456" s="1"/>
      <c r="Y2456" s="1"/>
    </row>
    <row r="2457" customFormat="false" ht="13.8" hidden="false" customHeight="true" outlineLevel="0" collapsed="false">
      <c r="A2457" s="117"/>
      <c r="B2457" s="117"/>
      <c r="C2457" s="7"/>
      <c r="D2457" s="7"/>
      <c r="E2457" s="34" t="s">
        <v>4</v>
      </c>
      <c r="F2457" s="35" t="s">
        <v>5</v>
      </c>
      <c r="G2457" s="36" t="s">
        <v>6</v>
      </c>
      <c r="H2457" s="37" t="s">
        <v>7</v>
      </c>
      <c r="I2457" s="38" t="s">
        <v>8</v>
      </c>
      <c r="J2457" s="39" t="s">
        <v>9</v>
      </c>
      <c r="K2457" s="264" t="s">
        <v>3701</v>
      </c>
      <c r="L2457" s="41" t="s">
        <v>11</v>
      </c>
      <c r="M2457" s="41"/>
      <c r="N2457" s="41"/>
      <c r="O2457" s="41"/>
      <c r="P2457" s="41"/>
      <c r="Q2457" s="62"/>
      <c r="R2457" s="62" t="n">
        <f aca="false">R2456+Q2457</f>
        <v>688.7405</v>
      </c>
      <c r="S2457" s="1"/>
      <c r="T2457" s="1"/>
      <c r="U2457" s="1"/>
      <c r="V2457" s="1"/>
      <c r="W2457" s="1"/>
      <c r="X2457" s="1"/>
      <c r="Y2457" s="1"/>
    </row>
    <row r="2458" customFormat="false" ht="14.25" hidden="false" customHeight="true" outlineLevel="0" collapsed="false">
      <c r="A2458" s="48"/>
      <c r="B2458" s="48"/>
      <c r="C2458" s="43" t="s">
        <v>14</v>
      </c>
      <c r="D2458" s="43" t="s">
        <v>15</v>
      </c>
      <c r="E2458" s="34"/>
      <c r="F2458" s="35"/>
      <c r="G2458" s="36"/>
      <c r="H2458" s="37"/>
      <c r="I2458" s="38"/>
      <c r="J2458" s="39"/>
      <c r="K2458" s="264"/>
      <c r="L2458" s="210" t="s">
        <v>16</v>
      </c>
      <c r="M2458" s="210"/>
      <c r="N2458" s="45" t="s">
        <v>17</v>
      </c>
      <c r="O2458" s="46" t="s">
        <v>18</v>
      </c>
      <c r="P2458" s="47" t="s">
        <v>19</v>
      </c>
      <c r="Q2458" s="62"/>
      <c r="R2458" s="62" t="n">
        <f aca="false">R2457+Q2458</f>
        <v>688.7405</v>
      </c>
      <c r="S2458" s="1"/>
      <c r="T2458" s="1"/>
      <c r="U2458" s="1"/>
      <c r="V2458" s="1"/>
      <c r="W2458" s="1"/>
      <c r="X2458" s="1"/>
      <c r="Y2458" s="1"/>
    </row>
    <row r="2459" customFormat="false" ht="13.8" hidden="false" customHeight="false" outlineLevel="0" collapsed="false">
      <c r="A2459" s="48"/>
      <c r="B2459" s="48"/>
      <c r="C2459" s="43"/>
      <c r="D2459" s="43"/>
      <c r="E2459" s="34"/>
      <c r="F2459" s="35"/>
      <c r="G2459" s="36"/>
      <c r="H2459" s="37"/>
      <c r="I2459" s="38"/>
      <c r="J2459" s="39"/>
      <c r="K2459" s="264"/>
      <c r="L2459" s="210"/>
      <c r="M2459" s="210"/>
      <c r="N2459" s="45"/>
      <c r="O2459" s="46"/>
      <c r="P2459" s="47"/>
      <c r="Q2459" s="62" t="n">
        <f aca="false">L2459*H2459*F2459</f>
        <v>0</v>
      </c>
      <c r="R2459" s="62" t="n">
        <f aca="false">R2458+Q2459</f>
        <v>688.7405</v>
      </c>
      <c r="S2459" s="1"/>
      <c r="T2459" s="1"/>
      <c r="U2459" s="1"/>
      <c r="V2459" s="1"/>
      <c r="W2459" s="1"/>
      <c r="X2459" s="1"/>
      <c r="Y2459" s="1"/>
    </row>
    <row r="2460" customFormat="false" ht="22.05" hidden="false" customHeight="false" outlineLevel="0" collapsed="false">
      <c r="A2460" s="48"/>
      <c r="B2460" s="48" t="s">
        <v>3700</v>
      </c>
      <c r="D2460" s="5" t="s">
        <v>3702</v>
      </c>
      <c r="E2460" s="5"/>
      <c r="F2460" s="5"/>
      <c r="G2460" s="5"/>
      <c r="H2460" s="206"/>
      <c r="I2460" s="5"/>
      <c r="J2460" s="5"/>
      <c r="K2460" s="5"/>
      <c r="L2460" s="5"/>
      <c r="M2460" s="5"/>
      <c r="N2460" s="5"/>
      <c r="O2460" s="5"/>
      <c r="P2460" s="5"/>
      <c r="Q2460" s="62" t="n">
        <f aca="false">L2460*H2460*F2460</f>
        <v>0</v>
      </c>
      <c r="R2460" s="62" t="n">
        <f aca="false">R2459+Q2460</f>
        <v>688.7405</v>
      </c>
      <c r="S2460" s="1"/>
      <c r="T2460" s="1"/>
      <c r="U2460" s="1"/>
      <c r="V2460" s="1"/>
      <c r="W2460" s="1"/>
      <c r="X2460" s="1"/>
      <c r="Y2460" s="1"/>
    </row>
    <row r="2461" s="1" customFormat="true" ht="12.8" hidden="false" customHeight="false" outlineLevel="0" collapsed="false">
      <c r="A2461" s="93"/>
      <c r="B2461" s="93" t="s">
        <v>3700</v>
      </c>
      <c r="C2461" s="94" t="s">
        <v>3703</v>
      </c>
      <c r="D2461" s="52" t="s">
        <v>3704</v>
      </c>
      <c r="E2461" s="460" t="s">
        <v>3705</v>
      </c>
      <c r="F2461" s="53" t="n">
        <v>6</v>
      </c>
      <c r="G2461" s="54" t="n">
        <v>3.16</v>
      </c>
      <c r="H2461" s="90" t="n">
        <f aca="false">G2461*0.95</f>
        <v>3.002</v>
      </c>
      <c r="I2461" s="56" t="s">
        <v>2987</v>
      </c>
      <c r="J2461" s="396" t="s">
        <v>28</v>
      </c>
      <c r="K2461" s="179" t="s">
        <v>2608</v>
      </c>
      <c r="L2461" s="58"/>
      <c r="M2461" s="58"/>
      <c r="N2461" s="59" t="n">
        <f aca="false">O2461*G2461</f>
        <v>0</v>
      </c>
      <c r="O2461" s="325" t="n">
        <f aca="false">M2461+L2461*F2461</f>
        <v>0</v>
      </c>
      <c r="P2461" s="326" t="s">
        <v>29</v>
      </c>
      <c r="Q2461" s="62" t="n">
        <f aca="false">L2461*H2461*F2461</f>
        <v>0</v>
      </c>
      <c r="R2461" s="62" t="n">
        <f aca="false">R2460+Q2461</f>
        <v>688.7405</v>
      </c>
    </row>
    <row r="2462" s="1" customFormat="true" ht="12.8" hidden="false" customHeight="false" outlineLevel="0" collapsed="false">
      <c r="A2462" s="93"/>
      <c r="B2462" s="93" t="s">
        <v>3700</v>
      </c>
      <c r="C2462" s="135" t="s">
        <v>3706</v>
      </c>
      <c r="D2462" s="64" t="s">
        <v>3707</v>
      </c>
      <c r="E2462" s="461" t="s">
        <v>3705</v>
      </c>
      <c r="F2462" s="65" t="n">
        <v>6</v>
      </c>
      <c r="G2462" s="66" t="n">
        <v>4</v>
      </c>
      <c r="H2462" s="91" t="n">
        <f aca="false">G2462*0.95</f>
        <v>3.8</v>
      </c>
      <c r="I2462" s="68" t="s">
        <v>2987</v>
      </c>
      <c r="J2462" s="397" t="s">
        <v>28</v>
      </c>
      <c r="K2462" s="182" t="s">
        <v>2608</v>
      </c>
      <c r="L2462" s="70"/>
      <c r="M2462" s="70"/>
      <c r="N2462" s="71" t="n">
        <f aca="false">O2462*G2462</f>
        <v>0</v>
      </c>
      <c r="O2462" s="327" t="n">
        <f aca="false">M2462+L2462*F2462</f>
        <v>0</v>
      </c>
      <c r="P2462" s="328" t="s">
        <v>29</v>
      </c>
      <c r="Q2462" s="62" t="n">
        <f aca="false">L2462*H2462*F2462</f>
        <v>0</v>
      </c>
      <c r="R2462" s="62" t="n">
        <f aca="false">R2461+Q2462</f>
        <v>688.7405</v>
      </c>
    </row>
    <row r="2463" s="1" customFormat="true" ht="12.8" hidden="false" customHeight="false" outlineLevel="0" collapsed="false">
      <c r="A2463" s="93"/>
      <c r="B2463" s="93" t="s">
        <v>3700</v>
      </c>
      <c r="C2463" s="95" t="s">
        <v>3708</v>
      </c>
      <c r="D2463" s="75" t="s">
        <v>3709</v>
      </c>
      <c r="E2463" s="462" t="s">
        <v>3710</v>
      </c>
      <c r="F2463" s="76" t="n">
        <v>6</v>
      </c>
      <c r="G2463" s="77" t="n">
        <v>3.68</v>
      </c>
      <c r="H2463" s="92" t="n">
        <f aca="false">G2463*0.95</f>
        <v>3.496</v>
      </c>
      <c r="I2463" s="79" t="s">
        <v>2987</v>
      </c>
      <c r="J2463" s="398" t="s">
        <v>28</v>
      </c>
      <c r="K2463" s="184" t="s">
        <v>2608</v>
      </c>
      <c r="L2463" s="81"/>
      <c r="M2463" s="81"/>
      <c r="N2463" s="82" t="n">
        <f aca="false">O2463*G2463</f>
        <v>0</v>
      </c>
      <c r="O2463" s="329" t="n">
        <f aca="false">M2463+L2463*F2463</f>
        <v>0</v>
      </c>
      <c r="P2463" s="330" t="s">
        <v>29</v>
      </c>
      <c r="Q2463" s="62" t="n">
        <f aca="false">L2463*H2463*F2463</f>
        <v>0</v>
      </c>
      <c r="R2463" s="62" t="n">
        <f aca="false">R2462+Q2463</f>
        <v>688.7405</v>
      </c>
    </row>
    <row r="2464" s="1" customFormat="true" ht="12.8" hidden="false" customHeight="false" outlineLevel="0" collapsed="false">
      <c r="A2464" s="93"/>
      <c r="B2464" s="93" t="s">
        <v>3700</v>
      </c>
      <c r="C2464" s="94" t="s">
        <v>3711</v>
      </c>
      <c r="D2464" s="52" t="s">
        <v>3712</v>
      </c>
      <c r="E2464" s="460" t="s">
        <v>3713</v>
      </c>
      <c r="F2464" s="53" t="n">
        <v>12</v>
      </c>
      <c r="G2464" s="54" t="n">
        <v>2.53</v>
      </c>
      <c r="H2464" s="90" t="n">
        <f aca="false">G2464*0.95</f>
        <v>2.4035</v>
      </c>
      <c r="I2464" s="56" t="s">
        <v>2987</v>
      </c>
      <c r="J2464" s="396" t="s">
        <v>28</v>
      </c>
      <c r="K2464" s="179" t="s">
        <v>3714</v>
      </c>
      <c r="L2464" s="58"/>
      <c r="M2464" s="58"/>
      <c r="N2464" s="59" t="n">
        <f aca="false">O2464*G2464</f>
        <v>0</v>
      </c>
      <c r="O2464" s="325" t="n">
        <f aca="false">M2464+L2464*F2464</f>
        <v>0</v>
      </c>
      <c r="P2464" s="326" t="s">
        <v>29</v>
      </c>
      <c r="Q2464" s="62" t="n">
        <f aca="false">L2464*H2464*F2464</f>
        <v>0</v>
      </c>
      <c r="R2464" s="62" t="n">
        <f aca="false">R2463+Q2464</f>
        <v>688.7405</v>
      </c>
    </row>
    <row r="2465" s="1" customFormat="true" ht="12.8" hidden="false" customHeight="false" outlineLevel="0" collapsed="false">
      <c r="A2465" s="93"/>
      <c r="B2465" s="93" t="s">
        <v>3700</v>
      </c>
      <c r="C2465" s="135" t="s">
        <v>3715</v>
      </c>
      <c r="D2465" s="64" t="s">
        <v>3716</v>
      </c>
      <c r="E2465" s="461" t="s">
        <v>3713</v>
      </c>
      <c r="F2465" s="65" t="n">
        <v>12</v>
      </c>
      <c r="G2465" s="66" t="n">
        <v>2.47</v>
      </c>
      <c r="H2465" s="91" t="n">
        <f aca="false">G2465*0.95</f>
        <v>2.3465</v>
      </c>
      <c r="I2465" s="68" t="s">
        <v>2987</v>
      </c>
      <c r="J2465" s="397" t="s">
        <v>28</v>
      </c>
      <c r="K2465" s="182" t="s">
        <v>3714</v>
      </c>
      <c r="L2465" s="70"/>
      <c r="M2465" s="70"/>
      <c r="N2465" s="71" t="n">
        <f aca="false">O2465*G2465</f>
        <v>0</v>
      </c>
      <c r="O2465" s="327" t="n">
        <f aca="false">M2465+L2465*F2465</f>
        <v>0</v>
      </c>
      <c r="P2465" s="328" t="s">
        <v>29</v>
      </c>
      <c r="Q2465" s="62" t="n">
        <f aca="false">L2465*H2465*F2465</f>
        <v>0</v>
      </c>
      <c r="R2465" s="62" t="n">
        <f aca="false">R2464+Q2465</f>
        <v>688.7405</v>
      </c>
    </row>
    <row r="2466" s="1" customFormat="true" ht="12.8" hidden="false" customHeight="false" outlineLevel="0" collapsed="false">
      <c r="A2466" s="93"/>
      <c r="B2466" s="93" t="s">
        <v>3700</v>
      </c>
      <c r="C2466" s="135" t="s">
        <v>3717</v>
      </c>
      <c r="D2466" s="64" t="s">
        <v>3718</v>
      </c>
      <c r="E2466" s="461" t="s">
        <v>3713</v>
      </c>
      <c r="F2466" s="65" t="n">
        <v>12</v>
      </c>
      <c r="G2466" s="66" t="n">
        <v>2.37</v>
      </c>
      <c r="H2466" s="91" t="n">
        <f aca="false">G2466*0.95</f>
        <v>2.2515</v>
      </c>
      <c r="I2466" s="68" t="s">
        <v>2987</v>
      </c>
      <c r="J2466" s="397" t="s">
        <v>28</v>
      </c>
      <c r="K2466" s="182" t="s">
        <v>3714</v>
      </c>
      <c r="L2466" s="70"/>
      <c r="M2466" s="70"/>
      <c r="N2466" s="71" t="n">
        <f aca="false">O2466*G2466</f>
        <v>0</v>
      </c>
      <c r="O2466" s="327" t="n">
        <f aca="false">M2466+L2466*F2466</f>
        <v>0</v>
      </c>
      <c r="P2466" s="328" t="s">
        <v>29</v>
      </c>
      <c r="Q2466" s="62" t="n">
        <f aca="false">L2466*H2466*F2466</f>
        <v>0</v>
      </c>
      <c r="R2466" s="62" t="n">
        <f aca="false">R2465+Q2466</f>
        <v>688.7405</v>
      </c>
    </row>
    <row r="2467" s="1" customFormat="true" ht="12.8" hidden="false" customHeight="false" outlineLevel="0" collapsed="false">
      <c r="A2467" s="93"/>
      <c r="B2467" s="93" t="s">
        <v>3700</v>
      </c>
      <c r="C2467" s="135" t="s">
        <v>3719</v>
      </c>
      <c r="D2467" s="64" t="s">
        <v>3720</v>
      </c>
      <c r="E2467" s="461" t="s">
        <v>3713</v>
      </c>
      <c r="F2467" s="65" t="n">
        <v>12</v>
      </c>
      <c r="G2467" s="66" t="n">
        <v>2.53</v>
      </c>
      <c r="H2467" s="91" t="n">
        <f aca="false">G2467*0.95</f>
        <v>2.4035</v>
      </c>
      <c r="I2467" s="68" t="s">
        <v>2987</v>
      </c>
      <c r="J2467" s="397" t="s">
        <v>28</v>
      </c>
      <c r="K2467" s="182" t="s">
        <v>3714</v>
      </c>
      <c r="L2467" s="70"/>
      <c r="M2467" s="70"/>
      <c r="N2467" s="71" t="n">
        <f aca="false">O2467*G2467</f>
        <v>0</v>
      </c>
      <c r="O2467" s="327" t="n">
        <f aca="false">M2467+L2467*F2467</f>
        <v>0</v>
      </c>
      <c r="P2467" s="328" t="s">
        <v>29</v>
      </c>
      <c r="Q2467" s="62" t="n">
        <f aca="false">L2467*H2467*F2467</f>
        <v>0</v>
      </c>
      <c r="R2467" s="62" t="n">
        <f aca="false">R2466+Q2467</f>
        <v>688.7405</v>
      </c>
    </row>
    <row r="2468" s="1" customFormat="true" ht="12.8" hidden="false" customHeight="false" outlineLevel="0" collapsed="false">
      <c r="A2468" s="93"/>
      <c r="B2468" s="93" t="s">
        <v>3700</v>
      </c>
      <c r="C2468" s="95" t="s">
        <v>3721</v>
      </c>
      <c r="D2468" s="75" t="s">
        <v>2997</v>
      </c>
      <c r="E2468" s="462" t="s">
        <v>3713</v>
      </c>
      <c r="F2468" s="76" t="n">
        <v>12</v>
      </c>
      <c r="G2468" s="77" t="n">
        <v>2.47</v>
      </c>
      <c r="H2468" s="92" t="n">
        <f aca="false">G2468*0.95</f>
        <v>2.3465</v>
      </c>
      <c r="I2468" s="79" t="s">
        <v>2987</v>
      </c>
      <c r="J2468" s="398" t="s">
        <v>28</v>
      </c>
      <c r="K2468" s="184" t="s">
        <v>3714</v>
      </c>
      <c r="L2468" s="81"/>
      <c r="M2468" s="81"/>
      <c r="N2468" s="82" t="n">
        <f aca="false">O2468*G2468</f>
        <v>0</v>
      </c>
      <c r="O2468" s="329" t="n">
        <f aca="false">M2468+L2468*F2468</f>
        <v>0</v>
      </c>
      <c r="P2468" s="330" t="s">
        <v>29</v>
      </c>
      <c r="Q2468" s="62" t="n">
        <f aca="false">L2468*H2468*F2468</f>
        <v>0</v>
      </c>
      <c r="R2468" s="62" t="n">
        <f aca="false">R2467+Q2468</f>
        <v>688.7405</v>
      </c>
    </row>
    <row r="2469" customFormat="false" ht="22.05" hidden="false" customHeight="false" outlineLevel="0" collapsed="false">
      <c r="A2469" s="48"/>
      <c r="B2469" s="48" t="s">
        <v>3700</v>
      </c>
      <c r="D2469" s="5" t="s">
        <v>3722</v>
      </c>
      <c r="E2469" s="85"/>
      <c r="F2469" s="85"/>
      <c r="G2469" s="85"/>
      <c r="H2469" s="86"/>
      <c r="I2469" s="85"/>
      <c r="J2469" s="85"/>
      <c r="K2469" s="85"/>
      <c r="L2469" s="88"/>
      <c r="M2469" s="88"/>
      <c r="O2469" s="88"/>
      <c r="P2469" s="89"/>
      <c r="Q2469" s="62" t="n">
        <f aca="false">L2469*H2469*F2469</f>
        <v>0</v>
      </c>
      <c r="R2469" s="62" t="n">
        <f aca="false">R2468+Q2469</f>
        <v>688.7405</v>
      </c>
      <c r="S2469" s="1"/>
      <c r="T2469" s="1"/>
      <c r="U2469" s="1"/>
      <c r="V2469" s="1"/>
      <c r="W2469" s="1"/>
      <c r="X2469" s="1"/>
      <c r="Y2469" s="1"/>
    </row>
    <row r="2470" s="1" customFormat="true" ht="12.8" hidden="false" customHeight="false" outlineLevel="0" collapsed="false">
      <c r="A2470" s="93"/>
      <c r="B2470" s="93" t="s">
        <v>3700</v>
      </c>
      <c r="C2470" s="94" t="s">
        <v>3723</v>
      </c>
      <c r="D2470" s="52" t="s">
        <v>3724</v>
      </c>
      <c r="E2470" s="53" t="s">
        <v>3725</v>
      </c>
      <c r="F2470" s="53" t="n">
        <v>12</v>
      </c>
      <c r="G2470" s="54" t="n">
        <v>3.16</v>
      </c>
      <c r="H2470" s="90" t="n">
        <f aca="false">G2470*0.95</f>
        <v>3.002</v>
      </c>
      <c r="I2470" s="56" t="s">
        <v>2987</v>
      </c>
      <c r="J2470" s="396" t="s">
        <v>28</v>
      </c>
      <c r="K2470" s="179"/>
      <c r="L2470" s="58"/>
      <c r="M2470" s="58"/>
      <c r="N2470" s="59" t="n">
        <f aca="false">O2470*G2470</f>
        <v>0</v>
      </c>
      <c r="O2470" s="325" t="n">
        <f aca="false">M2470+L2470*F2470</f>
        <v>0</v>
      </c>
      <c r="P2470" s="326" t="s">
        <v>29</v>
      </c>
      <c r="Q2470" s="62" t="n">
        <f aca="false">L2470*H2470*F2470</f>
        <v>0</v>
      </c>
      <c r="R2470" s="62" t="n">
        <f aca="false">R2469+Q2470</f>
        <v>688.7405</v>
      </c>
    </row>
    <row r="2471" s="1" customFormat="true" ht="12.8" hidden="false" customHeight="false" outlineLevel="0" collapsed="false">
      <c r="A2471" s="93"/>
      <c r="B2471" s="93" t="s">
        <v>3700</v>
      </c>
      <c r="C2471" s="135" t="s">
        <v>3726</v>
      </c>
      <c r="D2471" s="64" t="s">
        <v>3727</v>
      </c>
      <c r="E2471" s="65" t="s">
        <v>3725</v>
      </c>
      <c r="F2471" s="65" t="n">
        <v>12</v>
      </c>
      <c r="G2471" s="66" t="n">
        <v>2.89</v>
      </c>
      <c r="H2471" s="91" t="n">
        <f aca="false">G2471*0.95</f>
        <v>2.7455</v>
      </c>
      <c r="I2471" s="68" t="s">
        <v>2987</v>
      </c>
      <c r="J2471" s="397" t="s">
        <v>28</v>
      </c>
      <c r="K2471" s="182"/>
      <c r="L2471" s="70"/>
      <c r="M2471" s="70"/>
      <c r="N2471" s="71" t="n">
        <f aca="false">O2471*G2471</f>
        <v>0</v>
      </c>
      <c r="O2471" s="327" t="n">
        <f aca="false">M2471+L2471*F2471</f>
        <v>0</v>
      </c>
      <c r="P2471" s="328" t="s">
        <v>29</v>
      </c>
      <c r="Q2471" s="62" t="n">
        <f aca="false">L2471*H2471*F2471</f>
        <v>0</v>
      </c>
      <c r="R2471" s="62" t="n">
        <f aca="false">R2470+Q2471</f>
        <v>688.7405</v>
      </c>
    </row>
    <row r="2472" s="1" customFormat="true" ht="12.8" hidden="false" customHeight="false" outlineLevel="0" collapsed="false">
      <c r="A2472" s="93"/>
      <c r="B2472" s="93" t="s">
        <v>3700</v>
      </c>
      <c r="C2472" s="135" t="s">
        <v>3728</v>
      </c>
      <c r="D2472" s="64" t="s">
        <v>3729</v>
      </c>
      <c r="E2472" s="65" t="s">
        <v>3725</v>
      </c>
      <c r="F2472" s="65" t="n">
        <v>12</v>
      </c>
      <c r="G2472" s="66" t="n">
        <v>2.74</v>
      </c>
      <c r="H2472" s="91" t="n">
        <f aca="false">G2472*0.95</f>
        <v>2.603</v>
      </c>
      <c r="I2472" s="68" t="s">
        <v>2987</v>
      </c>
      <c r="J2472" s="397" t="s">
        <v>28</v>
      </c>
      <c r="K2472" s="182"/>
      <c r="L2472" s="70" t="n">
        <v>1</v>
      </c>
      <c r="M2472" s="70"/>
      <c r="N2472" s="71" t="n">
        <f aca="false">O2472*G2472</f>
        <v>32.88</v>
      </c>
      <c r="O2472" s="327" t="n">
        <f aca="false">M2472+L2472*F2472</f>
        <v>12</v>
      </c>
      <c r="P2472" s="328" t="s">
        <v>29</v>
      </c>
      <c r="Q2472" s="62" t="n">
        <f aca="false">L2472*H2472*F2472</f>
        <v>31.236</v>
      </c>
      <c r="R2472" s="62" t="n">
        <f aca="false">R2471+Q2472</f>
        <v>719.9765</v>
      </c>
    </row>
    <row r="2473" s="1" customFormat="true" ht="12.8" hidden="false" customHeight="false" outlineLevel="0" collapsed="false">
      <c r="A2473" s="93"/>
      <c r="B2473" s="93" t="s">
        <v>3700</v>
      </c>
      <c r="C2473" s="135" t="s">
        <v>3730</v>
      </c>
      <c r="D2473" s="64" t="s">
        <v>3731</v>
      </c>
      <c r="E2473" s="65" t="s">
        <v>3725</v>
      </c>
      <c r="F2473" s="65" t="n">
        <v>12</v>
      </c>
      <c r="G2473" s="66" t="n">
        <v>2.74</v>
      </c>
      <c r="H2473" s="91" t="n">
        <f aca="false">G2473*0.95</f>
        <v>2.603</v>
      </c>
      <c r="I2473" s="68" t="s">
        <v>2987</v>
      </c>
      <c r="J2473" s="397" t="s">
        <v>28</v>
      </c>
      <c r="K2473" s="182"/>
      <c r="L2473" s="70"/>
      <c r="M2473" s="70"/>
      <c r="N2473" s="71" t="n">
        <f aca="false">O2473*G2473</f>
        <v>0</v>
      </c>
      <c r="O2473" s="327" t="n">
        <f aca="false">M2473+L2473*F2473</f>
        <v>0</v>
      </c>
      <c r="P2473" s="328" t="s">
        <v>29</v>
      </c>
      <c r="Q2473" s="62" t="n">
        <f aca="false">L2473*H2473*F2473</f>
        <v>0</v>
      </c>
      <c r="R2473" s="62" t="n">
        <f aca="false">R2472+Q2473</f>
        <v>719.9765</v>
      </c>
    </row>
    <row r="2474" s="1" customFormat="true" ht="12.8" hidden="false" customHeight="false" outlineLevel="0" collapsed="false">
      <c r="A2474" s="93"/>
      <c r="B2474" s="93" t="s">
        <v>3700</v>
      </c>
      <c r="C2474" s="95" t="s">
        <v>3732</v>
      </c>
      <c r="D2474" s="75" t="s">
        <v>3733</v>
      </c>
      <c r="E2474" s="76" t="s">
        <v>3725</v>
      </c>
      <c r="F2474" s="76" t="n">
        <v>12</v>
      </c>
      <c r="G2474" s="77" t="n">
        <v>3.16</v>
      </c>
      <c r="H2474" s="92" t="n">
        <f aca="false">G2474*0.95</f>
        <v>3.002</v>
      </c>
      <c r="I2474" s="79" t="s">
        <v>2987</v>
      </c>
      <c r="J2474" s="398" t="s">
        <v>28</v>
      </c>
      <c r="K2474" s="184"/>
      <c r="L2474" s="81"/>
      <c r="M2474" s="81"/>
      <c r="N2474" s="82" t="n">
        <f aca="false">O2474*G2474</f>
        <v>0</v>
      </c>
      <c r="O2474" s="329" t="n">
        <f aca="false">M2474+L2474*F2474</f>
        <v>0</v>
      </c>
      <c r="P2474" s="330" t="s">
        <v>29</v>
      </c>
      <c r="Q2474" s="62" t="n">
        <f aca="false">L2474*H2474*F2474</f>
        <v>0</v>
      </c>
      <c r="R2474" s="62" t="n">
        <f aca="false">R2473+Q2474</f>
        <v>719.9765</v>
      </c>
    </row>
    <row r="2475" customFormat="false" ht="22.05" hidden="false" customHeight="false" outlineLevel="0" collapsed="false">
      <c r="A2475" s="48"/>
      <c r="B2475" s="48" t="s">
        <v>3700</v>
      </c>
      <c r="D2475" s="5" t="s">
        <v>3734</v>
      </c>
      <c r="E2475" s="85"/>
      <c r="F2475" s="85"/>
      <c r="G2475" s="85"/>
      <c r="H2475" s="86"/>
      <c r="I2475" s="85"/>
      <c r="J2475" s="85"/>
      <c r="K2475" s="85"/>
      <c r="L2475" s="88"/>
      <c r="M2475" s="88"/>
      <c r="O2475" s="88"/>
      <c r="P2475" s="89"/>
      <c r="Q2475" s="62" t="n">
        <f aca="false">L2475*H2475*F2475</f>
        <v>0</v>
      </c>
      <c r="R2475" s="62" t="n">
        <f aca="false">R2474+Q2475</f>
        <v>719.9765</v>
      </c>
      <c r="S2475" s="1"/>
      <c r="T2475" s="1"/>
      <c r="U2475" s="1"/>
      <c r="V2475" s="1"/>
      <c r="W2475" s="1"/>
      <c r="X2475" s="1"/>
      <c r="Y2475" s="1"/>
    </row>
    <row r="2476" s="1" customFormat="true" ht="12.8" hidden="false" customHeight="false" outlineLevel="0" collapsed="false">
      <c r="A2476" s="93"/>
      <c r="B2476" s="93" t="s">
        <v>3700</v>
      </c>
      <c r="C2476" s="94" t="s">
        <v>3735</v>
      </c>
      <c r="D2476" s="52" t="s">
        <v>3736</v>
      </c>
      <c r="E2476" s="53" t="s">
        <v>2706</v>
      </c>
      <c r="F2476" s="53" t="n">
        <v>12</v>
      </c>
      <c r="G2476" s="54" t="n">
        <v>2.61</v>
      </c>
      <c r="H2476" s="90" t="n">
        <f aca="false">G2476*0.95</f>
        <v>2.4795</v>
      </c>
      <c r="I2476" s="56" t="s">
        <v>1014</v>
      </c>
      <c r="J2476" s="396" t="s">
        <v>28</v>
      </c>
      <c r="K2476" s="179" t="s">
        <v>2661</v>
      </c>
      <c r="L2476" s="58"/>
      <c r="M2476" s="58"/>
      <c r="N2476" s="59" t="n">
        <f aca="false">O2476*G2476</f>
        <v>0</v>
      </c>
      <c r="O2476" s="325" t="n">
        <f aca="false">M2476+L2476*F2476</f>
        <v>0</v>
      </c>
      <c r="P2476" s="326" t="s">
        <v>29</v>
      </c>
      <c r="Q2476" s="62" t="n">
        <f aca="false">L2476*H2476*F2476</f>
        <v>0</v>
      </c>
      <c r="R2476" s="62" t="n">
        <f aca="false">R2475+Q2476</f>
        <v>719.9765</v>
      </c>
    </row>
    <row r="2477" s="1" customFormat="true" ht="12.8" hidden="false" customHeight="false" outlineLevel="0" collapsed="false">
      <c r="A2477" s="93"/>
      <c r="B2477" s="93" t="s">
        <v>3700</v>
      </c>
      <c r="C2477" s="135" t="s">
        <v>3737</v>
      </c>
      <c r="D2477" s="64" t="s">
        <v>3738</v>
      </c>
      <c r="E2477" s="65" t="s">
        <v>3739</v>
      </c>
      <c r="F2477" s="65" t="n">
        <v>6</v>
      </c>
      <c r="G2477" s="66" t="n">
        <v>2.44</v>
      </c>
      <c r="H2477" s="91" t="n">
        <f aca="false">G2477*0.95</f>
        <v>2.318</v>
      </c>
      <c r="I2477" s="68"/>
      <c r="J2477" s="397" t="s">
        <v>28</v>
      </c>
      <c r="K2477" s="182"/>
      <c r="L2477" s="70"/>
      <c r="M2477" s="70"/>
      <c r="N2477" s="71" t="n">
        <f aca="false">O2477*G2477</f>
        <v>0</v>
      </c>
      <c r="O2477" s="327" t="n">
        <f aca="false">M2477+L2477*F2477</f>
        <v>0</v>
      </c>
      <c r="P2477" s="328" t="s">
        <v>29</v>
      </c>
      <c r="Q2477" s="62" t="n">
        <f aca="false">L2477*H2477*F2477</f>
        <v>0</v>
      </c>
      <c r="R2477" s="62" t="n">
        <f aca="false">R2476+Q2477</f>
        <v>719.9765</v>
      </c>
    </row>
    <row r="2478" s="1" customFormat="true" ht="12.8" hidden="false" customHeight="false" outlineLevel="0" collapsed="false">
      <c r="A2478" s="93"/>
      <c r="B2478" s="93" t="s">
        <v>3700</v>
      </c>
      <c r="C2478" s="135" t="s">
        <v>3740</v>
      </c>
      <c r="D2478" s="64" t="s">
        <v>3741</v>
      </c>
      <c r="E2478" s="65" t="s">
        <v>2706</v>
      </c>
      <c r="F2478" s="65" t="n">
        <v>6</v>
      </c>
      <c r="G2478" s="66" t="n">
        <v>1.02</v>
      </c>
      <c r="H2478" s="91" t="n">
        <f aca="false">G2478*0.95</f>
        <v>0.969</v>
      </c>
      <c r="I2478" s="68"/>
      <c r="J2478" s="397" t="s">
        <v>28</v>
      </c>
      <c r="K2478" s="182" t="s">
        <v>3742</v>
      </c>
      <c r="L2478" s="70" t="n">
        <v>2</v>
      </c>
      <c r="M2478" s="70"/>
      <c r="N2478" s="71" t="n">
        <f aca="false">O2478*G2478</f>
        <v>12.24</v>
      </c>
      <c r="O2478" s="327" t="n">
        <f aca="false">M2478+L2478*F2478</f>
        <v>12</v>
      </c>
      <c r="P2478" s="328" t="s">
        <v>29</v>
      </c>
      <c r="Q2478" s="62" t="n">
        <f aca="false">L2478*H2478*F2478</f>
        <v>11.628</v>
      </c>
      <c r="R2478" s="62" t="n">
        <f aca="false">R2477+Q2478</f>
        <v>731.6045</v>
      </c>
    </row>
    <row r="2479" s="1" customFormat="true" ht="12.8" hidden="false" customHeight="false" outlineLevel="0" collapsed="false">
      <c r="A2479" s="93"/>
      <c r="B2479" s="93" t="s">
        <v>3700</v>
      </c>
      <c r="C2479" s="135" t="s">
        <v>3743</v>
      </c>
      <c r="D2479" s="64" t="s">
        <v>3744</v>
      </c>
      <c r="E2479" s="65" t="s">
        <v>2706</v>
      </c>
      <c r="F2479" s="65" t="n">
        <v>12</v>
      </c>
      <c r="G2479" s="66" t="n">
        <v>1.67</v>
      </c>
      <c r="H2479" s="91" t="n">
        <f aca="false">G2479*0.95</f>
        <v>1.5865</v>
      </c>
      <c r="I2479" s="68" t="s">
        <v>84</v>
      </c>
      <c r="J2479" s="397" t="s">
        <v>28</v>
      </c>
      <c r="K2479" s="182" t="s">
        <v>3745</v>
      </c>
      <c r="L2479" s="70"/>
      <c r="M2479" s="70"/>
      <c r="N2479" s="71" t="n">
        <f aca="false">O2479*G2479</f>
        <v>0</v>
      </c>
      <c r="O2479" s="327" t="n">
        <f aca="false">M2479+L2479*F2479</f>
        <v>0</v>
      </c>
      <c r="P2479" s="328" t="s">
        <v>29</v>
      </c>
      <c r="Q2479" s="62" t="n">
        <f aca="false">L2479*H2479*F2479</f>
        <v>0</v>
      </c>
      <c r="R2479" s="62" t="n">
        <f aca="false">R2478+Q2479</f>
        <v>731.6045</v>
      </c>
    </row>
    <row r="2480" s="1" customFormat="true" ht="12.8" hidden="false" customHeight="false" outlineLevel="0" collapsed="false">
      <c r="A2480" s="93"/>
      <c r="B2480" s="93" t="s">
        <v>3700</v>
      </c>
      <c r="C2480" s="135" t="s">
        <v>3746</v>
      </c>
      <c r="D2480" s="64" t="s">
        <v>3747</v>
      </c>
      <c r="E2480" s="65" t="s">
        <v>2342</v>
      </c>
      <c r="F2480" s="65" t="n">
        <v>12</v>
      </c>
      <c r="G2480" s="66" t="n">
        <v>1.32</v>
      </c>
      <c r="H2480" s="91" t="n">
        <f aca="false">G2480*0.95</f>
        <v>1.254</v>
      </c>
      <c r="I2480" s="68" t="s">
        <v>84</v>
      </c>
      <c r="J2480" s="397" t="s">
        <v>28</v>
      </c>
      <c r="K2480" s="182" t="s">
        <v>3748</v>
      </c>
      <c r="L2480" s="70"/>
      <c r="M2480" s="70"/>
      <c r="N2480" s="71" t="n">
        <f aca="false">O2480*G2480</f>
        <v>0</v>
      </c>
      <c r="O2480" s="327" t="n">
        <f aca="false">M2480+L2480*F2480</f>
        <v>0</v>
      </c>
      <c r="P2480" s="328" t="s">
        <v>29</v>
      </c>
      <c r="Q2480" s="62" t="n">
        <f aca="false">L2480*H2480*F2480</f>
        <v>0</v>
      </c>
      <c r="R2480" s="62" t="n">
        <f aca="false">R2479+Q2480</f>
        <v>731.6045</v>
      </c>
    </row>
    <row r="2481" s="1" customFormat="true" ht="12.8" hidden="false" customHeight="false" outlineLevel="0" collapsed="false">
      <c r="A2481" s="93"/>
      <c r="B2481" s="93" t="s">
        <v>3700</v>
      </c>
      <c r="C2481" s="135" t="s">
        <v>3749</v>
      </c>
      <c r="D2481" s="64" t="s">
        <v>3750</v>
      </c>
      <c r="E2481" s="65" t="s">
        <v>2706</v>
      </c>
      <c r="F2481" s="65" t="n">
        <v>12</v>
      </c>
      <c r="G2481" s="66" t="n">
        <v>1.78</v>
      </c>
      <c r="H2481" s="91" t="n">
        <f aca="false">G2481*0.95</f>
        <v>1.691</v>
      </c>
      <c r="I2481" s="68" t="s">
        <v>1014</v>
      </c>
      <c r="J2481" s="397" t="s">
        <v>28</v>
      </c>
      <c r="K2481" s="182" t="s">
        <v>3523</v>
      </c>
      <c r="L2481" s="70"/>
      <c r="M2481" s="70"/>
      <c r="N2481" s="71" t="n">
        <f aca="false">O2481*G2481</f>
        <v>0</v>
      </c>
      <c r="O2481" s="327" t="n">
        <f aca="false">M2481+L2481*F2481</f>
        <v>0</v>
      </c>
      <c r="P2481" s="328" t="s">
        <v>29</v>
      </c>
      <c r="Q2481" s="62" t="n">
        <f aca="false">L2481*H2481*F2481</f>
        <v>0</v>
      </c>
      <c r="R2481" s="62" t="n">
        <f aca="false">R2480+Q2481</f>
        <v>731.6045</v>
      </c>
    </row>
    <row r="2482" s="1" customFormat="true" ht="12.8" hidden="false" customHeight="false" outlineLevel="0" collapsed="false">
      <c r="A2482" s="93"/>
      <c r="B2482" s="93" t="s">
        <v>3700</v>
      </c>
      <c r="C2482" s="95" t="s">
        <v>3751</v>
      </c>
      <c r="D2482" s="75" t="s">
        <v>2997</v>
      </c>
      <c r="E2482" s="76" t="s">
        <v>2706</v>
      </c>
      <c r="F2482" s="76" t="n">
        <v>6</v>
      </c>
      <c r="G2482" s="77" t="n">
        <v>1</v>
      </c>
      <c r="H2482" s="92" t="n">
        <f aca="false">G2482*0.95</f>
        <v>0.95</v>
      </c>
      <c r="I2482" s="79" t="s">
        <v>205</v>
      </c>
      <c r="J2482" s="398" t="s">
        <v>28</v>
      </c>
      <c r="K2482" s="184" t="s">
        <v>3742</v>
      </c>
      <c r="L2482" s="81"/>
      <c r="M2482" s="81"/>
      <c r="N2482" s="82" t="n">
        <f aca="false">O2482*G2482</f>
        <v>0</v>
      </c>
      <c r="O2482" s="329" t="n">
        <f aca="false">M2482+L2482*F2482</f>
        <v>0</v>
      </c>
      <c r="P2482" s="330" t="s">
        <v>29</v>
      </c>
      <c r="Q2482" s="62" t="n">
        <f aca="false">L2482*H2482*F2482</f>
        <v>0</v>
      </c>
      <c r="R2482" s="62" t="n">
        <f aca="false">R2481+Q2482</f>
        <v>731.6045</v>
      </c>
    </row>
    <row r="2483" customFormat="false" ht="22.05" hidden="false" customHeight="false" outlineLevel="0" collapsed="false">
      <c r="A2483" s="48"/>
      <c r="B2483" s="48" t="s">
        <v>3700</v>
      </c>
      <c r="D2483" s="5" t="s">
        <v>3752</v>
      </c>
      <c r="E2483" s="85"/>
      <c r="F2483" s="85"/>
      <c r="G2483" s="85"/>
      <c r="H2483" s="86"/>
      <c r="I2483" s="85"/>
      <c r="J2483" s="85"/>
      <c r="K2483" s="85"/>
      <c r="L2483" s="88"/>
      <c r="M2483" s="88"/>
      <c r="O2483" s="88"/>
      <c r="P2483" s="89"/>
      <c r="Q2483" s="62" t="n">
        <f aca="false">L2483*H2483*F2483</f>
        <v>0</v>
      </c>
      <c r="R2483" s="62" t="n">
        <f aca="false">R2482+Q2483</f>
        <v>731.6045</v>
      </c>
      <c r="S2483" s="1"/>
      <c r="T2483" s="1"/>
      <c r="U2483" s="1"/>
      <c r="V2483" s="1"/>
      <c r="W2483" s="1"/>
      <c r="X2483" s="1"/>
      <c r="Y2483" s="1"/>
    </row>
    <row r="2484" s="1" customFormat="true" ht="12.8" hidden="false" customHeight="false" outlineLevel="0" collapsed="false">
      <c r="A2484" s="93" t="s">
        <v>50</v>
      </c>
      <c r="B2484" s="93" t="s">
        <v>3700</v>
      </c>
      <c r="C2484" s="142" t="s">
        <v>3753</v>
      </c>
      <c r="D2484" s="98" t="s">
        <v>2997</v>
      </c>
      <c r="E2484" s="99" t="s">
        <v>73</v>
      </c>
      <c r="F2484" s="99" t="n">
        <v>1</v>
      </c>
      <c r="G2484" s="100" t="n">
        <v>11.28</v>
      </c>
      <c r="H2484" s="101" t="n">
        <f aca="false">G2484*0.95</f>
        <v>10.716</v>
      </c>
      <c r="I2484" s="102" t="s">
        <v>2987</v>
      </c>
      <c r="J2484" s="433" t="s">
        <v>28</v>
      </c>
      <c r="K2484" s="357" t="s">
        <v>3754</v>
      </c>
      <c r="L2484" s="104"/>
      <c r="M2484" s="104"/>
      <c r="N2484" s="105" t="n">
        <f aca="false">O2484*G2484</f>
        <v>0</v>
      </c>
      <c r="O2484" s="204" t="n">
        <f aca="false">M2484+L2484*F2484</f>
        <v>0</v>
      </c>
      <c r="P2484" s="331" t="s">
        <v>29</v>
      </c>
      <c r="Q2484" s="62" t="n">
        <f aca="false">L2484*H2484*F2484</f>
        <v>0</v>
      </c>
      <c r="R2484" s="62" t="n">
        <f aca="false">R2483+Q2484</f>
        <v>731.6045</v>
      </c>
    </row>
    <row r="2485" s="1" customFormat="true" ht="12.8" hidden="false" customHeight="false" outlineLevel="0" collapsed="false">
      <c r="A2485" s="93" t="s">
        <v>50</v>
      </c>
      <c r="B2485" s="93" t="s">
        <v>3700</v>
      </c>
      <c r="C2485" s="142" t="s">
        <v>3755</v>
      </c>
      <c r="D2485" s="98" t="s">
        <v>3756</v>
      </c>
      <c r="E2485" s="99" t="s">
        <v>73</v>
      </c>
      <c r="F2485" s="99" t="n">
        <v>1</v>
      </c>
      <c r="G2485" s="100" t="n">
        <v>10.91</v>
      </c>
      <c r="H2485" s="101" t="n">
        <f aca="false">G2485*0.95</f>
        <v>10.3645</v>
      </c>
      <c r="I2485" s="102" t="s">
        <v>2987</v>
      </c>
      <c r="J2485" s="433" t="s">
        <v>28</v>
      </c>
      <c r="K2485" s="357" t="s">
        <v>3754</v>
      </c>
      <c r="L2485" s="104"/>
      <c r="M2485" s="104"/>
      <c r="N2485" s="105" t="n">
        <f aca="false">O2485*G2485</f>
        <v>0</v>
      </c>
      <c r="O2485" s="204" t="n">
        <f aca="false">M2485+L2485*F2485</f>
        <v>0</v>
      </c>
      <c r="P2485" s="331" t="s">
        <v>29</v>
      </c>
      <c r="Q2485" s="62" t="n">
        <f aca="false">L2485*H2485*F2485</f>
        <v>0</v>
      </c>
      <c r="R2485" s="62" t="n">
        <f aca="false">R2484+Q2485</f>
        <v>731.6045</v>
      </c>
    </row>
    <row r="2486" customFormat="false" ht="22.05" hidden="false" customHeight="false" outlineLevel="0" collapsed="false">
      <c r="A2486" s="48"/>
      <c r="B2486" s="48" t="s">
        <v>3700</v>
      </c>
      <c r="D2486" s="5" t="s">
        <v>3757</v>
      </c>
      <c r="E2486" s="85"/>
      <c r="F2486" s="85"/>
      <c r="G2486" s="85"/>
      <c r="H2486" s="86"/>
      <c r="I2486" s="85"/>
      <c r="J2486" s="85"/>
      <c r="K2486" s="85"/>
      <c r="L2486" s="88"/>
      <c r="M2486" s="88"/>
      <c r="O2486" s="88"/>
      <c r="P2486" s="89"/>
      <c r="Q2486" s="62" t="n">
        <f aca="false">L2486*H2486*F2486</f>
        <v>0</v>
      </c>
      <c r="R2486" s="62" t="n">
        <f aca="false">R2485+Q2486</f>
        <v>731.6045</v>
      </c>
      <c r="S2486" s="1"/>
      <c r="T2486" s="1"/>
      <c r="U2486" s="1"/>
      <c r="V2486" s="1"/>
      <c r="W2486" s="1"/>
      <c r="X2486" s="1"/>
      <c r="Y2486" s="1"/>
    </row>
    <row r="2487" s="1" customFormat="true" ht="12.8" hidden="false" customHeight="false" outlineLevel="0" collapsed="false">
      <c r="A2487" s="93"/>
      <c r="B2487" s="93" t="s">
        <v>3700</v>
      </c>
      <c r="C2487" s="142" t="s">
        <v>3758</v>
      </c>
      <c r="D2487" s="98" t="s">
        <v>3759</v>
      </c>
      <c r="E2487" s="357" t="s">
        <v>1817</v>
      </c>
      <c r="F2487" s="99" t="n">
        <v>7</v>
      </c>
      <c r="G2487" s="100" t="n">
        <v>2.25</v>
      </c>
      <c r="H2487" s="101" t="n">
        <f aca="false">G2487*0.95</f>
        <v>2.1375</v>
      </c>
      <c r="I2487" s="102" t="s">
        <v>3246</v>
      </c>
      <c r="J2487" s="433" t="s">
        <v>28</v>
      </c>
      <c r="K2487" s="463"/>
      <c r="L2487" s="104"/>
      <c r="M2487" s="104"/>
      <c r="N2487" s="105" t="n">
        <f aca="false">O2487*G2487</f>
        <v>0</v>
      </c>
      <c r="O2487" s="204" t="n">
        <f aca="false">M2487+L2487*F2487</f>
        <v>0</v>
      </c>
      <c r="P2487" s="331" t="s">
        <v>29</v>
      </c>
      <c r="Q2487" s="62" t="n">
        <f aca="false">L2487*H2487*F2487</f>
        <v>0</v>
      </c>
      <c r="R2487" s="62" t="n">
        <f aca="false">R2486+Q2487</f>
        <v>731.6045</v>
      </c>
    </row>
    <row r="2488" customFormat="false" ht="13.8" hidden="false" customHeight="false" outlineLevel="0" collapsed="false">
      <c r="A2488" s="48"/>
      <c r="B2488" s="48"/>
      <c r="Q2488" s="62" t="n">
        <f aca="false">L2488*H2488*F2488</f>
        <v>0</v>
      </c>
      <c r="R2488" s="62" t="n">
        <f aca="false">R2487+Q2488</f>
        <v>731.6045</v>
      </c>
      <c r="S2488" s="1"/>
      <c r="T2488" s="1"/>
      <c r="U2488" s="1"/>
      <c r="V2488" s="1"/>
      <c r="W2488" s="1"/>
      <c r="X2488" s="1"/>
      <c r="Y2488" s="1"/>
    </row>
    <row r="2489" customFormat="false" ht="33.85" hidden="false" customHeight="false" outlineLevel="0" collapsed="false">
      <c r="A2489" s="48"/>
      <c r="B2489" s="48" t="s">
        <v>3700</v>
      </c>
      <c r="D2489" s="33" t="s">
        <v>3760</v>
      </c>
      <c r="E2489" s="33"/>
      <c r="F2489" s="33"/>
      <c r="G2489" s="33"/>
      <c r="H2489" s="33"/>
      <c r="I2489" s="33"/>
      <c r="J2489" s="33"/>
      <c r="K2489" s="33"/>
      <c r="Q2489" s="62" t="n">
        <f aca="false">L2489*H2489*F2489</f>
        <v>0</v>
      </c>
      <c r="R2489" s="62" t="n">
        <f aca="false">R2488+Q2489</f>
        <v>731.6045</v>
      </c>
      <c r="S2489" s="1"/>
      <c r="T2489" s="1"/>
      <c r="U2489" s="1"/>
      <c r="V2489" s="1"/>
      <c r="W2489" s="1"/>
      <c r="X2489" s="1"/>
      <c r="Y2489" s="1"/>
    </row>
    <row r="2490" customFormat="false" ht="13.8" hidden="false" customHeight="true" outlineLevel="0" collapsed="false">
      <c r="A2490" s="117"/>
      <c r="B2490" s="117"/>
      <c r="C2490" s="7"/>
      <c r="D2490" s="7"/>
      <c r="E2490" s="34" t="s">
        <v>4</v>
      </c>
      <c r="F2490" s="35" t="s">
        <v>5</v>
      </c>
      <c r="G2490" s="36" t="s">
        <v>6</v>
      </c>
      <c r="H2490" s="37" t="s">
        <v>7</v>
      </c>
      <c r="I2490" s="38" t="s">
        <v>8</v>
      </c>
      <c r="J2490" s="39" t="s">
        <v>9</v>
      </c>
      <c r="K2490" s="408" t="s">
        <v>3761</v>
      </c>
      <c r="L2490" s="41" t="s">
        <v>11</v>
      </c>
      <c r="M2490" s="41"/>
      <c r="N2490" s="41"/>
      <c r="O2490" s="41"/>
      <c r="P2490" s="41"/>
      <c r="Q2490" s="62"/>
      <c r="R2490" s="62" t="n">
        <f aca="false">R2489+Q2490</f>
        <v>731.6045</v>
      </c>
      <c r="S2490" s="1"/>
      <c r="T2490" s="1"/>
      <c r="U2490" s="1"/>
      <c r="V2490" s="1"/>
      <c r="W2490" s="1"/>
      <c r="X2490" s="1"/>
      <c r="Y2490" s="1"/>
    </row>
    <row r="2491" customFormat="false" ht="14.25" hidden="false" customHeight="true" outlineLevel="0" collapsed="false">
      <c r="A2491" s="48"/>
      <c r="B2491" s="48"/>
      <c r="C2491" s="43" t="s">
        <v>14</v>
      </c>
      <c r="D2491" s="43" t="s">
        <v>15</v>
      </c>
      <c r="E2491" s="34"/>
      <c r="F2491" s="35"/>
      <c r="G2491" s="36"/>
      <c r="H2491" s="37"/>
      <c r="I2491" s="38"/>
      <c r="J2491" s="39"/>
      <c r="K2491" s="408"/>
      <c r="L2491" s="210" t="s">
        <v>16</v>
      </c>
      <c r="M2491" s="210"/>
      <c r="N2491" s="45" t="s">
        <v>17</v>
      </c>
      <c r="O2491" s="46" t="s">
        <v>18</v>
      </c>
      <c r="P2491" s="47" t="s">
        <v>19</v>
      </c>
      <c r="Q2491" s="62"/>
      <c r="R2491" s="62" t="n">
        <f aca="false">R2490+Q2491</f>
        <v>731.6045</v>
      </c>
      <c r="S2491" s="1"/>
      <c r="T2491" s="1"/>
      <c r="U2491" s="1"/>
      <c r="V2491" s="1"/>
      <c r="W2491" s="1"/>
      <c r="X2491" s="1"/>
      <c r="Y2491" s="1"/>
    </row>
    <row r="2492" customFormat="false" ht="13.8" hidden="false" customHeight="false" outlineLevel="0" collapsed="false">
      <c r="A2492" s="48"/>
      <c r="B2492" s="48"/>
      <c r="C2492" s="43"/>
      <c r="D2492" s="43"/>
      <c r="E2492" s="34"/>
      <c r="F2492" s="35"/>
      <c r="G2492" s="36"/>
      <c r="H2492" s="37"/>
      <c r="I2492" s="38"/>
      <c r="J2492" s="39"/>
      <c r="K2492" s="408"/>
      <c r="L2492" s="210"/>
      <c r="M2492" s="210"/>
      <c r="N2492" s="45"/>
      <c r="O2492" s="46"/>
      <c r="P2492" s="47"/>
      <c r="Q2492" s="62" t="n">
        <f aca="false">L2492*H2492*F2492</f>
        <v>0</v>
      </c>
      <c r="R2492" s="62" t="n">
        <f aca="false">R2491+Q2492</f>
        <v>731.6045</v>
      </c>
      <c r="S2492" s="1"/>
      <c r="T2492" s="1"/>
      <c r="U2492" s="1"/>
      <c r="V2492" s="1"/>
      <c r="W2492" s="1"/>
      <c r="X2492" s="1"/>
      <c r="Y2492" s="1"/>
    </row>
    <row r="2493" customFormat="false" ht="28.5" hidden="false" customHeight="true" outlineLevel="0" collapsed="false">
      <c r="A2493" s="48"/>
      <c r="B2493" s="48" t="s">
        <v>3700</v>
      </c>
      <c r="D2493" s="211" t="s">
        <v>3762</v>
      </c>
      <c r="E2493" s="211"/>
      <c r="F2493" s="211"/>
      <c r="G2493" s="211"/>
      <c r="H2493" s="211"/>
      <c r="I2493" s="211"/>
      <c r="J2493" s="211"/>
      <c r="K2493" s="211"/>
      <c r="Q2493" s="62" t="n">
        <f aca="false">L2493*H2493*F2493</f>
        <v>0</v>
      </c>
      <c r="R2493" s="62" t="n">
        <f aca="false">R2492+Q2493</f>
        <v>731.6045</v>
      </c>
      <c r="S2493" s="1"/>
      <c r="T2493" s="1"/>
      <c r="U2493" s="1"/>
      <c r="V2493" s="1"/>
      <c r="W2493" s="1"/>
      <c r="X2493" s="1"/>
      <c r="Y2493" s="1"/>
    </row>
    <row r="2494" customFormat="false" ht="22.05" hidden="false" customHeight="false" outlineLevel="0" collapsed="false">
      <c r="A2494" s="48"/>
      <c r="B2494" s="48" t="s">
        <v>3700</v>
      </c>
      <c r="D2494" s="5" t="s">
        <v>3763</v>
      </c>
      <c r="E2494" s="5"/>
      <c r="F2494" s="5"/>
      <c r="G2494" s="5"/>
      <c r="H2494" s="206"/>
      <c r="I2494" s="5"/>
      <c r="J2494" s="5"/>
      <c r="K2494" s="5"/>
      <c r="L2494" s="5"/>
      <c r="M2494" s="5"/>
      <c r="N2494" s="5"/>
      <c r="O2494" s="5"/>
      <c r="P2494" s="5"/>
      <c r="Q2494" s="62" t="n">
        <f aca="false">L2494*H2494*F2494</f>
        <v>0</v>
      </c>
      <c r="R2494" s="62" t="n">
        <f aca="false">R2493+Q2494</f>
        <v>731.6045</v>
      </c>
      <c r="S2494" s="1"/>
      <c r="T2494" s="1"/>
      <c r="U2494" s="1"/>
      <c r="V2494" s="1"/>
      <c r="W2494" s="1"/>
      <c r="X2494" s="1"/>
      <c r="Y2494" s="1"/>
    </row>
    <row r="2495" s="1" customFormat="true" ht="12.8" hidden="false" customHeight="false" outlineLevel="0" collapsed="false">
      <c r="A2495" s="93"/>
      <c r="B2495" s="93" t="s">
        <v>3700</v>
      </c>
      <c r="C2495" s="94" t="s">
        <v>3764</v>
      </c>
      <c r="D2495" s="52" t="s">
        <v>3765</v>
      </c>
      <c r="E2495" s="53" t="s">
        <v>1881</v>
      </c>
      <c r="F2495" s="53" t="n">
        <v>6</v>
      </c>
      <c r="G2495" s="54" t="n">
        <v>3.61</v>
      </c>
      <c r="H2495" s="90" t="n">
        <f aca="false">G2495*0.95</f>
        <v>3.4295</v>
      </c>
      <c r="I2495" s="180" t="s">
        <v>3314</v>
      </c>
      <c r="J2495" s="56" t="s">
        <v>28</v>
      </c>
      <c r="K2495" s="179" t="s">
        <v>3766</v>
      </c>
      <c r="L2495" s="58"/>
      <c r="M2495" s="58"/>
      <c r="N2495" s="59" t="n">
        <f aca="false">O2495*G2495</f>
        <v>0</v>
      </c>
      <c r="O2495" s="325" t="n">
        <f aca="false">M2495+L2495*F2495</f>
        <v>0</v>
      </c>
      <c r="P2495" s="326" t="s">
        <v>29</v>
      </c>
      <c r="Q2495" s="62" t="n">
        <f aca="false">L2495*H2495*F2495</f>
        <v>0</v>
      </c>
      <c r="R2495" s="62" t="n">
        <f aca="false">R2494+Q2495</f>
        <v>731.6045</v>
      </c>
    </row>
    <row r="2496" s="1" customFormat="true" ht="12.8" hidden="false" customHeight="false" outlineLevel="0" collapsed="false">
      <c r="A2496" s="93"/>
      <c r="B2496" s="93" t="s">
        <v>3700</v>
      </c>
      <c r="C2496" s="135" t="s">
        <v>3767</v>
      </c>
      <c r="D2496" s="64" t="s">
        <v>3768</v>
      </c>
      <c r="E2496" s="65" t="s">
        <v>1881</v>
      </c>
      <c r="F2496" s="65" t="n">
        <v>6</v>
      </c>
      <c r="G2496" s="66" t="n">
        <v>3.45</v>
      </c>
      <c r="H2496" s="91" t="n">
        <f aca="false">G2496*0.95</f>
        <v>3.2775</v>
      </c>
      <c r="I2496" s="124" t="s">
        <v>3314</v>
      </c>
      <c r="J2496" s="68" t="s">
        <v>28</v>
      </c>
      <c r="K2496" s="182" t="s">
        <v>3766</v>
      </c>
      <c r="L2496" s="70"/>
      <c r="M2496" s="70"/>
      <c r="N2496" s="71" t="n">
        <f aca="false">O2496*G2496</f>
        <v>0</v>
      </c>
      <c r="O2496" s="327" t="n">
        <f aca="false">M2496+L2496*F2496</f>
        <v>0</v>
      </c>
      <c r="P2496" s="328" t="s">
        <v>29</v>
      </c>
      <c r="Q2496" s="62" t="n">
        <f aca="false">L2496*H2496*F2496</f>
        <v>0</v>
      </c>
      <c r="R2496" s="62" t="n">
        <f aca="false">R2495+Q2496</f>
        <v>731.6045</v>
      </c>
    </row>
    <row r="2497" s="1" customFormat="true" ht="12.8" hidden="false" customHeight="false" outlineLevel="0" collapsed="false">
      <c r="A2497" s="93"/>
      <c r="B2497" s="93" t="s">
        <v>3700</v>
      </c>
      <c r="C2497" s="135" t="s">
        <v>3769</v>
      </c>
      <c r="D2497" s="64" t="s">
        <v>3770</v>
      </c>
      <c r="E2497" s="65" t="s">
        <v>1881</v>
      </c>
      <c r="F2497" s="65" t="n">
        <v>6</v>
      </c>
      <c r="G2497" s="66" t="n">
        <v>3.69</v>
      </c>
      <c r="H2497" s="91" t="n">
        <f aca="false">G2497*0.95</f>
        <v>3.5055</v>
      </c>
      <c r="I2497" s="124" t="s">
        <v>3314</v>
      </c>
      <c r="J2497" s="68" t="s">
        <v>28</v>
      </c>
      <c r="K2497" s="182" t="s">
        <v>3766</v>
      </c>
      <c r="L2497" s="70"/>
      <c r="M2497" s="70"/>
      <c r="N2497" s="71" t="n">
        <f aca="false">O2497*G2497</f>
        <v>0</v>
      </c>
      <c r="O2497" s="327" t="n">
        <f aca="false">M2497+L2497*F2497</f>
        <v>0</v>
      </c>
      <c r="P2497" s="328" t="s">
        <v>29</v>
      </c>
      <c r="Q2497" s="62" t="n">
        <f aca="false">L2497*H2497*F2497</f>
        <v>0</v>
      </c>
      <c r="R2497" s="62" t="n">
        <f aca="false">R2496+Q2497</f>
        <v>731.6045</v>
      </c>
    </row>
    <row r="2498" s="1" customFormat="true" ht="12.8" hidden="false" customHeight="false" outlineLevel="0" collapsed="false">
      <c r="A2498" s="93"/>
      <c r="B2498" s="93" t="s">
        <v>3700</v>
      </c>
      <c r="C2498" s="95" t="s">
        <v>3771</v>
      </c>
      <c r="D2498" s="75" t="s">
        <v>3772</v>
      </c>
      <c r="E2498" s="76" t="s">
        <v>1881</v>
      </c>
      <c r="F2498" s="76" t="n">
        <v>6</v>
      </c>
      <c r="G2498" s="77" t="n">
        <v>3.54</v>
      </c>
      <c r="H2498" s="92" t="n">
        <f aca="false">G2498*0.95</f>
        <v>3.363</v>
      </c>
      <c r="I2498" s="112" t="s">
        <v>3314</v>
      </c>
      <c r="J2498" s="79" t="s">
        <v>28</v>
      </c>
      <c r="K2498" s="184" t="s">
        <v>3766</v>
      </c>
      <c r="L2498" s="81"/>
      <c r="M2498" s="81"/>
      <c r="N2498" s="82" t="n">
        <f aca="false">O2498*G2498</f>
        <v>0</v>
      </c>
      <c r="O2498" s="329" t="n">
        <f aca="false">M2498+L2498*F2498</f>
        <v>0</v>
      </c>
      <c r="P2498" s="330" t="s">
        <v>29</v>
      </c>
      <c r="Q2498" s="62" t="n">
        <f aca="false">L2498*H2498*F2498</f>
        <v>0</v>
      </c>
      <c r="R2498" s="62" t="n">
        <f aca="false">R2497+Q2498</f>
        <v>731.6045</v>
      </c>
    </row>
    <row r="2499" customFormat="false" ht="22.05" hidden="false" customHeight="false" outlineLevel="0" collapsed="false">
      <c r="A2499" s="48"/>
      <c r="B2499" s="48" t="s">
        <v>3700</v>
      </c>
      <c r="D2499" s="5" t="s">
        <v>3773</v>
      </c>
      <c r="E2499" s="85"/>
      <c r="F2499" s="85"/>
      <c r="G2499" s="85"/>
      <c r="H2499" s="86"/>
      <c r="I2499" s="85"/>
      <c r="J2499" s="85"/>
      <c r="K2499" s="85"/>
      <c r="L2499" s="88"/>
      <c r="M2499" s="88"/>
      <c r="O2499" s="88"/>
      <c r="P2499" s="89"/>
      <c r="Q2499" s="62" t="n">
        <f aca="false">L2499*H2499*F2499</f>
        <v>0</v>
      </c>
      <c r="R2499" s="62" t="n">
        <f aca="false">R2498+Q2499</f>
        <v>731.6045</v>
      </c>
      <c r="S2499" s="1"/>
      <c r="T2499" s="1"/>
      <c r="U2499" s="1"/>
      <c r="V2499" s="1"/>
      <c r="W2499" s="1"/>
      <c r="X2499" s="1"/>
      <c r="Y2499" s="1"/>
    </row>
    <row r="2500" s="1" customFormat="true" ht="12.8" hidden="false" customHeight="false" outlineLevel="0" collapsed="false">
      <c r="A2500" s="93"/>
      <c r="B2500" s="93" t="s">
        <v>3700</v>
      </c>
      <c r="C2500" s="94" t="s">
        <v>3774</v>
      </c>
      <c r="D2500" s="52" t="s">
        <v>3775</v>
      </c>
      <c r="E2500" s="53" t="s">
        <v>1881</v>
      </c>
      <c r="F2500" s="53" t="n">
        <v>6</v>
      </c>
      <c r="G2500" s="54" t="n">
        <v>3</v>
      </c>
      <c r="H2500" s="90" t="n">
        <f aca="false">G2500*0.95</f>
        <v>2.85</v>
      </c>
      <c r="I2500" s="180" t="s">
        <v>3314</v>
      </c>
      <c r="J2500" s="56" t="s">
        <v>28</v>
      </c>
      <c r="K2500" s="179" t="s">
        <v>3776</v>
      </c>
      <c r="L2500" s="58"/>
      <c r="M2500" s="58"/>
      <c r="N2500" s="59" t="n">
        <f aca="false">O2500*G2500</f>
        <v>0</v>
      </c>
      <c r="O2500" s="325" t="n">
        <f aca="false">M2500+L2500*F2500</f>
        <v>0</v>
      </c>
      <c r="P2500" s="326" t="s">
        <v>29</v>
      </c>
      <c r="Q2500" s="62" t="n">
        <f aca="false">L2500*H2500*F2500</f>
        <v>0</v>
      </c>
      <c r="R2500" s="62" t="n">
        <f aca="false">R2499+Q2500</f>
        <v>731.6045</v>
      </c>
    </row>
    <row r="2501" s="1" customFormat="true" ht="12.8" hidden="false" customHeight="false" outlineLevel="0" collapsed="false">
      <c r="A2501" s="93"/>
      <c r="B2501" s="93" t="s">
        <v>3700</v>
      </c>
      <c r="C2501" s="135" t="s">
        <v>3777</v>
      </c>
      <c r="D2501" s="64" t="s">
        <v>3778</v>
      </c>
      <c r="E2501" s="65" t="s">
        <v>1881</v>
      </c>
      <c r="F2501" s="65" t="n">
        <v>6</v>
      </c>
      <c r="G2501" s="66" t="n">
        <v>2.81</v>
      </c>
      <c r="H2501" s="91" t="n">
        <f aca="false">G2501*0.95</f>
        <v>2.6695</v>
      </c>
      <c r="I2501" s="124" t="s">
        <v>3314</v>
      </c>
      <c r="J2501" s="68" t="s">
        <v>28</v>
      </c>
      <c r="K2501" s="182" t="s">
        <v>3779</v>
      </c>
      <c r="L2501" s="70"/>
      <c r="M2501" s="70"/>
      <c r="N2501" s="71" t="n">
        <f aca="false">O2501*G2501</f>
        <v>0</v>
      </c>
      <c r="O2501" s="327" t="n">
        <f aca="false">M2501+L2501*F2501</f>
        <v>0</v>
      </c>
      <c r="P2501" s="328" t="s">
        <v>29</v>
      </c>
      <c r="Q2501" s="62" t="n">
        <f aca="false">L2501*H2501*F2501</f>
        <v>0</v>
      </c>
      <c r="R2501" s="62" t="n">
        <f aca="false">R2500+Q2501</f>
        <v>731.6045</v>
      </c>
    </row>
    <row r="2502" s="1" customFormat="true" ht="12.8" hidden="false" customHeight="false" outlineLevel="0" collapsed="false">
      <c r="A2502" s="93"/>
      <c r="B2502" s="93" t="s">
        <v>3700</v>
      </c>
      <c r="C2502" s="95" t="s">
        <v>3780</v>
      </c>
      <c r="D2502" s="75" t="s">
        <v>3781</v>
      </c>
      <c r="E2502" s="76" t="s">
        <v>1881</v>
      </c>
      <c r="F2502" s="76" t="n">
        <v>6</v>
      </c>
      <c r="G2502" s="77" t="n">
        <v>3.36</v>
      </c>
      <c r="H2502" s="92" t="n">
        <f aca="false">G2502*0.95</f>
        <v>3.192</v>
      </c>
      <c r="I2502" s="112" t="s">
        <v>3314</v>
      </c>
      <c r="J2502" s="79" t="s">
        <v>28</v>
      </c>
      <c r="K2502" s="184" t="s">
        <v>3776</v>
      </c>
      <c r="L2502" s="81"/>
      <c r="M2502" s="81"/>
      <c r="N2502" s="82" t="n">
        <f aca="false">O2502*G2502</f>
        <v>0</v>
      </c>
      <c r="O2502" s="329" t="n">
        <f aca="false">M2502+L2502*F2502</f>
        <v>0</v>
      </c>
      <c r="P2502" s="330" t="s">
        <v>29</v>
      </c>
      <c r="Q2502" s="62" t="n">
        <f aca="false">L2502*H2502*F2502</f>
        <v>0</v>
      </c>
      <c r="R2502" s="62" t="n">
        <f aca="false">R2501+Q2502</f>
        <v>731.6045</v>
      </c>
    </row>
    <row r="2503" customFormat="false" ht="22.05" hidden="false" customHeight="false" outlineLevel="0" collapsed="false">
      <c r="A2503" s="48"/>
      <c r="B2503" s="48" t="s">
        <v>3700</v>
      </c>
      <c r="D2503" s="5" t="s">
        <v>3782</v>
      </c>
      <c r="E2503" s="85"/>
      <c r="F2503" s="85"/>
      <c r="G2503" s="85"/>
      <c r="H2503" s="86"/>
      <c r="I2503" s="85"/>
      <c r="J2503" s="85"/>
      <c r="K2503" s="85"/>
      <c r="L2503" s="88"/>
      <c r="M2503" s="88"/>
      <c r="O2503" s="88"/>
      <c r="P2503" s="89"/>
      <c r="Q2503" s="62" t="n">
        <f aca="false">L2503*H2503*F2503</f>
        <v>0</v>
      </c>
      <c r="R2503" s="62" t="n">
        <f aca="false">R2502+Q2503</f>
        <v>731.6045</v>
      </c>
      <c r="S2503" s="1"/>
      <c r="T2503" s="1"/>
      <c r="U2503" s="1"/>
      <c r="V2503" s="1"/>
      <c r="W2503" s="1"/>
      <c r="X2503" s="1"/>
      <c r="Y2503" s="1"/>
    </row>
    <row r="2504" s="1" customFormat="true" ht="12.8" hidden="false" customHeight="false" outlineLevel="0" collapsed="false">
      <c r="A2504" s="93"/>
      <c r="B2504" s="93" t="s">
        <v>3700</v>
      </c>
      <c r="C2504" s="142" t="s">
        <v>3783</v>
      </c>
      <c r="D2504" s="98" t="s">
        <v>3784</v>
      </c>
      <c r="E2504" s="99" t="s">
        <v>1881</v>
      </c>
      <c r="F2504" s="99" t="n">
        <v>9</v>
      </c>
      <c r="G2504" s="100" t="n">
        <v>3.44</v>
      </c>
      <c r="H2504" s="101" t="n">
        <f aca="false">G2504*0.95</f>
        <v>3.268</v>
      </c>
      <c r="I2504" s="453" t="s">
        <v>3314</v>
      </c>
      <c r="J2504" s="102" t="s">
        <v>28</v>
      </c>
      <c r="K2504" s="179" t="s">
        <v>3779</v>
      </c>
      <c r="L2504" s="104"/>
      <c r="M2504" s="104"/>
      <c r="N2504" s="105" t="n">
        <f aca="false">O2504*G2504</f>
        <v>0</v>
      </c>
      <c r="O2504" s="204" t="n">
        <f aca="false">M2504+L2504*F2504</f>
        <v>0</v>
      </c>
      <c r="P2504" s="331" t="s">
        <v>29</v>
      </c>
      <c r="Q2504" s="62" t="n">
        <f aca="false">L2504*H2504*F2504</f>
        <v>0</v>
      </c>
      <c r="R2504" s="62" t="n">
        <f aca="false">R2503+Q2504</f>
        <v>731.6045</v>
      </c>
    </row>
    <row r="2505" s="1" customFormat="true" ht="12.8" hidden="false" customHeight="false" outlineLevel="0" collapsed="false">
      <c r="A2505" s="93"/>
      <c r="B2505" s="93" t="s">
        <v>3700</v>
      </c>
      <c r="C2505" s="142" t="s">
        <v>3785</v>
      </c>
      <c r="D2505" s="98" t="s">
        <v>3786</v>
      </c>
      <c r="E2505" s="99" t="s">
        <v>1881</v>
      </c>
      <c r="F2505" s="99" t="n">
        <v>9</v>
      </c>
      <c r="G2505" s="100" t="n">
        <v>2.65</v>
      </c>
      <c r="H2505" s="101" t="n">
        <f aca="false">G2505*0.95</f>
        <v>2.5175</v>
      </c>
      <c r="I2505" s="453" t="s">
        <v>3314</v>
      </c>
      <c r="J2505" s="102" t="s">
        <v>28</v>
      </c>
      <c r="K2505" s="182" t="s">
        <v>3766</v>
      </c>
      <c r="L2505" s="104"/>
      <c r="M2505" s="104"/>
      <c r="N2505" s="105" t="n">
        <f aca="false">O2505*G2505</f>
        <v>0</v>
      </c>
      <c r="O2505" s="204" t="n">
        <f aca="false">M2505+L2505*F2505</f>
        <v>0</v>
      </c>
      <c r="P2505" s="331" t="s">
        <v>29</v>
      </c>
      <c r="Q2505" s="62" t="n">
        <f aca="false">L2505*H2505*F2505</f>
        <v>0</v>
      </c>
      <c r="R2505" s="62" t="n">
        <f aca="false">R2504+Q2505</f>
        <v>731.6045</v>
      </c>
    </row>
    <row r="2506" customFormat="false" ht="13.8" hidden="false" customHeight="false" outlineLevel="0" collapsed="false">
      <c r="A2506" s="48"/>
      <c r="B2506" s="48"/>
      <c r="Q2506" s="62" t="n">
        <f aca="false">L2506*H2506*F2506</f>
        <v>0</v>
      </c>
      <c r="R2506" s="62" t="n">
        <f aca="false">R2505+Q2506</f>
        <v>731.6045</v>
      </c>
      <c r="S2506" s="1"/>
      <c r="T2506" s="1"/>
      <c r="U2506" s="1"/>
      <c r="V2506" s="1"/>
      <c r="W2506" s="1"/>
      <c r="X2506" s="1"/>
      <c r="Y2506" s="1"/>
    </row>
    <row r="2507" customFormat="false" ht="13.8" hidden="false" customHeight="false" outlineLevel="0" collapsed="false">
      <c r="A2507" s="48"/>
      <c r="B2507" s="48"/>
      <c r="Q2507" s="62" t="n">
        <f aca="false">L2507*H2507*F2507</f>
        <v>0</v>
      </c>
      <c r="R2507" s="62" t="n">
        <f aca="false">R2506+Q2507</f>
        <v>731.6045</v>
      </c>
      <c r="S2507" s="1"/>
      <c r="T2507" s="1"/>
      <c r="U2507" s="1"/>
      <c r="V2507" s="1"/>
      <c r="W2507" s="1"/>
      <c r="X2507" s="1"/>
      <c r="Y2507" s="1"/>
    </row>
    <row r="2508" customFormat="false" ht="33.85" hidden="false" customHeight="false" outlineLevel="0" collapsed="false">
      <c r="A2508" s="48"/>
      <c r="B2508" s="48" t="s">
        <v>3787</v>
      </c>
      <c r="D2508" s="33" t="s">
        <v>3788</v>
      </c>
      <c r="E2508" s="33"/>
      <c r="F2508" s="33"/>
      <c r="G2508" s="33"/>
      <c r="H2508" s="33"/>
      <c r="I2508" s="33"/>
      <c r="J2508" s="33"/>
      <c r="K2508" s="33"/>
      <c r="Q2508" s="62" t="n">
        <f aca="false">L2508*H2508*F2508</f>
        <v>0</v>
      </c>
      <c r="R2508" s="62" t="n">
        <f aca="false">R2507+Q2508</f>
        <v>731.6045</v>
      </c>
      <c r="S2508" s="1"/>
      <c r="T2508" s="1"/>
      <c r="U2508" s="1"/>
      <c r="V2508" s="1"/>
      <c r="W2508" s="1"/>
      <c r="X2508" s="1"/>
      <c r="Y2508" s="1"/>
    </row>
    <row r="2509" customFormat="false" ht="13.8" hidden="false" customHeight="true" outlineLevel="0" collapsed="false">
      <c r="A2509" s="117"/>
      <c r="B2509" s="117"/>
      <c r="C2509" s="7"/>
      <c r="D2509" s="7"/>
      <c r="E2509" s="34" t="s">
        <v>4</v>
      </c>
      <c r="F2509" s="35" t="s">
        <v>5</v>
      </c>
      <c r="G2509" s="36" t="s">
        <v>6</v>
      </c>
      <c r="H2509" s="37" t="s">
        <v>7</v>
      </c>
      <c r="I2509" s="38" t="s">
        <v>8</v>
      </c>
      <c r="J2509" s="39" t="s">
        <v>9</v>
      </c>
      <c r="K2509" s="408" t="s">
        <v>22</v>
      </c>
      <c r="L2509" s="41" t="s">
        <v>11</v>
      </c>
      <c r="M2509" s="41"/>
      <c r="N2509" s="41"/>
      <c r="O2509" s="41"/>
      <c r="P2509" s="41"/>
      <c r="Q2509" s="62"/>
      <c r="R2509" s="62" t="n">
        <f aca="false">R2508+Q2509</f>
        <v>731.6045</v>
      </c>
      <c r="S2509" s="1"/>
      <c r="T2509" s="1"/>
      <c r="U2509" s="1"/>
      <c r="V2509" s="1"/>
      <c r="W2509" s="1"/>
      <c r="X2509" s="1"/>
      <c r="Y2509" s="1"/>
    </row>
    <row r="2510" customFormat="false" ht="14.25" hidden="false" customHeight="true" outlineLevel="0" collapsed="false">
      <c r="A2510" s="48"/>
      <c r="B2510" s="48" t="s">
        <v>3787</v>
      </c>
      <c r="C2510" s="43" t="s">
        <v>14</v>
      </c>
      <c r="D2510" s="43" t="s">
        <v>15</v>
      </c>
      <c r="E2510" s="34"/>
      <c r="F2510" s="35"/>
      <c r="G2510" s="36"/>
      <c r="H2510" s="37"/>
      <c r="I2510" s="38"/>
      <c r="J2510" s="39"/>
      <c r="K2510" s="408"/>
      <c r="L2510" s="210" t="s">
        <v>410</v>
      </c>
      <c r="M2510" s="210"/>
      <c r="N2510" s="45" t="s">
        <v>17</v>
      </c>
      <c r="O2510" s="46" t="s">
        <v>18</v>
      </c>
      <c r="P2510" s="47" t="s">
        <v>19</v>
      </c>
      <c r="Q2510" s="62"/>
      <c r="R2510" s="62" t="n">
        <f aca="false">R2509+Q2510</f>
        <v>731.6045</v>
      </c>
      <c r="S2510" s="1"/>
      <c r="T2510" s="1"/>
      <c r="U2510" s="1"/>
      <c r="V2510" s="1"/>
      <c r="W2510" s="1"/>
      <c r="X2510" s="1"/>
      <c r="Y2510" s="1"/>
    </row>
    <row r="2511" customFormat="false" ht="13.8" hidden="false" customHeight="false" outlineLevel="0" collapsed="false">
      <c r="A2511" s="48"/>
      <c r="B2511" s="48" t="s">
        <v>3787</v>
      </c>
      <c r="C2511" s="43"/>
      <c r="D2511" s="43"/>
      <c r="E2511" s="34"/>
      <c r="F2511" s="35"/>
      <c r="G2511" s="36"/>
      <c r="H2511" s="37"/>
      <c r="I2511" s="38"/>
      <c r="J2511" s="39"/>
      <c r="K2511" s="408"/>
      <c r="L2511" s="210"/>
      <c r="M2511" s="210"/>
      <c r="N2511" s="45"/>
      <c r="O2511" s="46"/>
      <c r="P2511" s="47"/>
      <c r="Q2511" s="62" t="n">
        <f aca="false">L2511*H2511*F2511</f>
        <v>0</v>
      </c>
      <c r="R2511" s="62" t="n">
        <f aca="false">R2510+Q2511</f>
        <v>731.6045</v>
      </c>
      <c r="S2511" s="1"/>
      <c r="T2511" s="1"/>
      <c r="U2511" s="1"/>
      <c r="V2511" s="1"/>
      <c r="W2511" s="1"/>
      <c r="X2511" s="1"/>
      <c r="Y2511" s="1"/>
    </row>
    <row r="2512" customFormat="false" ht="42.75" hidden="false" customHeight="true" outlineLevel="0" collapsed="false">
      <c r="A2512" s="48"/>
      <c r="B2512" s="48" t="s">
        <v>3787</v>
      </c>
      <c r="D2512" s="464" t="s">
        <v>3789</v>
      </c>
      <c r="E2512" s="464"/>
      <c r="F2512" s="464"/>
      <c r="G2512" s="464"/>
      <c r="H2512" s="464"/>
      <c r="I2512" s="464"/>
      <c r="J2512" s="464"/>
      <c r="K2512" s="464"/>
      <c r="Q2512" s="62" t="n">
        <f aca="false">L2512*H2512*F2512</f>
        <v>0</v>
      </c>
      <c r="R2512" s="62" t="n">
        <f aca="false">R2511+Q2512</f>
        <v>731.6045</v>
      </c>
      <c r="S2512" s="1"/>
      <c r="T2512" s="1"/>
      <c r="U2512" s="1"/>
      <c r="V2512" s="1"/>
      <c r="W2512" s="1"/>
      <c r="X2512" s="1"/>
      <c r="Y2512" s="1"/>
    </row>
    <row r="2513" customFormat="false" ht="29.25" hidden="false" customHeight="true" outlineLevel="0" collapsed="false">
      <c r="A2513" s="48"/>
      <c r="B2513" s="48" t="s">
        <v>3787</v>
      </c>
      <c r="D2513" s="465" t="s">
        <v>3790</v>
      </c>
      <c r="E2513" s="465"/>
      <c r="F2513" s="465"/>
      <c r="G2513" s="465"/>
      <c r="H2513" s="465"/>
      <c r="I2513" s="465"/>
      <c r="J2513" s="465"/>
      <c r="K2513" s="465"/>
      <c r="Q2513" s="62" t="n">
        <f aca="false">L2513*H2513*F2513</f>
        <v>0</v>
      </c>
      <c r="R2513" s="62" t="n">
        <f aca="false">R2512+Q2513</f>
        <v>731.6045</v>
      </c>
      <c r="S2513" s="1"/>
      <c r="T2513" s="1"/>
      <c r="U2513" s="1"/>
      <c r="V2513" s="1"/>
      <c r="W2513" s="1"/>
      <c r="X2513" s="1"/>
      <c r="Y2513" s="1"/>
    </row>
    <row r="2514" customFormat="false" ht="22.05" hidden="false" customHeight="false" outlineLevel="0" collapsed="false">
      <c r="A2514" s="48" t="s">
        <v>123</v>
      </c>
      <c r="B2514" s="48" t="s">
        <v>3787</v>
      </c>
      <c r="D2514" s="466" t="s">
        <v>3791</v>
      </c>
      <c r="E2514" s="467"/>
      <c r="F2514" s="467"/>
      <c r="G2514" s="467"/>
      <c r="H2514" s="468"/>
      <c r="I2514" s="467"/>
      <c r="J2514" s="467"/>
      <c r="K2514" s="467"/>
      <c r="L2514" s="467"/>
      <c r="M2514" s="467"/>
      <c r="N2514" s="467"/>
      <c r="O2514" s="467"/>
      <c r="Q2514" s="62" t="n">
        <f aca="false">L2514*H2514*F2514</f>
        <v>0</v>
      </c>
      <c r="R2514" s="62" t="n">
        <f aca="false">R2513+Q2514</f>
        <v>731.6045</v>
      </c>
      <c r="S2514" s="1"/>
      <c r="T2514" s="1"/>
      <c r="U2514" s="1"/>
      <c r="V2514" s="1"/>
      <c r="W2514" s="1"/>
      <c r="X2514" s="1"/>
      <c r="Y2514" s="1"/>
    </row>
    <row r="2515" customFormat="false" ht="16.15" hidden="false" customHeight="false" outlineLevel="0" collapsed="false">
      <c r="A2515" s="48" t="s">
        <v>123</v>
      </c>
      <c r="B2515" s="48" t="s">
        <v>3787</v>
      </c>
      <c r="D2515" s="469" t="s">
        <v>3792</v>
      </c>
      <c r="E2515" s="469"/>
      <c r="F2515" s="469"/>
      <c r="G2515" s="469"/>
      <c r="H2515" s="470"/>
      <c r="I2515" s="469"/>
      <c r="J2515" s="469"/>
      <c r="K2515" s="469"/>
      <c r="L2515" s="469"/>
      <c r="M2515" s="469"/>
      <c r="N2515" s="469"/>
      <c r="O2515" s="469"/>
      <c r="Q2515" s="62" t="n">
        <f aca="false">L2515*H2515*F2515</f>
        <v>0</v>
      </c>
      <c r="R2515" s="62" t="n">
        <f aca="false">R2514+Q2515</f>
        <v>731.6045</v>
      </c>
      <c r="S2515" s="1"/>
      <c r="T2515" s="1"/>
      <c r="U2515" s="1"/>
      <c r="V2515" s="1"/>
      <c r="W2515" s="1"/>
      <c r="X2515" s="1"/>
      <c r="Y2515" s="1"/>
    </row>
    <row r="2516" s="1" customFormat="true" ht="12.8" hidden="false" customHeight="false" outlineLevel="0" collapsed="false">
      <c r="A2516" s="93" t="s">
        <v>123</v>
      </c>
      <c r="B2516" s="93" t="s">
        <v>3787</v>
      </c>
      <c r="C2516" s="94" t="s">
        <v>3793</v>
      </c>
      <c r="D2516" s="52" t="s">
        <v>3794</v>
      </c>
      <c r="E2516" s="53" t="s">
        <v>3742</v>
      </c>
      <c r="F2516" s="53" t="n">
        <v>1</v>
      </c>
      <c r="G2516" s="54" t="n">
        <v>3.48</v>
      </c>
      <c r="H2516" s="90" t="n">
        <f aca="false">G2516*0.95</f>
        <v>3.306</v>
      </c>
      <c r="I2516" s="56" t="s">
        <v>127</v>
      </c>
      <c r="J2516" s="56" t="s">
        <v>28</v>
      </c>
      <c r="K2516" s="120" t="n">
        <v>1</v>
      </c>
      <c r="L2516" s="58"/>
      <c r="M2516" s="58"/>
      <c r="N2516" s="59" t="n">
        <f aca="false">O2516*G2516</f>
        <v>0</v>
      </c>
      <c r="O2516" s="325" t="n">
        <f aca="false">M2516+L2516*F2516</f>
        <v>0</v>
      </c>
      <c r="P2516" s="326" t="s">
        <v>29</v>
      </c>
      <c r="Q2516" s="62" t="n">
        <f aca="false">L2516*H2516*F2516</f>
        <v>0</v>
      </c>
      <c r="R2516" s="62" t="n">
        <f aca="false">R2515+Q2516</f>
        <v>731.6045</v>
      </c>
    </row>
    <row r="2517" s="1" customFormat="true" ht="12.8" hidden="false" customHeight="false" outlineLevel="0" collapsed="false">
      <c r="A2517" s="93" t="s">
        <v>123</v>
      </c>
      <c r="B2517" s="93" t="s">
        <v>3787</v>
      </c>
      <c r="C2517" s="135" t="s">
        <v>3795</v>
      </c>
      <c r="D2517" s="64" t="s">
        <v>3796</v>
      </c>
      <c r="E2517" s="65" t="s">
        <v>3797</v>
      </c>
      <c r="F2517" s="65" t="n">
        <v>1</v>
      </c>
      <c r="G2517" s="66" t="n">
        <v>3.48</v>
      </c>
      <c r="H2517" s="91" t="n">
        <f aca="false">G2517*0.95</f>
        <v>3.306</v>
      </c>
      <c r="I2517" s="68" t="s">
        <v>127</v>
      </c>
      <c r="J2517" s="68" t="s">
        <v>28</v>
      </c>
      <c r="K2517" s="121" t="n">
        <v>1</v>
      </c>
      <c r="L2517" s="70"/>
      <c r="M2517" s="70"/>
      <c r="N2517" s="71" t="n">
        <f aca="false">O2517*G2517</f>
        <v>0</v>
      </c>
      <c r="O2517" s="327" t="n">
        <f aca="false">M2517+L2517*F2517</f>
        <v>0</v>
      </c>
      <c r="P2517" s="328" t="s">
        <v>29</v>
      </c>
      <c r="Q2517" s="62" t="n">
        <f aca="false">L2517*H2517*F2517</f>
        <v>0</v>
      </c>
      <c r="R2517" s="62" t="n">
        <f aca="false">R2516+Q2517</f>
        <v>731.6045</v>
      </c>
    </row>
    <row r="2518" s="1" customFormat="true" ht="12.8" hidden="false" customHeight="false" outlineLevel="0" collapsed="false">
      <c r="A2518" s="93" t="s">
        <v>123</v>
      </c>
      <c r="B2518" s="93" t="s">
        <v>3787</v>
      </c>
      <c r="C2518" s="135" t="s">
        <v>3798</v>
      </c>
      <c r="D2518" s="64" t="s">
        <v>3799</v>
      </c>
      <c r="E2518" s="65" t="s">
        <v>3800</v>
      </c>
      <c r="F2518" s="65" t="n">
        <v>1</v>
      </c>
      <c r="G2518" s="66" t="n">
        <v>3.48</v>
      </c>
      <c r="H2518" s="91" t="n">
        <f aca="false">G2518*0.95</f>
        <v>3.306</v>
      </c>
      <c r="I2518" s="68" t="s">
        <v>127</v>
      </c>
      <c r="J2518" s="68" t="s">
        <v>28</v>
      </c>
      <c r="K2518" s="121" t="n">
        <v>1</v>
      </c>
      <c r="L2518" s="70"/>
      <c r="M2518" s="70"/>
      <c r="N2518" s="71" t="n">
        <f aca="false">O2518*G2518</f>
        <v>0</v>
      </c>
      <c r="O2518" s="327" t="n">
        <f aca="false">M2518+L2518*F2518</f>
        <v>0</v>
      </c>
      <c r="P2518" s="328" t="s">
        <v>29</v>
      </c>
      <c r="Q2518" s="62" t="n">
        <f aca="false">L2518*H2518*F2518</f>
        <v>0</v>
      </c>
      <c r="R2518" s="62" t="n">
        <f aca="false">R2517+Q2518</f>
        <v>731.6045</v>
      </c>
    </row>
    <row r="2519" s="1" customFormat="true" ht="12.8" hidden="false" customHeight="false" outlineLevel="0" collapsed="false">
      <c r="A2519" s="93" t="s">
        <v>123</v>
      </c>
      <c r="B2519" s="93" t="s">
        <v>3787</v>
      </c>
      <c r="C2519" s="135" t="s">
        <v>3801</v>
      </c>
      <c r="D2519" s="64" t="s">
        <v>3802</v>
      </c>
      <c r="E2519" s="65" t="s">
        <v>3803</v>
      </c>
      <c r="F2519" s="65" t="n">
        <v>1</v>
      </c>
      <c r="G2519" s="66" t="n">
        <v>3.48</v>
      </c>
      <c r="H2519" s="91" t="n">
        <f aca="false">G2519*0.95</f>
        <v>3.306</v>
      </c>
      <c r="I2519" s="68" t="s">
        <v>127</v>
      </c>
      <c r="J2519" s="68" t="s">
        <v>28</v>
      </c>
      <c r="K2519" s="121" t="n">
        <v>1</v>
      </c>
      <c r="L2519" s="70"/>
      <c r="M2519" s="70"/>
      <c r="N2519" s="71" t="n">
        <f aca="false">O2519*G2519</f>
        <v>0</v>
      </c>
      <c r="O2519" s="327" t="n">
        <f aca="false">M2519+L2519*F2519</f>
        <v>0</v>
      </c>
      <c r="P2519" s="328" t="s">
        <v>29</v>
      </c>
      <c r="Q2519" s="62" t="n">
        <f aca="false">L2519*H2519*F2519</f>
        <v>0</v>
      </c>
      <c r="R2519" s="62" t="n">
        <f aca="false">R2518+Q2519</f>
        <v>731.6045</v>
      </c>
    </row>
    <row r="2520" s="1" customFormat="true" ht="12.8" hidden="false" customHeight="false" outlineLevel="0" collapsed="false">
      <c r="A2520" s="93" t="s">
        <v>123</v>
      </c>
      <c r="B2520" s="93" t="s">
        <v>3787</v>
      </c>
      <c r="C2520" s="135" t="s">
        <v>3804</v>
      </c>
      <c r="D2520" s="64" t="s">
        <v>3805</v>
      </c>
      <c r="E2520" s="65" t="s">
        <v>3806</v>
      </c>
      <c r="F2520" s="65" t="n">
        <v>1</v>
      </c>
      <c r="G2520" s="66" t="n">
        <v>3.48</v>
      </c>
      <c r="H2520" s="91" t="n">
        <f aca="false">G2520*0.95</f>
        <v>3.306</v>
      </c>
      <c r="I2520" s="68" t="s">
        <v>127</v>
      </c>
      <c r="J2520" s="68" t="s">
        <v>28</v>
      </c>
      <c r="K2520" s="121" t="n">
        <v>1</v>
      </c>
      <c r="L2520" s="70"/>
      <c r="M2520" s="70"/>
      <c r="N2520" s="71" t="n">
        <f aca="false">O2520*G2520</f>
        <v>0</v>
      </c>
      <c r="O2520" s="327" t="n">
        <f aca="false">M2520+L2520*F2520</f>
        <v>0</v>
      </c>
      <c r="P2520" s="328" t="s">
        <v>29</v>
      </c>
      <c r="Q2520" s="62" t="n">
        <f aca="false">L2520*H2520*F2520</f>
        <v>0</v>
      </c>
      <c r="R2520" s="62" t="n">
        <f aca="false">R2519+Q2520</f>
        <v>731.6045</v>
      </c>
    </row>
    <row r="2521" s="1" customFormat="true" ht="12.8" hidden="false" customHeight="false" outlineLevel="0" collapsed="false">
      <c r="A2521" s="93" t="s">
        <v>123</v>
      </c>
      <c r="B2521" s="93" t="s">
        <v>3787</v>
      </c>
      <c r="C2521" s="135" t="s">
        <v>3807</v>
      </c>
      <c r="D2521" s="64" t="s">
        <v>3808</v>
      </c>
      <c r="E2521" s="65" t="s">
        <v>3806</v>
      </c>
      <c r="F2521" s="65" t="n">
        <v>1</v>
      </c>
      <c r="G2521" s="66" t="n">
        <v>3.48</v>
      </c>
      <c r="H2521" s="91" t="n">
        <f aca="false">G2521*0.95</f>
        <v>3.306</v>
      </c>
      <c r="I2521" s="68" t="s">
        <v>127</v>
      </c>
      <c r="J2521" s="68" t="s">
        <v>28</v>
      </c>
      <c r="K2521" s="121" t="n">
        <v>1</v>
      </c>
      <c r="L2521" s="70"/>
      <c r="M2521" s="70"/>
      <c r="N2521" s="71" t="n">
        <f aca="false">O2521*G2521</f>
        <v>0</v>
      </c>
      <c r="O2521" s="327" t="n">
        <f aca="false">M2521+L2521*F2521</f>
        <v>0</v>
      </c>
      <c r="P2521" s="328" t="s">
        <v>29</v>
      </c>
      <c r="Q2521" s="62" t="n">
        <f aca="false">L2521*H2521*F2521</f>
        <v>0</v>
      </c>
      <c r="R2521" s="62" t="n">
        <f aca="false">R2520+Q2521</f>
        <v>731.6045</v>
      </c>
    </row>
    <row r="2522" s="1" customFormat="true" ht="12.8" hidden="false" customHeight="false" outlineLevel="0" collapsed="false">
      <c r="A2522" s="93" t="s">
        <v>123</v>
      </c>
      <c r="B2522" s="93" t="s">
        <v>3787</v>
      </c>
      <c r="C2522" s="135" t="s">
        <v>3809</v>
      </c>
      <c r="D2522" s="64" t="s">
        <v>3810</v>
      </c>
      <c r="E2522" s="65" t="s">
        <v>2450</v>
      </c>
      <c r="F2522" s="65" t="n">
        <v>1</v>
      </c>
      <c r="G2522" s="66" t="n">
        <v>3.48</v>
      </c>
      <c r="H2522" s="91" t="n">
        <f aca="false">G2522*0.95</f>
        <v>3.306</v>
      </c>
      <c r="I2522" s="68" t="s">
        <v>127</v>
      </c>
      <c r="J2522" s="68" t="s">
        <v>28</v>
      </c>
      <c r="K2522" s="121" t="n">
        <v>1</v>
      </c>
      <c r="L2522" s="70"/>
      <c r="M2522" s="70"/>
      <c r="N2522" s="71" t="n">
        <f aca="false">O2522*G2522</f>
        <v>0</v>
      </c>
      <c r="O2522" s="327" t="n">
        <f aca="false">M2522+L2522*F2522</f>
        <v>0</v>
      </c>
      <c r="P2522" s="328" t="s">
        <v>29</v>
      </c>
      <c r="Q2522" s="62" t="n">
        <f aca="false">L2522*H2522*F2522</f>
        <v>0</v>
      </c>
      <c r="R2522" s="62" t="n">
        <f aca="false">R2521+Q2522</f>
        <v>731.6045</v>
      </c>
    </row>
    <row r="2523" s="1" customFormat="true" ht="12.8" hidden="false" customHeight="false" outlineLevel="0" collapsed="false">
      <c r="A2523" s="93" t="s">
        <v>123</v>
      </c>
      <c r="B2523" s="93" t="s">
        <v>3787</v>
      </c>
      <c r="C2523" s="135" t="s">
        <v>3811</v>
      </c>
      <c r="D2523" s="64" t="s">
        <v>3812</v>
      </c>
      <c r="E2523" s="65" t="s">
        <v>2661</v>
      </c>
      <c r="F2523" s="65" t="n">
        <v>1</v>
      </c>
      <c r="G2523" s="66" t="n">
        <v>4.54</v>
      </c>
      <c r="H2523" s="91" t="n">
        <f aca="false">G2523*0.95</f>
        <v>4.313</v>
      </c>
      <c r="I2523" s="68" t="s">
        <v>127</v>
      </c>
      <c r="J2523" s="68" t="s">
        <v>28</v>
      </c>
      <c r="K2523" s="121" t="n">
        <v>1</v>
      </c>
      <c r="L2523" s="70"/>
      <c r="M2523" s="70"/>
      <c r="N2523" s="71" t="n">
        <f aca="false">O2523*G2523</f>
        <v>0</v>
      </c>
      <c r="O2523" s="327" t="n">
        <f aca="false">M2523+L2523*F2523</f>
        <v>0</v>
      </c>
      <c r="P2523" s="328" t="s">
        <v>29</v>
      </c>
      <c r="Q2523" s="62" t="n">
        <f aca="false">L2523*H2523*F2523</f>
        <v>0</v>
      </c>
      <c r="R2523" s="62" t="n">
        <f aca="false">R2522+Q2523</f>
        <v>731.6045</v>
      </c>
    </row>
    <row r="2524" s="1" customFormat="true" ht="12.8" hidden="false" customHeight="false" outlineLevel="0" collapsed="false">
      <c r="A2524" s="93" t="s">
        <v>123</v>
      </c>
      <c r="B2524" s="93" t="s">
        <v>3787</v>
      </c>
      <c r="C2524" s="135" t="s">
        <v>3813</v>
      </c>
      <c r="D2524" s="64" t="s">
        <v>3814</v>
      </c>
      <c r="E2524" s="65" t="s">
        <v>3815</v>
      </c>
      <c r="F2524" s="65" t="n">
        <v>1</v>
      </c>
      <c r="G2524" s="66" t="n">
        <v>4.54</v>
      </c>
      <c r="H2524" s="91" t="n">
        <f aca="false">G2524*0.95</f>
        <v>4.313</v>
      </c>
      <c r="I2524" s="68" t="s">
        <v>127</v>
      </c>
      <c r="J2524" s="68" t="s">
        <v>28</v>
      </c>
      <c r="K2524" s="121" t="n">
        <v>1</v>
      </c>
      <c r="L2524" s="70"/>
      <c r="M2524" s="70"/>
      <c r="N2524" s="71" t="n">
        <f aca="false">O2524*G2524</f>
        <v>0</v>
      </c>
      <c r="O2524" s="327" t="n">
        <f aca="false">M2524+L2524*F2524</f>
        <v>0</v>
      </c>
      <c r="P2524" s="328" t="s">
        <v>29</v>
      </c>
      <c r="Q2524" s="62" t="n">
        <f aca="false">L2524*H2524*F2524</f>
        <v>0</v>
      </c>
      <c r="R2524" s="62" t="n">
        <f aca="false">R2523+Q2524</f>
        <v>731.6045</v>
      </c>
    </row>
    <row r="2525" s="1" customFormat="true" ht="12.8" hidden="false" customHeight="false" outlineLevel="0" collapsed="false">
      <c r="A2525" s="93" t="s">
        <v>123</v>
      </c>
      <c r="B2525" s="93" t="s">
        <v>3787</v>
      </c>
      <c r="C2525" s="95" t="s">
        <v>3816</v>
      </c>
      <c r="D2525" s="75" t="s">
        <v>3817</v>
      </c>
      <c r="E2525" s="76" t="s">
        <v>1873</v>
      </c>
      <c r="F2525" s="76" t="n">
        <v>1</v>
      </c>
      <c r="G2525" s="77" t="n">
        <v>3.48</v>
      </c>
      <c r="H2525" s="92" t="n">
        <f aca="false">G2525*0.95</f>
        <v>3.306</v>
      </c>
      <c r="I2525" s="79" t="s">
        <v>127</v>
      </c>
      <c r="J2525" s="79" t="s">
        <v>28</v>
      </c>
      <c r="K2525" s="122" t="n">
        <v>1</v>
      </c>
      <c r="L2525" s="81"/>
      <c r="M2525" s="81"/>
      <c r="N2525" s="82" t="n">
        <f aca="false">O2525*G2525</f>
        <v>0</v>
      </c>
      <c r="O2525" s="329" t="n">
        <f aca="false">M2525+L2525*F2525</f>
        <v>0</v>
      </c>
      <c r="P2525" s="330" t="s">
        <v>29</v>
      </c>
      <c r="Q2525" s="62" t="n">
        <f aca="false">L2525*H2525*F2525</f>
        <v>0</v>
      </c>
      <c r="R2525" s="62" t="n">
        <f aca="false">R2524+Q2525</f>
        <v>731.6045</v>
      </c>
    </row>
    <row r="2526" customFormat="false" ht="22.05" hidden="false" customHeight="false" outlineLevel="0" collapsed="false">
      <c r="A2526" s="48" t="s">
        <v>123</v>
      </c>
      <c r="B2526" s="48" t="s">
        <v>3787</v>
      </c>
      <c r="D2526" s="194" t="s">
        <v>3818</v>
      </c>
      <c r="E2526" s="471"/>
      <c r="F2526" s="471"/>
      <c r="G2526" s="471"/>
      <c r="H2526" s="472"/>
      <c r="I2526" s="471"/>
      <c r="J2526" s="471"/>
      <c r="K2526" s="473"/>
      <c r="L2526" s="88"/>
      <c r="M2526" s="88"/>
      <c r="O2526" s="88"/>
      <c r="P2526" s="89"/>
      <c r="Q2526" s="62" t="n">
        <f aca="false">L2526*H2526*F2526</f>
        <v>0</v>
      </c>
      <c r="R2526" s="62" t="n">
        <f aca="false">R2525+Q2526</f>
        <v>731.6045</v>
      </c>
      <c r="S2526" s="1"/>
      <c r="T2526" s="1"/>
      <c r="U2526" s="1"/>
      <c r="V2526" s="1"/>
      <c r="W2526" s="1"/>
      <c r="X2526" s="1"/>
      <c r="Y2526" s="1"/>
    </row>
    <row r="2527" customFormat="false" ht="16.15" hidden="false" customHeight="false" outlineLevel="0" collapsed="false">
      <c r="A2527" s="48" t="s">
        <v>123</v>
      </c>
      <c r="B2527" s="48" t="s">
        <v>3787</v>
      </c>
      <c r="D2527" s="469" t="s">
        <v>3819</v>
      </c>
      <c r="E2527" s="474"/>
      <c r="F2527" s="474"/>
      <c r="G2527" s="474"/>
      <c r="H2527" s="475"/>
      <c r="I2527" s="474"/>
      <c r="J2527" s="474"/>
      <c r="K2527" s="476"/>
      <c r="L2527" s="88"/>
      <c r="M2527" s="88"/>
      <c r="O2527" s="88"/>
      <c r="P2527" s="89"/>
      <c r="Q2527" s="62" t="n">
        <f aca="false">L2527*H2527*F2527</f>
        <v>0</v>
      </c>
      <c r="R2527" s="62" t="n">
        <f aca="false">R2526+Q2527</f>
        <v>731.6045</v>
      </c>
      <c r="S2527" s="1"/>
      <c r="T2527" s="1"/>
      <c r="U2527" s="1"/>
      <c r="V2527" s="1"/>
      <c r="W2527" s="1"/>
      <c r="X2527" s="1"/>
      <c r="Y2527" s="1"/>
    </row>
    <row r="2528" s="1" customFormat="true" ht="12.8" hidden="false" customHeight="false" outlineLevel="0" collapsed="false">
      <c r="A2528" s="93" t="s">
        <v>123</v>
      </c>
      <c r="B2528" s="93" t="s">
        <v>3787</v>
      </c>
      <c r="C2528" s="94" t="s">
        <v>3820</v>
      </c>
      <c r="D2528" s="52" t="s">
        <v>3821</v>
      </c>
      <c r="E2528" s="53" t="s">
        <v>3822</v>
      </c>
      <c r="F2528" s="53" t="n">
        <v>1</v>
      </c>
      <c r="G2528" s="54" t="n">
        <v>5.24</v>
      </c>
      <c r="H2528" s="90" t="n">
        <f aca="false">G2528*0.95</f>
        <v>4.978</v>
      </c>
      <c r="I2528" s="56" t="s">
        <v>127</v>
      </c>
      <c r="J2528" s="56" t="s">
        <v>28</v>
      </c>
      <c r="K2528" s="120" t="n">
        <v>1</v>
      </c>
      <c r="L2528" s="58"/>
      <c r="M2528" s="58"/>
      <c r="N2528" s="59" t="n">
        <f aca="false">O2528*G2528</f>
        <v>0</v>
      </c>
      <c r="O2528" s="325" t="n">
        <f aca="false">M2528+L2528*F2528</f>
        <v>0</v>
      </c>
      <c r="P2528" s="326" t="s">
        <v>29</v>
      </c>
      <c r="Q2528" s="62" t="n">
        <f aca="false">L2528*H2528*F2528</f>
        <v>0</v>
      </c>
      <c r="R2528" s="62" t="n">
        <f aca="false">R2527+Q2528</f>
        <v>731.6045</v>
      </c>
    </row>
    <row r="2529" s="1" customFormat="true" ht="12.8" hidden="false" customHeight="false" outlineLevel="0" collapsed="false">
      <c r="A2529" s="93" t="s">
        <v>123</v>
      </c>
      <c r="B2529" s="93" t="s">
        <v>3787</v>
      </c>
      <c r="C2529" s="135" t="s">
        <v>3823</v>
      </c>
      <c r="D2529" s="64" t="s">
        <v>3824</v>
      </c>
      <c r="E2529" s="65" t="s">
        <v>3825</v>
      </c>
      <c r="F2529" s="65" t="n">
        <v>1</v>
      </c>
      <c r="G2529" s="66" t="n">
        <v>5.24</v>
      </c>
      <c r="H2529" s="91" t="n">
        <f aca="false">G2529*0.95</f>
        <v>4.978</v>
      </c>
      <c r="I2529" s="68" t="s">
        <v>127</v>
      </c>
      <c r="J2529" s="68" t="s">
        <v>28</v>
      </c>
      <c r="K2529" s="121" t="n">
        <v>1</v>
      </c>
      <c r="L2529" s="70"/>
      <c r="M2529" s="70"/>
      <c r="N2529" s="71" t="n">
        <f aca="false">O2529*G2529</f>
        <v>0</v>
      </c>
      <c r="O2529" s="327" t="n">
        <f aca="false">M2529+L2529*F2529</f>
        <v>0</v>
      </c>
      <c r="P2529" s="328" t="s">
        <v>29</v>
      </c>
      <c r="Q2529" s="62" t="n">
        <f aca="false">L2529*H2529*F2529</f>
        <v>0</v>
      </c>
      <c r="R2529" s="62" t="n">
        <f aca="false">R2528+Q2529</f>
        <v>731.6045</v>
      </c>
    </row>
    <row r="2530" s="1" customFormat="true" ht="12.8" hidden="false" customHeight="false" outlineLevel="0" collapsed="false">
      <c r="A2530" s="93" t="s">
        <v>123</v>
      </c>
      <c r="B2530" s="93" t="s">
        <v>3787</v>
      </c>
      <c r="C2530" s="135" t="s">
        <v>3826</v>
      </c>
      <c r="D2530" s="64" t="s">
        <v>3827</v>
      </c>
      <c r="E2530" s="65" t="s">
        <v>3828</v>
      </c>
      <c r="F2530" s="65" t="n">
        <v>1</v>
      </c>
      <c r="G2530" s="66" t="n">
        <v>5.59</v>
      </c>
      <c r="H2530" s="91" t="n">
        <f aca="false">G2530*0.95</f>
        <v>5.3105</v>
      </c>
      <c r="I2530" s="68" t="s">
        <v>127</v>
      </c>
      <c r="J2530" s="68" t="s">
        <v>28</v>
      </c>
      <c r="K2530" s="121" t="n">
        <v>1</v>
      </c>
      <c r="L2530" s="70"/>
      <c r="M2530" s="70"/>
      <c r="N2530" s="71" t="n">
        <f aca="false">O2530*G2530</f>
        <v>0</v>
      </c>
      <c r="O2530" s="327" t="n">
        <f aca="false">M2530+L2530*F2530</f>
        <v>0</v>
      </c>
      <c r="P2530" s="328" t="s">
        <v>29</v>
      </c>
      <c r="Q2530" s="62" t="n">
        <f aca="false">L2530*H2530*F2530</f>
        <v>0</v>
      </c>
      <c r="R2530" s="62" t="n">
        <f aca="false">R2529+Q2530</f>
        <v>731.6045</v>
      </c>
    </row>
    <row r="2531" s="1" customFormat="true" ht="12.8" hidden="false" customHeight="false" outlineLevel="0" collapsed="false">
      <c r="A2531" s="93" t="s">
        <v>123</v>
      </c>
      <c r="B2531" s="93" t="s">
        <v>3787</v>
      </c>
      <c r="C2531" s="135" t="s">
        <v>3829</v>
      </c>
      <c r="D2531" s="64" t="s">
        <v>3830</v>
      </c>
      <c r="E2531" s="65" t="s">
        <v>3558</v>
      </c>
      <c r="F2531" s="65" t="n">
        <v>1</v>
      </c>
      <c r="G2531" s="66" t="n">
        <v>5.94</v>
      </c>
      <c r="H2531" s="91" t="n">
        <f aca="false">G2531*0.95</f>
        <v>5.643</v>
      </c>
      <c r="I2531" s="68" t="s">
        <v>127</v>
      </c>
      <c r="J2531" s="68" t="s">
        <v>28</v>
      </c>
      <c r="K2531" s="121" t="n">
        <v>1</v>
      </c>
      <c r="L2531" s="70"/>
      <c r="M2531" s="70"/>
      <c r="N2531" s="71" t="n">
        <f aca="false">O2531*G2531</f>
        <v>0</v>
      </c>
      <c r="O2531" s="327" t="n">
        <f aca="false">M2531+L2531*F2531</f>
        <v>0</v>
      </c>
      <c r="P2531" s="328" t="s">
        <v>29</v>
      </c>
      <c r="Q2531" s="62" t="n">
        <f aca="false">L2531*H2531*F2531</f>
        <v>0</v>
      </c>
      <c r="R2531" s="62" t="n">
        <f aca="false">R2530+Q2531</f>
        <v>731.6045</v>
      </c>
    </row>
    <row r="2532" s="1" customFormat="true" ht="12.8" hidden="false" customHeight="false" outlineLevel="0" collapsed="false">
      <c r="A2532" s="93" t="s">
        <v>123</v>
      </c>
      <c r="B2532" s="93" t="s">
        <v>3787</v>
      </c>
      <c r="C2532" s="135" t="s">
        <v>3831</v>
      </c>
      <c r="D2532" s="64" t="s">
        <v>3832</v>
      </c>
      <c r="E2532" s="65" t="s">
        <v>3833</v>
      </c>
      <c r="F2532" s="65" t="n">
        <v>1</v>
      </c>
      <c r="G2532" s="66" t="n">
        <v>5.94</v>
      </c>
      <c r="H2532" s="91" t="n">
        <f aca="false">G2532*0.95</f>
        <v>5.643</v>
      </c>
      <c r="I2532" s="68" t="s">
        <v>127</v>
      </c>
      <c r="J2532" s="68" t="s">
        <v>28</v>
      </c>
      <c r="K2532" s="121" t="n">
        <v>1</v>
      </c>
      <c r="L2532" s="70"/>
      <c r="M2532" s="70"/>
      <c r="N2532" s="71" t="n">
        <f aca="false">O2532*G2532</f>
        <v>0</v>
      </c>
      <c r="O2532" s="327" t="n">
        <f aca="false">M2532+L2532*F2532</f>
        <v>0</v>
      </c>
      <c r="P2532" s="328" t="s">
        <v>29</v>
      </c>
      <c r="Q2532" s="62" t="n">
        <f aca="false">L2532*H2532*F2532</f>
        <v>0</v>
      </c>
      <c r="R2532" s="62" t="n">
        <f aca="false">R2531+Q2532</f>
        <v>731.6045</v>
      </c>
    </row>
    <row r="2533" s="1" customFormat="true" ht="12.8" hidden="false" customHeight="false" outlineLevel="0" collapsed="false">
      <c r="A2533" s="93" t="s">
        <v>123</v>
      </c>
      <c r="B2533" s="93" t="s">
        <v>3787</v>
      </c>
      <c r="C2533" s="135" t="s">
        <v>3834</v>
      </c>
      <c r="D2533" s="64" t="s">
        <v>3835</v>
      </c>
      <c r="E2533" s="65" t="s">
        <v>2440</v>
      </c>
      <c r="F2533" s="65" t="n">
        <v>1</v>
      </c>
      <c r="G2533" s="66" t="n">
        <v>5.94</v>
      </c>
      <c r="H2533" s="91" t="n">
        <f aca="false">G2533*0.95</f>
        <v>5.643</v>
      </c>
      <c r="I2533" s="68" t="s">
        <v>127</v>
      </c>
      <c r="J2533" s="68" t="s">
        <v>28</v>
      </c>
      <c r="K2533" s="121" t="n">
        <v>1</v>
      </c>
      <c r="L2533" s="70"/>
      <c r="M2533" s="70"/>
      <c r="N2533" s="71" t="n">
        <f aca="false">O2533*G2533</f>
        <v>0</v>
      </c>
      <c r="O2533" s="327" t="n">
        <f aca="false">M2533+L2533*F2533</f>
        <v>0</v>
      </c>
      <c r="P2533" s="328" t="s">
        <v>29</v>
      </c>
      <c r="Q2533" s="62" t="n">
        <f aca="false">L2533*H2533*F2533</f>
        <v>0</v>
      </c>
      <c r="R2533" s="62" t="n">
        <f aca="false">R2532+Q2533</f>
        <v>731.6045</v>
      </c>
    </row>
    <row r="2534" s="1" customFormat="true" ht="12.8" hidden="false" customHeight="false" outlineLevel="0" collapsed="false">
      <c r="A2534" s="93" t="s">
        <v>123</v>
      </c>
      <c r="B2534" s="93" t="s">
        <v>3787</v>
      </c>
      <c r="C2534" s="95" t="s">
        <v>3836</v>
      </c>
      <c r="D2534" s="75" t="s">
        <v>3837</v>
      </c>
      <c r="E2534" s="76" t="s">
        <v>3739</v>
      </c>
      <c r="F2534" s="76" t="n">
        <v>1</v>
      </c>
      <c r="G2534" s="77" t="n">
        <v>5.94</v>
      </c>
      <c r="H2534" s="92" t="n">
        <f aca="false">G2534*0.95</f>
        <v>5.643</v>
      </c>
      <c r="I2534" s="79" t="s">
        <v>127</v>
      </c>
      <c r="J2534" s="79" t="s">
        <v>28</v>
      </c>
      <c r="K2534" s="122" t="n">
        <v>1</v>
      </c>
      <c r="L2534" s="81"/>
      <c r="M2534" s="81"/>
      <c r="N2534" s="82" t="n">
        <f aca="false">O2534*G2534</f>
        <v>0</v>
      </c>
      <c r="O2534" s="329" t="n">
        <f aca="false">M2534+L2534*F2534</f>
        <v>0</v>
      </c>
      <c r="P2534" s="330" t="s">
        <v>29</v>
      </c>
      <c r="Q2534" s="62" t="n">
        <f aca="false">L2534*H2534*F2534</f>
        <v>0</v>
      </c>
      <c r="R2534" s="62" t="n">
        <f aca="false">R2533+Q2534</f>
        <v>731.6045</v>
      </c>
    </row>
    <row r="2535" customFormat="false" ht="22.05" hidden="false" customHeight="false" outlineLevel="0" collapsed="false">
      <c r="A2535" s="48" t="s">
        <v>50</v>
      </c>
      <c r="B2535" s="48" t="s">
        <v>3787</v>
      </c>
      <c r="D2535" s="466" t="s">
        <v>3838</v>
      </c>
      <c r="E2535" s="477"/>
      <c r="F2535" s="477"/>
      <c r="G2535" s="477"/>
      <c r="H2535" s="478"/>
      <c r="I2535" s="477"/>
      <c r="J2535" s="477"/>
      <c r="K2535" s="479"/>
      <c r="L2535" s="88"/>
      <c r="M2535" s="88"/>
      <c r="O2535" s="88"/>
      <c r="P2535" s="89"/>
      <c r="Q2535" s="62" t="n">
        <f aca="false">L2535*H2535*F2535</f>
        <v>0</v>
      </c>
      <c r="R2535" s="62" t="n">
        <f aca="false">R2534+Q2535</f>
        <v>731.6045</v>
      </c>
      <c r="S2535" s="1"/>
      <c r="T2535" s="1"/>
      <c r="U2535" s="1"/>
      <c r="V2535" s="1"/>
      <c r="W2535" s="1"/>
      <c r="X2535" s="1"/>
      <c r="Y2535" s="1"/>
    </row>
    <row r="2536" s="1" customFormat="true" ht="12.8" hidden="false" customHeight="false" outlineLevel="0" collapsed="false">
      <c r="A2536" s="93" t="s">
        <v>50</v>
      </c>
      <c r="B2536" s="93" t="s">
        <v>3787</v>
      </c>
      <c r="C2536" s="94" t="s">
        <v>3839</v>
      </c>
      <c r="D2536" s="52" t="s">
        <v>3802</v>
      </c>
      <c r="E2536" s="53" t="s">
        <v>1885</v>
      </c>
      <c r="F2536" s="53" t="n">
        <v>1</v>
      </c>
      <c r="G2536" s="54" t="n">
        <v>68.9</v>
      </c>
      <c r="H2536" s="90" t="n">
        <f aca="false">G2536*0.95</f>
        <v>65.455</v>
      </c>
      <c r="I2536" s="56" t="s">
        <v>127</v>
      </c>
      <c r="J2536" s="56" t="s">
        <v>28</v>
      </c>
      <c r="K2536" s="120"/>
      <c r="L2536" s="58"/>
      <c r="M2536" s="58"/>
      <c r="N2536" s="59" t="n">
        <f aca="false">O2536*G2536</f>
        <v>0</v>
      </c>
      <c r="O2536" s="325" t="n">
        <f aca="false">M2536+L2536*F2536</f>
        <v>0</v>
      </c>
      <c r="P2536" s="326" t="s">
        <v>29</v>
      </c>
      <c r="Q2536" s="62" t="n">
        <f aca="false">L2536*H2536*F2536</f>
        <v>0</v>
      </c>
      <c r="R2536" s="62" t="n">
        <f aca="false">R2535+Q2536</f>
        <v>731.6045</v>
      </c>
    </row>
    <row r="2537" s="1" customFormat="true" ht="12.8" hidden="false" customHeight="false" outlineLevel="0" collapsed="false">
      <c r="A2537" s="93" t="s">
        <v>50</v>
      </c>
      <c r="B2537" s="93" t="s">
        <v>3787</v>
      </c>
      <c r="C2537" s="135" t="s">
        <v>3840</v>
      </c>
      <c r="D2537" s="64" t="s">
        <v>3841</v>
      </c>
      <c r="E2537" s="65" t="s">
        <v>1885</v>
      </c>
      <c r="F2537" s="65" t="n">
        <v>1</v>
      </c>
      <c r="G2537" s="66" t="n">
        <v>37.9</v>
      </c>
      <c r="H2537" s="91" t="n">
        <f aca="false">G2537*0.95</f>
        <v>36.005</v>
      </c>
      <c r="I2537" s="68" t="s">
        <v>127</v>
      </c>
      <c r="J2537" s="68" t="s">
        <v>28</v>
      </c>
      <c r="K2537" s="121"/>
      <c r="L2537" s="70"/>
      <c r="M2537" s="70"/>
      <c r="N2537" s="71" t="n">
        <f aca="false">O2537*G2537</f>
        <v>0</v>
      </c>
      <c r="O2537" s="327" t="n">
        <f aca="false">M2537+L2537*F2537</f>
        <v>0</v>
      </c>
      <c r="P2537" s="328" t="s">
        <v>29</v>
      </c>
      <c r="Q2537" s="62" t="n">
        <f aca="false">L2537*H2537*F2537</f>
        <v>0</v>
      </c>
      <c r="R2537" s="62" t="n">
        <f aca="false">R2536+Q2537</f>
        <v>731.6045</v>
      </c>
    </row>
    <row r="2538" s="1" customFormat="true" ht="12.8" hidden="false" customHeight="false" outlineLevel="0" collapsed="false">
      <c r="A2538" s="93" t="s">
        <v>50</v>
      </c>
      <c r="B2538" s="93" t="s">
        <v>3787</v>
      </c>
      <c r="C2538" s="95" t="s">
        <v>3842</v>
      </c>
      <c r="D2538" s="75" t="s">
        <v>3843</v>
      </c>
      <c r="E2538" s="76" t="s">
        <v>1885</v>
      </c>
      <c r="F2538" s="76" t="n">
        <v>1</v>
      </c>
      <c r="G2538" s="77" t="n">
        <v>39.8</v>
      </c>
      <c r="H2538" s="92" t="n">
        <f aca="false">G2538*0.95</f>
        <v>37.81</v>
      </c>
      <c r="I2538" s="79" t="s">
        <v>127</v>
      </c>
      <c r="J2538" s="79" t="s">
        <v>28</v>
      </c>
      <c r="K2538" s="122"/>
      <c r="L2538" s="81"/>
      <c r="M2538" s="81"/>
      <c r="N2538" s="82" t="n">
        <f aca="false">O2538*G2538</f>
        <v>0</v>
      </c>
      <c r="O2538" s="329" t="n">
        <f aca="false">M2538+L2538*F2538</f>
        <v>0</v>
      </c>
      <c r="P2538" s="330" t="s">
        <v>29</v>
      </c>
      <c r="Q2538" s="62" t="n">
        <f aca="false">L2538*H2538*F2538</f>
        <v>0</v>
      </c>
      <c r="R2538" s="62" t="n">
        <f aca="false">R2537+Q2538</f>
        <v>731.6045</v>
      </c>
    </row>
    <row r="2539" customFormat="false" ht="13.8" hidden="false" customHeight="false" outlineLevel="0" collapsed="false">
      <c r="A2539" s="48"/>
      <c r="B2539" s="48"/>
      <c r="Q2539" s="62" t="n">
        <f aca="false">L2539*H2539*F2539</f>
        <v>0</v>
      </c>
      <c r="R2539" s="62" t="n">
        <f aca="false">R2538+Q2539</f>
        <v>731.6045</v>
      </c>
      <c r="S2539" s="1"/>
      <c r="T2539" s="1"/>
      <c r="U2539" s="1"/>
      <c r="V2539" s="1"/>
      <c r="W2539" s="1"/>
      <c r="X2539" s="1"/>
      <c r="Y2539" s="1"/>
    </row>
    <row r="2540" customFormat="false" ht="33.85" hidden="false" customHeight="false" outlineLevel="0" collapsed="false">
      <c r="A2540" s="48" t="s">
        <v>3844</v>
      </c>
      <c r="B2540" s="48" t="s">
        <v>3845</v>
      </c>
      <c r="D2540" s="33" t="s">
        <v>3846</v>
      </c>
      <c r="E2540" s="33"/>
      <c r="F2540" s="33"/>
      <c r="G2540" s="33"/>
      <c r="H2540" s="33"/>
      <c r="I2540" s="33"/>
      <c r="J2540" s="33"/>
      <c r="K2540" s="33"/>
      <c r="Q2540" s="62" t="n">
        <f aca="false">L2540*H2540*F2540</f>
        <v>0</v>
      </c>
      <c r="R2540" s="62" t="n">
        <f aca="false">R2539+Q2540</f>
        <v>731.6045</v>
      </c>
      <c r="S2540" s="1"/>
      <c r="T2540" s="1"/>
      <c r="U2540" s="1"/>
      <c r="V2540" s="1"/>
      <c r="W2540" s="1"/>
      <c r="X2540" s="1"/>
      <c r="Y2540" s="1"/>
    </row>
    <row r="2541" customFormat="false" ht="13.8" hidden="false" customHeight="true" outlineLevel="0" collapsed="false">
      <c r="A2541" s="117"/>
      <c r="B2541" s="117"/>
      <c r="C2541" s="7"/>
      <c r="D2541" s="7"/>
      <c r="E2541" s="34" t="s">
        <v>4</v>
      </c>
      <c r="F2541" s="35" t="s">
        <v>5</v>
      </c>
      <c r="G2541" s="36" t="s">
        <v>6</v>
      </c>
      <c r="H2541" s="37" t="s">
        <v>7</v>
      </c>
      <c r="I2541" s="38" t="s">
        <v>8</v>
      </c>
      <c r="J2541" s="39" t="s">
        <v>9</v>
      </c>
      <c r="K2541" s="264" t="s">
        <v>10</v>
      </c>
      <c r="L2541" s="41" t="s">
        <v>11</v>
      </c>
      <c r="M2541" s="41"/>
      <c r="N2541" s="41"/>
      <c r="O2541" s="41"/>
      <c r="P2541" s="41"/>
      <c r="Q2541" s="62"/>
      <c r="R2541" s="62" t="n">
        <f aca="false">R2540+Q2541</f>
        <v>731.6045</v>
      </c>
      <c r="S2541" s="1"/>
      <c r="T2541" s="1"/>
      <c r="U2541" s="1"/>
      <c r="V2541" s="1"/>
      <c r="W2541" s="1"/>
      <c r="X2541" s="1"/>
      <c r="Y2541" s="1"/>
    </row>
    <row r="2542" customFormat="false" ht="14.25" hidden="false" customHeight="true" outlineLevel="0" collapsed="false">
      <c r="A2542" s="48"/>
      <c r="B2542" s="48"/>
      <c r="C2542" s="43" t="s">
        <v>14</v>
      </c>
      <c r="D2542" s="43" t="s">
        <v>15</v>
      </c>
      <c r="E2542" s="34"/>
      <c r="F2542" s="35"/>
      <c r="G2542" s="36"/>
      <c r="H2542" s="37"/>
      <c r="I2542" s="38"/>
      <c r="J2542" s="39"/>
      <c r="K2542" s="264"/>
      <c r="L2542" s="210" t="s">
        <v>3847</v>
      </c>
      <c r="M2542" s="210"/>
      <c r="N2542" s="45" t="s">
        <v>17</v>
      </c>
      <c r="O2542" s="46" t="s">
        <v>18</v>
      </c>
      <c r="P2542" s="47" t="s">
        <v>19</v>
      </c>
      <c r="Q2542" s="62"/>
      <c r="R2542" s="62" t="n">
        <f aca="false">R2541+Q2542</f>
        <v>731.6045</v>
      </c>
      <c r="S2542" s="1"/>
      <c r="T2542" s="1"/>
      <c r="U2542" s="1"/>
      <c r="V2542" s="1"/>
      <c r="W2542" s="1"/>
      <c r="X2542" s="1"/>
      <c r="Y2542" s="1"/>
    </row>
    <row r="2543" customFormat="false" ht="13.8" hidden="false" customHeight="false" outlineLevel="0" collapsed="false">
      <c r="A2543" s="48"/>
      <c r="B2543" s="48"/>
      <c r="C2543" s="43"/>
      <c r="D2543" s="43"/>
      <c r="E2543" s="34"/>
      <c r="F2543" s="35"/>
      <c r="G2543" s="36"/>
      <c r="H2543" s="37"/>
      <c r="I2543" s="38"/>
      <c r="J2543" s="39"/>
      <c r="K2543" s="264"/>
      <c r="L2543" s="210"/>
      <c r="M2543" s="210"/>
      <c r="N2543" s="45"/>
      <c r="O2543" s="46"/>
      <c r="P2543" s="47"/>
      <c r="Q2543" s="62" t="n">
        <f aca="false">L2543*H2543*F2543</f>
        <v>0</v>
      </c>
      <c r="R2543" s="62" t="n">
        <f aca="false">R2542+Q2543</f>
        <v>731.6045</v>
      </c>
      <c r="S2543" s="1"/>
      <c r="T2543" s="1"/>
      <c r="U2543" s="1"/>
      <c r="V2543" s="1"/>
      <c r="W2543" s="1"/>
      <c r="X2543" s="1"/>
      <c r="Y2543" s="1"/>
    </row>
    <row r="2544" s="1" customFormat="true" ht="12.8" hidden="false" customHeight="false" outlineLevel="0" collapsed="false">
      <c r="A2544" s="93" t="s">
        <v>3844</v>
      </c>
      <c r="B2544" s="93" t="s">
        <v>3846</v>
      </c>
      <c r="C2544" s="94" t="s">
        <v>3848</v>
      </c>
      <c r="D2544" s="245" t="s">
        <v>3849</v>
      </c>
      <c r="E2544" s="334"/>
      <c r="F2544" s="53" t="n">
        <v>5</v>
      </c>
      <c r="G2544" s="54" t="n">
        <v>2.37</v>
      </c>
      <c r="H2544" s="90" t="n">
        <f aca="false">G2544*0.95</f>
        <v>2.2515</v>
      </c>
      <c r="I2544" s="54" t="s">
        <v>3850</v>
      </c>
      <c r="J2544" s="480"/>
      <c r="K2544" s="131"/>
      <c r="L2544" s="58"/>
      <c r="M2544" s="58"/>
      <c r="N2544" s="59" t="n">
        <f aca="false">O2544*G2544</f>
        <v>0</v>
      </c>
      <c r="O2544" s="325" t="n">
        <f aca="false">M2544+L2544*F2544</f>
        <v>0</v>
      </c>
      <c r="P2544" s="326" t="n">
        <v>20</v>
      </c>
      <c r="Q2544" s="62" t="n">
        <f aca="false">L2544*H2544*F2544</f>
        <v>0</v>
      </c>
      <c r="R2544" s="62" t="n">
        <f aca="false">R2543+Q2544</f>
        <v>731.6045</v>
      </c>
    </row>
    <row r="2545" s="1" customFormat="true" ht="12.8" hidden="false" customHeight="false" outlineLevel="0" collapsed="false">
      <c r="A2545" s="93" t="s">
        <v>3844</v>
      </c>
      <c r="B2545" s="93" t="s">
        <v>3846</v>
      </c>
      <c r="C2545" s="135" t="s">
        <v>3851</v>
      </c>
      <c r="D2545" s="215" t="s">
        <v>3852</v>
      </c>
      <c r="E2545" s="65"/>
      <c r="F2545" s="65" t="n">
        <v>5</v>
      </c>
      <c r="G2545" s="66" t="n">
        <v>3.05</v>
      </c>
      <c r="H2545" s="91" t="n">
        <f aca="false">G2545*0.95</f>
        <v>2.8975</v>
      </c>
      <c r="I2545" s="66" t="s">
        <v>3850</v>
      </c>
      <c r="J2545" s="481"/>
      <c r="K2545" s="131"/>
      <c r="L2545" s="70"/>
      <c r="M2545" s="70"/>
      <c r="N2545" s="71" t="n">
        <f aca="false">O2545*G2545</f>
        <v>0</v>
      </c>
      <c r="O2545" s="327" t="n">
        <f aca="false">M2545+L2545*F2545</f>
        <v>0</v>
      </c>
      <c r="P2545" s="328" t="n">
        <v>20</v>
      </c>
      <c r="Q2545" s="62" t="n">
        <f aca="false">L2545*H2545*F2545</f>
        <v>0</v>
      </c>
      <c r="R2545" s="62" t="n">
        <f aca="false">R2544+Q2545</f>
        <v>731.6045</v>
      </c>
    </row>
    <row r="2546" s="1" customFormat="true" ht="12.8" hidden="false" customHeight="false" outlineLevel="0" collapsed="false">
      <c r="A2546" s="93" t="s">
        <v>3844</v>
      </c>
      <c r="B2546" s="93" t="s">
        <v>3846</v>
      </c>
      <c r="C2546" s="135" t="s">
        <v>3853</v>
      </c>
      <c r="D2546" s="215" t="s">
        <v>3854</v>
      </c>
      <c r="E2546" s="65"/>
      <c r="F2546" s="65" t="n">
        <v>5</v>
      </c>
      <c r="G2546" s="66" t="n">
        <v>4.16</v>
      </c>
      <c r="H2546" s="91" t="n">
        <f aca="false">G2546*0.95</f>
        <v>3.952</v>
      </c>
      <c r="I2546" s="66" t="s">
        <v>3850</v>
      </c>
      <c r="J2546" s="481"/>
      <c r="K2546" s="131"/>
      <c r="L2546" s="70"/>
      <c r="M2546" s="70"/>
      <c r="N2546" s="71" t="n">
        <f aca="false">O2546*G2546</f>
        <v>0</v>
      </c>
      <c r="O2546" s="327" t="n">
        <f aca="false">M2546+L2546*F2546</f>
        <v>0</v>
      </c>
      <c r="P2546" s="328" t="n">
        <v>20</v>
      </c>
      <c r="Q2546" s="62" t="n">
        <f aca="false">L2546*H2546*F2546</f>
        <v>0</v>
      </c>
      <c r="R2546" s="62" t="n">
        <f aca="false">R2545+Q2546</f>
        <v>731.6045</v>
      </c>
    </row>
    <row r="2547" s="1" customFormat="true" ht="12.8" hidden="false" customHeight="false" outlineLevel="0" collapsed="false">
      <c r="A2547" s="93" t="s">
        <v>3844</v>
      </c>
      <c r="B2547" s="93" t="s">
        <v>3846</v>
      </c>
      <c r="C2547" s="95" t="s">
        <v>3855</v>
      </c>
      <c r="D2547" s="96" t="s">
        <v>3856</v>
      </c>
      <c r="E2547" s="76"/>
      <c r="F2547" s="76" t="n">
        <v>5</v>
      </c>
      <c r="G2547" s="77" t="n">
        <v>5.47</v>
      </c>
      <c r="H2547" s="92" t="n">
        <f aca="false">G2547*0.95</f>
        <v>5.1965</v>
      </c>
      <c r="I2547" s="77" t="s">
        <v>3850</v>
      </c>
      <c r="J2547" s="482"/>
      <c r="K2547" s="132"/>
      <c r="L2547" s="81"/>
      <c r="M2547" s="81"/>
      <c r="N2547" s="82" t="n">
        <f aca="false">O2547*G2547</f>
        <v>0</v>
      </c>
      <c r="O2547" s="329" t="n">
        <f aca="false">M2547+L2547*F2547</f>
        <v>0</v>
      </c>
      <c r="P2547" s="330" t="n">
        <v>20</v>
      </c>
      <c r="Q2547" s="62" t="n">
        <f aca="false">L2547*H2547*F2547</f>
        <v>0</v>
      </c>
      <c r="R2547" s="62" t="n">
        <f aca="false">R2546+Q2547</f>
        <v>731.6045</v>
      </c>
    </row>
    <row r="2548" s="1" customFormat="true" ht="12.8" hidden="false" customHeight="false" outlineLevel="0" collapsed="false">
      <c r="A2548" s="93" t="s">
        <v>3844</v>
      </c>
      <c r="B2548" s="93" t="s">
        <v>3846</v>
      </c>
      <c r="C2548" s="135" t="s">
        <v>3857</v>
      </c>
      <c r="D2548" s="215" t="s">
        <v>3858</v>
      </c>
      <c r="E2548" s="65"/>
      <c r="F2548" s="65" t="n">
        <v>5</v>
      </c>
      <c r="G2548" s="66" t="n">
        <v>7.79</v>
      </c>
      <c r="H2548" s="91" t="n">
        <f aca="false">G2548*0.95</f>
        <v>7.4005</v>
      </c>
      <c r="I2548" s="66" t="s">
        <v>3850</v>
      </c>
      <c r="J2548" s="481"/>
      <c r="K2548" s="131"/>
      <c r="L2548" s="58"/>
      <c r="M2548" s="58"/>
      <c r="N2548" s="71" t="n">
        <f aca="false">O2548*G2548</f>
        <v>0</v>
      </c>
      <c r="O2548" s="327" t="n">
        <f aca="false">M2548+L2548*F2548</f>
        <v>0</v>
      </c>
      <c r="P2548" s="328" t="n">
        <v>20</v>
      </c>
      <c r="Q2548" s="62" t="n">
        <f aca="false">L2548*H2548*F2548</f>
        <v>0</v>
      </c>
      <c r="R2548" s="62" t="n">
        <f aca="false">R2547+Q2548</f>
        <v>731.6045</v>
      </c>
    </row>
    <row r="2549" s="1" customFormat="true" ht="12.8" hidden="false" customHeight="false" outlineLevel="0" collapsed="false">
      <c r="A2549" s="93" t="s">
        <v>3844</v>
      </c>
      <c r="B2549" s="93" t="s">
        <v>3846</v>
      </c>
      <c r="C2549" s="95" t="s">
        <v>3859</v>
      </c>
      <c r="D2549" s="96" t="s">
        <v>3860</v>
      </c>
      <c r="E2549" s="76"/>
      <c r="F2549" s="76" t="n">
        <v>5</v>
      </c>
      <c r="G2549" s="77" t="n">
        <v>7.79</v>
      </c>
      <c r="H2549" s="92" t="n">
        <f aca="false">G2549*0.95</f>
        <v>7.4005</v>
      </c>
      <c r="I2549" s="77" t="s">
        <v>3850</v>
      </c>
      <c r="J2549" s="482"/>
      <c r="K2549" s="132"/>
      <c r="L2549" s="81"/>
      <c r="M2549" s="81"/>
      <c r="N2549" s="82" t="n">
        <f aca="false">O2549*G2549</f>
        <v>0</v>
      </c>
      <c r="O2549" s="329" t="n">
        <f aca="false">M2549+L2549*F2549</f>
        <v>0</v>
      </c>
      <c r="P2549" s="330" t="n">
        <v>20</v>
      </c>
      <c r="Q2549" s="62" t="n">
        <f aca="false">L2549*H2549*F2549</f>
        <v>0</v>
      </c>
      <c r="R2549" s="62" t="n">
        <f aca="false">R2548+Q2549</f>
        <v>731.6045</v>
      </c>
    </row>
    <row r="2550" s="1" customFormat="true" ht="12.8" hidden="false" customHeight="false" outlineLevel="0" collapsed="false">
      <c r="A2550" s="48"/>
      <c r="B2550" s="48"/>
      <c r="H2550" s="138"/>
      <c r="Q2550" s="62" t="n">
        <f aca="false">L2550*H2550*F2550</f>
        <v>0</v>
      </c>
      <c r="R2550" s="62" t="n">
        <f aca="false">R2549+Q2550</f>
        <v>731.6045</v>
      </c>
    </row>
    <row r="2551" s="1" customFormat="true" ht="12.8" hidden="false" customHeight="false" outlineLevel="0" collapsed="false">
      <c r="A2551" s="48"/>
      <c r="B2551" s="48"/>
      <c r="H2551" s="138"/>
      <c r="Q2551" s="62" t="n">
        <f aca="false">L2551*H2551*F2551</f>
        <v>0</v>
      </c>
      <c r="R2551" s="62" t="n">
        <f aca="false">R2550+Q2551</f>
        <v>731.6045</v>
      </c>
    </row>
    <row r="2552" s="1" customFormat="true" ht="12.8" hidden="false" customHeight="false" outlineLevel="0" collapsed="false">
      <c r="A2552" s="48"/>
      <c r="B2552" s="48"/>
      <c r="H2552" s="138"/>
      <c r="Q2552" s="62" t="n">
        <f aca="false">L2552*H2552*F2552</f>
        <v>0</v>
      </c>
      <c r="R2552" s="62" t="n">
        <f aca="false">R2551+Q2552</f>
        <v>731.6045</v>
      </c>
    </row>
    <row r="2553" s="1" customFormat="true" ht="12.8" hidden="false" customHeight="false" outlineLevel="0" collapsed="false">
      <c r="A2553" s="48"/>
      <c r="B2553" s="48"/>
      <c r="H2553" s="138"/>
      <c r="Q2553" s="62" t="n">
        <f aca="false">L2553*H2553*F2553</f>
        <v>0</v>
      </c>
      <c r="R2553" s="62" t="n">
        <f aca="false">R2552+Q2553</f>
        <v>731.6045</v>
      </c>
    </row>
    <row r="2554" s="1" customFormat="true" ht="12.8" hidden="false" customHeight="false" outlineLevel="0" collapsed="false">
      <c r="A2554" s="48"/>
      <c r="B2554" s="48"/>
      <c r="H2554" s="138"/>
      <c r="Q2554" s="62" t="n">
        <f aca="false">L2554*H2554*F2554</f>
        <v>0</v>
      </c>
      <c r="R2554" s="62" t="n">
        <f aca="false">R2553+Q2554</f>
        <v>731.6045</v>
      </c>
    </row>
    <row r="2555" s="1" customFormat="true" ht="12.8" hidden="false" customHeight="false" outlineLevel="0" collapsed="false">
      <c r="A2555" s="48"/>
      <c r="B2555" s="48"/>
      <c r="H2555" s="138"/>
      <c r="Q2555" s="62" t="n">
        <f aca="false">L2555*H2555*F2555</f>
        <v>0</v>
      </c>
      <c r="R2555" s="62" t="n">
        <f aca="false">R2554+Q2555</f>
        <v>731.6045</v>
      </c>
    </row>
    <row r="2556" s="1" customFormat="true" ht="12.8" hidden="false" customHeight="false" outlineLevel="0" collapsed="false">
      <c r="A2556" s="48"/>
      <c r="B2556" s="48"/>
      <c r="H2556" s="138"/>
      <c r="Q2556" s="62" t="n">
        <f aca="false">L2556*H2556*F2556</f>
        <v>0</v>
      </c>
      <c r="R2556" s="62" t="n">
        <f aca="false">R2555+Q2556</f>
        <v>731.6045</v>
      </c>
    </row>
    <row r="2557" s="1" customFormat="true" ht="12.8" hidden="false" customHeight="false" outlineLevel="0" collapsed="false">
      <c r="A2557" s="48"/>
      <c r="B2557" s="48"/>
      <c r="H2557" s="138"/>
      <c r="Q2557" s="62" t="n">
        <f aca="false">L2557*H2557*F2557</f>
        <v>0</v>
      </c>
      <c r="R2557" s="62" t="n">
        <f aca="false">R2556+Q2557</f>
        <v>731.6045</v>
      </c>
    </row>
    <row r="2558" s="1" customFormat="true" ht="12.8" hidden="false" customHeight="false" outlineLevel="0" collapsed="false">
      <c r="A2558" s="48"/>
      <c r="B2558" s="48"/>
      <c r="H2558" s="138"/>
      <c r="Q2558" s="62" t="n">
        <f aca="false">L2558*H2558*F2558</f>
        <v>0</v>
      </c>
      <c r="R2558" s="62" t="n">
        <f aca="false">R2557+Q2558</f>
        <v>731.6045</v>
      </c>
    </row>
    <row r="2559" customFormat="false" ht="33.85" hidden="false" customHeight="false" outlineLevel="0" collapsed="false">
      <c r="A2559" s="48"/>
      <c r="B2559" s="48" t="s">
        <v>3861</v>
      </c>
      <c r="D2559" s="33" t="s">
        <v>3861</v>
      </c>
      <c r="E2559" s="33"/>
      <c r="F2559" s="33"/>
      <c r="G2559" s="33"/>
      <c r="H2559" s="33"/>
      <c r="I2559" s="33"/>
      <c r="J2559" s="33"/>
      <c r="K2559" s="33"/>
      <c r="Q2559" s="62" t="n">
        <f aca="false">L2559*H2559*F2559</f>
        <v>0</v>
      </c>
      <c r="R2559" s="62" t="n">
        <f aca="false">R2558+Q2559</f>
        <v>731.6045</v>
      </c>
      <c r="S2559" s="1"/>
      <c r="T2559" s="1"/>
      <c r="U2559" s="1"/>
      <c r="V2559" s="1"/>
      <c r="W2559" s="1"/>
      <c r="X2559" s="1"/>
      <c r="Y2559" s="1"/>
    </row>
    <row r="2560" customFormat="false" ht="13.8" hidden="false" customHeight="true" outlineLevel="0" collapsed="false">
      <c r="A2560" s="117"/>
      <c r="B2560" s="117"/>
      <c r="C2560" s="7"/>
      <c r="D2560" s="7"/>
      <c r="E2560" s="34" t="s">
        <v>4</v>
      </c>
      <c r="F2560" s="35" t="s">
        <v>5</v>
      </c>
      <c r="G2560" s="36" t="s">
        <v>6</v>
      </c>
      <c r="H2560" s="37" t="s">
        <v>7</v>
      </c>
      <c r="I2560" s="38" t="s">
        <v>8</v>
      </c>
      <c r="J2560" s="39" t="s">
        <v>9</v>
      </c>
      <c r="K2560" s="264" t="s">
        <v>3862</v>
      </c>
      <c r="L2560" s="41" t="s">
        <v>11</v>
      </c>
      <c r="M2560" s="41"/>
      <c r="N2560" s="41"/>
      <c r="O2560" s="41"/>
      <c r="P2560" s="41"/>
      <c r="Q2560" s="62"/>
      <c r="R2560" s="62" t="n">
        <f aca="false">R2559+Q2560</f>
        <v>731.6045</v>
      </c>
      <c r="S2560" s="1"/>
      <c r="T2560" s="1"/>
      <c r="U2560" s="1"/>
      <c r="V2560" s="1"/>
      <c r="W2560" s="1"/>
      <c r="X2560" s="1"/>
      <c r="Y2560" s="1"/>
    </row>
    <row r="2561" customFormat="false" ht="14.25" hidden="false" customHeight="true" outlineLevel="0" collapsed="false">
      <c r="A2561" s="48"/>
      <c r="B2561" s="48"/>
      <c r="C2561" s="43" t="s">
        <v>14</v>
      </c>
      <c r="D2561" s="43" t="s">
        <v>15</v>
      </c>
      <c r="E2561" s="34"/>
      <c r="F2561" s="35"/>
      <c r="G2561" s="36"/>
      <c r="H2561" s="37"/>
      <c r="I2561" s="38"/>
      <c r="J2561" s="39"/>
      <c r="K2561" s="264"/>
      <c r="L2561" s="210" t="s">
        <v>16</v>
      </c>
      <c r="M2561" s="210"/>
      <c r="N2561" s="45" t="s">
        <v>17</v>
      </c>
      <c r="O2561" s="46" t="s">
        <v>18</v>
      </c>
      <c r="P2561" s="47" t="s">
        <v>19</v>
      </c>
      <c r="Q2561" s="62"/>
      <c r="R2561" s="62" t="n">
        <f aca="false">R2560+Q2561</f>
        <v>731.6045</v>
      </c>
      <c r="S2561" s="1"/>
      <c r="T2561" s="1"/>
      <c r="U2561" s="1"/>
      <c r="V2561" s="1"/>
      <c r="W2561" s="1"/>
      <c r="X2561" s="1"/>
      <c r="Y2561" s="1"/>
    </row>
    <row r="2562" customFormat="false" ht="13.8" hidden="false" customHeight="false" outlineLevel="0" collapsed="false">
      <c r="A2562" s="48"/>
      <c r="B2562" s="48"/>
      <c r="C2562" s="43"/>
      <c r="D2562" s="43"/>
      <c r="E2562" s="34"/>
      <c r="F2562" s="35"/>
      <c r="G2562" s="36"/>
      <c r="H2562" s="37"/>
      <c r="I2562" s="38"/>
      <c r="J2562" s="39"/>
      <c r="K2562" s="264"/>
      <c r="L2562" s="210"/>
      <c r="M2562" s="210"/>
      <c r="N2562" s="45"/>
      <c r="O2562" s="46"/>
      <c r="P2562" s="47"/>
      <c r="Q2562" s="62" t="n">
        <f aca="false">L2562*H2562*F2562</f>
        <v>0</v>
      </c>
      <c r="R2562" s="62" t="n">
        <f aca="false">R2561+Q2562</f>
        <v>731.6045</v>
      </c>
      <c r="S2562" s="1"/>
      <c r="T2562" s="1"/>
      <c r="U2562" s="1"/>
      <c r="V2562" s="1"/>
      <c r="W2562" s="1"/>
      <c r="X2562" s="1"/>
      <c r="Y2562" s="1"/>
    </row>
    <row r="2563" customFormat="false" ht="22.05" hidden="false" customHeight="false" outlineLevel="0" collapsed="false">
      <c r="A2563" s="48"/>
      <c r="B2563" s="48" t="s">
        <v>3861</v>
      </c>
      <c r="D2563" s="5" t="s">
        <v>3863</v>
      </c>
      <c r="E2563" s="85"/>
      <c r="F2563" s="85"/>
      <c r="G2563" s="85"/>
      <c r="H2563" s="86"/>
      <c r="I2563" s="85"/>
      <c r="J2563" s="85"/>
      <c r="K2563" s="87"/>
      <c r="L2563" s="88"/>
      <c r="M2563" s="88"/>
      <c r="O2563" s="88"/>
      <c r="P2563" s="89"/>
      <c r="Q2563" s="62" t="n">
        <f aca="false">L2563*H2563*F2563</f>
        <v>0</v>
      </c>
      <c r="R2563" s="62" t="n">
        <f aca="false">R2562+Q2563</f>
        <v>731.6045</v>
      </c>
      <c r="S2563" s="1"/>
      <c r="T2563" s="1"/>
      <c r="U2563" s="1"/>
      <c r="V2563" s="1"/>
      <c r="W2563" s="1"/>
      <c r="X2563" s="1"/>
      <c r="Y2563" s="1"/>
    </row>
    <row r="2564" s="1" customFormat="true" ht="12.8" hidden="false" customHeight="false" outlineLevel="0" collapsed="false">
      <c r="A2564" s="93"/>
      <c r="B2564" s="93" t="s">
        <v>3861</v>
      </c>
      <c r="C2564" s="94" t="s">
        <v>3864</v>
      </c>
      <c r="D2564" s="52" t="s">
        <v>3865</v>
      </c>
      <c r="E2564" s="53"/>
      <c r="F2564" s="53" t="n">
        <v>20</v>
      </c>
      <c r="G2564" s="54" t="n">
        <v>1.21</v>
      </c>
      <c r="H2564" s="90" t="n">
        <f aca="false">G2564*0.95</f>
        <v>1.1495</v>
      </c>
      <c r="I2564" s="483" t="s">
        <v>3866</v>
      </c>
      <c r="J2564" s="54"/>
      <c r="K2564" s="120"/>
      <c r="L2564" s="58"/>
      <c r="M2564" s="58"/>
      <c r="N2564" s="59" t="n">
        <f aca="false">O2564*G2564</f>
        <v>0</v>
      </c>
      <c r="O2564" s="325" t="n">
        <f aca="false">M2564+L2564*F2564</f>
        <v>0</v>
      </c>
      <c r="P2564" s="326" t="n">
        <v>20</v>
      </c>
      <c r="Q2564" s="62" t="n">
        <f aca="false">L2564*H2564*F2564</f>
        <v>0</v>
      </c>
      <c r="R2564" s="62" t="n">
        <f aca="false">R2563+Q2564</f>
        <v>731.6045</v>
      </c>
    </row>
    <row r="2565" s="1" customFormat="true" ht="12.8" hidden="false" customHeight="false" outlineLevel="0" collapsed="false">
      <c r="A2565" s="93"/>
      <c r="B2565" s="93" t="s">
        <v>3861</v>
      </c>
      <c r="C2565" s="135" t="s">
        <v>3867</v>
      </c>
      <c r="D2565" s="64" t="s">
        <v>3868</v>
      </c>
      <c r="E2565" s="65"/>
      <c r="F2565" s="65" t="n">
        <v>20</v>
      </c>
      <c r="G2565" s="66" t="n">
        <v>1.63</v>
      </c>
      <c r="H2565" s="91" t="n">
        <f aca="false">G2565*0.95</f>
        <v>1.5485</v>
      </c>
      <c r="I2565" s="484" t="s">
        <v>3866</v>
      </c>
      <c r="J2565" s="66"/>
      <c r="K2565" s="121"/>
      <c r="L2565" s="70"/>
      <c r="M2565" s="70"/>
      <c r="N2565" s="71" t="n">
        <f aca="false">O2565*G2565</f>
        <v>0</v>
      </c>
      <c r="O2565" s="327" t="n">
        <f aca="false">M2565+L2565*F2565</f>
        <v>0</v>
      </c>
      <c r="P2565" s="328" t="n">
        <v>20</v>
      </c>
      <c r="Q2565" s="62" t="n">
        <f aca="false">L2565*H2565*F2565</f>
        <v>0</v>
      </c>
      <c r="R2565" s="62" t="n">
        <f aca="false">R2564+Q2565</f>
        <v>731.6045</v>
      </c>
    </row>
    <row r="2566" s="1" customFormat="true" ht="12.8" hidden="false" customHeight="false" outlineLevel="0" collapsed="false">
      <c r="A2566" s="93"/>
      <c r="B2566" s="93" t="s">
        <v>3861</v>
      </c>
      <c r="C2566" s="135" t="s">
        <v>3869</v>
      </c>
      <c r="D2566" s="64" t="s">
        <v>3870</v>
      </c>
      <c r="E2566" s="65"/>
      <c r="F2566" s="65" t="n">
        <v>20</v>
      </c>
      <c r="G2566" s="66" t="n">
        <v>2.79</v>
      </c>
      <c r="H2566" s="91" t="n">
        <f aca="false">G2566*0.95</f>
        <v>2.6505</v>
      </c>
      <c r="I2566" s="484" t="s">
        <v>3866</v>
      </c>
      <c r="J2566" s="66"/>
      <c r="K2566" s="121"/>
      <c r="L2566" s="70"/>
      <c r="M2566" s="70"/>
      <c r="N2566" s="71" t="n">
        <f aca="false">O2566*G2566</f>
        <v>0</v>
      </c>
      <c r="O2566" s="327" t="n">
        <f aca="false">M2566+L2566*F2566</f>
        <v>0</v>
      </c>
      <c r="P2566" s="328" t="n">
        <v>20</v>
      </c>
      <c r="Q2566" s="62" t="n">
        <f aca="false">L2566*H2566*F2566</f>
        <v>0</v>
      </c>
      <c r="R2566" s="62" t="n">
        <f aca="false">R2565+Q2566</f>
        <v>731.6045</v>
      </c>
    </row>
    <row r="2567" s="1" customFormat="true" ht="12.8" hidden="false" customHeight="false" outlineLevel="0" collapsed="false">
      <c r="A2567" s="93"/>
      <c r="B2567" s="93" t="s">
        <v>3861</v>
      </c>
      <c r="C2567" s="135" t="s">
        <v>3871</v>
      </c>
      <c r="D2567" s="64" t="s">
        <v>3872</v>
      </c>
      <c r="E2567" s="65"/>
      <c r="F2567" s="65" t="n">
        <v>8</v>
      </c>
      <c r="G2567" s="66" t="n">
        <v>4.74</v>
      </c>
      <c r="H2567" s="91" t="n">
        <f aca="false">G2567*0.95</f>
        <v>4.503</v>
      </c>
      <c r="I2567" s="484" t="s">
        <v>3866</v>
      </c>
      <c r="J2567" s="66"/>
      <c r="K2567" s="121"/>
      <c r="L2567" s="70"/>
      <c r="M2567" s="70"/>
      <c r="N2567" s="71" t="n">
        <f aca="false">O2567*G2567</f>
        <v>0</v>
      </c>
      <c r="O2567" s="327" t="n">
        <f aca="false">M2567+L2567*F2567</f>
        <v>0</v>
      </c>
      <c r="P2567" s="328" t="n">
        <v>20</v>
      </c>
      <c r="Q2567" s="62" t="n">
        <f aca="false">L2567*H2567*F2567</f>
        <v>0</v>
      </c>
      <c r="R2567" s="62" t="n">
        <f aca="false">R2566+Q2567</f>
        <v>731.6045</v>
      </c>
    </row>
    <row r="2568" s="1" customFormat="true" ht="12.8" hidden="false" customHeight="false" outlineLevel="0" collapsed="false">
      <c r="A2568" s="93"/>
      <c r="B2568" s="93" t="s">
        <v>3861</v>
      </c>
      <c r="C2568" s="135" t="s">
        <v>3873</v>
      </c>
      <c r="D2568" s="64" t="s">
        <v>3874</v>
      </c>
      <c r="E2568" s="65"/>
      <c r="F2568" s="65" t="n">
        <v>5</v>
      </c>
      <c r="G2568" s="66" t="n">
        <v>5.47</v>
      </c>
      <c r="H2568" s="91" t="n">
        <f aca="false">G2568*0.95</f>
        <v>5.1965</v>
      </c>
      <c r="I2568" s="484" t="s">
        <v>3866</v>
      </c>
      <c r="J2568" s="66"/>
      <c r="K2568" s="121"/>
      <c r="L2568" s="70"/>
      <c r="M2568" s="70"/>
      <c r="N2568" s="71" t="n">
        <f aca="false">O2568*G2568</f>
        <v>0</v>
      </c>
      <c r="O2568" s="327" t="n">
        <f aca="false">M2568+L2568*F2568</f>
        <v>0</v>
      </c>
      <c r="P2568" s="328" t="n">
        <v>20</v>
      </c>
      <c r="Q2568" s="62" t="n">
        <f aca="false">L2568*H2568*F2568</f>
        <v>0</v>
      </c>
      <c r="R2568" s="62" t="n">
        <f aca="false">R2567+Q2568</f>
        <v>731.6045</v>
      </c>
    </row>
    <row r="2569" s="1" customFormat="true" ht="12.8" hidden="false" customHeight="false" outlineLevel="0" collapsed="false">
      <c r="A2569" s="93"/>
      <c r="B2569" s="93" t="s">
        <v>3861</v>
      </c>
      <c r="C2569" s="95" t="s">
        <v>3875</v>
      </c>
      <c r="D2569" s="75" t="s">
        <v>3876</v>
      </c>
      <c r="E2569" s="76"/>
      <c r="F2569" s="76" t="n">
        <v>10</v>
      </c>
      <c r="G2569" s="77" t="n">
        <v>3.89</v>
      </c>
      <c r="H2569" s="92" t="n">
        <f aca="false">G2569*0.95</f>
        <v>3.6955</v>
      </c>
      <c r="I2569" s="485" t="s">
        <v>3866</v>
      </c>
      <c r="J2569" s="77"/>
      <c r="K2569" s="122"/>
      <c r="L2569" s="81"/>
      <c r="M2569" s="81"/>
      <c r="N2569" s="82" t="n">
        <f aca="false">O2569*G2569</f>
        <v>0</v>
      </c>
      <c r="O2569" s="329" t="n">
        <f aca="false">M2569+L2569*F2569</f>
        <v>0</v>
      </c>
      <c r="P2569" s="330" t="n">
        <v>20</v>
      </c>
      <c r="Q2569" s="62" t="n">
        <f aca="false">L2569*H2569*F2569</f>
        <v>0</v>
      </c>
      <c r="R2569" s="62" t="n">
        <f aca="false">R2568+Q2569</f>
        <v>731.6045</v>
      </c>
    </row>
    <row r="2570" customFormat="false" ht="22.05" hidden="false" customHeight="false" outlineLevel="0" collapsed="false">
      <c r="A2570" s="48"/>
      <c r="B2570" s="48" t="s">
        <v>3861</v>
      </c>
      <c r="D2570" s="5" t="s">
        <v>3877</v>
      </c>
      <c r="E2570" s="85"/>
      <c r="F2570" s="85"/>
      <c r="G2570" s="85"/>
      <c r="H2570" s="86"/>
      <c r="I2570" s="85"/>
      <c r="J2570" s="85"/>
      <c r="K2570" s="87"/>
      <c r="L2570" s="88"/>
      <c r="M2570" s="88"/>
      <c r="O2570" s="88"/>
      <c r="P2570" s="89"/>
      <c r="Q2570" s="62" t="n">
        <f aca="false">L2570*H2570*F2570</f>
        <v>0</v>
      </c>
      <c r="R2570" s="62" t="n">
        <f aca="false">R2569+Q2570</f>
        <v>731.6045</v>
      </c>
      <c r="S2570" s="1"/>
      <c r="T2570" s="1"/>
      <c r="U2570" s="1"/>
      <c r="V2570" s="1"/>
      <c r="W2570" s="1"/>
      <c r="X2570" s="1"/>
      <c r="Y2570" s="1"/>
    </row>
    <row r="2571" s="1" customFormat="true" ht="12.8" hidden="false" customHeight="false" outlineLevel="0" collapsed="false">
      <c r="A2571" s="93"/>
      <c r="B2571" s="93" t="s">
        <v>3861</v>
      </c>
      <c r="C2571" s="94" t="s">
        <v>3878</v>
      </c>
      <c r="D2571" s="52" t="s">
        <v>3879</v>
      </c>
      <c r="E2571" s="53"/>
      <c r="F2571" s="53" t="n">
        <v>25</v>
      </c>
      <c r="G2571" s="54" t="n">
        <v>1.21</v>
      </c>
      <c r="H2571" s="90" t="n">
        <f aca="false">G2571*0.95</f>
        <v>1.1495</v>
      </c>
      <c r="I2571" s="54" t="s">
        <v>205</v>
      </c>
      <c r="J2571" s="54"/>
      <c r="K2571" s="120"/>
      <c r="L2571" s="58" t="n">
        <v>1</v>
      </c>
      <c r="M2571" s="58"/>
      <c r="N2571" s="59" t="n">
        <f aca="false">O2571*G2571</f>
        <v>30.25</v>
      </c>
      <c r="O2571" s="325" t="n">
        <f aca="false">M2571+L2571*F2571</f>
        <v>25</v>
      </c>
      <c r="P2571" s="326" t="n">
        <v>20</v>
      </c>
      <c r="Q2571" s="62" t="n">
        <f aca="false">L2571*H2571*F2571</f>
        <v>28.7375</v>
      </c>
      <c r="R2571" s="62" t="n">
        <f aca="false">R2570+Q2571</f>
        <v>760.342</v>
      </c>
    </row>
    <row r="2572" s="1" customFormat="true" ht="12.8" hidden="false" customHeight="false" outlineLevel="0" collapsed="false">
      <c r="A2572" s="93" t="s">
        <v>50</v>
      </c>
      <c r="B2572" s="93" t="s">
        <v>3861</v>
      </c>
      <c r="C2572" s="135" t="s">
        <v>3880</v>
      </c>
      <c r="D2572" s="64" t="s">
        <v>3881</v>
      </c>
      <c r="E2572" s="65" t="s">
        <v>3882</v>
      </c>
      <c r="F2572" s="65" t="n">
        <v>36</v>
      </c>
      <c r="G2572" s="66" t="n">
        <v>0.49</v>
      </c>
      <c r="H2572" s="91" t="n">
        <f aca="false">G2572*0.95</f>
        <v>0.4655</v>
      </c>
      <c r="I2572" s="66" t="s">
        <v>54</v>
      </c>
      <c r="J2572" s="66"/>
      <c r="K2572" s="121" t="s">
        <v>3883</v>
      </c>
      <c r="L2572" s="70"/>
      <c r="M2572" s="70"/>
      <c r="N2572" s="71" t="n">
        <f aca="false">O2572*G2572</f>
        <v>0</v>
      </c>
      <c r="O2572" s="327" t="n">
        <f aca="false">M2572+L2572*F2572</f>
        <v>0</v>
      </c>
      <c r="P2572" s="328" t="n">
        <v>20</v>
      </c>
      <c r="Q2572" s="62" t="n">
        <f aca="false">L2572*H2572*F2572</f>
        <v>0</v>
      </c>
      <c r="R2572" s="62" t="n">
        <f aca="false">R2571+Q2572</f>
        <v>760.342</v>
      </c>
    </row>
    <row r="2573" s="1" customFormat="true" ht="12.8" hidden="false" customHeight="false" outlineLevel="0" collapsed="false">
      <c r="A2573" s="93" t="s">
        <v>50</v>
      </c>
      <c r="B2573" s="93" t="s">
        <v>3861</v>
      </c>
      <c r="C2573" s="95" t="s">
        <v>3884</v>
      </c>
      <c r="D2573" s="75" t="s">
        <v>3885</v>
      </c>
      <c r="E2573" s="76" t="s">
        <v>3886</v>
      </c>
      <c r="F2573" s="76" t="n">
        <v>12</v>
      </c>
      <c r="G2573" s="77" t="n">
        <v>1.05</v>
      </c>
      <c r="H2573" s="92" t="n">
        <f aca="false">G2573*0.95</f>
        <v>0.9975</v>
      </c>
      <c r="I2573" s="77" t="s">
        <v>54</v>
      </c>
      <c r="J2573" s="77"/>
      <c r="K2573" s="122" t="s">
        <v>3883</v>
      </c>
      <c r="L2573" s="81" t="n">
        <v>2</v>
      </c>
      <c r="M2573" s="81"/>
      <c r="N2573" s="82" t="n">
        <f aca="false">O2573*G2573</f>
        <v>25.2</v>
      </c>
      <c r="O2573" s="329" t="n">
        <f aca="false">M2573+L2573*F2573</f>
        <v>24</v>
      </c>
      <c r="P2573" s="330" t="n">
        <v>20</v>
      </c>
      <c r="Q2573" s="62" t="n">
        <f aca="false">L2573*H2573*F2573</f>
        <v>23.94</v>
      </c>
      <c r="R2573" s="62" t="n">
        <f aca="false">R2572+Q2573</f>
        <v>784.282</v>
      </c>
    </row>
    <row r="2574" customFormat="false" ht="22.05" hidden="false" customHeight="false" outlineLevel="0" collapsed="false">
      <c r="A2574" s="48"/>
      <c r="B2574" s="48" t="s">
        <v>3861</v>
      </c>
      <c r="D2574" s="5" t="s">
        <v>3887</v>
      </c>
      <c r="E2574" s="85"/>
      <c r="F2574" s="85"/>
      <c r="G2574" s="85"/>
      <c r="H2574" s="86"/>
      <c r="I2574" s="85"/>
      <c r="J2574" s="85"/>
      <c r="K2574" s="87"/>
      <c r="L2574" s="88"/>
      <c r="M2574" s="88"/>
      <c r="O2574" s="88"/>
      <c r="P2574" s="89"/>
      <c r="Q2574" s="62" t="n">
        <f aca="false">L2574*H2574*F2574</f>
        <v>0</v>
      </c>
      <c r="R2574" s="62" t="n">
        <f aca="false">R2573+Q2574</f>
        <v>784.282</v>
      </c>
      <c r="S2574" s="1"/>
      <c r="T2574" s="1"/>
      <c r="U2574" s="1"/>
      <c r="V2574" s="1"/>
      <c r="W2574" s="1"/>
      <c r="X2574" s="1"/>
      <c r="Y2574" s="1"/>
    </row>
    <row r="2575" s="1" customFormat="true" ht="12.8" hidden="false" customHeight="false" outlineLevel="0" collapsed="false">
      <c r="A2575" s="93"/>
      <c r="B2575" s="93" t="s">
        <v>3861</v>
      </c>
      <c r="C2575" s="94" t="s">
        <v>3888</v>
      </c>
      <c r="D2575" s="52" t="s">
        <v>3889</v>
      </c>
      <c r="E2575" s="53"/>
      <c r="F2575" s="53" t="n">
        <v>5</v>
      </c>
      <c r="G2575" s="54" t="n">
        <v>4.21</v>
      </c>
      <c r="H2575" s="90" t="n">
        <f aca="false">G2575*0.95</f>
        <v>3.9995</v>
      </c>
      <c r="I2575" s="54"/>
      <c r="J2575" s="54"/>
      <c r="K2575" s="120"/>
      <c r="L2575" s="58"/>
      <c r="M2575" s="58"/>
      <c r="N2575" s="59" t="n">
        <f aca="false">O2575*G2575</f>
        <v>0</v>
      </c>
      <c r="O2575" s="325" t="n">
        <f aca="false">M2575+L2575*F2575</f>
        <v>0</v>
      </c>
      <c r="P2575" s="326" t="n">
        <v>20</v>
      </c>
      <c r="Q2575" s="62" t="n">
        <f aca="false">L2575*H2575*F2575</f>
        <v>0</v>
      </c>
      <c r="R2575" s="62" t="n">
        <f aca="false">R2574+Q2575</f>
        <v>784.282</v>
      </c>
    </row>
    <row r="2576" s="1" customFormat="true" ht="12.8" hidden="false" customHeight="false" outlineLevel="0" collapsed="false">
      <c r="A2576" s="93"/>
      <c r="B2576" s="93" t="s">
        <v>3861</v>
      </c>
      <c r="C2576" s="95" t="s">
        <v>3890</v>
      </c>
      <c r="D2576" s="75" t="s">
        <v>3891</v>
      </c>
      <c r="E2576" s="76"/>
      <c r="F2576" s="76" t="n">
        <v>5</v>
      </c>
      <c r="G2576" s="77" t="n">
        <v>4.47</v>
      </c>
      <c r="H2576" s="92" t="n">
        <f aca="false">G2576*0.95</f>
        <v>4.2465</v>
      </c>
      <c r="I2576" s="77"/>
      <c r="J2576" s="77"/>
      <c r="K2576" s="122"/>
      <c r="L2576" s="81"/>
      <c r="M2576" s="81"/>
      <c r="N2576" s="82" t="n">
        <f aca="false">O2576*G2576</f>
        <v>0</v>
      </c>
      <c r="O2576" s="329" t="n">
        <f aca="false">M2576+L2576*F2576</f>
        <v>0</v>
      </c>
      <c r="P2576" s="330" t="n">
        <v>20</v>
      </c>
      <c r="Q2576" s="62" t="n">
        <f aca="false">L2576*H2576*F2576</f>
        <v>0</v>
      </c>
      <c r="R2576" s="62" t="n">
        <f aca="false">R2575+Q2576</f>
        <v>784.282</v>
      </c>
    </row>
    <row r="2577" customFormat="false" ht="13.8" hidden="false" customHeight="false" outlineLevel="0" collapsed="false">
      <c r="A2577" s="48"/>
      <c r="B2577" s="48"/>
      <c r="Q2577" s="62" t="n">
        <f aca="false">L2577*H2577*F2577</f>
        <v>0</v>
      </c>
      <c r="R2577" s="62" t="n">
        <f aca="false">R2576+Q2577</f>
        <v>784.282</v>
      </c>
      <c r="S2577" s="1"/>
      <c r="T2577" s="1"/>
      <c r="U2577" s="1"/>
      <c r="V2577" s="1"/>
      <c r="W2577" s="1"/>
      <c r="X2577" s="1"/>
      <c r="Y2577" s="1"/>
    </row>
    <row r="2578" customFormat="false" ht="33.85" hidden="false" customHeight="false" outlineLevel="0" collapsed="false">
      <c r="A2578" s="48"/>
      <c r="B2578" s="48" t="s">
        <v>3892</v>
      </c>
      <c r="D2578" s="33" t="s">
        <v>3893</v>
      </c>
      <c r="E2578" s="33"/>
      <c r="F2578" s="33"/>
      <c r="G2578" s="33"/>
      <c r="H2578" s="33"/>
      <c r="I2578" s="33"/>
      <c r="J2578" s="33"/>
      <c r="K2578" s="33"/>
      <c r="Q2578" s="62" t="n">
        <f aca="false">L2578*H2578*F2578</f>
        <v>0</v>
      </c>
      <c r="R2578" s="62" t="n">
        <f aca="false">R2577+Q2578</f>
        <v>784.282</v>
      </c>
      <c r="S2578" s="1"/>
      <c r="T2578" s="1"/>
      <c r="U2578" s="1"/>
      <c r="V2578" s="1"/>
      <c r="W2578" s="1"/>
      <c r="X2578" s="1"/>
      <c r="Y2578" s="1"/>
    </row>
    <row r="2579" customFormat="false" ht="13.8" hidden="false" customHeight="true" outlineLevel="0" collapsed="false">
      <c r="A2579" s="117"/>
      <c r="B2579" s="117"/>
      <c r="C2579" s="7"/>
      <c r="D2579" s="7"/>
      <c r="E2579" s="34" t="s">
        <v>4</v>
      </c>
      <c r="F2579" s="35" t="s">
        <v>5</v>
      </c>
      <c r="G2579" s="36" t="s">
        <v>6</v>
      </c>
      <c r="H2579" s="37" t="s">
        <v>7</v>
      </c>
      <c r="I2579" s="38" t="s">
        <v>8</v>
      </c>
      <c r="J2579" s="39" t="s">
        <v>9</v>
      </c>
      <c r="K2579" s="264" t="s">
        <v>10</v>
      </c>
      <c r="L2579" s="41" t="s">
        <v>11</v>
      </c>
      <c r="M2579" s="41"/>
      <c r="N2579" s="41"/>
      <c r="O2579" s="41"/>
      <c r="P2579" s="41"/>
      <c r="Q2579" s="62"/>
      <c r="R2579" s="62" t="n">
        <f aca="false">R2578+Q2579</f>
        <v>784.282</v>
      </c>
      <c r="S2579" s="1"/>
      <c r="T2579" s="1"/>
      <c r="U2579" s="1"/>
      <c r="V2579" s="1"/>
      <c r="W2579" s="1"/>
      <c r="X2579" s="1"/>
      <c r="Y2579" s="1"/>
    </row>
    <row r="2580" customFormat="false" ht="14.25" hidden="false" customHeight="true" outlineLevel="0" collapsed="false">
      <c r="A2580" s="48"/>
      <c r="B2580" s="48"/>
      <c r="C2580" s="43" t="s">
        <v>14</v>
      </c>
      <c r="D2580" s="43" t="s">
        <v>15</v>
      </c>
      <c r="E2580" s="34"/>
      <c r="F2580" s="35"/>
      <c r="G2580" s="36"/>
      <c r="H2580" s="37"/>
      <c r="I2580" s="38"/>
      <c r="J2580" s="39"/>
      <c r="K2580" s="264"/>
      <c r="L2580" s="210" t="s">
        <v>16</v>
      </c>
      <c r="M2580" s="210"/>
      <c r="N2580" s="45" t="s">
        <v>17</v>
      </c>
      <c r="O2580" s="46" t="s">
        <v>18</v>
      </c>
      <c r="P2580" s="47" t="s">
        <v>19</v>
      </c>
      <c r="Q2580" s="62"/>
      <c r="R2580" s="62" t="n">
        <f aca="false">R2579+Q2580</f>
        <v>784.282</v>
      </c>
      <c r="S2580" s="1"/>
      <c r="T2580" s="1"/>
      <c r="U2580" s="1"/>
      <c r="V2580" s="1"/>
      <c r="W2580" s="1"/>
      <c r="X2580" s="1"/>
      <c r="Y2580" s="1"/>
    </row>
    <row r="2581" customFormat="false" ht="13.8" hidden="false" customHeight="false" outlineLevel="0" collapsed="false">
      <c r="A2581" s="48"/>
      <c r="B2581" s="48"/>
      <c r="C2581" s="43"/>
      <c r="D2581" s="43"/>
      <c r="E2581" s="34"/>
      <c r="F2581" s="35"/>
      <c r="G2581" s="36"/>
      <c r="H2581" s="37"/>
      <c r="I2581" s="38"/>
      <c r="J2581" s="39"/>
      <c r="K2581" s="264"/>
      <c r="L2581" s="210"/>
      <c r="M2581" s="210"/>
      <c r="N2581" s="45"/>
      <c r="O2581" s="46"/>
      <c r="P2581" s="47"/>
      <c r="Q2581" s="62" t="n">
        <f aca="false">L2581*H2581*F2581</f>
        <v>0</v>
      </c>
      <c r="R2581" s="62" t="n">
        <f aca="false">R2580+Q2581</f>
        <v>784.282</v>
      </c>
      <c r="S2581" s="1"/>
      <c r="T2581" s="1"/>
      <c r="U2581" s="1"/>
      <c r="V2581" s="1"/>
      <c r="W2581" s="1"/>
      <c r="X2581" s="1"/>
      <c r="Y2581" s="1"/>
    </row>
    <row r="2582" customFormat="false" ht="22.05" hidden="false" customHeight="false" outlineLevel="0" collapsed="false">
      <c r="A2582" s="48" t="s">
        <v>50</v>
      </c>
      <c r="B2582" s="48" t="s">
        <v>3892</v>
      </c>
      <c r="D2582" s="5" t="s">
        <v>3894</v>
      </c>
      <c r="E2582" s="5"/>
      <c r="F2582" s="5"/>
      <c r="G2582" s="5"/>
      <c r="H2582" s="206"/>
      <c r="I2582" s="5"/>
      <c r="J2582" s="5"/>
      <c r="K2582" s="5"/>
      <c r="L2582" s="5"/>
      <c r="M2582" s="5"/>
      <c r="N2582" s="5"/>
      <c r="O2582" s="5"/>
      <c r="P2582" s="5"/>
      <c r="Q2582" s="62" t="n">
        <f aca="false">L2582*H2582*F2582</f>
        <v>0</v>
      </c>
      <c r="R2582" s="62" t="n">
        <f aca="false">R2581+Q2582</f>
        <v>784.282</v>
      </c>
      <c r="S2582" s="1"/>
      <c r="T2582" s="1"/>
      <c r="U2582" s="1"/>
      <c r="V2582" s="1"/>
      <c r="W2582" s="1"/>
      <c r="X2582" s="1"/>
      <c r="Y2582" s="1"/>
    </row>
    <row r="2583" s="1" customFormat="true" ht="12.8" hidden="false" customHeight="false" outlineLevel="0" collapsed="false">
      <c r="A2583" s="93" t="s">
        <v>50</v>
      </c>
      <c r="B2583" s="93" t="s">
        <v>3892</v>
      </c>
      <c r="C2583" s="94" t="s">
        <v>3895</v>
      </c>
      <c r="D2583" s="245" t="s">
        <v>3896</v>
      </c>
      <c r="E2583" s="53" t="s">
        <v>1878</v>
      </c>
      <c r="F2583" s="53" t="n">
        <v>5</v>
      </c>
      <c r="G2583" s="54" t="n">
        <v>3.4</v>
      </c>
      <c r="H2583" s="90" t="n">
        <f aca="false">G2583*0.95</f>
        <v>3.23</v>
      </c>
      <c r="I2583" s="54" t="s">
        <v>3897</v>
      </c>
      <c r="J2583" s="54"/>
      <c r="K2583" s="309"/>
      <c r="L2583" s="58"/>
      <c r="M2583" s="58"/>
      <c r="N2583" s="59" t="n">
        <f aca="false">O2583*G2583</f>
        <v>0</v>
      </c>
      <c r="O2583" s="325" t="n">
        <f aca="false">M2583+L2583*F2583</f>
        <v>0</v>
      </c>
      <c r="P2583" s="326" t="n">
        <v>20</v>
      </c>
      <c r="Q2583" s="62" t="n">
        <f aca="false">L2583*H2583*F2583</f>
        <v>0</v>
      </c>
      <c r="R2583" s="62" t="n">
        <f aca="false">R2582+Q2583</f>
        <v>784.282</v>
      </c>
    </row>
    <row r="2584" s="1" customFormat="true" ht="12.8" hidden="false" customHeight="false" outlineLevel="0" collapsed="false">
      <c r="A2584" s="93" t="s">
        <v>50</v>
      </c>
      <c r="B2584" s="93" t="s">
        <v>3892</v>
      </c>
      <c r="C2584" s="135" t="s">
        <v>3898</v>
      </c>
      <c r="D2584" s="215" t="s">
        <v>3899</v>
      </c>
      <c r="E2584" s="65" t="s">
        <v>1878</v>
      </c>
      <c r="F2584" s="65" t="n">
        <v>5</v>
      </c>
      <c r="G2584" s="66" t="n">
        <v>3.4</v>
      </c>
      <c r="H2584" s="91" t="n">
        <f aca="false">G2584*0.95</f>
        <v>3.23</v>
      </c>
      <c r="I2584" s="66" t="s">
        <v>3897</v>
      </c>
      <c r="J2584" s="66"/>
      <c r="K2584" s="310"/>
      <c r="L2584" s="70"/>
      <c r="M2584" s="70"/>
      <c r="N2584" s="71" t="n">
        <f aca="false">O2584*G2584</f>
        <v>0</v>
      </c>
      <c r="O2584" s="327" t="n">
        <f aca="false">M2584+L2584*F2584</f>
        <v>0</v>
      </c>
      <c r="P2584" s="328" t="n">
        <v>20</v>
      </c>
      <c r="Q2584" s="62" t="n">
        <f aca="false">L2584*H2584*F2584</f>
        <v>0</v>
      </c>
      <c r="R2584" s="62" t="n">
        <f aca="false">R2583+Q2584</f>
        <v>784.282</v>
      </c>
    </row>
    <row r="2585" s="1" customFormat="true" ht="12.8" hidden="false" customHeight="false" outlineLevel="0" collapsed="false">
      <c r="A2585" s="93" t="s">
        <v>50</v>
      </c>
      <c r="B2585" s="93" t="s">
        <v>3892</v>
      </c>
      <c r="C2585" s="135" t="s">
        <v>3900</v>
      </c>
      <c r="D2585" s="215" t="s">
        <v>3901</v>
      </c>
      <c r="E2585" s="65" t="s">
        <v>1878</v>
      </c>
      <c r="F2585" s="65" t="n">
        <v>5</v>
      </c>
      <c r="G2585" s="66" t="n">
        <v>3.4</v>
      </c>
      <c r="H2585" s="91" t="n">
        <f aca="false">G2585*0.95</f>
        <v>3.23</v>
      </c>
      <c r="I2585" s="66" t="s">
        <v>3897</v>
      </c>
      <c r="J2585" s="66"/>
      <c r="K2585" s="310"/>
      <c r="L2585" s="70"/>
      <c r="M2585" s="70"/>
      <c r="N2585" s="71" t="n">
        <f aca="false">O2585*G2585</f>
        <v>0</v>
      </c>
      <c r="O2585" s="327" t="n">
        <f aca="false">M2585+L2585*F2585</f>
        <v>0</v>
      </c>
      <c r="P2585" s="328" t="n">
        <v>20</v>
      </c>
      <c r="Q2585" s="62" t="n">
        <f aca="false">L2585*H2585*F2585</f>
        <v>0</v>
      </c>
      <c r="R2585" s="62" t="n">
        <f aca="false">R2584+Q2585</f>
        <v>784.282</v>
      </c>
    </row>
    <row r="2586" s="1" customFormat="true" ht="12.8" hidden="false" customHeight="false" outlineLevel="0" collapsed="false">
      <c r="A2586" s="93" t="s">
        <v>50</v>
      </c>
      <c r="B2586" s="93" t="s">
        <v>3892</v>
      </c>
      <c r="C2586" s="135" t="s">
        <v>3902</v>
      </c>
      <c r="D2586" s="215" t="s">
        <v>3903</v>
      </c>
      <c r="E2586" s="65" t="s">
        <v>1878</v>
      </c>
      <c r="F2586" s="65" t="n">
        <v>5</v>
      </c>
      <c r="G2586" s="66" t="n">
        <v>3.4</v>
      </c>
      <c r="H2586" s="91" t="n">
        <f aca="false">G2586*0.95</f>
        <v>3.23</v>
      </c>
      <c r="I2586" s="66" t="s">
        <v>3897</v>
      </c>
      <c r="J2586" s="66"/>
      <c r="K2586" s="310"/>
      <c r="L2586" s="70"/>
      <c r="M2586" s="70"/>
      <c r="N2586" s="71" t="n">
        <f aca="false">O2586*G2586</f>
        <v>0</v>
      </c>
      <c r="O2586" s="327" t="n">
        <f aca="false">M2586+L2586*F2586</f>
        <v>0</v>
      </c>
      <c r="P2586" s="328" t="n">
        <v>20</v>
      </c>
      <c r="Q2586" s="62" t="n">
        <f aca="false">L2586*H2586*F2586</f>
        <v>0</v>
      </c>
      <c r="R2586" s="62" t="n">
        <f aca="false">R2585+Q2586</f>
        <v>784.282</v>
      </c>
    </row>
    <row r="2587" s="1" customFormat="true" ht="12.8" hidden="false" customHeight="false" outlineLevel="0" collapsed="false">
      <c r="A2587" s="93" t="s">
        <v>50</v>
      </c>
      <c r="B2587" s="93" t="s">
        <v>3892</v>
      </c>
      <c r="C2587" s="135" t="s">
        <v>3904</v>
      </c>
      <c r="D2587" s="215" t="s">
        <v>3905</v>
      </c>
      <c r="E2587" s="65" t="s">
        <v>1878</v>
      </c>
      <c r="F2587" s="65" t="n">
        <v>5</v>
      </c>
      <c r="G2587" s="66" t="n">
        <v>3.4</v>
      </c>
      <c r="H2587" s="91" t="n">
        <f aca="false">G2587*0.95</f>
        <v>3.23</v>
      </c>
      <c r="I2587" s="66" t="s">
        <v>3897</v>
      </c>
      <c r="J2587" s="66"/>
      <c r="K2587" s="310"/>
      <c r="L2587" s="70"/>
      <c r="M2587" s="70"/>
      <c r="N2587" s="71" t="n">
        <f aca="false">O2587*G2587</f>
        <v>0</v>
      </c>
      <c r="O2587" s="327" t="n">
        <f aca="false">M2587+L2587*F2587</f>
        <v>0</v>
      </c>
      <c r="P2587" s="328" t="n">
        <v>20</v>
      </c>
      <c r="Q2587" s="62" t="n">
        <f aca="false">L2587*H2587*F2587</f>
        <v>0</v>
      </c>
      <c r="R2587" s="62" t="n">
        <f aca="false">R2586+Q2587</f>
        <v>784.282</v>
      </c>
    </row>
    <row r="2588" s="1" customFormat="true" ht="12.8" hidden="false" customHeight="false" outlineLevel="0" collapsed="false">
      <c r="A2588" s="93" t="s">
        <v>50</v>
      </c>
      <c r="B2588" s="93" t="s">
        <v>3892</v>
      </c>
      <c r="C2588" s="135" t="s">
        <v>3906</v>
      </c>
      <c r="D2588" s="215" t="s">
        <v>3907</v>
      </c>
      <c r="E2588" s="65" t="s">
        <v>1878</v>
      </c>
      <c r="F2588" s="65" t="n">
        <v>5</v>
      </c>
      <c r="G2588" s="66" t="n">
        <v>4.05</v>
      </c>
      <c r="H2588" s="91" t="n">
        <f aca="false">G2588*0.95</f>
        <v>3.8475</v>
      </c>
      <c r="I2588" s="66" t="s">
        <v>3897</v>
      </c>
      <c r="J2588" s="66"/>
      <c r="K2588" s="310"/>
      <c r="L2588" s="70"/>
      <c r="M2588" s="70"/>
      <c r="N2588" s="71" t="n">
        <f aca="false">O2588*G2588</f>
        <v>0</v>
      </c>
      <c r="O2588" s="327" t="n">
        <f aca="false">M2588+L2588*F2588</f>
        <v>0</v>
      </c>
      <c r="P2588" s="328" t="n">
        <v>20</v>
      </c>
      <c r="Q2588" s="62" t="n">
        <f aca="false">L2588*H2588*F2588</f>
        <v>0</v>
      </c>
      <c r="R2588" s="62" t="n">
        <f aca="false">R2587+Q2588</f>
        <v>784.282</v>
      </c>
    </row>
    <row r="2589" s="1" customFormat="true" ht="12.8" hidden="false" customHeight="false" outlineLevel="0" collapsed="false">
      <c r="A2589" s="93" t="s">
        <v>50</v>
      </c>
      <c r="B2589" s="93" t="s">
        <v>3892</v>
      </c>
      <c r="C2589" s="135" t="s">
        <v>3908</v>
      </c>
      <c r="D2589" s="215" t="s">
        <v>3909</v>
      </c>
      <c r="E2589" s="65" t="s">
        <v>1878</v>
      </c>
      <c r="F2589" s="65" t="n">
        <v>5</v>
      </c>
      <c r="G2589" s="66" t="n">
        <v>4.05</v>
      </c>
      <c r="H2589" s="91" t="n">
        <f aca="false">G2589*0.95</f>
        <v>3.8475</v>
      </c>
      <c r="I2589" s="66" t="s">
        <v>3897</v>
      </c>
      <c r="J2589" s="66"/>
      <c r="K2589" s="310"/>
      <c r="L2589" s="70"/>
      <c r="M2589" s="70"/>
      <c r="N2589" s="71" t="n">
        <f aca="false">O2589*G2589</f>
        <v>0</v>
      </c>
      <c r="O2589" s="327" t="n">
        <f aca="false">M2589+L2589*F2589</f>
        <v>0</v>
      </c>
      <c r="P2589" s="328" t="n">
        <v>20</v>
      </c>
      <c r="Q2589" s="62" t="n">
        <f aca="false">L2589*H2589*F2589</f>
        <v>0</v>
      </c>
      <c r="R2589" s="62" t="n">
        <f aca="false">R2588+Q2589</f>
        <v>784.282</v>
      </c>
    </row>
    <row r="2590" s="1" customFormat="true" ht="12.8" hidden="false" customHeight="false" outlineLevel="0" collapsed="false">
      <c r="A2590" s="93" t="s">
        <v>50</v>
      </c>
      <c r="B2590" s="93" t="s">
        <v>3892</v>
      </c>
      <c r="C2590" s="135" t="s">
        <v>3910</v>
      </c>
      <c r="D2590" s="215" t="s">
        <v>3911</v>
      </c>
      <c r="E2590" s="65" t="s">
        <v>1878</v>
      </c>
      <c r="F2590" s="65" t="n">
        <v>5</v>
      </c>
      <c r="G2590" s="66" t="n">
        <v>4.05</v>
      </c>
      <c r="H2590" s="91" t="n">
        <f aca="false">G2590*0.95</f>
        <v>3.8475</v>
      </c>
      <c r="I2590" s="66" t="s">
        <v>3897</v>
      </c>
      <c r="J2590" s="66"/>
      <c r="K2590" s="310"/>
      <c r="L2590" s="70"/>
      <c r="M2590" s="70"/>
      <c r="N2590" s="71" t="n">
        <f aca="false">O2590*G2590</f>
        <v>0</v>
      </c>
      <c r="O2590" s="327" t="n">
        <f aca="false">M2590+L2590*F2590</f>
        <v>0</v>
      </c>
      <c r="P2590" s="328" t="n">
        <v>20</v>
      </c>
      <c r="Q2590" s="62" t="n">
        <f aca="false">L2590*H2590*F2590</f>
        <v>0</v>
      </c>
      <c r="R2590" s="62" t="n">
        <f aca="false">R2589+Q2590</f>
        <v>784.282</v>
      </c>
    </row>
    <row r="2591" s="1" customFormat="true" ht="12.8" hidden="false" customHeight="false" outlineLevel="0" collapsed="false">
      <c r="A2591" s="93" t="s">
        <v>50</v>
      </c>
      <c r="B2591" s="93" t="s">
        <v>3892</v>
      </c>
      <c r="C2591" s="135" t="s">
        <v>3912</v>
      </c>
      <c r="D2591" s="215" t="s">
        <v>3913</v>
      </c>
      <c r="E2591" s="65" t="s">
        <v>1878</v>
      </c>
      <c r="F2591" s="65" t="n">
        <v>5</v>
      </c>
      <c r="G2591" s="66" t="n">
        <v>4.05</v>
      </c>
      <c r="H2591" s="91" t="n">
        <f aca="false">G2591*0.95</f>
        <v>3.8475</v>
      </c>
      <c r="I2591" s="66" t="s">
        <v>3897</v>
      </c>
      <c r="J2591" s="66"/>
      <c r="K2591" s="310"/>
      <c r="L2591" s="70"/>
      <c r="M2591" s="70"/>
      <c r="N2591" s="71" t="n">
        <f aca="false">O2591*G2591</f>
        <v>0</v>
      </c>
      <c r="O2591" s="327" t="n">
        <f aca="false">M2591+L2591*F2591</f>
        <v>0</v>
      </c>
      <c r="P2591" s="328" t="n">
        <v>20</v>
      </c>
      <c r="Q2591" s="62" t="n">
        <f aca="false">L2591*H2591*F2591</f>
        <v>0</v>
      </c>
      <c r="R2591" s="62" t="n">
        <f aca="false">R2590+Q2591</f>
        <v>784.282</v>
      </c>
    </row>
    <row r="2592" s="1" customFormat="true" ht="12.8" hidden="false" customHeight="false" outlineLevel="0" collapsed="false">
      <c r="A2592" s="93" t="s">
        <v>50</v>
      </c>
      <c r="B2592" s="93" t="s">
        <v>3892</v>
      </c>
      <c r="C2592" s="135" t="s">
        <v>3914</v>
      </c>
      <c r="D2592" s="215" t="s">
        <v>3915</v>
      </c>
      <c r="E2592" s="65" t="s">
        <v>1878</v>
      </c>
      <c r="F2592" s="65" t="n">
        <v>5</v>
      </c>
      <c r="G2592" s="66" t="n">
        <v>4.05</v>
      </c>
      <c r="H2592" s="91" t="n">
        <f aca="false">G2592*0.95</f>
        <v>3.8475</v>
      </c>
      <c r="I2592" s="66" t="s">
        <v>3897</v>
      </c>
      <c r="J2592" s="66"/>
      <c r="K2592" s="310"/>
      <c r="L2592" s="70"/>
      <c r="M2592" s="70"/>
      <c r="N2592" s="71" t="n">
        <f aca="false">O2592*G2592</f>
        <v>0</v>
      </c>
      <c r="O2592" s="327" t="n">
        <f aca="false">M2592+L2592*F2592</f>
        <v>0</v>
      </c>
      <c r="P2592" s="328" t="n">
        <v>20</v>
      </c>
      <c r="Q2592" s="62" t="n">
        <f aca="false">L2592*H2592*F2592</f>
        <v>0</v>
      </c>
      <c r="R2592" s="62" t="n">
        <f aca="false">R2591+Q2592</f>
        <v>784.282</v>
      </c>
    </row>
    <row r="2593" s="1" customFormat="true" ht="12.8" hidden="false" customHeight="false" outlineLevel="0" collapsed="false">
      <c r="A2593" s="93" t="s">
        <v>50</v>
      </c>
      <c r="B2593" s="93" t="s">
        <v>3892</v>
      </c>
      <c r="C2593" s="135" t="s">
        <v>3916</v>
      </c>
      <c r="D2593" s="215" t="s">
        <v>3917</v>
      </c>
      <c r="E2593" s="65" t="s">
        <v>1878</v>
      </c>
      <c r="F2593" s="65" t="n">
        <v>5</v>
      </c>
      <c r="G2593" s="66" t="n">
        <v>4.05</v>
      </c>
      <c r="H2593" s="91" t="n">
        <f aca="false">G2593*0.95</f>
        <v>3.8475</v>
      </c>
      <c r="I2593" s="66" t="s">
        <v>3897</v>
      </c>
      <c r="J2593" s="66"/>
      <c r="K2593" s="310"/>
      <c r="L2593" s="70"/>
      <c r="M2593" s="70"/>
      <c r="N2593" s="71" t="n">
        <f aca="false">O2593*G2593</f>
        <v>0</v>
      </c>
      <c r="O2593" s="327" t="n">
        <f aca="false">M2593+L2593*F2593</f>
        <v>0</v>
      </c>
      <c r="P2593" s="328" t="n">
        <v>20</v>
      </c>
      <c r="Q2593" s="62" t="n">
        <f aca="false">L2593*H2593*F2593</f>
        <v>0</v>
      </c>
      <c r="R2593" s="62" t="n">
        <f aca="false">R2592+Q2593</f>
        <v>784.282</v>
      </c>
    </row>
    <row r="2594" s="1" customFormat="true" ht="12.8" hidden="false" customHeight="false" outlineLevel="0" collapsed="false">
      <c r="A2594" s="93" t="s">
        <v>50</v>
      </c>
      <c r="B2594" s="93" t="s">
        <v>3892</v>
      </c>
      <c r="C2594" s="135" t="s">
        <v>3918</v>
      </c>
      <c r="D2594" s="215" t="s">
        <v>3919</v>
      </c>
      <c r="E2594" s="65" t="s">
        <v>1878</v>
      </c>
      <c r="F2594" s="65" t="n">
        <v>5</v>
      </c>
      <c r="G2594" s="66" t="n">
        <v>4.25</v>
      </c>
      <c r="H2594" s="91" t="n">
        <f aca="false">G2594*0.95</f>
        <v>4.0375</v>
      </c>
      <c r="I2594" s="66" t="s">
        <v>3897</v>
      </c>
      <c r="J2594" s="66"/>
      <c r="K2594" s="310"/>
      <c r="L2594" s="70"/>
      <c r="M2594" s="70"/>
      <c r="N2594" s="71" t="n">
        <f aca="false">O2594*G2594</f>
        <v>0</v>
      </c>
      <c r="O2594" s="327" t="n">
        <f aca="false">M2594+L2594*F2594</f>
        <v>0</v>
      </c>
      <c r="P2594" s="328" t="n">
        <v>20</v>
      </c>
      <c r="Q2594" s="62" t="n">
        <f aca="false">L2594*H2594*F2594</f>
        <v>0</v>
      </c>
      <c r="R2594" s="62" t="n">
        <f aca="false">R2593+Q2594</f>
        <v>784.282</v>
      </c>
    </row>
    <row r="2595" s="1" customFormat="true" ht="12.8" hidden="false" customHeight="false" outlineLevel="0" collapsed="false">
      <c r="A2595" s="93" t="s">
        <v>50</v>
      </c>
      <c r="B2595" s="93" t="s">
        <v>3892</v>
      </c>
      <c r="C2595" s="95" t="s">
        <v>3920</v>
      </c>
      <c r="D2595" s="96" t="s">
        <v>3921</v>
      </c>
      <c r="E2595" s="76" t="s">
        <v>1878</v>
      </c>
      <c r="F2595" s="76" t="n">
        <v>5</v>
      </c>
      <c r="G2595" s="77" t="n">
        <v>4.25</v>
      </c>
      <c r="H2595" s="92" t="n">
        <f aca="false">G2595*0.95</f>
        <v>4.0375</v>
      </c>
      <c r="I2595" s="77" t="s">
        <v>3897</v>
      </c>
      <c r="J2595" s="77"/>
      <c r="K2595" s="313"/>
      <c r="L2595" s="81"/>
      <c r="M2595" s="81"/>
      <c r="N2595" s="82" t="n">
        <f aca="false">O2595*G2595</f>
        <v>0</v>
      </c>
      <c r="O2595" s="329" t="n">
        <f aca="false">M2595+L2595*F2595</f>
        <v>0</v>
      </c>
      <c r="P2595" s="330" t="n">
        <v>20</v>
      </c>
      <c r="Q2595" s="62" t="n">
        <f aca="false">L2595*H2595*F2595</f>
        <v>0</v>
      </c>
      <c r="R2595" s="62" t="n">
        <f aca="false">R2594+Q2595</f>
        <v>784.282</v>
      </c>
    </row>
    <row r="2596" customFormat="false" ht="22.05" hidden="false" customHeight="false" outlineLevel="0" collapsed="false">
      <c r="A2596" s="48"/>
      <c r="B2596" s="48" t="s">
        <v>3892</v>
      </c>
      <c r="D2596" s="5" t="s">
        <v>3922</v>
      </c>
      <c r="E2596" s="85"/>
      <c r="F2596" s="85"/>
      <c r="G2596" s="85"/>
      <c r="H2596" s="86"/>
      <c r="I2596" s="85"/>
      <c r="J2596" s="85"/>
      <c r="K2596" s="85"/>
      <c r="L2596" s="88"/>
      <c r="M2596" s="88"/>
      <c r="O2596" s="88"/>
      <c r="P2596" s="89"/>
      <c r="Q2596" s="62" t="n">
        <f aca="false">L2596*H2596*F2596</f>
        <v>0</v>
      </c>
      <c r="R2596" s="62" t="n">
        <f aca="false">R2595+Q2596</f>
        <v>784.282</v>
      </c>
      <c r="S2596" s="1"/>
      <c r="T2596" s="1"/>
      <c r="U2596" s="1"/>
      <c r="V2596" s="1"/>
      <c r="W2596" s="1"/>
      <c r="X2596" s="1"/>
      <c r="Y2596" s="1"/>
    </row>
    <row r="2597" s="1" customFormat="true" ht="12.8" hidden="false" customHeight="false" outlineLevel="0" collapsed="false">
      <c r="A2597" s="93"/>
      <c r="B2597" s="93" t="s">
        <v>3892</v>
      </c>
      <c r="C2597" s="94" t="s">
        <v>3923</v>
      </c>
      <c r="D2597" s="245" t="s">
        <v>3924</v>
      </c>
      <c r="E2597" s="53"/>
      <c r="F2597" s="53" t="n">
        <v>30</v>
      </c>
      <c r="G2597" s="54" t="n">
        <v>1.89</v>
      </c>
      <c r="H2597" s="90" t="n">
        <f aca="false">G2597*0.95</f>
        <v>1.7955</v>
      </c>
      <c r="I2597" s="54" t="s">
        <v>84</v>
      </c>
      <c r="J2597" s="54"/>
      <c r="K2597" s="309"/>
      <c r="L2597" s="58"/>
      <c r="M2597" s="58"/>
      <c r="N2597" s="59" t="n">
        <f aca="false">O2597*G2597</f>
        <v>0</v>
      </c>
      <c r="O2597" s="325" t="n">
        <f aca="false">M2597+L2597*F2597</f>
        <v>0</v>
      </c>
      <c r="P2597" s="326" t="n">
        <v>20</v>
      </c>
      <c r="Q2597" s="62" t="n">
        <f aca="false">L2597*H2597*F2597</f>
        <v>0</v>
      </c>
      <c r="R2597" s="62" t="n">
        <f aca="false">R2596+Q2597</f>
        <v>784.282</v>
      </c>
    </row>
    <row r="2598" s="1" customFormat="true" ht="12.8" hidden="false" customHeight="false" outlineLevel="0" collapsed="false">
      <c r="A2598" s="93"/>
      <c r="B2598" s="93" t="s">
        <v>3892</v>
      </c>
      <c r="C2598" s="135" t="s">
        <v>3925</v>
      </c>
      <c r="D2598" s="215" t="s">
        <v>3926</v>
      </c>
      <c r="E2598" s="65"/>
      <c r="F2598" s="65" t="n">
        <v>30</v>
      </c>
      <c r="G2598" s="66" t="n">
        <v>2.29</v>
      </c>
      <c r="H2598" s="91" t="n">
        <f aca="false">G2598*0.95</f>
        <v>2.1755</v>
      </c>
      <c r="I2598" s="66" t="s">
        <v>84</v>
      </c>
      <c r="J2598" s="66"/>
      <c r="K2598" s="310"/>
      <c r="L2598" s="81"/>
      <c r="M2598" s="81"/>
      <c r="N2598" s="71" t="n">
        <f aca="false">O2598*G2598</f>
        <v>0</v>
      </c>
      <c r="O2598" s="327" t="n">
        <f aca="false">M2598+L2598*F2598</f>
        <v>0</v>
      </c>
      <c r="P2598" s="328" t="n">
        <v>20</v>
      </c>
      <c r="Q2598" s="62" t="n">
        <f aca="false">L2598*H2598*F2598</f>
        <v>0</v>
      </c>
      <c r="R2598" s="62" t="n">
        <f aca="false">R2597+Q2598</f>
        <v>784.282</v>
      </c>
    </row>
    <row r="2599" s="1" customFormat="true" ht="12.8" hidden="false" customHeight="false" outlineLevel="0" collapsed="false">
      <c r="A2599" s="93"/>
      <c r="B2599" s="93" t="s">
        <v>3892</v>
      </c>
      <c r="C2599" s="142" t="s">
        <v>3927</v>
      </c>
      <c r="D2599" s="243" t="s">
        <v>3928</v>
      </c>
      <c r="E2599" s="99"/>
      <c r="F2599" s="99" t="n">
        <v>1</v>
      </c>
      <c r="G2599" s="100" t="n">
        <v>6.84</v>
      </c>
      <c r="H2599" s="101" t="n">
        <f aca="false">G2599*0.95</f>
        <v>6.498</v>
      </c>
      <c r="I2599" s="100" t="s">
        <v>84</v>
      </c>
      <c r="J2599" s="100"/>
      <c r="K2599" s="307"/>
      <c r="L2599" s="104"/>
      <c r="M2599" s="104"/>
      <c r="N2599" s="105" t="n">
        <f aca="false">O2599*G2599</f>
        <v>0</v>
      </c>
      <c r="O2599" s="204" t="n">
        <f aca="false">M2599+L2599*F2599</f>
        <v>0</v>
      </c>
      <c r="P2599" s="331" t="n">
        <v>20</v>
      </c>
      <c r="Q2599" s="62" t="n">
        <f aca="false">L2599*H2599*F2599</f>
        <v>0</v>
      </c>
      <c r="R2599" s="62" t="n">
        <f aca="false">R2598+Q2599</f>
        <v>784.282</v>
      </c>
    </row>
    <row r="2600" s="1" customFormat="true" ht="12.8" hidden="false" customHeight="false" outlineLevel="0" collapsed="false">
      <c r="A2600" s="93"/>
      <c r="B2600" s="93" t="s">
        <v>3892</v>
      </c>
      <c r="C2600" s="135" t="s">
        <v>3929</v>
      </c>
      <c r="D2600" s="215" t="s">
        <v>3930</v>
      </c>
      <c r="E2600" s="65" t="s">
        <v>3745</v>
      </c>
      <c r="F2600" s="65" t="n">
        <v>1</v>
      </c>
      <c r="G2600" s="66" t="n">
        <v>14.84</v>
      </c>
      <c r="H2600" s="91" t="n">
        <f aca="false">G2600*0.95</f>
        <v>14.098</v>
      </c>
      <c r="I2600" s="66" t="s">
        <v>84</v>
      </c>
      <c r="J2600" s="66"/>
      <c r="K2600" s="310"/>
      <c r="L2600" s="58"/>
      <c r="M2600" s="58"/>
      <c r="N2600" s="71" t="n">
        <f aca="false">O2600*G2600</f>
        <v>0</v>
      </c>
      <c r="O2600" s="327" t="n">
        <f aca="false">M2600+L2600*F2600</f>
        <v>0</v>
      </c>
      <c r="P2600" s="328" t="n">
        <v>20</v>
      </c>
      <c r="Q2600" s="62" t="n">
        <f aca="false">L2600*H2600*F2600</f>
        <v>0</v>
      </c>
      <c r="R2600" s="62" t="n">
        <f aca="false">R2599+Q2600</f>
        <v>784.282</v>
      </c>
    </row>
    <row r="2601" s="1" customFormat="true" ht="12.8" hidden="false" customHeight="false" outlineLevel="0" collapsed="false">
      <c r="A2601" s="93"/>
      <c r="B2601" s="93" t="s">
        <v>3892</v>
      </c>
      <c r="C2601" s="95" t="s">
        <v>3931</v>
      </c>
      <c r="D2601" s="96" t="s">
        <v>3932</v>
      </c>
      <c r="E2601" s="76" t="s">
        <v>3745</v>
      </c>
      <c r="F2601" s="76" t="n">
        <v>1</v>
      </c>
      <c r="G2601" s="77" t="n">
        <v>14.84</v>
      </c>
      <c r="H2601" s="92" t="n">
        <f aca="false">G2601*0.95</f>
        <v>14.098</v>
      </c>
      <c r="I2601" s="77" t="s">
        <v>84</v>
      </c>
      <c r="J2601" s="77"/>
      <c r="K2601" s="313"/>
      <c r="L2601" s="81"/>
      <c r="M2601" s="81"/>
      <c r="N2601" s="82" t="n">
        <f aca="false">O2601*G2601</f>
        <v>0</v>
      </c>
      <c r="O2601" s="329" t="n">
        <f aca="false">M2601+L2601*F2601</f>
        <v>0</v>
      </c>
      <c r="P2601" s="330" t="n">
        <v>20</v>
      </c>
      <c r="Q2601" s="62" t="n">
        <f aca="false">L2601*H2601*F2601</f>
        <v>0</v>
      </c>
      <c r="R2601" s="62" t="n">
        <f aca="false">R2600+Q2601</f>
        <v>784.282</v>
      </c>
    </row>
    <row r="2602" customFormat="false" ht="22.05" hidden="false" customHeight="false" outlineLevel="0" collapsed="false">
      <c r="A2602" s="48"/>
      <c r="B2602" s="48" t="s">
        <v>3892</v>
      </c>
      <c r="D2602" s="5" t="s">
        <v>3933</v>
      </c>
      <c r="E2602" s="85"/>
      <c r="F2602" s="85"/>
      <c r="G2602" s="85"/>
      <c r="H2602" s="86"/>
      <c r="I2602" s="85"/>
      <c r="J2602" s="85"/>
      <c r="K2602" s="85"/>
      <c r="L2602" s="88"/>
      <c r="M2602" s="88"/>
      <c r="O2602" s="88"/>
      <c r="P2602" s="89"/>
      <c r="Q2602" s="62" t="n">
        <f aca="false">L2602*H2602*F2602</f>
        <v>0</v>
      </c>
      <c r="R2602" s="62" t="n">
        <f aca="false">R2601+Q2602</f>
        <v>784.282</v>
      </c>
      <c r="S2602" s="1"/>
      <c r="T2602" s="1"/>
      <c r="U2602" s="1"/>
      <c r="V2602" s="1"/>
      <c r="W2602" s="1"/>
      <c r="X2602" s="1"/>
      <c r="Y2602" s="1"/>
    </row>
    <row r="2603" s="1" customFormat="true" ht="12.8" hidden="false" customHeight="false" outlineLevel="0" collapsed="false">
      <c r="A2603" s="93"/>
      <c r="B2603" s="93" t="s">
        <v>3892</v>
      </c>
      <c r="C2603" s="142" t="s">
        <v>3934</v>
      </c>
      <c r="D2603" s="243" t="s">
        <v>3935</v>
      </c>
      <c r="E2603" s="99"/>
      <c r="F2603" s="99" t="n">
        <v>1</v>
      </c>
      <c r="G2603" s="100" t="n">
        <v>3.16</v>
      </c>
      <c r="H2603" s="101" t="n">
        <f aca="false">G2603*0.95</f>
        <v>3.002</v>
      </c>
      <c r="I2603" s="100" t="s">
        <v>84</v>
      </c>
      <c r="J2603" s="100"/>
      <c r="K2603" s="307"/>
      <c r="L2603" s="104"/>
      <c r="M2603" s="104"/>
      <c r="N2603" s="105" t="n">
        <f aca="false">O2603*G2603</f>
        <v>0</v>
      </c>
      <c r="O2603" s="204" t="n">
        <f aca="false">M2603+L2603*F2603</f>
        <v>0</v>
      </c>
      <c r="P2603" s="331" t="n">
        <v>20</v>
      </c>
      <c r="Q2603" s="62" t="n">
        <f aca="false">L2603*H2603*F2603</f>
        <v>0</v>
      </c>
      <c r="R2603" s="62" t="n">
        <f aca="false">R2602+Q2603</f>
        <v>784.282</v>
      </c>
    </row>
    <row r="2604" customFormat="false" ht="13.8" hidden="false" customHeight="false" outlineLevel="0" collapsed="false">
      <c r="A2604" s="48"/>
      <c r="B2604" s="48"/>
    </row>
    <row r="2605" customFormat="false" ht="13.8" hidden="false" customHeight="true" outlineLevel="0" collapsed="false">
      <c r="A2605" s="48"/>
      <c r="B2605" s="48"/>
      <c r="L2605" s="44" t="s">
        <v>3936</v>
      </c>
      <c r="M2605" s="44"/>
      <c r="N2605" s="45" t="n">
        <f aca="false">SUM(N7:N2604)</f>
        <v>825.56</v>
      </c>
    </row>
    <row r="2606" customFormat="false" ht="13.8" hidden="false" customHeight="false" outlineLevel="0" collapsed="false">
      <c r="A2606" s="48"/>
      <c r="B2606" s="48"/>
      <c r="L2606" s="44"/>
      <c r="M2606" s="44"/>
      <c r="N2606" s="45"/>
    </row>
    <row r="2607" customFormat="false" ht="14.25" hidden="false" customHeight="false" outlineLevel="0" collapsed="false">
      <c r="A2607" s="48"/>
      <c r="B2607" s="48"/>
    </row>
    <row r="2608" customFormat="false" ht="14.25" hidden="false" customHeight="false" outlineLevel="0" collapsed="false">
      <c r="A2608" s="48"/>
      <c r="B2608" s="48"/>
    </row>
  </sheetData>
  <autoFilter ref="Q1:Q2606"/>
  <mergeCells count="2657">
    <mergeCell ref="E3:E5"/>
    <mergeCell ref="F3:F5"/>
    <mergeCell ref="G3:G5"/>
    <mergeCell ref="H3:H5"/>
    <mergeCell ref="I3:I5"/>
    <mergeCell ref="J3:J5"/>
    <mergeCell ref="K3:K5"/>
    <mergeCell ref="A4:A5"/>
    <mergeCell ref="B4:B5"/>
    <mergeCell ref="C4:C5"/>
    <mergeCell ref="D4:D5"/>
    <mergeCell ref="L4:M5"/>
    <mergeCell ref="N4:N5"/>
    <mergeCell ref="O4:O5"/>
    <mergeCell ref="P4:P5"/>
    <mergeCell ref="D7:K7"/>
    <mergeCell ref="E8:E10"/>
    <mergeCell ref="F8:F10"/>
    <mergeCell ref="G8:G10"/>
    <mergeCell ref="H8:H10"/>
    <mergeCell ref="I8:I10"/>
    <mergeCell ref="J8:J10"/>
    <mergeCell ref="K8:K10"/>
    <mergeCell ref="L8:P8"/>
    <mergeCell ref="C9:C10"/>
    <mergeCell ref="D9:D10"/>
    <mergeCell ref="L9:M10"/>
    <mergeCell ref="N9:N10"/>
    <mergeCell ref="O9:O10"/>
    <mergeCell ref="P9:P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5:M45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E65:E67"/>
    <mergeCell ref="F65:F67"/>
    <mergeCell ref="G65:G67"/>
    <mergeCell ref="H65:H67"/>
    <mergeCell ref="I65:I67"/>
    <mergeCell ref="J65:J67"/>
    <mergeCell ref="K65:K67"/>
    <mergeCell ref="L65:P65"/>
    <mergeCell ref="C66:C67"/>
    <mergeCell ref="D66:D67"/>
    <mergeCell ref="L66:M67"/>
    <mergeCell ref="N66:N67"/>
    <mergeCell ref="O66:O67"/>
    <mergeCell ref="P66:P67"/>
    <mergeCell ref="L69:M69"/>
    <mergeCell ref="L70:M70"/>
    <mergeCell ref="L71:M71"/>
    <mergeCell ref="L72:M72"/>
    <mergeCell ref="L73:M73"/>
    <mergeCell ref="L74:M74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3:M113"/>
    <mergeCell ref="L114:M114"/>
    <mergeCell ref="L115:M115"/>
    <mergeCell ref="L117:M117"/>
    <mergeCell ref="L118:M118"/>
    <mergeCell ref="L119:M119"/>
    <mergeCell ref="L120:M120"/>
    <mergeCell ref="D124:K124"/>
    <mergeCell ref="E125:E127"/>
    <mergeCell ref="F125:F127"/>
    <mergeCell ref="G125:G127"/>
    <mergeCell ref="H125:H127"/>
    <mergeCell ref="I125:I127"/>
    <mergeCell ref="J125:J127"/>
    <mergeCell ref="K125:K127"/>
    <mergeCell ref="L125:P125"/>
    <mergeCell ref="C126:C127"/>
    <mergeCell ref="D126:D127"/>
    <mergeCell ref="L126:M127"/>
    <mergeCell ref="N126:N127"/>
    <mergeCell ref="O126:O127"/>
    <mergeCell ref="P126:P127"/>
    <mergeCell ref="L129:M129"/>
    <mergeCell ref="L130:M130"/>
    <mergeCell ref="L132:M132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7:M167"/>
    <mergeCell ref="L168:M168"/>
    <mergeCell ref="L169:M169"/>
    <mergeCell ref="L171:M171"/>
    <mergeCell ref="L172:M172"/>
    <mergeCell ref="L173:M173"/>
    <mergeCell ref="L174:M174"/>
    <mergeCell ref="L175:M175"/>
    <mergeCell ref="E180:E182"/>
    <mergeCell ref="F180:F182"/>
    <mergeCell ref="G180:G182"/>
    <mergeCell ref="H180:H182"/>
    <mergeCell ref="I180:I182"/>
    <mergeCell ref="J180:J182"/>
    <mergeCell ref="K180:K182"/>
    <mergeCell ref="L180:P180"/>
    <mergeCell ref="C181:C182"/>
    <mergeCell ref="D181:D182"/>
    <mergeCell ref="L181:M182"/>
    <mergeCell ref="N181:N182"/>
    <mergeCell ref="O181:O182"/>
    <mergeCell ref="P181:P182"/>
    <mergeCell ref="L184:M184"/>
    <mergeCell ref="L185:M185"/>
    <mergeCell ref="L186:M186"/>
    <mergeCell ref="L187:M187"/>
    <mergeCell ref="L188:M188"/>
    <mergeCell ref="L190:M190"/>
    <mergeCell ref="L191:M191"/>
    <mergeCell ref="L192:M192"/>
    <mergeCell ref="L193:M193"/>
    <mergeCell ref="L194:M194"/>
    <mergeCell ref="L195:M195"/>
    <mergeCell ref="L196:M196"/>
    <mergeCell ref="L198:M198"/>
    <mergeCell ref="L199:M199"/>
    <mergeCell ref="L200:M200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0:M210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L221:M221"/>
    <mergeCell ref="L222:M222"/>
    <mergeCell ref="L223:M223"/>
    <mergeCell ref="L224:M224"/>
    <mergeCell ref="L225:M225"/>
    <mergeCell ref="L227:M227"/>
    <mergeCell ref="D238:K238"/>
    <mergeCell ref="E239:E241"/>
    <mergeCell ref="F239:F241"/>
    <mergeCell ref="G239:G241"/>
    <mergeCell ref="H239:H241"/>
    <mergeCell ref="I239:I241"/>
    <mergeCell ref="J239:J241"/>
    <mergeCell ref="K239:K241"/>
    <mergeCell ref="L239:P239"/>
    <mergeCell ref="C240:C241"/>
    <mergeCell ref="D240:D241"/>
    <mergeCell ref="L240:M241"/>
    <mergeCell ref="N240:N241"/>
    <mergeCell ref="O240:O241"/>
    <mergeCell ref="P240:P241"/>
    <mergeCell ref="L243:M243"/>
    <mergeCell ref="L244:M244"/>
    <mergeCell ref="L245:M245"/>
    <mergeCell ref="L246:M246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D261:K261"/>
    <mergeCell ref="E262:E264"/>
    <mergeCell ref="F262:F264"/>
    <mergeCell ref="G262:G264"/>
    <mergeCell ref="H262:H264"/>
    <mergeCell ref="I262:I264"/>
    <mergeCell ref="J262:J264"/>
    <mergeCell ref="K262:K264"/>
    <mergeCell ref="L262:P262"/>
    <mergeCell ref="C263:C264"/>
    <mergeCell ref="D263:D264"/>
    <mergeCell ref="L263:L264"/>
    <mergeCell ref="M263:M264"/>
    <mergeCell ref="N263:N264"/>
    <mergeCell ref="O263:O264"/>
    <mergeCell ref="P263:P264"/>
    <mergeCell ref="D266:K266"/>
    <mergeCell ref="E295:E297"/>
    <mergeCell ref="F295:F297"/>
    <mergeCell ref="G295:G297"/>
    <mergeCell ref="H295:H297"/>
    <mergeCell ref="I295:I297"/>
    <mergeCell ref="J295:J297"/>
    <mergeCell ref="K295:K297"/>
    <mergeCell ref="L295:P295"/>
    <mergeCell ref="C296:C297"/>
    <mergeCell ref="D296:D297"/>
    <mergeCell ref="L296:L297"/>
    <mergeCell ref="M296:M297"/>
    <mergeCell ref="N296:N297"/>
    <mergeCell ref="O296:O297"/>
    <mergeCell ref="P296:P297"/>
    <mergeCell ref="D356:K356"/>
    <mergeCell ref="E357:E359"/>
    <mergeCell ref="F357:F359"/>
    <mergeCell ref="G357:G359"/>
    <mergeCell ref="H357:H359"/>
    <mergeCell ref="I357:I359"/>
    <mergeCell ref="J357:J359"/>
    <mergeCell ref="K357:K359"/>
    <mergeCell ref="L357:P357"/>
    <mergeCell ref="C358:C359"/>
    <mergeCell ref="D358:D359"/>
    <mergeCell ref="L358:M359"/>
    <mergeCell ref="N358:N359"/>
    <mergeCell ref="O358:O359"/>
    <mergeCell ref="P358:P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D382:K382"/>
    <mergeCell ref="E383:E385"/>
    <mergeCell ref="F383:F385"/>
    <mergeCell ref="G383:G385"/>
    <mergeCell ref="H383:H385"/>
    <mergeCell ref="I383:I385"/>
    <mergeCell ref="J383:J385"/>
    <mergeCell ref="K383:K385"/>
    <mergeCell ref="L383:P383"/>
    <mergeCell ref="C384:C385"/>
    <mergeCell ref="D384:D385"/>
    <mergeCell ref="L384:M385"/>
    <mergeCell ref="N384:N385"/>
    <mergeCell ref="O384:O385"/>
    <mergeCell ref="P384:P385"/>
    <mergeCell ref="L387:M387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8:M398"/>
    <mergeCell ref="L399:M399"/>
    <mergeCell ref="L400:M400"/>
    <mergeCell ref="L401:M401"/>
    <mergeCell ref="L402:M402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E414:E416"/>
    <mergeCell ref="F414:F416"/>
    <mergeCell ref="G414:G416"/>
    <mergeCell ref="H414:H416"/>
    <mergeCell ref="I414:I416"/>
    <mergeCell ref="J414:J416"/>
    <mergeCell ref="K414:K416"/>
    <mergeCell ref="L414:P414"/>
    <mergeCell ref="C415:C416"/>
    <mergeCell ref="D415:D416"/>
    <mergeCell ref="L415:M416"/>
    <mergeCell ref="N415:N416"/>
    <mergeCell ref="O415:O416"/>
    <mergeCell ref="P415:P416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31:M431"/>
    <mergeCell ref="L432:M432"/>
    <mergeCell ref="L433:M433"/>
    <mergeCell ref="L434:M434"/>
    <mergeCell ref="L435:M435"/>
    <mergeCell ref="L436:M436"/>
    <mergeCell ref="L437:M437"/>
    <mergeCell ref="L439:M439"/>
    <mergeCell ref="L440:M440"/>
    <mergeCell ref="L441:M441"/>
    <mergeCell ref="L443:M443"/>
    <mergeCell ref="L444:M444"/>
    <mergeCell ref="L446:M446"/>
    <mergeCell ref="L447:M447"/>
    <mergeCell ref="L448:M448"/>
    <mergeCell ref="L450:M450"/>
    <mergeCell ref="L451:M451"/>
    <mergeCell ref="L452:M452"/>
    <mergeCell ref="L453:M453"/>
    <mergeCell ref="L454:M454"/>
    <mergeCell ref="L455:M455"/>
    <mergeCell ref="L456:M456"/>
    <mergeCell ref="L457:M457"/>
    <mergeCell ref="L458:M458"/>
    <mergeCell ref="L459:M459"/>
    <mergeCell ref="L461:M461"/>
    <mergeCell ref="L462:M462"/>
    <mergeCell ref="L463:M463"/>
    <mergeCell ref="L464:M464"/>
    <mergeCell ref="L465:M465"/>
    <mergeCell ref="L467:M467"/>
    <mergeCell ref="L468:M468"/>
    <mergeCell ref="E471:E473"/>
    <mergeCell ref="F471:F473"/>
    <mergeCell ref="G471:G473"/>
    <mergeCell ref="H471:H473"/>
    <mergeCell ref="I471:I473"/>
    <mergeCell ref="J471:J473"/>
    <mergeCell ref="K471:K473"/>
    <mergeCell ref="L471:P471"/>
    <mergeCell ref="C472:C473"/>
    <mergeCell ref="D472:D473"/>
    <mergeCell ref="L472:M473"/>
    <mergeCell ref="N472:N473"/>
    <mergeCell ref="O472:O473"/>
    <mergeCell ref="P472:P473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9:M489"/>
    <mergeCell ref="L490:M490"/>
    <mergeCell ref="L492:M492"/>
    <mergeCell ref="L493:M493"/>
    <mergeCell ref="L494:M494"/>
    <mergeCell ref="L495:M495"/>
    <mergeCell ref="L497:M497"/>
    <mergeCell ref="L498:M498"/>
    <mergeCell ref="L499:M499"/>
    <mergeCell ref="L501:M501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1:M511"/>
    <mergeCell ref="L512:M512"/>
    <mergeCell ref="L513:M513"/>
    <mergeCell ref="L515:M515"/>
    <mergeCell ref="L516:M516"/>
    <mergeCell ref="L518:M518"/>
    <mergeCell ref="L519:M519"/>
    <mergeCell ref="L520:M520"/>
    <mergeCell ref="L521:M521"/>
    <mergeCell ref="E527:E529"/>
    <mergeCell ref="F527:F529"/>
    <mergeCell ref="G527:G529"/>
    <mergeCell ref="H527:H529"/>
    <mergeCell ref="I527:I529"/>
    <mergeCell ref="J527:J529"/>
    <mergeCell ref="K527:K529"/>
    <mergeCell ref="L527:P527"/>
    <mergeCell ref="C528:C529"/>
    <mergeCell ref="D528:D529"/>
    <mergeCell ref="L528:M529"/>
    <mergeCell ref="N528:N529"/>
    <mergeCell ref="O528:O529"/>
    <mergeCell ref="P528:P529"/>
    <mergeCell ref="L531:M531"/>
    <mergeCell ref="L532:M532"/>
    <mergeCell ref="L533:M533"/>
    <mergeCell ref="L534:M534"/>
    <mergeCell ref="L535:M535"/>
    <mergeCell ref="L536:M536"/>
    <mergeCell ref="L537:M537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47:M547"/>
    <mergeCell ref="L548:M548"/>
    <mergeCell ref="L549:M549"/>
    <mergeCell ref="L550:M550"/>
    <mergeCell ref="L552:M552"/>
    <mergeCell ref="L553:M553"/>
    <mergeCell ref="L554:M554"/>
    <mergeCell ref="L555:M555"/>
    <mergeCell ref="L556:M556"/>
    <mergeCell ref="L557:M557"/>
    <mergeCell ref="L558:M558"/>
    <mergeCell ref="L559:M559"/>
    <mergeCell ref="L560:M560"/>
    <mergeCell ref="L561:M561"/>
    <mergeCell ref="L563:M563"/>
    <mergeCell ref="L564:M564"/>
    <mergeCell ref="L565:M565"/>
    <mergeCell ref="L566:M566"/>
    <mergeCell ref="L567:M567"/>
    <mergeCell ref="L568:M568"/>
    <mergeCell ref="L570:M570"/>
    <mergeCell ref="L571:M571"/>
    <mergeCell ref="L572:M572"/>
    <mergeCell ref="L573:M573"/>
    <mergeCell ref="L574:M574"/>
    <mergeCell ref="D584:K584"/>
    <mergeCell ref="E585:E587"/>
    <mergeCell ref="F585:F587"/>
    <mergeCell ref="G585:G587"/>
    <mergeCell ref="H585:H587"/>
    <mergeCell ref="I585:I587"/>
    <mergeCell ref="J585:J587"/>
    <mergeCell ref="K585:K587"/>
    <mergeCell ref="L585:P585"/>
    <mergeCell ref="C586:C587"/>
    <mergeCell ref="D586:D587"/>
    <mergeCell ref="L586:M587"/>
    <mergeCell ref="N586:N587"/>
    <mergeCell ref="O586:O587"/>
    <mergeCell ref="P586:P587"/>
    <mergeCell ref="L589:M589"/>
    <mergeCell ref="L590:M590"/>
    <mergeCell ref="L591:M591"/>
    <mergeCell ref="L592:M592"/>
    <mergeCell ref="L593:M593"/>
    <mergeCell ref="L594:M594"/>
    <mergeCell ref="L596:M596"/>
    <mergeCell ref="L597:M597"/>
    <mergeCell ref="L598:M598"/>
    <mergeCell ref="L599:M599"/>
    <mergeCell ref="L600:M600"/>
    <mergeCell ref="L601:M601"/>
    <mergeCell ref="L603:M603"/>
    <mergeCell ref="L605:M605"/>
    <mergeCell ref="L607:M607"/>
    <mergeCell ref="L608:M608"/>
    <mergeCell ref="L609:M609"/>
    <mergeCell ref="L610:M610"/>
    <mergeCell ref="L611:M611"/>
    <mergeCell ref="L612:M612"/>
    <mergeCell ref="L614:M614"/>
    <mergeCell ref="L615:M615"/>
    <mergeCell ref="D638:K638"/>
    <mergeCell ref="E639:E641"/>
    <mergeCell ref="F639:F641"/>
    <mergeCell ref="G639:G641"/>
    <mergeCell ref="H639:H641"/>
    <mergeCell ref="I639:I641"/>
    <mergeCell ref="J639:J641"/>
    <mergeCell ref="K639:K641"/>
    <mergeCell ref="L639:P639"/>
    <mergeCell ref="C640:C641"/>
    <mergeCell ref="D640:D641"/>
    <mergeCell ref="L640:M641"/>
    <mergeCell ref="N640:N641"/>
    <mergeCell ref="O640:O641"/>
    <mergeCell ref="P640:P641"/>
    <mergeCell ref="L643:M643"/>
    <mergeCell ref="L644:M644"/>
    <mergeCell ref="L645:M645"/>
    <mergeCell ref="L646:M646"/>
    <mergeCell ref="L647:M647"/>
    <mergeCell ref="L648:M648"/>
    <mergeCell ref="L649:M649"/>
    <mergeCell ref="L650:M650"/>
    <mergeCell ref="L651:M651"/>
    <mergeCell ref="L652:M652"/>
    <mergeCell ref="L653:M653"/>
    <mergeCell ref="L654:M654"/>
    <mergeCell ref="L656:M656"/>
    <mergeCell ref="L657:M657"/>
    <mergeCell ref="L658:M658"/>
    <mergeCell ref="L659:M659"/>
    <mergeCell ref="L660:M660"/>
    <mergeCell ref="L661:M661"/>
    <mergeCell ref="L662:M662"/>
    <mergeCell ref="L663:M663"/>
    <mergeCell ref="L664:M664"/>
    <mergeCell ref="L665:M665"/>
    <mergeCell ref="L666:M666"/>
    <mergeCell ref="L667:M667"/>
    <mergeCell ref="L668:M668"/>
    <mergeCell ref="L670:M670"/>
    <mergeCell ref="L671:M671"/>
    <mergeCell ref="L672:M672"/>
    <mergeCell ref="L673:M673"/>
    <mergeCell ref="L674:M674"/>
    <mergeCell ref="L675:M675"/>
    <mergeCell ref="L676:M676"/>
    <mergeCell ref="L677:M677"/>
    <mergeCell ref="L678:M678"/>
    <mergeCell ref="L679:M679"/>
    <mergeCell ref="L681:M681"/>
    <mergeCell ref="L682:M682"/>
    <mergeCell ref="L683:M683"/>
    <mergeCell ref="L684:M684"/>
    <mergeCell ref="L685:M685"/>
    <mergeCell ref="L686:M686"/>
    <mergeCell ref="L687:M687"/>
    <mergeCell ref="L689:M689"/>
    <mergeCell ref="L690:M690"/>
    <mergeCell ref="L691:M691"/>
    <mergeCell ref="D695:K695"/>
    <mergeCell ref="D696:K696"/>
    <mergeCell ref="E697:E699"/>
    <mergeCell ref="F697:F699"/>
    <mergeCell ref="G697:G699"/>
    <mergeCell ref="H697:H699"/>
    <mergeCell ref="I697:I699"/>
    <mergeCell ref="J697:J699"/>
    <mergeCell ref="K697:K699"/>
    <mergeCell ref="L697:P697"/>
    <mergeCell ref="C698:C699"/>
    <mergeCell ref="D698:D699"/>
    <mergeCell ref="L698:M699"/>
    <mergeCell ref="N698:N699"/>
    <mergeCell ref="O698:O699"/>
    <mergeCell ref="P698:P699"/>
    <mergeCell ref="L701:M701"/>
    <mergeCell ref="L702:M702"/>
    <mergeCell ref="L703:M703"/>
    <mergeCell ref="L704:M704"/>
    <mergeCell ref="L705:M705"/>
    <mergeCell ref="L706:M706"/>
    <mergeCell ref="L707:M707"/>
    <mergeCell ref="L708:M708"/>
    <mergeCell ref="L709:M709"/>
    <mergeCell ref="L710:M710"/>
    <mergeCell ref="L711:M711"/>
    <mergeCell ref="L712:M712"/>
    <mergeCell ref="L713:M713"/>
    <mergeCell ref="L714:M714"/>
    <mergeCell ref="L715:M715"/>
    <mergeCell ref="L716:M716"/>
    <mergeCell ref="L717:M717"/>
    <mergeCell ref="L718:M718"/>
    <mergeCell ref="L719:M719"/>
    <mergeCell ref="L720:M720"/>
    <mergeCell ref="L721:M721"/>
    <mergeCell ref="L722:M722"/>
    <mergeCell ref="L723:M723"/>
    <mergeCell ref="L724:M724"/>
    <mergeCell ref="L725:M725"/>
    <mergeCell ref="L726:M726"/>
    <mergeCell ref="L727:M727"/>
    <mergeCell ref="L728:M728"/>
    <mergeCell ref="L729:M729"/>
    <mergeCell ref="L730:M730"/>
    <mergeCell ref="L731:M731"/>
    <mergeCell ref="L732:M732"/>
    <mergeCell ref="L733:M733"/>
    <mergeCell ref="L734:M734"/>
    <mergeCell ref="L735:M735"/>
    <mergeCell ref="L736:M736"/>
    <mergeCell ref="L737:M737"/>
    <mergeCell ref="L738:M738"/>
    <mergeCell ref="L739:M739"/>
    <mergeCell ref="L740:M740"/>
    <mergeCell ref="L741:M741"/>
    <mergeCell ref="L742:M742"/>
    <mergeCell ref="L743:M743"/>
    <mergeCell ref="L744:M744"/>
    <mergeCell ref="L745:M745"/>
    <mergeCell ref="L746:M746"/>
    <mergeCell ref="L747:M747"/>
    <mergeCell ref="L748:M748"/>
    <mergeCell ref="E754:E756"/>
    <mergeCell ref="F754:F756"/>
    <mergeCell ref="G754:G756"/>
    <mergeCell ref="H754:H756"/>
    <mergeCell ref="I754:I756"/>
    <mergeCell ref="J754:J756"/>
    <mergeCell ref="K754:K756"/>
    <mergeCell ref="L754:P754"/>
    <mergeCell ref="C755:C756"/>
    <mergeCell ref="D755:D756"/>
    <mergeCell ref="L755:M756"/>
    <mergeCell ref="N755:N756"/>
    <mergeCell ref="O755:O756"/>
    <mergeCell ref="P755:P756"/>
    <mergeCell ref="L758:M758"/>
    <mergeCell ref="L759:M759"/>
    <mergeCell ref="L760:M760"/>
    <mergeCell ref="L761:M761"/>
    <mergeCell ref="L762:M762"/>
    <mergeCell ref="L763:M763"/>
    <mergeCell ref="L764:M764"/>
    <mergeCell ref="L765:M765"/>
    <mergeCell ref="L766:M766"/>
    <mergeCell ref="L767:M767"/>
    <mergeCell ref="L768:M768"/>
    <mergeCell ref="L769:M769"/>
    <mergeCell ref="L770:M770"/>
    <mergeCell ref="L772:M772"/>
    <mergeCell ref="L773:M773"/>
    <mergeCell ref="L774:M774"/>
    <mergeCell ref="L775:M775"/>
    <mergeCell ref="L776:M776"/>
    <mergeCell ref="L777:M777"/>
    <mergeCell ref="L778:M778"/>
    <mergeCell ref="L779:M779"/>
    <mergeCell ref="L780:M780"/>
    <mergeCell ref="L781:M781"/>
    <mergeCell ref="L782:M782"/>
    <mergeCell ref="L783:M783"/>
    <mergeCell ref="L784:M784"/>
    <mergeCell ref="L785:M785"/>
    <mergeCell ref="L786:M786"/>
    <mergeCell ref="L787:M787"/>
    <mergeCell ref="L789:M789"/>
    <mergeCell ref="L790:M790"/>
    <mergeCell ref="L791:M791"/>
    <mergeCell ref="L792:M792"/>
    <mergeCell ref="L793:M793"/>
    <mergeCell ref="L794:M794"/>
    <mergeCell ref="L795:M795"/>
    <mergeCell ref="L796:M796"/>
    <mergeCell ref="L797:M797"/>
    <mergeCell ref="L798:M798"/>
    <mergeCell ref="L799:M799"/>
    <mergeCell ref="L800:M800"/>
    <mergeCell ref="L801:M801"/>
    <mergeCell ref="L803:M803"/>
    <mergeCell ref="L804:M804"/>
    <mergeCell ref="L805:M805"/>
    <mergeCell ref="L806:M806"/>
    <mergeCell ref="L807:M807"/>
    <mergeCell ref="L808:M808"/>
    <mergeCell ref="L809:M809"/>
    <mergeCell ref="L810:M810"/>
    <mergeCell ref="L811:M811"/>
    <mergeCell ref="L812:M812"/>
    <mergeCell ref="L813:M813"/>
    <mergeCell ref="E814:E816"/>
    <mergeCell ref="F814:F816"/>
    <mergeCell ref="G814:G816"/>
    <mergeCell ref="H814:H816"/>
    <mergeCell ref="I814:I816"/>
    <mergeCell ref="J814:J816"/>
    <mergeCell ref="K814:K816"/>
    <mergeCell ref="L814:P814"/>
    <mergeCell ref="C815:C816"/>
    <mergeCell ref="D815:D816"/>
    <mergeCell ref="L815:M816"/>
    <mergeCell ref="N815:N816"/>
    <mergeCell ref="O815:O816"/>
    <mergeCell ref="P815:P816"/>
    <mergeCell ref="L817:M817"/>
    <mergeCell ref="L818:M818"/>
    <mergeCell ref="L819:M819"/>
    <mergeCell ref="L820:M820"/>
    <mergeCell ref="L821:M821"/>
    <mergeCell ref="L822:M822"/>
    <mergeCell ref="L823:M823"/>
    <mergeCell ref="L824:M824"/>
    <mergeCell ref="L825:M825"/>
    <mergeCell ref="L826:M826"/>
    <mergeCell ref="L827:M827"/>
    <mergeCell ref="L828:M828"/>
    <mergeCell ref="L829:M829"/>
    <mergeCell ref="L830:M830"/>
    <mergeCell ref="L831:M831"/>
    <mergeCell ref="L832:M832"/>
    <mergeCell ref="L833:M833"/>
    <mergeCell ref="L834:M834"/>
    <mergeCell ref="L835:M835"/>
    <mergeCell ref="L836:M836"/>
    <mergeCell ref="L837:M837"/>
    <mergeCell ref="L838:M838"/>
    <mergeCell ref="L839:M839"/>
    <mergeCell ref="L840:M840"/>
    <mergeCell ref="L841:M841"/>
    <mergeCell ref="L842:M842"/>
    <mergeCell ref="L843:M843"/>
    <mergeCell ref="L846:M846"/>
    <mergeCell ref="L847:M847"/>
    <mergeCell ref="L848:M848"/>
    <mergeCell ref="L849:M849"/>
    <mergeCell ref="L850:M850"/>
    <mergeCell ref="L851:M851"/>
    <mergeCell ref="L852:M852"/>
    <mergeCell ref="L853:M853"/>
    <mergeCell ref="L854:M854"/>
    <mergeCell ref="L855:M855"/>
    <mergeCell ref="L856:M856"/>
    <mergeCell ref="L857:M857"/>
    <mergeCell ref="L858:M858"/>
    <mergeCell ref="L859:M859"/>
    <mergeCell ref="L860:M860"/>
    <mergeCell ref="L861:M861"/>
    <mergeCell ref="L862:M862"/>
    <mergeCell ref="L863:M863"/>
    <mergeCell ref="L864:M864"/>
    <mergeCell ref="E871:E873"/>
    <mergeCell ref="F871:F873"/>
    <mergeCell ref="G871:G873"/>
    <mergeCell ref="H871:H873"/>
    <mergeCell ref="I871:I873"/>
    <mergeCell ref="J871:J873"/>
    <mergeCell ref="K871:K873"/>
    <mergeCell ref="L871:P871"/>
    <mergeCell ref="C872:C873"/>
    <mergeCell ref="D872:D873"/>
    <mergeCell ref="L872:M873"/>
    <mergeCell ref="N872:N873"/>
    <mergeCell ref="O872:O873"/>
    <mergeCell ref="P872:P873"/>
    <mergeCell ref="L875:M875"/>
    <mergeCell ref="L876:M876"/>
    <mergeCell ref="L877:M877"/>
    <mergeCell ref="L878:M878"/>
    <mergeCell ref="L879:M879"/>
    <mergeCell ref="L880:M880"/>
    <mergeCell ref="L881:M881"/>
    <mergeCell ref="L882:M882"/>
    <mergeCell ref="L883:M883"/>
    <mergeCell ref="L884:M884"/>
    <mergeCell ref="L885:M885"/>
    <mergeCell ref="L886:M886"/>
    <mergeCell ref="L887:M887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97:M897"/>
    <mergeCell ref="L898:M898"/>
    <mergeCell ref="L899:M899"/>
    <mergeCell ref="L900:M900"/>
    <mergeCell ref="L901:M901"/>
    <mergeCell ref="L902:M902"/>
    <mergeCell ref="L903:M903"/>
    <mergeCell ref="L904:M904"/>
    <mergeCell ref="L905:M905"/>
    <mergeCell ref="L906:M906"/>
    <mergeCell ref="L907:M907"/>
    <mergeCell ref="L908:M908"/>
    <mergeCell ref="L909:M909"/>
    <mergeCell ref="L910:M910"/>
    <mergeCell ref="L911:M911"/>
    <mergeCell ref="L912:M912"/>
    <mergeCell ref="L914:M914"/>
    <mergeCell ref="L915:M915"/>
    <mergeCell ref="L916:M916"/>
    <mergeCell ref="L917:M917"/>
    <mergeCell ref="L918:M918"/>
    <mergeCell ref="L919:M919"/>
    <mergeCell ref="L920:M920"/>
    <mergeCell ref="L921:M921"/>
    <mergeCell ref="L922:M922"/>
    <mergeCell ref="L923:M923"/>
    <mergeCell ref="L924:M924"/>
    <mergeCell ref="L925:M925"/>
    <mergeCell ref="L926:M926"/>
    <mergeCell ref="L927:M927"/>
    <mergeCell ref="L928:M928"/>
    <mergeCell ref="L929:M929"/>
    <mergeCell ref="L930:M930"/>
    <mergeCell ref="L931:M931"/>
    <mergeCell ref="E933:E935"/>
    <mergeCell ref="F933:F935"/>
    <mergeCell ref="G933:G935"/>
    <mergeCell ref="H933:H935"/>
    <mergeCell ref="I933:I935"/>
    <mergeCell ref="J933:J935"/>
    <mergeCell ref="K933:K935"/>
    <mergeCell ref="L933:P933"/>
    <mergeCell ref="C934:C935"/>
    <mergeCell ref="D934:D935"/>
    <mergeCell ref="L934:M935"/>
    <mergeCell ref="N934:N935"/>
    <mergeCell ref="O934:O935"/>
    <mergeCell ref="P934:P935"/>
    <mergeCell ref="L937:M937"/>
    <mergeCell ref="L938:M938"/>
    <mergeCell ref="L939:M939"/>
    <mergeCell ref="L940:M940"/>
    <mergeCell ref="L941:M941"/>
    <mergeCell ref="L942:M942"/>
    <mergeCell ref="L943:M943"/>
    <mergeCell ref="L944:M944"/>
    <mergeCell ref="L945:M945"/>
    <mergeCell ref="L946:M946"/>
    <mergeCell ref="L947:M947"/>
    <mergeCell ref="L948:M948"/>
    <mergeCell ref="L949:M949"/>
    <mergeCell ref="L950:M950"/>
    <mergeCell ref="L951:M951"/>
    <mergeCell ref="L952:M952"/>
    <mergeCell ref="L953:M953"/>
    <mergeCell ref="L954:M954"/>
    <mergeCell ref="L955:M955"/>
    <mergeCell ref="L956:M956"/>
    <mergeCell ref="L957:M957"/>
    <mergeCell ref="L958:M958"/>
    <mergeCell ref="L959:M959"/>
    <mergeCell ref="L960:M960"/>
    <mergeCell ref="L961:M961"/>
    <mergeCell ref="L962:M962"/>
    <mergeCell ref="L963:M963"/>
    <mergeCell ref="L964:M964"/>
    <mergeCell ref="L965:M965"/>
    <mergeCell ref="L966:M966"/>
    <mergeCell ref="L967:M967"/>
    <mergeCell ref="L968:M968"/>
    <mergeCell ref="L969:M969"/>
    <mergeCell ref="L970:M970"/>
    <mergeCell ref="L971:M971"/>
    <mergeCell ref="L973:M973"/>
    <mergeCell ref="L974:M974"/>
    <mergeCell ref="L975:M975"/>
    <mergeCell ref="L976:M976"/>
    <mergeCell ref="L977:M977"/>
    <mergeCell ref="L978:M978"/>
    <mergeCell ref="L979:M979"/>
    <mergeCell ref="L980:M980"/>
    <mergeCell ref="L982:M982"/>
    <mergeCell ref="L983:M983"/>
    <mergeCell ref="L985:M985"/>
    <mergeCell ref="L986:M986"/>
    <mergeCell ref="L987:M987"/>
    <mergeCell ref="L988:M988"/>
    <mergeCell ref="E993:E995"/>
    <mergeCell ref="F993:F995"/>
    <mergeCell ref="G993:G995"/>
    <mergeCell ref="H993:H995"/>
    <mergeCell ref="I993:I995"/>
    <mergeCell ref="J993:J995"/>
    <mergeCell ref="K993:K995"/>
    <mergeCell ref="L993:P993"/>
    <mergeCell ref="C994:C995"/>
    <mergeCell ref="D994:D995"/>
    <mergeCell ref="L994:M995"/>
    <mergeCell ref="N994:N995"/>
    <mergeCell ref="O994:O995"/>
    <mergeCell ref="P994:P995"/>
    <mergeCell ref="L997:M997"/>
    <mergeCell ref="L998:M998"/>
    <mergeCell ref="L999:M999"/>
    <mergeCell ref="L1000:M1000"/>
    <mergeCell ref="L1001:M1001"/>
    <mergeCell ref="L1002:M1002"/>
    <mergeCell ref="L1003:M1003"/>
    <mergeCell ref="L1004:M1004"/>
    <mergeCell ref="L1005:M1005"/>
    <mergeCell ref="L1007:M1007"/>
    <mergeCell ref="L1008:M1008"/>
    <mergeCell ref="L1010:M1010"/>
    <mergeCell ref="L1011:M1011"/>
    <mergeCell ref="L1012:M1012"/>
    <mergeCell ref="L1013:M1013"/>
    <mergeCell ref="L1014:M1014"/>
    <mergeCell ref="L1015:M1015"/>
    <mergeCell ref="L1016:M1016"/>
    <mergeCell ref="L1018:M1018"/>
    <mergeCell ref="L1019:M1019"/>
    <mergeCell ref="L1020:M1020"/>
    <mergeCell ref="L1021:M1021"/>
    <mergeCell ref="L1022:M1022"/>
    <mergeCell ref="L1023:M1023"/>
    <mergeCell ref="L1024:M1024"/>
    <mergeCell ref="L1025:M1025"/>
    <mergeCell ref="L1026:M1026"/>
    <mergeCell ref="L1027:M1027"/>
    <mergeCell ref="L1028:M1028"/>
    <mergeCell ref="L1029:M1029"/>
    <mergeCell ref="L1030:M1030"/>
    <mergeCell ref="L1031:M1031"/>
    <mergeCell ref="L1032:M1032"/>
    <mergeCell ref="L1033:M1033"/>
    <mergeCell ref="L1034:M1034"/>
    <mergeCell ref="L1035:M1035"/>
    <mergeCell ref="L1036:M1036"/>
    <mergeCell ref="L1037:M1037"/>
    <mergeCell ref="L1039:M1039"/>
    <mergeCell ref="L1040:M1040"/>
    <mergeCell ref="L1041:M1041"/>
    <mergeCell ref="L1042:M1042"/>
    <mergeCell ref="L1043:M1043"/>
    <mergeCell ref="L1044:M1044"/>
    <mergeCell ref="L1045:M1045"/>
    <mergeCell ref="L1046:M1046"/>
    <mergeCell ref="L1047:M1047"/>
    <mergeCell ref="L1048:M1048"/>
    <mergeCell ref="L1049:M1049"/>
    <mergeCell ref="L1050:M1050"/>
    <mergeCell ref="E1052:E1054"/>
    <mergeCell ref="F1052:F1054"/>
    <mergeCell ref="G1052:G1054"/>
    <mergeCell ref="H1052:H1054"/>
    <mergeCell ref="I1052:I1054"/>
    <mergeCell ref="J1052:J1054"/>
    <mergeCell ref="K1052:K1054"/>
    <mergeCell ref="L1052:P1052"/>
    <mergeCell ref="C1053:C1054"/>
    <mergeCell ref="D1053:D1054"/>
    <mergeCell ref="L1053:M1054"/>
    <mergeCell ref="N1053:N1054"/>
    <mergeCell ref="O1053:O1054"/>
    <mergeCell ref="P1053:P1054"/>
    <mergeCell ref="L1055:M1055"/>
    <mergeCell ref="L1056:M1056"/>
    <mergeCell ref="L1057:M1057"/>
    <mergeCell ref="L1058:M1058"/>
    <mergeCell ref="L1059:M1059"/>
    <mergeCell ref="L1060:M1060"/>
    <mergeCell ref="L1061:M1061"/>
    <mergeCell ref="L1062:M1062"/>
    <mergeCell ref="L1063:M1063"/>
    <mergeCell ref="L1064:M1064"/>
    <mergeCell ref="L1065:M1065"/>
    <mergeCell ref="L1067:M1067"/>
    <mergeCell ref="L1068:M1068"/>
    <mergeCell ref="L1069:M1069"/>
    <mergeCell ref="L1070:M1070"/>
    <mergeCell ref="L1071:M1071"/>
    <mergeCell ref="L1072:M1072"/>
    <mergeCell ref="L1073:M1073"/>
    <mergeCell ref="L1075:M1075"/>
    <mergeCell ref="L1076:M1076"/>
    <mergeCell ref="L1077:M1077"/>
    <mergeCell ref="L1078:M1078"/>
    <mergeCell ref="L1079:M1079"/>
    <mergeCell ref="L1080:M1080"/>
    <mergeCell ref="L1081:M1081"/>
    <mergeCell ref="L1082:M1082"/>
    <mergeCell ref="L1083:M1083"/>
    <mergeCell ref="L1084:M1084"/>
    <mergeCell ref="L1085:M1085"/>
    <mergeCell ref="L1086:M1086"/>
    <mergeCell ref="L1087:M1087"/>
    <mergeCell ref="L1088:M1088"/>
    <mergeCell ref="L1089:M1089"/>
    <mergeCell ref="L1091:M1091"/>
    <mergeCell ref="L1092:M1092"/>
    <mergeCell ref="L1093:M1093"/>
    <mergeCell ref="L1094:M1094"/>
    <mergeCell ref="L1095:M1095"/>
    <mergeCell ref="L1096:M1096"/>
    <mergeCell ref="L1097:M1097"/>
    <mergeCell ref="L1098:M1098"/>
    <mergeCell ref="D1099:K1099"/>
    <mergeCell ref="D1100:K1100"/>
    <mergeCell ref="D1110:K1110"/>
    <mergeCell ref="E1111:E1113"/>
    <mergeCell ref="F1111:F1113"/>
    <mergeCell ref="G1111:G1113"/>
    <mergeCell ref="H1111:H1113"/>
    <mergeCell ref="I1111:I1113"/>
    <mergeCell ref="J1111:J1113"/>
    <mergeCell ref="K1111:K1113"/>
    <mergeCell ref="L1111:P1111"/>
    <mergeCell ref="C1112:C1113"/>
    <mergeCell ref="D1112:D1113"/>
    <mergeCell ref="L1112:L1113"/>
    <mergeCell ref="M1112:M1113"/>
    <mergeCell ref="N1112:N1113"/>
    <mergeCell ref="O1112:O1113"/>
    <mergeCell ref="P1112:P1113"/>
    <mergeCell ref="D1169:K1169"/>
    <mergeCell ref="E1170:E1172"/>
    <mergeCell ref="F1170:F1172"/>
    <mergeCell ref="G1170:G1172"/>
    <mergeCell ref="H1170:H1172"/>
    <mergeCell ref="I1170:I1172"/>
    <mergeCell ref="J1170:J1172"/>
    <mergeCell ref="K1170:K1172"/>
    <mergeCell ref="L1170:P1170"/>
    <mergeCell ref="C1171:C1172"/>
    <mergeCell ref="D1171:D1172"/>
    <mergeCell ref="L1171:M1172"/>
    <mergeCell ref="N1171:N1172"/>
    <mergeCell ref="O1171:O1172"/>
    <mergeCell ref="P1171:P1172"/>
    <mergeCell ref="L1174:M1174"/>
    <mergeCell ref="L1175:M1175"/>
    <mergeCell ref="L1176:M1176"/>
    <mergeCell ref="L1177:M1177"/>
    <mergeCell ref="L1178:M1178"/>
    <mergeCell ref="L1179:M1179"/>
    <mergeCell ref="L1181:M1181"/>
    <mergeCell ref="L1182:M1182"/>
    <mergeCell ref="L1183:M1183"/>
    <mergeCell ref="L1184:M1184"/>
    <mergeCell ref="L1185:M1185"/>
    <mergeCell ref="L1186:M1186"/>
    <mergeCell ref="L1187:M1187"/>
    <mergeCell ref="L1189:M1189"/>
    <mergeCell ref="L1190:M1190"/>
    <mergeCell ref="L1191:M1191"/>
    <mergeCell ref="L1192:M1192"/>
    <mergeCell ref="L1193:M1193"/>
    <mergeCell ref="L1194:M1194"/>
    <mergeCell ref="L1196:M1196"/>
    <mergeCell ref="L1197:M1197"/>
    <mergeCell ref="L1198:M1198"/>
    <mergeCell ref="L1199:M1199"/>
    <mergeCell ref="L1200:M1200"/>
    <mergeCell ref="L1202:M1202"/>
    <mergeCell ref="L1203:M1203"/>
    <mergeCell ref="L1204:M1204"/>
    <mergeCell ref="L1205:M1205"/>
    <mergeCell ref="L1207:M1207"/>
    <mergeCell ref="L1209:M1209"/>
    <mergeCell ref="D1211:K1211"/>
    <mergeCell ref="E1212:E1214"/>
    <mergeCell ref="F1212:F1214"/>
    <mergeCell ref="G1212:G1214"/>
    <mergeCell ref="H1212:H1214"/>
    <mergeCell ref="I1212:I1214"/>
    <mergeCell ref="J1212:J1214"/>
    <mergeCell ref="K1212:K1214"/>
    <mergeCell ref="L1212:P1212"/>
    <mergeCell ref="C1213:C1214"/>
    <mergeCell ref="D1213:D1214"/>
    <mergeCell ref="L1213:M1214"/>
    <mergeCell ref="N1213:N1214"/>
    <mergeCell ref="O1213:O1214"/>
    <mergeCell ref="P1213:P1214"/>
    <mergeCell ref="L1216:M1216"/>
    <mergeCell ref="D1221:K1221"/>
    <mergeCell ref="E1222:E1224"/>
    <mergeCell ref="F1222:F1224"/>
    <mergeCell ref="G1222:G1224"/>
    <mergeCell ref="H1222:H1224"/>
    <mergeCell ref="I1222:I1224"/>
    <mergeCell ref="J1222:J1224"/>
    <mergeCell ref="K1222:K1224"/>
    <mergeCell ref="L1222:P1222"/>
    <mergeCell ref="C1223:C1224"/>
    <mergeCell ref="D1223:D1224"/>
    <mergeCell ref="L1223:L1224"/>
    <mergeCell ref="M1223:M1224"/>
    <mergeCell ref="N1223:N1224"/>
    <mergeCell ref="O1223:O1224"/>
    <mergeCell ref="P1223:P1224"/>
    <mergeCell ref="E1279:E1281"/>
    <mergeCell ref="F1279:F1281"/>
    <mergeCell ref="G1279:G1281"/>
    <mergeCell ref="H1279:H1281"/>
    <mergeCell ref="I1279:I1281"/>
    <mergeCell ref="J1279:J1281"/>
    <mergeCell ref="K1279:K1281"/>
    <mergeCell ref="L1279:P1279"/>
    <mergeCell ref="C1280:C1281"/>
    <mergeCell ref="D1280:D1281"/>
    <mergeCell ref="L1280:L1281"/>
    <mergeCell ref="M1280:M1281"/>
    <mergeCell ref="N1280:N1281"/>
    <mergeCell ref="O1280:O1281"/>
    <mergeCell ref="P1280:P1281"/>
    <mergeCell ref="D1300:K1300"/>
    <mergeCell ref="E1301:E1303"/>
    <mergeCell ref="F1301:F1303"/>
    <mergeCell ref="G1301:G1303"/>
    <mergeCell ref="H1301:H1303"/>
    <mergeCell ref="I1301:I1303"/>
    <mergeCell ref="J1301:J1303"/>
    <mergeCell ref="K1301:K1303"/>
    <mergeCell ref="L1301:P1301"/>
    <mergeCell ref="C1302:C1303"/>
    <mergeCell ref="D1302:D1303"/>
    <mergeCell ref="L1302:M1303"/>
    <mergeCell ref="N1302:N1303"/>
    <mergeCell ref="O1302:O1303"/>
    <mergeCell ref="P1302:P1303"/>
    <mergeCell ref="L1305:M1305"/>
    <mergeCell ref="L1306:M1306"/>
    <mergeCell ref="L1307:M1307"/>
    <mergeCell ref="L1308:M1308"/>
    <mergeCell ref="L1309:M1309"/>
    <mergeCell ref="L1310:M1310"/>
    <mergeCell ref="L1311:M1311"/>
    <mergeCell ref="L1312:M1312"/>
    <mergeCell ref="L1313:M1313"/>
    <mergeCell ref="L1314:M1314"/>
    <mergeCell ref="L1315:M1315"/>
    <mergeCell ref="L1316:M1316"/>
    <mergeCell ref="L1318:M1318"/>
    <mergeCell ref="L1319:M1319"/>
    <mergeCell ref="L1320:M1320"/>
    <mergeCell ref="L1322:M1322"/>
    <mergeCell ref="L1323:M1323"/>
    <mergeCell ref="L1324:M1324"/>
    <mergeCell ref="L1325:M1325"/>
    <mergeCell ref="L1326:M1326"/>
    <mergeCell ref="L1327:M1327"/>
    <mergeCell ref="L1328:M1328"/>
    <mergeCell ref="L1329:M1329"/>
    <mergeCell ref="L1330:M1330"/>
    <mergeCell ref="L1331:M1331"/>
    <mergeCell ref="L1332:M1332"/>
    <mergeCell ref="D1336:K1336"/>
    <mergeCell ref="E1337:E1339"/>
    <mergeCell ref="F1337:F1339"/>
    <mergeCell ref="G1337:G1339"/>
    <mergeCell ref="H1337:H1339"/>
    <mergeCell ref="I1337:I1339"/>
    <mergeCell ref="J1337:J1339"/>
    <mergeCell ref="K1337:K1339"/>
    <mergeCell ref="L1337:P1337"/>
    <mergeCell ref="C1338:C1339"/>
    <mergeCell ref="D1338:D1339"/>
    <mergeCell ref="L1338:L1339"/>
    <mergeCell ref="M1338:M1339"/>
    <mergeCell ref="N1338:N1339"/>
    <mergeCell ref="O1338:O1339"/>
    <mergeCell ref="P1338:P1339"/>
    <mergeCell ref="D1370:K1370"/>
    <mergeCell ref="E1371:E1373"/>
    <mergeCell ref="F1371:F1373"/>
    <mergeCell ref="G1371:G1373"/>
    <mergeCell ref="H1371:H1373"/>
    <mergeCell ref="I1371:I1373"/>
    <mergeCell ref="J1371:J1373"/>
    <mergeCell ref="K1371:K1373"/>
    <mergeCell ref="L1371:P1371"/>
    <mergeCell ref="C1372:C1373"/>
    <mergeCell ref="D1372:D1373"/>
    <mergeCell ref="L1372:M1373"/>
    <mergeCell ref="N1372:N1373"/>
    <mergeCell ref="O1372:O1373"/>
    <mergeCell ref="P1372:P1373"/>
    <mergeCell ref="L1374:M1374"/>
    <mergeCell ref="L1375:M1375"/>
    <mergeCell ref="L1376:M1376"/>
    <mergeCell ref="L1377:M1377"/>
    <mergeCell ref="L1378:M1378"/>
    <mergeCell ref="L1379:M1379"/>
    <mergeCell ref="L1380:M1380"/>
    <mergeCell ref="D1390:K1390"/>
    <mergeCell ref="E1391:E1393"/>
    <mergeCell ref="F1391:F1393"/>
    <mergeCell ref="G1391:G1393"/>
    <mergeCell ref="H1391:H1393"/>
    <mergeCell ref="I1391:I1393"/>
    <mergeCell ref="J1391:J1393"/>
    <mergeCell ref="K1391:K1393"/>
    <mergeCell ref="L1391:P1391"/>
    <mergeCell ref="C1392:C1393"/>
    <mergeCell ref="D1392:D1393"/>
    <mergeCell ref="L1392:M1393"/>
    <mergeCell ref="N1392:N1393"/>
    <mergeCell ref="O1392:O1393"/>
    <mergeCell ref="P1392:P1393"/>
    <mergeCell ref="L1395:M1395"/>
    <mergeCell ref="L1396:M1396"/>
    <mergeCell ref="L1397:M1397"/>
    <mergeCell ref="L1398:M1398"/>
    <mergeCell ref="L1399:M1399"/>
    <mergeCell ref="L1400:M1400"/>
    <mergeCell ref="L1401:M1401"/>
    <mergeCell ref="L1402:M1402"/>
    <mergeCell ref="L1403:M1403"/>
    <mergeCell ref="L1404:M1404"/>
    <mergeCell ref="L1405:M1405"/>
    <mergeCell ref="L1406:M1406"/>
    <mergeCell ref="L1407:M1407"/>
    <mergeCell ref="L1408:M1408"/>
    <mergeCell ref="L1409:M1409"/>
    <mergeCell ref="L1410:M1410"/>
    <mergeCell ref="L1411:M1411"/>
    <mergeCell ref="L1412:M1412"/>
    <mergeCell ref="L1413:M1413"/>
    <mergeCell ref="L1414:M1414"/>
    <mergeCell ref="L1415:M1415"/>
    <mergeCell ref="L1416:M1416"/>
    <mergeCell ref="L1417:M1417"/>
    <mergeCell ref="L1418:M1418"/>
    <mergeCell ref="L1419:M1419"/>
    <mergeCell ref="L1420:M1420"/>
    <mergeCell ref="L1423:M1423"/>
    <mergeCell ref="L1424:M1424"/>
    <mergeCell ref="L1425:M1425"/>
    <mergeCell ref="L1426:M1426"/>
    <mergeCell ref="L1427:M1427"/>
    <mergeCell ref="L1428:M1428"/>
    <mergeCell ref="L1429:M1429"/>
    <mergeCell ref="L1431:M1431"/>
    <mergeCell ref="L1432:M1432"/>
    <mergeCell ref="L1433:M1433"/>
    <mergeCell ref="L1434:M1434"/>
    <mergeCell ref="L1435:M1435"/>
    <mergeCell ref="L1436:M1436"/>
    <mergeCell ref="E1448:E1450"/>
    <mergeCell ref="F1448:F1450"/>
    <mergeCell ref="G1448:G1450"/>
    <mergeCell ref="H1448:H1450"/>
    <mergeCell ref="I1448:I1450"/>
    <mergeCell ref="J1448:J1450"/>
    <mergeCell ref="K1448:K1450"/>
    <mergeCell ref="L1448:P1448"/>
    <mergeCell ref="C1449:C1450"/>
    <mergeCell ref="D1449:D1450"/>
    <mergeCell ref="L1449:M1450"/>
    <mergeCell ref="N1449:N1450"/>
    <mergeCell ref="O1449:O1450"/>
    <mergeCell ref="P1449:P1450"/>
    <mergeCell ref="L1452:M1452"/>
    <mergeCell ref="L1453:M1453"/>
    <mergeCell ref="L1454:M1454"/>
    <mergeCell ref="L1455:M1455"/>
    <mergeCell ref="L1456:M1456"/>
    <mergeCell ref="L1457:M1457"/>
    <mergeCell ref="L1458:M1458"/>
    <mergeCell ref="L1459:M1459"/>
    <mergeCell ref="L1460:M1460"/>
    <mergeCell ref="L1461:M1461"/>
    <mergeCell ref="L1462:M1462"/>
    <mergeCell ref="L1464:M1464"/>
    <mergeCell ref="L1465:M1465"/>
    <mergeCell ref="L1466:M1466"/>
    <mergeCell ref="L1467:M1467"/>
    <mergeCell ref="L1468:M1468"/>
    <mergeCell ref="L1469:M1469"/>
    <mergeCell ref="L1470:M1470"/>
    <mergeCell ref="L1471:M1471"/>
    <mergeCell ref="L1472:M1472"/>
    <mergeCell ref="L1473:M1473"/>
    <mergeCell ref="L1474:M1474"/>
    <mergeCell ref="L1476:M1476"/>
    <mergeCell ref="L1477:M1477"/>
    <mergeCell ref="L1478:M1478"/>
    <mergeCell ref="L1479:M1479"/>
    <mergeCell ref="L1480:M1480"/>
    <mergeCell ref="L1481:M1481"/>
    <mergeCell ref="L1482:M1482"/>
    <mergeCell ref="L1483:M1483"/>
    <mergeCell ref="L1484:M1484"/>
    <mergeCell ref="L1485:M1485"/>
    <mergeCell ref="L1486:M1486"/>
    <mergeCell ref="L1487:M1487"/>
    <mergeCell ref="L1488:M1488"/>
    <mergeCell ref="D1490:K1490"/>
    <mergeCell ref="E1491:E1493"/>
    <mergeCell ref="F1491:F1493"/>
    <mergeCell ref="G1491:G1493"/>
    <mergeCell ref="H1491:H1493"/>
    <mergeCell ref="I1491:I1493"/>
    <mergeCell ref="J1491:J1493"/>
    <mergeCell ref="K1491:K1493"/>
    <mergeCell ref="L1491:P1491"/>
    <mergeCell ref="C1492:C1493"/>
    <mergeCell ref="D1492:D1493"/>
    <mergeCell ref="L1492:M1493"/>
    <mergeCell ref="N1492:N1493"/>
    <mergeCell ref="O1492:O1493"/>
    <mergeCell ref="P1492:P1493"/>
    <mergeCell ref="L1495:M1495"/>
    <mergeCell ref="L1496:M1496"/>
    <mergeCell ref="L1497:M1497"/>
    <mergeCell ref="K1498:K1505"/>
    <mergeCell ref="L1498:M1498"/>
    <mergeCell ref="L1499:M1499"/>
    <mergeCell ref="L1500:M1500"/>
    <mergeCell ref="L1501:M1501"/>
    <mergeCell ref="L1502:M1502"/>
    <mergeCell ref="L1503:M1503"/>
    <mergeCell ref="L1504:M1504"/>
    <mergeCell ref="L1505:M1505"/>
    <mergeCell ref="D1506:K1506"/>
    <mergeCell ref="E1507:E1509"/>
    <mergeCell ref="F1507:F1509"/>
    <mergeCell ref="G1507:G1509"/>
    <mergeCell ref="H1507:H1509"/>
    <mergeCell ref="I1507:I1509"/>
    <mergeCell ref="J1507:J1509"/>
    <mergeCell ref="K1507:K1509"/>
    <mergeCell ref="L1507:P1507"/>
    <mergeCell ref="C1508:C1509"/>
    <mergeCell ref="D1508:D1509"/>
    <mergeCell ref="L1508:M1509"/>
    <mergeCell ref="N1508:N1509"/>
    <mergeCell ref="O1508:O1509"/>
    <mergeCell ref="P1508:P1509"/>
    <mergeCell ref="L1511:M1511"/>
    <mergeCell ref="L1512:M1512"/>
    <mergeCell ref="L1513:M1513"/>
    <mergeCell ref="L1514:M1514"/>
    <mergeCell ref="L1515:M1515"/>
    <mergeCell ref="L1516:M1516"/>
    <mergeCell ref="L1517:M1517"/>
    <mergeCell ref="L1518:M1518"/>
    <mergeCell ref="L1519:M1519"/>
    <mergeCell ref="L1520:M1520"/>
    <mergeCell ref="L1521:M1521"/>
    <mergeCell ref="L1522:M1522"/>
    <mergeCell ref="L1523:M1523"/>
    <mergeCell ref="L1524:M1524"/>
    <mergeCell ref="L1525:M1525"/>
    <mergeCell ref="L1526:M1526"/>
    <mergeCell ref="L1527:M1527"/>
    <mergeCell ref="L1528:M1528"/>
    <mergeCell ref="L1529:M1529"/>
    <mergeCell ref="L1531:M1531"/>
    <mergeCell ref="L1532:M1532"/>
    <mergeCell ref="L1533:M1533"/>
    <mergeCell ref="L1534:M1534"/>
    <mergeCell ref="L1535:M1535"/>
    <mergeCell ref="L1536:M1536"/>
    <mergeCell ref="L1537:M1537"/>
    <mergeCell ref="L1538:M1538"/>
    <mergeCell ref="L1539:M1539"/>
    <mergeCell ref="L1540:M1540"/>
    <mergeCell ref="L1541:M1541"/>
    <mergeCell ref="L1542:M1542"/>
    <mergeCell ref="L1543:M1543"/>
    <mergeCell ref="L1544:M1544"/>
    <mergeCell ref="L1545:M1545"/>
    <mergeCell ref="L1546:M1546"/>
    <mergeCell ref="L1547:M1547"/>
    <mergeCell ref="L1548:M1548"/>
    <mergeCell ref="L1549:M1549"/>
    <mergeCell ref="L1550:M1550"/>
    <mergeCell ref="L1551:M1551"/>
    <mergeCell ref="L1553:M1553"/>
    <mergeCell ref="L1554:M1554"/>
    <mergeCell ref="L1555:M1555"/>
    <mergeCell ref="L1556:M1556"/>
    <mergeCell ref="L1557:M1557"/>
    <mergeCell ref="L1558:M1558"/>
    <mergeCell ref="L1559:M1559"/>
    <mergeCell ref="D1564:K1564"/>
    <mergeCell ref="E1565:E1567"/>
    <mergeCell ref="F1565:F1567"/>
    <mergeCell ref="G1565:G1567"/>
    <mergeCell ref="H1565:H1567"/>
    <mergeCell ref="I1565:I1567"/>
    <mergeCell ref="J1565:J1567"/>
    <mergeCell ref="K1565:K1567"/>
    <mergeCell ref="L1565:P1565"/>
    <mergeCell ref="C1566:C1567"/>
    <mergeCell ref="D1566:D1567"/>
    <mergeCell ref="L1566:M1567"/>
    <mergeCell ref="N1566:N1567"/>
    <mergeCell ref="O1566:O1567"/>
    <mergeCell ref="P1566:P1567"/>
    <mergeCell ref="L1569:M1569"/>
    <mergeCell ref="L1570:M1570"/>
    <mergeCell ref="L1571:M1571"/>
    <mergeCell ref="L1572:M1572"/>
    <mergeCell ref="L1574:M1574"/>
    <mergeCell ref="L1575:M1575"/>
    <mergeCell ref="L1576:M1576"/>
    <mergeCell ref="L1577:M1577"/>
    <mergeCell ref="D1579:K1579"/>
    <mergeCell ref="E1580:E1582"/>
    <mergeCell ref="F1580:F1582"/>
    <mergeCell ref="G1580:G1582"/>
    <mergeCell ref="H1580:H1582"/>
    <mergeCell ref="I1580:I1582"/>
    <mergeCell ref="J1580:J1582"/>
    <mergeCell ref="K1580:K1582"/>
    <mergeCell ref="L1580:P1580"/>
    <mergeCell ref="C1581:C1582"/>
    <mergeCell ref="D1581:D1582"/>
    <mergeCell ref="L1581:M1582"/>
    <mergeCell ref="N1581:N1582"/>
    <mergeCell ref="O1581:O1582"/>
    <mergeCell ref="P1581:P1582"/>
    <mergeCell ref="L1584:M1584"/>
    <mergeCell ref="L1585:M1585"/>
    <mergeCell ref="L1586:M1586"/>
    <mergeCell ref="L1587:M1587"/>
    <mergeCell ref="L1588:M1588"/>
    <mergeCell ref="L1589:M1589"/>
    <mergeCell ref="L1590:M1590"/>
    <mergeCell ref="L1591:M1591"/>
    <mergeCell ref="L1592:M1592"/>
    <mergeCell ref="L1593:M1593"/>
    <mergeCell ref="L1594:M1594"/>
    <mergeCell ref="L1595:M1595"/>
    <mergeCell ref="L1596:M1596"/>
    <mergeCell ref="L1597:M1597"/>
    <mergeCell ref="L1598:M1598"/>
    <mergeCell ref="L1599:M1599"/>
    <mergeCell ref="L1600:M1600"/>
    <mergeCell ref="L1601:M1601"/>
    <mergeCell ref="L1602:M1602"/>
    <mergeCell ref="L1604:M1604"/>
    <mergeCell ref="L1605:M1605"/>
    <mergeCell ref="D1617:K1617"/>
    <mergeCell ref="E1618:E1620"/>
    <mergeCell ref="F1618:F1620"/>
    <mergeCell ref="G1618:G1620"/>
    <mergeCell ref="H1618:H1620"/>
    <mergeCell ref="I1618:I1620"/>
    <mergeCell ref="J1618:J1620"/>
    <mergeCell ref="K1618:K1620"/>
    <mergeCell ref="L1618:P1618"/>
    <mergeCell ref="C1619:C1620"/>
    <mergeCell ref="D1619:D1620"/>
    <mergeCell ref="L1619:M1620"/>
    <mergeCell ref="N1619:N1620"/>
    <mergeCell ref="O1619:O1620"/>
    <mergeCell ref="P1619:P1620"/>
    <mergeCell ref="L1621:M1621"/>
    <mergeCell ref="L1622:M1622"/>
    <mergeCell ref="L1623:M1623"/>
    <mergeCell ref="L1624:M1624"/>
    <mergeCell ref="L1625:M1625"/>
    <mergeCell ref="L1626:M1626"/>
    <mergeCell ref="L1627:M1627"/>
    <mergeCell ref="L1628:M1628"/>
    <mergeCell ref="L1629:M1629"/>
    <mergeCell ref="L1630:M1630"/>
    <mergeCell ref="L1631:M1631"/>
    <mergeCell ref="L1632:M1632"/>
    <mergeCell ref="L1633:M1633"/>
    <mergeCell ref="L1634:M1634"/>
    <mergeCell ref="L1635:M1635"/>
    <mergeCell ref="L1636:M1636"/>
    <mergeCell ref="L1637:M1637"/>
    <mergeCell ref="L1638:M1638"/>
    <mergeCell ref="L1639:M1639"/>
    <mergeCell ref="L1640:M1640"/>
    <mergeCell ref="L1641:M1641"/>
    <mergeCell ref="L1642:M1642"/>
    <mergeCell ref="L1643:M1643"/>
    <mergeCell ref="L1644:M1644"/>
    <mergeCell ref="L1645:M1645"/>
    <mergeCell ref="L1646:M1646"/>
    <mergeCell ref="L1647:M1647"/>
    <mergeCell ref="L1648:M1648"/>
    <mergeCell ref="L1649:M1649"/>
    <mergeCell ref="L1650:M1650"/>
    <mergeCell ref="L1651:M1651"/>
    <mergeCell ref="L1652:M1652"/>
    <mergeCell ref="L1653:M1653"/>
    <mergeCell ref="L1654:M1654"/>
    <mergeCell ref="L1655:M1655"/>
    <mergeCell ref="L1656:M1656"/>
    <mergeCell ref="L1657:M1657"/>
    <mergeCell ref="L1658:M1658"/>
    <mergeCell ref="L1660:M1660"/>
    <mergeCell ref="L1661:M1661"/>
    <mergeCell ref="L1662:M1662"/>
    <mergeCell ref="L1663:M1663"/>
    <mergeCell ref="L1664:M1664"/>
    <mergeCell ref="L1665:M1665"/>
    <mergeCell ref="L1666:M1666"/>
    <mergeCell ref="L1667:M1667"/>
    <mergeCell ref="D1677:K1677"/>
    <mergeCell ref="E1678:E1680"/>
    <mergeCell ref="F1678:F1680"/>
    <mergeCell ref="G1678:G1680"/>
    <mergeCell ref="H1678:H1680"/>
    <mergeCell ref="I1678:I1680"/>
    <mergeCell ref="J1678:J1680"/>
    <mergeCell ref="K1678:K1680"/>
    <mergeCell ref="L1678:P1678"/>
    <mergeCell ref="C1679:C1680"/>
    <mergeCell ref="D1679:D1680"/>
    <mergeCell ref="L1679:M1680"/>
    <mergeCell ref="N1679:N1680"/>
    <mergeCell ref="O1679:O1680"/>
    <mergeCell ref="P1679:P1680"/>
    <mergeCell ref="L1682:M1682"/>
    <mergeCell ref="L1683:M1683"/>
    <mergeCell ref="L1684:M1684"/>
    <mergeCell ref="L1685:M1685"/>
    <mergeCell ref="L1686:M1686"/>
    <mergeCell ref="L1687:M1687"/>
    <mergeCell ref="L1688:M1688"/>
    <mergeCell ref="L1689:M1689"/>
    <mergeCell ref="L1690:M1690"/>
    <mergeCell ref="L1691:M1691"/>
    <mergeCell ref="L1692:M1692"/>
    <mergeCell ref="L1694:M1694"/>
    <mergeCell ref="L1695:M1695"/>
    <mergeCell ref="L1696:M1696"/>
    <mergeCell ref="L1697:M1697"/>
    <mergeCell ref="L1698:M1698"/>
    <mergeCell ref="L1699:M1699"/>
    <mergeCell ref="L1700:M1700"/>
    <mergeCell ref="L1701:M1701"/>
    <mergeCell ref="L1702:M1702"/>
    <mergeCell ref="L1703:M1703"/>
    <mergeCell ref="L1704:M1704"/>
    <mergeCell ref="L1705:M1705"/>
    <mergeCell ref="L1706:M1706"/>
    <mergeCell ref="L1707:M1707"/>
    <mergeCell ref="L1708:M1708"/>
    <mergeCell ref="L1710:M1710"/>
    <mergeCell ref="L1711:M1711"/>
    <mergeCell ref="L1712:M1712"/>
    <mergeCell ref="L1714:M1714"/>
    <mergeCell ref="L1715:M1715"/>
    <mergeCell ref="L1716:M1716"/>
    <mergeCell ref="L1717:M1717"/>
    <mergeCell ref="L1719:M1719"/>
    <mergeCell ref="L1720:M1720"/>
    <mergeCell ref="L1721:M1721"/>
    <mergeCell ref="D1733:K1733"/>
    <mergeCell ref="E1734:E1736"/>
    <mergeCell ref="F1734:F1736"/>
    <mergeCell ref="G1734:G1736"/>
    <mergeCell ref="H1734:H1736"/>
    <mergeCell ref="I1734:I1736"/>
    <mergeCell ref="J1734:J1736"/>
    <mergeCell ref="K1734:K1736"/>
    <mergeCell ref="L1734:P1734"/>
    <mergeCell ref="C1735:C1736"/>
    <mergeCell ref="D1735:D1736"/>
    <mergeCell ref="L1735:M1736"/>
    <mergeCell ref="N1735:N1736"/>
    <mergeCell ref="O1735:O1736"/>
    <mergeCell ref="P1735:P1736"/>
    <mergeCell ref="L1738:M1738"/>
    <mergeCell ref="L1739:M1739"/>
    <mergeCell ref="L1740:M1740"/>
    <mergeCell ref="L1741:M1741"/>
    <mergeCell ref="L1742:M1742"/>
    <mergeCell ref="L1744:M1744"/>
    <mergeCell ref="L1745:M1745"/>
    <mergeCell ref="L1746:M1746"/>
    <mergeCell ref="L1747:M1747"/>
    <mergeCell ref="L1748:M1748"/>
    <mergeCell ref="D1750:K1750"/>
    <mergeCell ref="E1751:E1753"/>
    <mergeCell ref="F1751:F1753"/>
    <mergeCell ref="G1751:G1753"/>
    <mergeCell ref="H1751:H1753"/>
    <mergeCell ref="I1751:I1753"/>
    <mergeCell ref="J1751:J1753"/>
    <mergeCell ref="K1751:K1753"/>
    <mergeCell ref="L1751:P1751"/>
    <mergeCell ref="C1752:C1753"/>
    <mergeCell ref="D1752:D1753"/>
    <mergeCell ref="L1752:M1753"/>
    <mergeCell ref="N1752:N1753"/>
    <mergeCell ref="O1752:O1753"/>
    <mergeCell ref="P1752:P1753"/>
    <mergeCell ref="L1755:M1755"/>
    <mergeCell ref="L1756:M1756"/>
    <mergeCell ref="L1757:M1757"/>
    <mergeCell ref="L1758:M1758"/>
    <mergeCell ref="L1759:M1759"/>
    <mergeCell ref="L1760:M1760"/>
    <mergeCell ref="L1761:M1761"/>
    <mergeCell ref="L1762:M1762"/>
    <mergeCell ref="L1763:M1763"/>
    <mergeCell ref="L1765:M1765"/>
    <mergeCell ref="L1766:M1766"/>
    <mergeCell ref="L1767:M1767"/>
    <mergeCell ref="L1768:M1768"/>
    <mergeCell ref="L1769:M1769"/>
    <mergeCell ref="L1770:M1770"/>
    <mergeCell ref="L1771:M1771"/>
    <mergeCell ref="L1772:M1772"/>
    <mergeCell ref="L1774:M1774"/>
    <mergeCell ref="L1775:M1775"/>
    <mergeCell ref="L1776:M1776"/>
    <mergeCell ref="L1777:M1777"/>
    <mergeCell ref="L1779:M1779"/>
    <mergeCell ref="L1780:M1780"/>
    <mergeCell ref="L1781:M1781"/>
    <mergeCell ref="D1786:K1786"/>
    <mergeCell ref="E1787:E1789"/>
    <mergeCell ref="F1787:F1789"/>
    <mergeCell ref="G1787:G1789"/>
    <mergeCell ref="H1787:H1789"/>
    <mergeCell ref="I1787:I1789"/>
    <mergeCell ref="J1787:J1789"/>
    <mergeCell ref="K1787:K1789"/>
    <mergeCell ref="L1787:P1787"/>
    <mergeCell ref="C1788:C1789"/>
    <mergeCell ref="D1788:D1789"/>
    <mergeCell ref="L1788:M1789"/>
    <mergeCell ref="N1788:N1789"/>
    <mergeCell ref="O1788:O1789"/>
    <mergeCell ref="P1788:P1789"/>
    <mergeCell ref="L1791:M1791"/>
    <mergeCell ref="L1792:M1792"/>
    <mergeCell ref="L1793:M1793"/>
    <mergeCell ref="L1794:M1794"/>
    <mergeCell ref="L1795:M1795"/>
    <mergeCell ref="L1796:M1796"/>
    <mergeCell ref="L1797:M1797"/>
    <mergeCell ref="L1798:M1798"/>
    <mergeCell ref="L1799:M1799"/>
    <mergeCell ref="L1800:M1800"/>
    <mergeCell ref="L1802:M1802"/>
    <mergeCell ref="L1803:M1803"/>
    <mergeCell ref="L1804:M1804"/>
    <mergeCell ref="L1805:M1805"/>
    <mergeCell ref="L1806:M1806"/>
    <mergeCell ref="L1808:M1808"/>
    <mergeCell ref="L1809:M1809"/>
    <mergeCell ref="L1810:M1810"/>
    <mergeCell ref="L1811:M1811"/>
    <mergeCell ref="L1813:M1813"/>
    <mergeCell ref="L1814:M1814"/>
    <mergeCell ref="L1816:M1816"/>
    <mergeCell ref="L1817:M1817"/>
    <mergeCell ref="L1818:M1818"/>
    <mergeCell ref="L1819:M1819"/>
    <mergeCell ref="L1820:M1820"/>
    <mergeCell ref="L1821:M1821"/>
    <mergeCell ref="L1822:M1822"/>
    <mergeCell ref="L1823:M1823"/>
    <mergeCell ref="L1824:M1824"/>
    <mergeCell ref="L1825:M1825"/>
    <mergeCell ref="L1826:M1826"/>
    <mergeCell ref="L1827:M1827"/>
    <mergeCell ref="L1828:M1828"/>
    <mergeCell ref="L1829:M1829"/>
    <mergeCell ref="L1830:M1830"/>
    <mergeCell ref="L1831:M1831"/>
    <mergeCell ref="L1833:M1833"/>
    <mergeCell ref="L1834:M1834"/>
    <mergeCell ref="D1841:K1841"/>
    <mergeCell ref="E1842:E1844"/>
    <mergeCell ref="F1842:F1844"/>
    <mergeCell ref="G1842:G1844"/>
    <mergeCell ref="H1842:H1844"/>
    <mergeCell ref="I1842:I1844"/>
    <mergeCell ref="J1842:J1844"/>
    <mergeCell ref="K1842:K1844"/>
    <mergeCell ref="L1842:P1842"/>
    <mergeCell ref="C1843:C1844"/>
    <mergeCell ref="D1843:D1844"/>
    <mergeCell ref="L1843:M1844"/>
    <mergeCell ref="N1843:N1844"/>
    <mergeCell ref="O1843:O1844"/>
    <mergeCell ref="P1843:P1844"/>
    <mergeCell ref="L1846:M1846"/>
    <mergeCell ref="L1847:M1847"/>
    <mergeCell ref="L1848:M1848"/>
    <mergeCell ref="L1849:M1849"/>
    <mergeCell ref="L1850:M1850"/>
    <mergeCell ref="L1851:M1851"/>
    <mergeCell ref="L1852:M1852"/>
    <mergeCell ref="L1853:M1853"/>
    <mergeCell ref="L1854:M1854"/>
    <mergeCell ref="L1855:M1855"/>
    <mergeCell ref="L1857:M1857"/>
    <mergeCell ref="L1858:M1858"/>
    <mergeCell ref="L1859:M1859"/>
    <mergeCell ref="L1860:M1860"/>
    <mergeCell ref="L1861:M1861"/>
    <mergeCell ref="L1862:M1862"/>
    <mergeCell ref="L1863:M1863"/>
    <mergeCell ref="L1864:M1864"/>
    <mergeCell ref="L1865:M1865"/>
    <mergeCell ref="L1866:M1866"/>
    <mergeCell ref="L1867:M1867"/>
    <mergeCell ref="L1869:M1869"/>
    <mergeCell ref="L1870:M1870"/>
    <mergeCell ref="L1871:M1871"/>
    <mergeCell ref="L1872:M1872"/>
    <mergeCell ref="L1873:M1873"/>
    <mergeCell ref="L1874:M1874"/>
    <mergeCell ref="L1875:M1875"/>
    <mergeCell ref="L1876:M1876"/>
    <mergeCell ref="L1877:M1877"/>
    <mergeCell ref="L1878:M1878"/>
    <mergeCell ref="L1879:M1879"/>
    <mergeCell ref="L1881:M1881"/>
    <mergeCell ref="L1882:M1882"/>
    <mergeCell ref="L1883:M1883"/>
    <mergeCell ref="L1884:M1884"/>
    <mergeCell ref="L1885:M1885"/>
    <mergeCell ref="L1886:M1886"/>
    <mergeCell ref="L1887:M1887"/>
    <mergeCell ref="L1888:M1888"/>
    <mergeCell ref="L1890:M1890"/>
    <mergeCell ref="E1898:E1900"/>
    <mergeCell ref="F1898:F1900"/>
    <mergeCell ref="G1898:G1900"/>
    <mergeCell ref="H1898:H1900"/>
    <mergeCell ref="I1898:I1900"/>
    <mergeCell ref="J1898:J1900"/>
    <mergeCell ref="K1898:K1900"/>
    <mergeCell ref="L1898:P1898"/>
    <mergeCell ref="C1899:C1900"/>
    <mergeCell ref="D1899:D1900"/>
    <mergeCell ref="L1899:M1900"/>
    <mergeCell ref="N1899:N1900"/>
    <mergeCell ref="O1899:O1900"/>
    <mergeCell ref="P1899:P1900"/>
    <mergeCell ref="L1902:M1902"/>
    <mergeCell ref="L1903:M1903"/>
    <mergeCell ref="L1904:M1904"/>
    <mergeCell ref="L1905:M1905"/>
    <mergeCell ref="L1906:M1906"/>
    <mergeCell ref="L1907:M1907"/>
    <mergeCell ref="L1908:M1908"/>
    <mergeCell ref="L1909:M1909"/>
    <mergeCell ref="L1910:M1910"/>
    <mergeCell ref="L1911:M1911"/>
    <mergeCell ref="D1913:K1913"/>
    <mergeCell ref="E1914:E1916"/>
    <mergeCell ref="F1914:F1916"/>
    <mergeCell ref="G1914:G1916"/>
    <mergeCell ref="H1914:H1916"/>
    <mergeCell ref="I1914:I1916"/>
    <mergeCell ref="J1914:J1916"/>
    <mergeCell ref="K1914:K1916"/>
    <mergeCell ref="L1914:P1914"/>
    <mergeCell ref="C1915:C1916"/>
    <mergeCell ref="D1915:D1916"/>
    <mergeCell ref="L1915:M1916"/>
    <mergeCell ref="N1915:N1916"/>
    <mergeCell ref="O1915:O1916"/>
    <mergeCell ref="P1915:P1916"/>
    <mergeCell ref="I1918:I1921"/>
    <mergeCell ref="L1918:M1918"/>
    <mergeCell ref="L1919:M1919"/>
    <mergeCell ref="L1920:M1920"/>
    <mergeCell ref="L1921:M1921"/>
    <mergeCell ref="I1923:I1926"/>
    <mergeCell ref="L1923:M1923"/>
    <mergeCell ref="L1924:M1924"/>
    <mergeCell ref="L1925:M1925"/>
    <mergeCell ref="L1926:M1926"/>
    <mergeCell ref="L1928:M1928"/>
    <mergeCell ref="L1929:M1929"/>
    <mergeCell ref="L1930:M1930"/>
    <mergeCell ref="L1931:M1931"/>
    <mergeCell ref="L1932:M1932"/>
    <mergeCell ref="L1933:M1933"/>
    <mergeCell ref="L1934:M1934"/>
    <mergeCell ref="L1935:M1935"/>
    <mergeCell ref="L1936:M1936"/>
    <mergeCell ref="L1937:M1937"/>
    <mergeCell ref="L1938:M1938"/>
    <mergeCell ref="L1939:M1939"/>
    <mergeCell ref="L1941:M1941"/>
    <mergeCell ref="L1942:M1942"/>
    <mergeCell ref="L1943:M1943"/>
    <mergeCell ref="L1944:M1944"/>
    <mergeCell ref="L1945:M1945"/>
    <mergeCell ref="L1946:M1946"/>
    <mergeCell ref="L1947:M1947"/>
    <mergeCell ref="L1948:M1948"/>
    <mergeCell ref="L1949:M1949"/>
    <mergeCell ref="L1950:M1950"/>
    <mergeCell ref="L1951:M1951"/>
    <mergeCell ref="D1954:K1954"/>
    <mergeCell ref="E1955:E1957"/>
    <mergeCell ref="F1955:F1957"/>
    <mergeCell ref="G1955:G1957"/>
    <mergeCell ref="H1955:H1957"/>
    <mergeCell ref="I1955:I1957"/>
    <mergeCell ref="J1955:J1957"/>
    <mergeCell ref="K1955:K1957"/>
    <mergeCell ref="L1955:P1955"/>
    <mergeCell ref="C1956:C1957"/>
    <mergeCell ref="D1956:D1957"/>
    <mergeCell ref="L1956:M1957"/>
    <mergeCell ref="N1956:N1957"/>
    <mergeCell ref="O1956:O1957"/>
    <mergeCell ref="P1956:P1957"/>
    <mergeCell ref="L1959:M1959"/>
    <mergeCell ref="L1960:M1960"/>
    <mergeCell ref="L1961:M1961"/>
    <mergeCell ref="L1962:M1962"/>
    <mergeCell ref="L1963:M1963"/>
    <mergeCell ref="L1964:M1964"/>
    <mergeCell ref="L1965:M1965"/>
    <mergeCell ref="L1966:M1966"/>
    <mergeCell ref="L1968:M1968"/>
    <mergeCell ref="L1969:M1969"/>
    <mergeCell ref="L1970:M1970"/>
    <mergeCell ref="L1971:M1971"/>
    <mergeCell ref="L1972:M1972"/>
    <mergeCell ref="L1973:M1973"/>
    <mergeCell ref="L1974:M1974"/>
    <mergeCell ref="L1975:M1975"/>
    <mergeCell ref="L1977:M1977"/>
    <mergeCell ref="L1978:M1978"/>
    <mergeCell ref="L1979:M1979"/>
    <mergeCell ref="L1980:M1980"/>
    <mergeCell ref="L1981:M1981"/>
    <mergeCell ref="L1982:M1982"/>
    <mergeCell ref="L1983:M1983"/>
    <mergeCell ref="L1984:M1984"/>
    <mergeCell ref="L1985:M1985"/>
    <mergeCell ref="L1986:M1986"/>
    <mergeCell ref="L1987:M1987"/>
    <mergeCell ref="L1988:M1988"/>
    <mergeCell ref="L1989:M1989"/>
    <mergeCell ref="L1990:M1990"/>
    <mergeCell ref="L1991:M1991"/>
    <mergeCell ref="L1992:M1992"/>
    <mergeCell ref="L1994:M1994"/>
    <mergeCell ref="L1995:M1995"/>
    <mergeCell ref="L1996:M1996"/>
    <mergeCell ref="L1997:M1997"/>
    <mergeCell ref="L1998:M1998"/>
    <mergeCell ref="L1999:M1999"/>
    <mergeCell ref="L2000:M2000"/>
    <mergeCell ref="L2001:M2001"/>
    <mergeCell ref="L2002:M2002"/>
    <mergeCell ref="L2003:M2003"/>
    <mergeCell ref="L2004:M2004"/>
    <mergeCell ref="L2005:M2005"/>
    <mergeCell ref="L2006:M2006"/>
    <mergeCell ref="D2012:K2012"/>
    <mergeCell ref="E2013:E2015"/>
    <mergeCell ref="F2013:F2015"/>
    <mergeCell ref="G2013:G2015"/>
    <mergeCell ref="H2013:H2015"/>
    <mergeCell ref="I2013:I2015"/>
    <mergeCell ref="J2013:J2015"/>
    <mergeCell ref="K2013:K2015"/>
    <mergeCell ref="L2013:P2013"/>
    <mergeCell ref="C2014:C2015"/>
    <mergeCell ref="D2014:D2015"/>
    <mergeCell ref="L2014:M2015"/>
    <mergeCell ref="N2014:N2015"/>
    <mergeCell ref="O2014:O2015"/>
    <mergeCell ref="P2014:P2015"/>
    <mergeCell ref="L2016:M2016"/>
    <mergeCell ref="L2017:M2017"/>
    <mergeCell ref="L2018:M2018"/>
    <mergeCell ref="L2019:M2019"/>
    <mergeCell ref="L2020:M2020"/>
    <mergeCell ref="L2021:M2021"/>
    <mergeCell ref="L2022:M2022"/>
    <mergeCell ref="D2024:K2024"/>
    <mergeCell ref="E2025:E2027"/>
    <mergeCell ref="F2025:F2027"/>
    <mergeCell ref="G2025:G2027"/>
    <mergeCell ref="H2025:H2027"/>
    <mergeCell ref="I2025:I2027"/>
    <mergeCell ref="J2025:J2027"/>
    <mergeCell ref="K2025:K2027"/>
    <mergeCell ref="L2025:P2025"/>
    <mergeCell ref="C2026:C2027"/>
    <mergeCell ref="D2026:D2027"/>
    <mergeCell ref="L2026:M2027"/>
    <mergeCell ref="N2026:N2027"/>
    <mergeCell ref="O2026:O2027"/>
    <mergeCell ref="P2026:P2027"/>
    <mergeCell ref="L2029:M2029"/>
    <mergeCell ref="L2030:M2030"/>
    <mergeCell ref="L2031:M2031"/>
    <mergeCell ref="L2032:M2032"/>
    <mergeCell ref="L2033:M2033"/>
    <mergeCell ref="L2034:M2034"/>
    <mergeCell ref="L2035:M2035"/>
    <mergeCell ref="L2036:M2036"/>
    <mergeCell ref="L2037:M2037"/>
    <mergeCell ref="L2038:M2038"/>
    <mergeCell ref="L2039:M2039"/>
    <mergeCell ref="L2040:M2040"/>
    <mergeCell ref="L2041:M2041"/>
    <mergeCell ref="L2042:M2042"/>
    <mergeCell ref="L2043:M2043"/>
    <mergeCell ref="L2045:M2045"/>
    <mergeCell ref="L2046:M2046"/>
    <mergeCell ref="L2047:M2047"/>
    <mergeCell ref="L2048:M2048"/>
    <mergeCell ref="L2049:M2049"/>
    <mergeCell ref="L2050:M2050"/>
    <mergeCell ref="L2051:M2051"/>
    <mergeCell ref="L2052:M2052"/>
    <mergeCell ref="L2053:M2053"/>
    <mergeCell ref="L2054:M2054"/>
    <mergeCell ref="L2055:M2055"/>
    <mergeCell ref="L2056:M2056"/>
    <mergeCell ref="D2058:K2058"/>
    <mergeCell ref="E2059:E2061"/>
    <mergeCell ref="F2059:F2061"/>
    <mergeCell ref="G2059:G2061"/>
    <mergeCell ref="H2059:H2061"/>
    <mergeCell ref="I2059:I2061"/>
    <mergeCell ref="J2059:J2061"/>
    <mergeCell ref="K2059:K2061"/>
    <mergeCell ref="L2059:P2059"/>
    <mergeCell ref="C2060:C2061"/>
    <mergeCell ref="D2060:D2061"/>
    <mergeCell ref="L2060:M2061"/>
    <mergeCell ref="N2060:N2061"/>
    <mergeCell ref="O2060:O2061"/>
    <mergeCell ref="P2060:P2061"/>
    <mergeCell ref="L2062:M2062"/>
    <mergeCell ref="L2063:M2063"/>
    <mergeCell ref="D2067:K2067"/>
    <mergeCell ref="E2068:E2070"/>
    <mergeCell ref="F2068:F2070"/>
    <mergeCell ref="G2068:G2070"/>
    <mergeCell ref="H2068:H2070"/>
    <mergeCell ref="I2068:I2070"/>
    <mergeCell ref="J2068:J2070"/>
    <mergeCell ref="K2068:K2070"/>
    <mergeCell ref="L2068:P2068"/>
    <mergeCell ref="C2069:C2070"/>
    <mergeCell ref="D2069:D2070"/>
    <mergeCell ref="L2069:M2070"/>
    <mergeCell ref="N2069:N2070"/>
    <mergeCell ref="O2069:O2070"/>
    <mergeCell ref="P2069:P2070"/>
    <mergeCell ref="L2072:M2072"/>
    <mergeCell ref="L2073:M2073"/>
    <mergeCell ref="L2074:M2074"/>
    <mergeCell ref="L2075:M2075"/>
    <mergeCell ref="L2076:M2076"/>
    <mergeCell ref="L2077:M2077"/>
    <mergeCell ref="L2078:M2078"/>
    <mergeCell ref="L2079:M2079"/>
    <mergeCell ref="L2080:M2080"/>
    <mergeCell ref="L2081:M2081"/>
    <mergeCell ref="L2082:M2082"/>
    <mergeCell ref="L2083:M2083"/>
    <mergeCell ref="L2084:M2084"/>
    <mergeCell ref="L2085:M2085"/>
    <mergeCell ref="L2086:M2086"/>
    <mergeCell ref="L2087:M2087"/>
    <mergeCell ref="L2088:M2088"/>
    <mergeCell ref="L2090:M2090"/>
    <mergeCell ref="L2091:M2091"/>
    <mergeCell ref="L2092:M2092"/>
    <mergeCell ref="L2094:M2094"/>
    <mergeCell ref="L2095:M2095"/>
    <mergeCell ref="L2096:M2096"/>
    <mergeCell ref="D2098:K2098"/>
    <mergeCell ref="E2099:E2101"/>
    <mergeCell ref="F2099:F2101"/>
    <mergeCell ref="G2099:G2101"/>
    <mergeCell ref="H2099:H2101"/>
    <mergeCell ref="I2099:I2101"/>
    <mergeCell ref="J2099:J2101"/>
    <mergeCell ref="K2099:K2101"/>
    <mergeCell ref="L2099:P2099"/>
    <mergeCell ref="C2100:C2101"/>
    <mergeCell ref="D2100:D2101"/>
    <mergeCell ref="L2100:M2101"/>
    <mergeCell ref="N2100:N2101"/>
    <mergeCell ref="O2100:O2101"/>
    <mergeCell ref="P2100:P2101"/>
    <mergeCell ref="L2103:M2103"/>
    <mergeCell ref="L2104:M2104"/>
    <mergeCell ref="L2105:M2105"/>
    <mergeCell ref="L2106:M2106"/>
    <mergeCell ref="L2107:M2107"/>
    <mergeCell ref="L2108:M2108"/>
    <mergeCell ref="L2109:M2109"/>
    <mergeCell ref="L2110:M2110"/>
    <mergeCell ref="L2111:M2111"/>
    <mergeCell ref="L2112:M2112"/>
    <mergeCell ref="L2113:M2113"/>
    <mergeCell ref="L2114:M2114"/>
    <mergeCell ref="L2116:M2116"/>
    <mergeCell ref="L2117:M2117"/>
    <mergeCell ref="L2118:M2118"/>
    <mergeCell ref="D2122:K2122"/>
    <mergeCell ref="E2123:E2125"/>
    <mergeCell ref="F2123:F2125"/>
    <mergeCell ref="G2123:G2125"/>
    <mergeCell ref="H2123:H2125"/>
    <mergeCell ref="I2123:I2125"/>
    <mergeCell ref="J2123:J2125"/>
    <mergeCell ref="K2123:K2125"/>
    <mergeCell ref="L2123:P2123"/>
    <mergeCell ref="C2124:C2125"/>
    <mergeCell ref="D2124:D2125"/>
    <mergeCell ref="L2124:M2125"/>
    <mergeCell ref="N2124:N2125"/>
    <mergeCell ref="O2124:O2125"/>
    <mergeCell ref="P2124:P2125"/>
    <mergeCell ref="L2126:M2126"/>
    <mergeCell ref="L2127:M2127"/>
    <mergeCell ref="L2128:M2128"/>
    <mergeCell ref="L2129:M2129"/>
    <mergeCell ref="L2130:M2130"/>
    <mergeCell ref="L2131:M2131"/>
    <mergeCell ref="L2132:M2132"/>
    <mergeCell ref="L2133:M2133"/>
    <mergeCell ref="L2134:M2134"/>
    <mergeCell ref="L2135:M2135"/>
    <mergeCell ref="L2136:M2136"/>
    <mergeCell ref="L2137:M2137"/>
    <mergeCell ref="L2138:M2138"/>
    <mergeCell ref="D2139:K2139"/>
    <mergeCell ref="E2140:E2142"/>
    <mergeCell ref="F2140:F2142"/>
    <mergeCell ref="G2140:G2142"/>
    <mergeCell ref="H2140:H2142"/>
    <mergeCell ref="I2140:I2142"/>
    <mergeCell ref="J2140:J2142"/>
    <mergeCell ref="K2140:K2142"/>
    <mergeCell ref="L2140:P2140"/>
    <mergeCell ref="C2141:C2142"/>
    <mergeCell ref="D2141:D2142"/>
    <mergeCell ref="L2141:M2142"/>
    <mergeCell ref="N2141:N2142"/>
    <mergeCell ref="O2141:O2142"/>
    <mergeCell ref="P2141:P2142"/>
    <mergeCell ref="L2144:M2144"/>
    <mergeCell ref="L2145:M2145"/>
    <mergeCell ref="L2147:M2147"/>
    <mergeCell ref="L2148:M2148"/>
    <mergeCell ref="L2149:M2149"/>
    <mergeCell ref="L2151:M2151"/>
    <mergeCell ref="L2152:M2152"/>
    <mergeCell ref="L2153:M2153"/>
    <mergeCell ref="D2154:K2154"/>
    <mergeCell ref="E2155:E2157"/>
    <mergeCell ref="F2155:F2157"/>
    <mergeCell ref="G2155:G2157"/>
    <mergeCell ref="H2155:H2157"/>
    <mergeCell ref="I2155:I2157"/>
    <mergeCell ref="J2155:J2157"/>
    <mergeCell ref="K2155:K2157"/>
    <mergeCell ref="L2155:P2155"/>
    <mergeCell ref="C2156:C2157"/>
    <mergeCell ref="D2156:D2157"/>
    <mergeCell ref="L2156:M2157"/>
    <mergeCell ref="N2156:N2157"/>
    <mergeCell ref="O2156:O2157"/>
    <mergeCell ref="P2156:P2157"/>
    <mergeCell ref="L2159:M2159"/>
    <mergeCell ref="L2160:M2160"/>
    <mergeCell ref="L2161:M2161"/>
    <mergeCell ref="L2162:M2162"/>
    <mergeCell ref="L2163:M2163"/>
    <mergeCell ref="L2164:M2164"/>
    <mergeCell ref="L2165:M2165"/>
    <mergeCell ref="L2166:M2166"/>
    <mergeCell ref="L2168:M2168"/>
    <mergeCell ref="L2169:M2169"/>
    <mergeCell ref="L2171:M2171"/>
    <mergeCell ref="L2173:M2173"/>
    <mergeCell ref="D2174:K2174"/>
    <mergeCell ref="E2175:E2177"/>
    <mergeCell ref="F2175:F2177"/>
    <mergeCell ref="G2175:G2177"/>
    <mergeCell ref="H2175:H2177"/>
    <mergeCell ref="I2175:I2177"/>
    <mergeCell ref="J2175:J2177"/>
    <mergeCell ref="K2175:K2177"/>
    <mergeCell ref="L2175:P2175"/>
    <mergeCell ref="C2176:C2177"/>
    <mergeCell ref="D2176:D2177"/>
    <mergeCell ref="L2176:M2177"/>
    <mergeCell ref="N2176:N2177"/>
    <mergeCell ref="O2176:O2177"/>
    <mergeCell ref="P2176:P2177"/>
    <mergeCell ref="L2179:M2179"/>
    <mergeCell ref="L2180:M2180"/>
    <mergeCell ref="L2181:M2181"/>
    <mergeCell ref="L2182:M2182"/>
    <mergeCell ref="L2183:M2183"/>
    <mergeCell ref="L2184:M2184"/>
    <mergeCell ref="L2185:M2185"/>
    <mergeCell ref="L2186:M2186"/>
    <mergeCell ref="L2187:M2187"/>
    <mergeCell ref="L2188:M2188"/>
    <mergeCell ref="L2189:M2189"/>
    <mergeCell ref="L2190:M2190"/>
    <mergeCell ref="L2191:M2191"/>
    <mergeCell ref="L2192:M2192"/>
    <mergeCell ref="L2193:M2193"/>
    <mergeCell ref="L2194:M2194"/>
    <mergeCell ref="L2195:M2195"/>
    <mergeCell ref="L2196:M2196"/>
    <mergeCell ref="L2197:M2197"/>
    <mergeCell ref="L2198:M2198"/>
    <mergeCell ref="L2199:M2199"/>
    <mergeCell ref="L2200:M2200"/>
    <mergeCell ref="L2201:M2201"/>
    <mergeCell ref="L2202:M2202"/>
    <mergeCell ref="L2203:M2203"/>
    <mergeCell ref="L2204:M2204"/>
    <mergeCell ref="L2205:M2205"/>
    <mergeCell ref="L2206:M2206"/>
    <mergeCell ref="L2208:M2208"/>
    <mergeCell ref="L2209:M2209"/>
    <mergeCell ref="L2210:M2210"/>
    <mergeCell ref="L2211:M2211"/>
    <mergeCell ref="L2212:M2212"/>
    <mergeCell ref="L2213:M2213"/>
    <mergeCell ref="L2214:M2214"/>
    <mergeCell ref="L2215:M2215"/>
    <mergeCell ref="L2216:M2216"/>
    <mergeCell ref="L2217:M2217"/>
    <mergeCell ref="L2218:M2218"/>
    <mergeCell ref="L2220:M2220"/>
    <mergeCell ref="L2221:M2221"/>
    <mergeCell ref="L2222:M2222"/>
    <mergeCell ref="L2223:M2223"/>
    <mergeCell ref="L2224:M2224"/>
    <mergeCell ref="L2225:M2225"/>
    <mergeCell ref="L2226:M2226"/>
    <mergeCell ref="L2227:M2227"/>
    <mergeCell ref="E2233:E2235"/>
    <mergeCell ref="F2233:F2235"/>
    <mergeCell ref="G2233:G2235"/>
    <mergeCell ref="H2233:H2235"/>
    <mergeCell ref="I2233:I2235"/>
    <mergeCell ref="J2233:J2235"/>
    <mergeCell ref="K2233:K2235"/>
    <mergeCell ref="L2233:P2233"/>
    <mergeCell ref="C2234:C2235"/>
    <mergeCell ref="D2234:D2235"/>
    <mergeCell ref="L2234:M2235"/>
    <mergeCell ref="N2234:N2235"/>
    <mergeCell ref="O2234:O2235"/>
    <mergeCell ref="P2234:P2235"/>
    <mergeCell ref="L2237:M2237"/>
    <mergeCell ref="L2238:M2238"/>
    <mergeCell ref="L2239:M2239"/>
    <mergeCell ref="L2240:M2240"/>
    <mergeCell ref="L2241:M2241"/>
    <mergeCell ref="L2242:M2242"/>
    <mergeCell ref="L2243:M2243"/>
    <mergeCell ref="L2244:M2244"/>
    <mergeCell ref="L2245:M2245"/>
    <mergeCell ref="L2246:M2246"/>
    <mergeCell ref="L2247:M2247"/>
    <mergeCell ref="L2248:M2248"/>
    <mergeCell ref="L2249:M2249"/>
    <mergeCell ref="L2250:M2250"/>
    <mergeCell ref="L2251:M2251"/>
    <mergeCell ref="L2252:M2252"/>
    <mergeCell ref="L2253:M2253"/>
    <mergeCell ref="L2254:M2254"/>
    <mergeCell ref="L2255:M2255"/>
    <mergeCell ref="L2256:M2256"/>
    <mergeCell ref="L2257:M2257"/>
    <mergeCell ref="L2258:M2258"/>
    <mergeCell ref="L2259:M2259"/>
    <mergeCell ref="L2260:M2260"/>
    <mergeCell ref="L2261:M2261"/>
    <mergeCell ref="L2262:M2262"/>
    <mergeCell ref="L2264:M2264"/>
    <mergeCell ref="L2265:M2265"/>
    <mergeCell ref="L2266:M2266"/>
    <mergeCell ref="L2267:M2267"/>
    <mergeCell ref="L2268:M2268"/>
    <mergeCell ref="L2269:M2269"/>
    <mergeCell ref="L2270:M2270"/>
    <mergeCell ref="L2271:M2271"/>
    <mergeCell ref="L2272:M2272"/>
    <mergeCell ref="L2273:M2273"/>
    <mergeCell ref="L2274:M2274"/>
    <mergeCell ref="L2276:M2276"/>
    <mergeCell ref="L2277:M2277"/>
    <mergeCell ref="L2278:M2278"/>
    <mergeCell ref="L2279:M2279"/>
    <mergeCell ref="L2280:M2280"/>
    <mergeCell ref="L2281:M2281"/>
    <mergeCell ref="L2282:M2282"/>
    <mergeCell ref="L2283:M2283"/>
    <mergeCell ref="D2293:K2293"/>
    <mergeCell ref="E2294:E2296"/>
    <mergeCell ref="F2294:F2296"/>
    <mergeCell ref="G2294:G2296"/>
    <mergeCell ref="H2294:H2296"/>
    <mergeCell ref="I2294:I2296"/>
    <mergeCell ref="J2294:J2296"/>
    <mergeCell ref="K2294:K2296"/>
    <mergeCell ref="L2294:P2294"/>
    <mergeCell ref="C2295:C2296"/>
    <mergeCell ref="D2295:D2296"/>
    <mergeCell ref="L2295:M2296"/>
    <mergeCell ref="N2295:N2296"/>
    <mergeCell ref="O2295:O2296"/>
    <mergeCell ref="P2295:P2296"/>
    <mergeCell ref="L2298:M2298"/>
    <mergeCell ref="L2299:M2299"/>
    <mergeCell ref="L2300:M2300"/>
    <mergeCell ref="L2301:M2301"/>
    <mergeCell ref="L2302:M2302"/>
    <mergeCell ref="L2303:M2303"/>
    <mergeCell ref="L2304:M2304"/>
    <mergeCell ref="L2305:M2305"/>
    <mergeCell ref="L2306:M2306"/>
    <mergeCell ref="L2307:M2307"/>
    <mergeCell ref="L2308:M2308"/>
    <mergeCell ref="L2310:M2310"/>
    <mergeCell ref="L2311:M2311"/>
    <mergeCell ref="L2312:M2312"/>
    <mergeCell ref="L2313:M2313"/>
    <mergeCell ref="L2314:M2314"/>
    <mergeCell ref="L2315:M2315"/>
    <mergeCell ref="L2316:M2316"/>
    <mergeCell ref="L2318:M2318"/>
    <mergeCell ref="L2320:M2320"/>
    <mergeCell ref="L2321:M2321"/>
    <mergeCell ref="L2322:M2322"/>
    <mergeCell ref="L2323:M2323"/>
    <mergeCell ref="L2325:M2325"/>
    <mergeCell ref="L2326:M2326"/>
    <mergeCell ref="L2327:M2327"/>
    <mergeCell ref="L2328:M2328"/>
    <mergeCell ref="L2329:M2329"/>
    <mergeCell ref="L2330:M2330"/>
    <mergeCell ref="L2332:M2332"/>
    <mergeCell ref="L2333:M2333"/>
    <mergeCell ref="L2335:M2335"/>
    <mergeCell ref="L2336:M2336"/>
    <mergeCell ref="L2337:M2337"/>
    <mergeCell ref="D2348:K2348"/>
    <mergeCell ref="E2349:E2351"/>
    <mergeCell ref="F2349:F2351"/>
    <mergeCell ref="G2349:G2351"/>
    <mergeCell ref="H2349:H2351"/>
    <mergeCell ref="I2349:I2351"/>
    <mergeCell ref="J2349:J2351"/>
    <mergeCell ref="K2349:K2351"/>
    <mergeCell ref="L2349:P2349"/>
    <mergeCell ref="C2350:C2351"/>
    <mergeCell ref="D2350:D2351"/>
    <mergeCell ref="L2350:M2351"/>
    <mergeCell ref="N2350:N2351"/>
    <mergeCell ref="O2350:O2351"/>
    <mergeCell ref="P2350:P2351"/>
    <mergeCell ref="L2353:M2353"/>
    <mergeCell ref="L2354:M2354"/>
    <mergeCell ref="L2355:M2355"/>
    <mergeCell ref="L2356:M2356"/>
    <mergeCell ref="L2357:M2357"/>
    <mergeCell ref="L2358:M2358"/>
    <mergeCell ref="L2360:M2360"/>
    <mergeCell ref="L2361:M2361"/>
    <mergeCell ref="L2363:M2363"/>
    <mergeCell ref="L2364:M2364"/>
    <mergeCell ref="L2365:M2365"/>
    <mergeCell ref="L2366:M2366"/>
    <mergeCell ref="L2368:M2368"/>
    <mergeCell ref="L2369:M2369"/>
    <mergeCell ref="L2370:M2370"/>
    <mergeCell ref="L2371:M2371"/>
    <mergeCell ref="D2373:K2373"/>
    <mergeCell ref="E2374:E2376"/>
    <mergeCell ref="F2374:F2376"/>
    <mergeCell ref="G2374:G2376"/>
    <mergeCell ref="H2374:H2376"/>
    <mergeCell ref="I2374:I2376"/>
    <mergeCell ref="J2374:J2376"/>
    <mergeCell ref="K2374:K2376"/>
    <mergeCell ref="L2374:P2374"/>
    <mergeCell ref="C2375:C2376"/>
    <mergeCell ref="D2375:D2376"/>
    <mergeCell ref="L2375:M2376"/>
    <mergeCell ref="N2375:N2376"/>
    <mergeCell ref="O2375:O2376"/>
    <mergeCell ref="P2375:P2376"/>
    <mergeCell ref="L2378:M2378"/>
    <mergeCell ref="L2379:M2379"/>
    <mergeCell ref="L2380:M2380"/>
    <mergeCell ref="L2381:M2381"/>
    <mergeCell ref="L2382:M2382"/>
    <mergeCell ref="L2384:M2384"/>
    <mergeCell ref="L2385:M2385"/>
    <mergeCell ref="L2386:M2386"/>
    <mergeCell ref="L2387:M2387"/>
    <mergeCell ref="L2388:M2388"/>
    <mergeCell ref="L2389:M2389"/>
    <mergeCell ref="D2401:K2401"/>
    <mergeCell ref="E2402:E2404"/>
    <mergeCell ref="F2402:F2404"/>
    <mergeCell ref="G2402:G2404"/>
    <mergeCell ref="H2402:H2404"/>
    <mergeCell ref="I2402:I2404"/>
    <mergeCell ref="J2402:J2404"/>
    <mergeCell ref="K2402:K2404"/>
    <mergeCell ref="L2402:P2402"/>
    <mergeCell ref="C2403:C2404"/>
    <mergeCell ref="D2403:D2404"/>
    <mergeCell ref="L2403:M2404"/>
    <mergeCell ref="N2403:N2404"/>
    <mergeCell ref="O2403:O2404"/>
    <mergeCell ref="P2403:P2404"/>
    <mergeCell ref="L2406:M2406"/>
    <mergeCell ref="L2407:M2407"/>
    <mergeCell ref="L2408:M2408"/>
    <mergeCell ref="L2409:M2409"/>
    <mergeCell ref="L2410:M2410"/>
    <mergeCell ref="L2411:M2411"/>
    <mergeCell ref="L2412:M2412"/>
    <mergeCell ref="L2413:M2413"/>
    <mergeCell ref="L2414:M2414"/>
    <mergeCell ref="L2415:M2415"/>
    <mergeCell ref="L2416:M2416"/>
    <mergeCell ref="L2417:M2417"/>
    <mergeCell ref="L2419:M2419"/>
    <mergeCell ref="L2420:M2420"/>
    <mergeCell ref="L2421:M2421"/>
    <mergeCell ref="L2422:M2422"/>
    <mergeCell ref="L2423:M2423"/>
    <mergeCell ref="L2425:M2425"/>
    <mergeCell ref="L2426:M2426"/>
    <mergeCell ref="L2427:M2427"/>
    <mergeCell ref="L2428:M2428"/>
    <mergeCell ref="L2430:M2430"/>
    <mergeCell ref="L2431:M2431"/>
    <mergeCell ref="D2433:K2433"/>
    <mergeCell ref="E2434:E2436"/>
    <mergeCell ref="F2434:F2436"/>
    <mergeCell ref="G2434:G2436"/>
    <mergeCell ref="H2434:H2436"/>
    <mergeCell ref="I2434:I2436"/>
    <mergeCell ref="J2434:J2436"/>
    <mergeCell ref="K2434:K2436"/>
    <mergeCell ref="L2434:P2434"/>
    <mergeCell ref="C2435:C2436"/>
    <mergeCell ref="D2435:D2436"/>
    <mergeCell ref="L2435:M2436"/>
    <mergeCell ref="N2435:N2436"/>
    <mergeCell ref="O2435:O2436"/>
    <mergeCell ref="P2435:P2436"/>
    <mergeCell ref="L2438:M2438"/>
    <mergeCell ref="L2439:M2439"/>
    <mergeCell ref="L2440:M2440"/>
    <mergeCell ref="L2441:M2441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453:M2453"/>
    <mergeCell ref="D2456:K2456"/>
    <mergeCell ref="E2457:E2459"/>
    <mergeCell ref="F2457:F2459"/>
    <mergeCell ref="G2457:G2459"/>
    <mergeCell ref="H2457:H2459"/>
    <mergeCell ref="I2457:I2459"/>
    <mergeCell ref="J2457:J2459"/>
    <mergeCell ref="K2457:K2459"/>
    <mergeCell ref="L2457:P2457"/>
    <mergeCell ref="C2458:C2459"/>
    <mergeCell ref="D2458:D2459"/>
    <mergeCell ref="L2458:M2459"/>
    <mergeCell ref="N2458:N2459"/>
    <mergeCell ref="O2458:O2459"/>
    <mergeCell ref="P2458:P2459"/>
    <mergeCell ref="L2461:M2461"/>
    <mergeCell ref="L2462:M2462"/>
    <mergeCell ref="L2463:M2463"/>
    <mergeCell ref="L2464:M2464"/>
    <mergeCell ref="L2465:M2465"/>
    <mergeCell ref="L2466:M2466"/>
    <mergeCell ref="L2467:M2467"/>
    <mergeCell ref="L2468:M2468"/>
    <mergeCell ref="L2470:M2470"/>
    <mergeCell ref="L2471:M2471"/>
    <mergeCell ref="L2472:M2472"/>
    <mergeCell ref="L2473:M2473"/>
    <mergeCell ref="L2474:M2474"/>
    <mergeCell ref="L2476:M2476"/>
    <mergeCell ref="L2477:M2477"/>
    <mergeCell ref="L2478:M2478"/>
    <mergeCell ref="L2479:M2479"/>
    <mergeCell ref="L2480:M2480"/>
    <mergeCell ref="L2481:M2481"/>
    <mergeCell ref="L2482:M2482"/>
    <mergeCell ref="L2484:M2484"/>
    <mergeCell ref="L2485:M2485"/>
    <mergeCell ref="L2487:M2487"/>
    <mergeCell ref="D2489:K2489"/>
    <mergeCell ref="E2490:E2492"/>
    <mergeCell ref="F2490:F2492"/>
    <mergeCell ref="G2490:G2492"/>
    <mergeCell ref="H2490:H2492"/>
    <mergeCell ref="I2490:I2492"/>
    <mergeCell ref="J2490:J2492"/>
    <mergeCell ref="K2490:K2492"/>
    <mergeCell ref="L2490:P2490"/>
    <mergeCell ref="C2491:C2492"/>
    <mergeCell ref="D2491:D2492"/>
    <mergeCell ref="L2491:M2492"/>
    <mergeCell ref="N2491:N2492"/>
    <mergeCell ref="O2491:O2492"/>
    <mergeCell ref="P2491:P2492"/>
    <mergeCell ref="D2493:K2493"/>
    <mergeCell ref="L2495:M2495"/>
    <mergeCell ref="L2496:M2496"/>
    <mergeCell ref="L2497:M2497"/>
    <mergeCell ref="L2498:M2498"/>
    <mergeCell ref="L2500:M2500"/>
    <mergeCell ref="L2501:M2501"/>
    <mergeCell ref="L2502:M2502"/>
    <mergeCell ref="L2504:M2504"/>
    <mergeCell ref="L2505:M2505"/>
    <mergeCell ref="D2508:K2508"/>
    <mergeCell ref="E2509:E2511"/>
    <mergeCell ref="F2509:F2511"/>
    <mergeCell ref="G2509:G2511"/>
    <mergeCell ref="H2509:H2511"/>
    <mergeCell ref="I2509:I2511"/>
    <mergeCell ref="J2509:J2511"/>
    <mergeCell ref="K2509:K2511"/>
    <mergeCell ref="L2509:P2509"/>
    <mergeCell ref="C2510:C2511"/>
    <mergeCell ref="D2510:D2511"/>
    <mergeCell ref="L2510:M2511"/>
    <mergeCell ref="N2510:N2511"/>
    <mergeCell ref="O2510:O2511"/>
    <mergeCell ref="P2510:P2511"/>
    <mergeCell ref="D2512:K2512"/>
    <mergeCell ref="D2513:K2513"/>
    <mergeCell ref="L2516:M2516"/>
    <mergeCell ref="L2517:M2517"/>
    <mergeCell ref="L2518:M2518"/>
    <mergeCell ref="L2519:M2519"/>
    <mergeCell ref="L2520:M2520"/>
    <mergeCell ref="L2521:M2521"/>
    <mergeCell ref="L2522:M2522"/>
    <mergeCell ref="L2523:M2523"/>
    <mergeCell ref="L2524:M2524"/>
    <mergeCell ref="L2525:M2525"/>
    <mergeCell ref="L2528:M2528"/>
    <mergeCell ref="L2529:M2529"/>
    <mergeCell ref="L2530:M2530"/>
    <mergeCell ref="L2531:M2531"/>
    <mergeCell ref="L2532:M2532"/>
    <mergeCell ref="L2533:M2533"/>
    <mergeCell ref="L2534:M2534"/>
    <mergeCell ref="L2536:M2536"/>
    <mergeCell ref="L2537:M2537"/>
    <mergeCell ref="L2538:M2538"/>
    <mergeCell ref="D2540:K2540"/>
    <mergeCell ref="E2541:E2543"/>
    <mergeCell ref="F2541:F2543"/>
    <mergeCell ref="G2541:G2543"/>
    <mergeCell ref="H2541:H2543"/>
    <mergeCell ref="I2541:I2543"/>
    <mergeCell ref="J2541:J2543"/>
    <mergeCell ref="K2541:K2543"/>
    <mergeCell ref="L2541:P2541"/>
    <mergeCell ref="C2542:C2543"/>
    <mergeCell ref="D2542:D2543"/>
    <mergeCell ref="L2542:M2543"/>
    <mergeCell ref="N2542:N2543"/>
    <mergeCell ref="O2542:O2543"/>
    <mergeCell ref="P2542:P2543"/>
    <mergeCell ref="L2544:M2544"/>
    <mergeCell ref="L2545:M2545"/>
    <mergeCell ref="L2546:M2546"/>
    <mergeCell ref="L2547:M2547"/>
    <mergeCell ref="L2548:M2548"/>
    <mergeCell ref="L2549:M2549"/>
    <mergeCell ref="D2559:K2559"/>
    <mergeCell ref="E2560:E2562"/>
    <mergeCell ref="F2560:F2562"/>
    <mergeCell ref="G2560:G2562"/>
    <mergeCell ref="H2560:H2562"/>
    <mergeCell ref="I2560:I2562"/>
    <mergeCell ref="J2560:J2562"/>
    <mergeCell ref="K2560:K2562"/>
    <mergeCell ref="L2560:P2560"/>
    <mergeCell ref="C2561:C2562"/>
    <mergeCell ref="D2561:D2562"/>
    <mergeCell ref="L2561:M2562"/>
    <mergeCell ref="N2561:N2562"/>
    <mergeCell ref="O2561:O2562"/>
    <mergeCell ref="P2561:P2562"/>
    <mergeCell ref="L2564:M2564"/>
    <mergeCell ref="L2565:M2565"/>
    <mergeCell ref="L2566:M2566"/>
    <mergeCell ref="L2567:M2567"/>
    <mergeCell ref="L2568:M2568"/>
    <mergeCell ref="L2569:M2569"/>
    <mergeCell ref="L2571:M2571"/>
    <mergeCell ref="L2572:M2572"/>
    <mergeCell ref="L2573:M2573"/>
    <mergeCell ref="L2575:M2575"/>
    <mergeCell ref="L2576:M2576"/>
    <mergeCell ref="D2578:K2578"/>
    <mergeCell ref="E2579:E2581"/>
    <mergeCell ref="F2579:F2581"/>
    <mergeCell ref="G2579:G2581"/>
    <mergeCell ref="H2579:H2581"/>
    <mergeCell ref="I2579:I2581"/>
    <mergeCell ref="J2579:J2581"/>
    <mergeCell ref="K2579:K2581"/>
    <mergeCell ref="L2579:P2579"/>
    <mergeCell ref="C2580:C2581"/>
    <mergeCell ref="D2580:D2581"/>
    <mergeCell ref="L2580:M2581"/>
    <mergeCell ref="N2580:N2581"/>
    <mergeCell ref="O2580:O2581"/>
    <mergeCell ref="P2580:P2581"/>
    <mergeCell ref="L2583:M2583"/>
    <mergeCell ref="L2584:M2584"/>
    <mergeCell ref="L2585:M2585"/>
    <mergeCell ref="L2586:M2586"/>
    <mergeCell ref="L2587:M2587"/>
    <mergeCell ref="L2588:M2588"/>
    <mergeCell ref="L2589:M2589"/>
    <mergeCell ref="L2590:M2590"/>
    <mergeCell ref="L2591:M2591"/>
    <mergeCell ref="L2592:M2592"/>
    <mergeCell ref="L2593:M2593"/>
    <mergeCell ref="L2594:M2594"/>
    <mergeCell ref="L2595:M2595"/>
    <mergeCell ref="L2597:M2597"/>
    <mergeCell ref="L2598:M2598"/>
    <mergeCell ref="L2599:M2599"/>
    <mergeCell ref="L2600:M2600"/>
    <mergeCell ref="L2601:M2601"/>
    <mergeCell ref="L2603:M2603"/>
    <mergeCell ref="L2605:M2606"/>
    <mergeCell ref="N2605:N2606"/>
  </mergeCells>
  <printOptions headings="false" gridLines="false" gridLinesSet="true" horizontalCentered="false" verticalCentered="false"/>
  <pageMargins left="0.315277777777778" right="0.315277777777778" top="0.354166666666667" bottom="0.35486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A33" activeCellId="0" sqref="A33"/>
    </sheetView>
  </sheetViews>
  <sheetFormatPr defaultColWidth="10.6875" defaultRowHeight="15" zeroHeight="false" outlineLevelRow="0" outlineLevelCol="0"/>
  <sheetData>
    <row r="1" s="2" customFormat="true" ht="14.25" hidden="false" customHeight="false" outlineLevel="0" collapsed="false"/>
    <row r="2" s="2" customFormat="true" ht="14.25" hidden="false" customHeight="false" outlineLevel="0" collapsed="false"/>
    <row r="3" s="2" customFormat="true" ht="14.25" hidden="false" customHeight="false" outlineLevel="0" collapsed="false"/>
    <row r="4" s="2" customFormat="true" ht="14.25" hidden="false" customHeight="false" outlineLevel="0" collapsed="false"/>
    <row r="5" s="2" customFormat="true" ht="14.25" hidden="false" customHeight="false" outlineLevel="0" collapsed="false"/>
    <row r="6" s="2" customFormat="true" ht="14.25" hidden="false" customHeight="false" outlineLevel="0" collapsed="false"/>
    <row r="7" s="2" customFormat="true" ht="14.25" hidden="false" customHeight="false" outlineLevel="0" collapsed="false"/>
    <row r="8" s="2" customFormat="true" ht="14.25" hidden="false" customHeight="false" outlineLevel="0" collapsed="false"/>
    <row r="9" s="2" customFormat="true" ht="14.25" hidden="false" customHeight="false" outlineLevel="0" collapsed="false"/>
    <row r="10" s="2" customFormat="true" ht="14.25" hidden="false" customHeight="false" outlineLevel="0" collapsed="false"/>
    <row r="11" s="2" customFormat="true" ht="14.25" hidden="false" customHeight="false" outlineLevel="0" collapsed="false"/>
    <row r="12" s="2" customFormat="true" ht="14.25" hidden="false" customHeight="false" outlineLevel="0" collapsed="false"/>
    <row r="13" s="2" customFormat="true" ht="14.25" hidden="false" customHeight="false" outlineLevel="0" collapsed="false"/>
    <row r="14" s="2" customFormat="true" ht="14.25" hidden="false" customHeight="false" outlineLevel="0" collapsed="false"/>
    <row r="15" s="2" customFormat="true" ht="14.25" hidden="false" customHeight="false" outlineLevel="0" collapsed="false"/>
    <row r="16" s="2" customFormat="true" ht="14.25" hidden="false" customHeight="false" outlineLevel="0" collapsed="false"/>
    <row r="17" s="2" customFormat="true" ht="14.25" hidden="false" customHeight="false" outlineLevel="0" collapsed="false"/>
    <row r="18" s="2" customFormat="true" ht="14.25" hidden="false" customHeight="false" outlineLevel="0" collapsed="false"/>
    <row r="19" s="2" customFormat="true" ht="15" hidden="false" customHeight="true" outlineLevel="0" collapsed="false"/>
    <row r="20" s="2" customFormat="true" ht="14.25" hidden="false" customHeight="false" outlineLevel="0" collapsed="false"/>
    <row r="21" s="2" customFormat="true" ht="14.25" hidden="false" customHeight="true" outlineLevel="0" collapsed="false">
      <c r="A21" s="486" t="s">
        <v>0</v>
      </c>
      <c r="B21" s="486"/>
      <c r="C21" s="486"/>
      <c r="D21" s="486"/>
      <c r="E21" s="486"/>
      <c r="F21" s="486"/>
      <c r="G21" s="486"/>
      <c r="H21" s="487"/>
    </row>
    <row r="22" s="2" customFormat="true" ht="14.25" hidden="false" customHeight="true" outlineLevel="0" collapsed="false">
      <c r="A22" s="486"/>
      <c r="B22" s="486"/>
      <c r="C22" s="486"/>
      <c r="D22" s="486"/>
      <c r="E22" s="486"/>
      <c r="F22" s="486"/>
      <c r="G22" s="486"/>
      <c r="H22" s="487"/>
    </row>
    <row r="23" s="2" customFormat="true" ht="15" hidden="false" customHeight="true" outlineLevel="0" collapsed="false">
      <c r="A23" s="486"/>
      <c r="B23" s="486"/>
      <c r="C23" s="486"/>
      <c r="D23" s="486"/>
      <c r="E23" s="486"/>
      <c r="F23" s="486"/>
      <c r="G23" s="486"/>
      <c r="H23" s="487"/>
    </row>
    <row r="24" s="2" customFormat="true" ht="15" hidden="false" customHeight="true" outlineLevel="0" collapsed="false">
      <c r="A24" s="486"/>
      <c r="B24" s="486"/>
      <c r="C24" s="486"/>
      <c r="D24" s="486"/>
      <c r="E24" s="486"/>
      <c r="F24" s="486"/>
      <c r="G24" s="486"/>
      <c r="H24" s="487"/>
    </row>
    <row r="25" s="2" customFormat="true" ht="15" hidden="false" customHeight="true" outlineLevel="0" collapsed="false">
      <c r="A25" s="486"/>
      <c r="B25" s="486"/>
      <c r="C25" s="486"/>
      <c r="D25" s="486"/>
      <c r="E25" s="486"/>
      <c r="F25" s="486"/>
      <c r="G25" s="486"/>
      <c r="H25" s="487"/>
    </row>
    <row r="26" s="2" customFormat="true" ht="15" hidden="false" customHeight="true" outlineLevel="0" collapsed="false">
      <c r="A26" s="488" t="s">
        <v>3937</v>
      </c>
      <c r="B26" s="488"/>
      <c r="C26" s="488"/>
      <c r="D26" s="488"/>
      <c r="E26" s="488"/>
      <c r="F26" s="488"/>
      <c r="G26" s="488"/>
      <c r="H26" s="489"/>
    </row>
    <row r="27" s="2" customFormat="true" ht="15" hidden="false" customHeight="true" outlineLevel="0" collapsed="false">
      <c r="A27" s="488"/>
      <c r="B27" s="488"/>
      <c r="C27" s="488"/>
      <c r="D27" s="488"/>
      <c r="E27" s="488"/>
      <c r="F27" s="488"/>
      <c r="G27" s="488"/>
      <c r="H27" s="489"/>
    </row>
    <row r="28" s="2" customFormat="true" ht="15" hidden="false" customHeight="true" outlineLevel="0" collapsed="false">
      <c r="A28" s="488"/>
      <c r="B28" s="488"/>
      <c r="C28" s="488"/>
      <c r="D28" s="488"/>
      <c r="E28" s="488"/>
      <c r="F28" s="488"/>
      <c r="G28" s="488"/>
      <c r="H28" s="489"/>
    </row>
    <row r="29" s="2" customFormat="true" ht="15" hidden="false" customHeight="true" outlineLevel="0" collapsed="false">
      <c r="A29" s="488"/>
      <c r="B29" s="488"/>
      <c r="C29" s="488"/>
      <c r="D29" s="488"/>
      <c r="E29" s="488"/>
      <c r="F29" s="488"/>
      <c r="G29" s="488"/>
      <c r="H29" s="489"/>
    </row>
    <row r="30" s="2" customFormat="true" ht="14.25" hidden="false" customHeight="true" outlineLevel="0" collapsed="false">
      <c r="A30" s="488"/>
      <c r="B30" s="488"/>
      <c r="C30" s="488"/>
      <c r="D30" s="488"/>
      <c r="E30" s="488"/>
      <c r="F30" s="488"/>
      <c r="G30" s="488"/>
      <c r="H30" s="489"/>
    </row>
    <row r="31" s="2" customFormat="true" ht="14.25" hidden="false" customHeight="true" outlineLevel="0" collapsed="false">
      <c r="A31" s="490" t="s">
        <v>3938</v>
      </c>
      <c r="B31" s="490"/>
      <c r="C31" s="490"/>
      <c r="D31" s="490"/>
      <c r="E31" s="490"/>
      <c r="F31" s="490"/>
      <c r="G31" s="490"/>
      <c r="H31" s="491"/>
    </row>
    <row r="32" s="2" customFormat="true" ht="14.25" hidden="false" customHeight="true" outlineLevel="0" collapsed="false">
      <c r="A32" s="490"/>
      <c r="B32" s="490"/>
      <c r="C32" s="490"/>
      <c r="D32" s="490"/>
      <c r="E32" s="490"/>
      <c r="F32" s="490"/>
      <c r="G32" s="490"/>
      <c r="H32" s="491"/>
    </row>
    <row r="33" s="2" customFormat="true" ht="14.25" hidden="false" customHeight="false" outlineLevel="0" collapsed="false"/>
    <row r="34" s="2" customFormat="true" ht="14.25" hidden="false" customHeight="false" outlineLevel="0" collapsed="false"/>
    <row r="35" s="2" customFormat="true" ht="15" hidden="false" customHeight="true" outlineLevel="0" collapsed="false"/>
    <row r="36" s="2" customFormat="true" ht="14.25" hidden="false" customHeight="false" outlineLevel="0" collapsed="false"/>
    <row r="37" s="2" customFormat="true" ht="14.25" hidden="false" customHeight="false" outlineLevel="0" collapsed="false"/>
    <row r="38" s="2" customFormat="true" ht="14.25" hidden="false" customHeight="false" outlineLevel="0" collapsed="false"/>
    <row r="39" s="2" customFormat="true" ht="14.25" hidden="false" customHeight="false" outlineLevel="0" collapsed="false"/>
    <row r="40" s="2" customFormat="true" ht="14.25" hidden="false" customHeight="false" outlineLevel="0" collapsed="false"/>
    <row r="41" s="2" customFormat="true" ht="14.25" hidden="false" customHeight="false" outlineLevel="0" collapsed="false"/>
    <row r="42" s="2" customFormat="true" ht="14.25" hidden="false" customHeight="false" outlineLevel="0" collapsed="false"/>
    <row r="43" s="2" customFormat="true" ht="15" hidden="false" customHeight="true" outlineLevel="0" collapsed="false"/>
    <row r="44" s="2" customFormat="true" ht="15" hidden="false" customHeight="true" outlineLevel="0" collapsed="false"/>
    <row r="45" s="2" customFormat="true" ht="14.25" hidden="false" customHeight="false" outlineLevel="0" collapsed="false"/>
    <row r="46" s="2" customFormat="true" ht="14.25" hidden="false" customHeight="false" outlineLevel="0" collapsed="false"/>
    <row r="47" s="2" customFormat="true" ht="14.25" hidden="false" customHeight="false" outlineLevel="0" collapsed="false"/>
    <row r="48" s="2" customFormat="true" ht="14.25" hidden="false" customHeight="false" outlineLevel="0" collapsed="false"/>
    <row r="49" s="2" customFormat="true" ht="14.25" hidden="false" customHeight="false" outlineLevel="0" collapsed="false"/>
    <row r="50" s="2" customFormat="true" ht="14.25" hidden="false" customHeight="false" outlineLevel="0" collapsed="false"/>
    <row r="51" s="2" customFormat="true" ht="14.25" hidden="false" customHeight="false" outlineLevel="0" collapsed="false"/>
    <row r="52" s="2" customFormat="true" ht="14.25" hidden="false" customHeight="false" outlineLevel="0" collapsed="false"/>
    <row r="53" s="2" customFormat="true" ht="14.25" hidden="false" customHeight="false" outlineLevel="0" collapsed="false"/>
    <row r="54" s="2" customFormat="true" ht="14.25" hidden="false" customHeight="false" outlineLevel="0" collapsed="false"/>
    <row r="55" s="2" customFormat="true" ht="14.25" hidden="false" customHeight="false" outlineLevel="0" collapsed="false"/>
  </sheetData>
  <mergeCells count="3">
    <mergeCell ref="A21:G25"/>
    <mergeCell ref="A26:G30"/>
    <mergeCell ref="A31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ColWidth="10.6875" defaultRowHeight="15" zeroHeight="false" outlineLevelRow="0" outlineLevelCol="0"/>
  <cols>
    <col collapsed="false" customWidth="true" hidden="false" outlineLevel="0" max="3" min="1" style="0" width="19.29"/>
    <col collapsed="false" customWidth="true" hidden="false" outlineLevel="0" max="9" min="4" style="0" width="4.86"/>
  </cols>
  <sheetData>
    <row r="1" customFormat="false" ht="15" hidden="false" customHeight="false" outlineLevel="0" collapsed="false">
      <c r="A1" s="492" t="s">
        <v>3939</v>
      </c>
      <c r="B1" s="492"/>
      <c r="C1" s="492"/>
      <c r="D1" s="492"/>
      <c r="E1" s="492"/>
      <c r="F1" s="492"/>
      <c r="G1" s="492"/>
      <c r="H1" s="492"/>
      <c r="I1" s="492"/>
    </row>
    <row r="2" customFormat="false" ht="15" hidden="false" customHeight="false" outlineLevel="0" collapsed="false">
      <c r="A2" s="492"/>
      <c r="B2" s="492"/>
      <c r="C2" s="492"/>
      <c r="D2" s="492"/>
      <c r="E2" s="492"/>
      <c r="F2" s="492"/>
      <c r="G2" s="492"/>
      <c r="H2" s="492"/>
      <c r="I2" s="49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</row>
    <row r="5" customFormat="false" ht="23.25" hidden="false" customHeight="false" outlineLevel="0" collapsed="false">
      <c r="A5" s="194" t="s">
        <v>3940</v>
      </c>
      <c r="B5" s="2"/>
      <c r="C5" s="2"/>
      <c r="D5" s="2"/>
      <c r="E5" s="2"/>
      <c r="F5" s="2"/>
      <c r="G5" s="2"/>
      <c r="H5" s="2"/>
      <c r="I5" s="2"/>
    </row>
    <row r="6" customFormat="false" ht="15.75" hidden="false" customHeight="false" outlineLevel="0" collapsed="false">
      <c r="A6" s="493" t="s">
        <v>3941</v>
      </c>
      <c r="B6" s="494"/>
      <c r="C6" s="494"/>
      <c r="D6" s="494"/>
      <c r="E6" s="2"/>
      <c r="F6" s="2"/>
      <c r="G6" s="2"/>
      <c r="H6" s="2"/>
      <c r="I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38.25" hidden="false" customHeight="true" outlineLevel="0" collapsed="false">
      <c r="A8" s="2"/>
      <c r="B8" s="2"/>
      <c r="C8" s="2"/>
      <c r="D8" s="495" t="s">
        <v>3942</v>
      </c>
      <c r="E8" s="495"/>
      <c r="F8" s="496" t="s">
        <v>3943</v>
      </c>
      <c r="G8" s="496"/>
      <c r="H8" s="495" t="s">
        <v>3944</v>
      </c>
      <c r="I8" s="495"/>
    </row>
    <row r="9" customFormat="false" ht="15" hidden="false" customHeight="true" outlineLevel="0" collapsed="false">
      <c r="A9" s="496" t="s">
        <v>3945</v>
      </c>
      <c r="B9" s="496"/>
      <c r="C9" s="496"/>
      <c r="D9" s="496"/>
      <c r="E9" s="496"/>
      <c r="F9" s="496"/>
      <c r="G9" s="496"/>
      <c r="H9" s="496"/>
      <c r="I9" s="496"/>
    </row>
    <row r="10" customFormat="false" ht="15" hidden="false" customHeight="false" outlineLevel="0" collapsed="false">
      <c r="A10" s="497" t="s">
        <v>3946</v>
      </c>
      <c r="B10" s="497"/>
      <c r="C10" s="497"/>
      <c r="D10" s="498" t="n">
        <v>5</v>
      </c>
      <c r="E10" s="498"/>
      <c r="F10" s="498" t="n">
        <v>150</v>
      </c>
      <c r="G10" s="498"/>
      <c r="H10" s="498" t="n">
        <v>400</v>
      </c>
      <c r="I10" s="498"/>
    </row>
    <row r="11" customFormat="false" ht="15" hidden="false" customHeight="false" outlineLevel="0" collapsed="false">
      <c r="A11" s="497" t="s">
        <v>3947</v>
      </c>
      <c r="B11" s="497"/>
      <c r="C11" s="497"/>
      <c r="D11" s="498" t="n">
        <v>10</v>
      </c>
      <c r="E11" s="498"/>
      <c r="F11" s="498" t="n">
        <v>250</v>
      </c>
      <c r="G11" s="498"/>
      <c r="H11" s="498" t="n">
        <v>600</v>
      </c>
      <c r="I11" s="498"/>
    </row>
    <row r="12" customFormat="false" ht="15" hidden="false" customHeight="false" outlineLevel="0" collapsed="false">
      <c r="A12" s="497" t="s">
        <v>3948</v>
      </c>
      <c r="B12" s="497"/>
      <c r="C12" s="497"/>
      <c r="D12" s="498" t="n">
        <v>15</v>
      </c>
      <c r="E12" s="498"/>
      <c r="F12" s="498" t="n">
        <v>250</v>
      </c>
      <c r="G12" s="498"/>
      <c r="H12" s="498" t="n">
        <v>800</v>
      </c>
      <c r="I12" s="498"/>
    </row>
    <row r="13" customFormat="false" ht="15" hidden="false" customHeight="false" outlineLevel="0" collapsed="false">
      <c r="A13" s="497" t="s">
        <v>3949</v>
      </c>
      <c r="B13" s="497"/>
      <c r="C13" s="497"/>
      <c r="D13" s="498" t="n">
        <v>20</v>
      </c>
      <c r="E13" s="498"/>
      <c r="F13" s="498" t="n">
        <v>400</v>
      </c>
      <c r="G13" s="498"/>
      <c r="H13" s="498" t="n">
        <v>800</v>
      </c>
      <c r="I13" s="498"/>
    </row>
    <row r="14" customFormat="false" ht="15" hidden="false" customHeight="false" outlineLevel="0" collapsed="false">
      <c r="A14" s="41" t="s">
        <v>3950</v>
      </c>
      <c r="B14" s="41"/>
      <c r="C14" s="41"/>
      <c r="D14" s="41"/>
      <c r="E14" s="41"/>
      <c r="F14" s="41"/>
      <c r="G14" s="41"/>
      <c r="H14" s="41"/>
      <c r="I14" s="41"/>
    </row>
    <row r="15" customFormat="false" ht="45" hidden="false" customHeight="true" outlineLevel="0" collapsed="false">
      <c r="A15" s="499" t="s">
        <v>3951</v>
      </c>
      <c r="B15" s="499"/>
      <c r="C15" s="499"/>
      <c r="D15" s="500" t="s">
        <v>3952</v>
      </c>
      <c r="E15" s="500"/>
      <c r="F15" s="501" t="n">
        <v>700</v>
      </c>
      <c r="G15" s="501"/>
      <c r="H15" s="501" t="n">
        <v>1100</v>
      </c>
      <c r="I15" s="501"/>
    </row>
    <row r="16" customFormat="false" ht="30.75" hidden="false" customHeight="true" outlineLevel="0" collapsed="false">
      <c r="A16" s="499" t="s">
        <v>3953</v>
      </c>
      <c r="B16" s="499"/>
      <c r="C16" s="499"/>
      <c r="D16" s="500" t="s">
        <v>3952</v>
      </c>
      <c r="E16" s="500"/>
      <c r="F16" s="501" t="n">
        <v>850</v>
      </c>
      <c r="G16" s="501"/>
      <c r="H16" s="501" t="n">
        <v>1300</v>
      </c>
      <c r="I16" s="501"/>
    </row>
    <row r="17" customFormat="false" ht="15" hidden="false" customHeight="true" outlineLevel="0" collapsed="false">
      <c r="A17" s="499" t="s">
        <v>3954</v>
      </c>
      <c r="B17" s="499"/>
      <c r="C17" s="499"/>
      <c r="D17" s="500" t="s">
        <v>3952</v>
      </c>
      <c r="E17" s="500"/>
      <c r="F17" s="501" t="n">
        <v>1000</v>
      </c>
      <c r="G17" s="501"/>
      <c r="H17" s="501" t="n">
        <v>1500</v>
      </c>
      <c r="I17" s="501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</row>
    <row r="19" customFormat="false" ht="15" hidden="false" customHeight="false" outlineLevel="0" collapsed="false">
      <c r="A19" s="502" t="s">
        <v>3955</v>
      </c>
      <c r="B19" s="2"/>
      <c r="C19" s="2"/>
      <c r="D19" s="2"/>
      <c r="E19" s="2"/>
      <c r="F19" s="2"/>
      <c r="G19" s="2"/>
      <c r="H19" s="2"/>
      <c r="I19" s="2"/>
    </row>
    <row r="20" customFormat="false" ht="15" hidden="false" customHeight="false" outlineLevel="0" collapsed="false">
      <c r="A20" s="502" t="s">
        <v>3956</v>
      </c>
      <c r="B20" s="2"/>
      <c r="C20" s="2"/>
      <c r="D20" s="2"/>
      <c r="E20" s="2"/>
      <c r="F20" s="2"/>
      <c r="G20" s="2"/>
      <c r="H20" s="2"/>
      <c r="I20" s="2"/>
    </row>
    <row r="21" customFormat="false" ht="15" hidden="false" customHeight="false" outlineLevel="0" collapsed="false">
      <c r="A21" s="502" t="s">
        <v>3957</v>
      </c>
      <c r="B21" s="2"/>
      <c r="C21" s="2"/>
      <c r="D21" s="2"/>
      <c r="E21" s="2"/>
      <c r="F21" s="2"/>
      <c r="G21" s="2"/>
      <c r="H21" s="2"/>
      <c r="I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false" outlineLevel="0" collapsed="false">
      <c r="A23" s="2"/>
      <c r="B23" s="2"/>
      <c r="C23" s="503"/>
      <c r="D23" s="503"/>
      <c r="E23" s="2"/>
      <c r="F23" s="2"/>
      <c r="G23" s="2"/>
      <c r="H23" s="2"/>
      <c r="I23" s="2"/>
    </row>
    <row r="24" customFormat="false" ht="23.25" hidden="false" customHeight="false" outlineLevel="0" collapsed="false">
      <c r="A24" s="194" t="s">
        <v>3958</v>
      </c>
      <c r="B24" s="2"/>
      <c r="C24" s="504"/>
      <c r="D24" s="504"/>
      <c r="E24" s="2"/>
      <c r="F24" s="2"/>
      <c r="G24" s="2"/>
      <c r="H24" s="2"/>
      <c r="I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26" customFormat="false" ht="15" hidden="false" customHeight="true" outlineLevel="0" collapsed="false">
      <c r="A26" s="505" t="s">
        <v>3959</v>
      </c>
      <c r="B26" s="505"/>
      <c r="C26" s="505"/>
      <c r="D26" s="505"/>
      <c r="E26" s="505"/>
      <c r="F26" s="505"/>
      <c r="G26" s="505"/>
      <c r="H26" s="505"/>
      <c r="I26" s="505"/>
    </row>
    <row r="27" customFormat="false" ht="15" hidden="false" customHeight="false" outlineLevel="0" collapsed="false">
      <c r="A27" s="505"/>
      <c r="B27" s="505"/>
      <c r="C27" s="505"/>
      <c r="D27" s="505"/>
      <c r="E27" s="505"/>
      <c r="F27" s="505"/>
      <c r="G27" s="505"/>
      <c r="H27" s="505"/>
      <c r="I27" s="505"/>
    </row>
    <row r="28" customFormat="false" ht="15" hidden="false" customHeight="false" outlineLevel="0" collapsed="false">
      <c r="A28" s="1" t="s">
        <v>3960</v>
      </c>
      <c r="B28" s="2"/>
      <c r="C28" s="2"/>
      <c r="D28" s="2"/>
      <c r="E28" s="2"/>
      <c r="F28" s="2"/>
      <c r="G28" s="2"/>
      <c r="H28" s="2"/>
      <c r="I28" s="2"/>
    </row>
    <row r="29" customFormat="false" ht="15" hidden="false" customHeight="false" outlineLevel="0" collapsed="false">
      <c r="A29" s="1"/>
      <c r="B29" s="2"/>
      <c r="C29" s="2"/>
      <c r="D29" s="2"/>
      <c r="E29" s="2"/>
      <c r="F29" s="2"/>
      <c r="G29" s="2"/>
      <c r="H29" s="2"/>
      <c r="I29" s="2"/>
    </row>
    <row r="30" customFormat="false" ht="15" hidden="false" customHeight="false" outlineLevel="0" collapsed="false">
      <c r="A30" s="1"/>
      <c r="B30" s="2"/>
      <c r="C30" s="2"/>
      <c r="D30" s="2"/>
      <c r="E30" s="2"/>
      <c r="F30" s="2"/>
      <c r="G30" s="2"/>
      <c r="H30" s="2"/>
      <c r="I30" s="2"/>
    </row>
    <row r="31" customFormat="false" ht="15" hidden="false" customHeight="false" outlineLevel="0" collapsed="false">
      <c r="A31" s="506" t="s">
        <v>3961</v>
      </c>
      <c r="B31" s="2"/>
      <c r="C31" s="2"/>
      <c r="D31" s="2"/>
      <c r="E31" s="2"/>
      <c r="F31" s="2"/>
      <c r="G31" s="2"/>
      <c r="H31" s="2"/>
      <c r="I31" s="2"/>
    </row>
  </sheetData>
  <mergeCells count="35">
    <mergeCell ref="A1:I2"/>
    <mergeCell ref="D8:E8"/>
    <mergeCell ref="F8:G8"/>
    <mergeCell ref="H8:I8"/>
    <mergeCell ref="A9:I9"/>
    <mergeCell ref="A10:C10"/>
    <mergeCell ref="D10:E10"/>
    <mergeCell ref="F10:G10"/>
    <mergeCell ref="H10:I10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A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26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2020-12-07T09:16:18Z</dcterms:created>
  <dc:creator>AZADE</dc:creator>
  <dc:description/>
  <dc:language>en-US</dc:language>
  <cp:lastModifiedBy/>
  <cp:lastPrinted>2021-02-18T16:37:54Z</cp:lastPrinted>
  <dcterms:modified xsi:type="dcterms:W3CDTF">2021-03-26T07:29:08Z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