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na.R\Documents\ml\"/>
    </mc:Choice>
  </mc:AlternateContent>
  <xr:revisionPtr revIDLastSave="0" documentId="8_{32B3EC49-FD65-4E65-A5AE-9BFB90031070}" xr6:coauthVersionLast="28" xr6:coauthVersionMax="28" xr10:uidLastSave="{00000000-0000-0000-0000-000000000000}"/>
  <bookViews>
    <workbookView xWindow="0" yWindow="0" windowWidth="16410" windowHeight="753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6" i="1" l="1"/>
  <c r="E7" i="1"/>
  <c r="F7" i="1" s="1"/>
  <c r="G7" i="1" s="1"/>
  <c r="E8" i="1"/>
  <c r="F8" i="1" s="1"/>
  <c r="G8" i="1" s="1"/>
  <c r="E9" i="1"/>
  <c r="E10" i="1"/>
  <c r="E11" i="1"/>
  <c r="F11" i="1" s="1"/>
  <c r="G11" i="1" s="1"/>
  <c r="E12" i="1"/>
  <c r="F12" i="1" s="1"/>
  <c r="G12" i="1" s="1"/>
  <c r="E13" i="1"/>
  <c r="E14" i="1"/>
  <c r="E15" i="1"/>
  <c r="F15" i="1" s="1"/>
  <c r="G15" i="1" s="1"/>
  <c r="K43" i="1" s="1"/>
  <c r="E16" i="1"/>
  <c r="F16" i="1" s="1"/>
  <c r="G16" i="1" s="1"/>
  <c r="K44" i="1" s="1"/>
  <c r="E17" i="1"/>
  <c r="E18" i="1"/>
  <c r="E19" i="1"/>
  <c r="F19" i="1" s="1"/>
  <c r="G19" i="1" s="1"/>
  <c r="E20" i="1"/>
  <c r="F20" i="1" s="1"/>
  <c r="G20" i="1" s="1"/>
  <c r="E21" i="1"/>
  <c r="E22" i="1"/>
  <c r="E23" i="1"/>
  <c r="F23" i="1" s="1"/>
  <c r="G23" i="1" s="1"/>
  <c r="E24" i="1"/>
  <c r="F24" i="1" s="1"/>
  <c r="G24" i="1" s="1"/>
  <c r="E25" i="1"/>
  <c r="E26" i="1"/>
  <c r="E27" i="1"/>
  <c r="F27" i="1" s="1"/>
  <c r="G27" i="1" s="1"/>
  <c r="E28" i="1"/>
  <c r="F28" i="1" s="1"/>
  <c r="G28" i="1" s="1"/>
  <c r="E29" i="1"/>
  <c r="E30" i="1"/>
  <c r="E31" i="1"/>
  <c r="F31" i="1" s="1"/>
  <c r="G31" i="1" s="1"/>
  <c r="E32" i="1"/>
  <c r="F32" i="1" s="1"/>
  <c r="G32" i="1" s="1"/>
  <c r="E33" i="1"/>
  <c r="E34" i="1"/>
  <c r="E35" i="1"/>
  <c r="E36" i="1"/>
  <c r="F36" i="1" s="1"/>
  <c r="G36" i="1" s="1"/>
  <c r="E37" i="1"/>
  <c r="E5" i="1"/>
  <c r="F5" i="1" s="1"/>
  <c r="G5" i="1" s="1"/>
  <c r="F14" i="1" l="1"/>
  <c r="G14" i="1" s="1"/>
  <c r="F10" i="1"/>
  <c r="G10" i="1" s="1"/>
  <c r="F6" i="1"/>
  <c r="G6" i="1" s="1"/>
  <c r="F35" i="1"/>
  <c r="G35" i="1" s="1"/>
  <c r="F34" i="1"/>
  <c r="G34" i="1" s="1"/>
  <c r="F30" i="1"/>
  <c r="G30" i="1" s="1"/>
  <c r="F26" i="1"/>
  <c r="G26" i="1" s="1"/>
  <c r="F22" i="1"/>
  <c r="G22" i="1" s="1"/>
  <c r="K50" i="1" s="1"/>
  <c r="F18" i="1"/>
  <c r="G18" i="1" s="1"/>
  <c r="K46" i="1" s="1"/>
  <c r="F33" i="1"/>
  <c r="G33" i="1" s="1"/>
  <c r="F29" i="1"/>
  <c r="G29" i="1" s="1"/>
  <c r="F25" i="1"/>
  <c r="G25" i="1" s="1"/>
  <c r="K53" i="1" s="1"/>
  <c r="F21" i="1"/>
  <c r="G21" i="1" s="1"/>
  <c r="F17" i="1"/>
  <c r="G17" i="1" s="1"/>
  <c r="K45" i="1" s="1"/>
  <c r="F13" i="1"/>
  <c r="G13" i="1" s="1"/>
  <c r="F9" i="1"/>
  <c r="G9" i="1" s="1"/>
  <c r="H15" i="1"/>
  <c r="H27" i="1"/>
  <c r="K51" i="1"/>
  <c r="K47" i="1"/>
  <c r="K54" i="1"/>
  <c r="K49" i="1"/>
  <c r="H9" i="1" s="1"/>
  <c r="H16" i="1"/>
  <c r="H4" i="1"/>
  <c r="K52" i="1"/>
  <c r="K48" i="1"/>
  <c r="H32" i="1" s="1"/>
  <c r="H3" i="1"/>
  <c r="H36" i="1"/>
  <c r="H28" i="1"/>
  <c r="H13" i="1" l="1"/>
  <c r="I13" i="1" s="1"/>
  <c r="H37" i="1"/>
  <c r="I37" i="1" s="1"/>
  <c r="H25" i="1"/>
  <c r="H5" i="1"/>
  <c r="H17" i="1"/>
  <c r="H29" i="1"/>
  <c r="I25" i="1"/>
  <c r="K25" i="1"/>
  <c r="I16" i="1"/>
  <c r="K16" i="1"/>
  <c r="I27" i="1"/>
  <c r="K27" i="1"/>
  <c r="I15" i="1"/>
  <c r="K15" i="1"/>
  <c r="I32" i="1"/>
  <c r="K32" i="1"/>
  <c r="H33" i="1"/>
  <c r="K13" i="1"/>
  <c r="I36" i="1"/>
  <c r="K36" i="1"/>
  <c r="I9" i="1"/>
  <c r="K9" i="1"/>
  <c r="I28" i="1"/>
  <c r="K28" i="1"/>
  <c r="H21" i="1"/>
  <c r="I3" i="1"/>
  <c r="K3" i="1"/>
  <c r="I4" i="1"/>
  <c r="K4" i="1"/>
  <c r="H24" i="1"/>
  <c r="H12" i="1"/>
  <c r="H19" i="1"/>
  <c r="H7" i="1"/>
  <c r="H31" i="1"/>
  <c r="H6" i="1"/>
  <c r="H30" i="1"/>
  <c r="H18" i="1"/>
  <c r="H35" i="1"/>
  <c r="H11" i="1"/>
  <c r="H23" i="1"/>
  <c r="H10" i="1"/>
  <c r="H22" i="1"/>
  <c r="H34" i="1"/>
  <c r="H20" i="1"/>
  <c r="H8" i="1"/>
  <c r="H14" i="1"/>
  <c r="H38" i="1"/>
  <c r="H26" i="1"/>
  <c r="K37" i="1" l="1"/>
  <c r="L37" i="1" s="1"/>
  <c r="I26" i="1"/>
  <c r="K26" i="1"/>
  <c r="I20" i="1"/>
  <c r="K20" i="1"/>
  <c r="I23" i="1"/>
  <c r="K23" i="1"/>
  <c r="I30" i="1"/>
  <c r="K30" i="1"/>
  <c r="I19" i="1"/>
  <c r="K19" i="1"/>
  <c r="M28" i="1"/>
  <c r="L28" i="1"/>
  <c r="M36" i="1"/>
  <c r="L36" i="1"/>
  <c r="I33" i="1"/>
  <c r="K33" i="1"/>
  <c r="I38" i="1"/>
  <c r="K38" i="1"/>
  <c r="I34" i="1"/>
  <c r="K34" i="1"/>
  <c r="I11" i="1"/>
  <c r="K11" i="1"/>
  <c r="I6" i="1"/>
  <c r="K6" i="1"/>
  <c r="I12" i="1"/>
  <c r="K12" i="1"/>
  <c r="L3" i="1"/>
  <c r="M3" i="1"/>
  <c r="M32" i="1"/>
  <c r="L32" i="1"/>
  <c r="L27" i="1"/>
  <c r="M27" i="1"/>
  <c r="M37" i="1"/>
  <c r="I29" i="1"/>
  <c r="K29" i="1"/>
  <c r="I14" i="1"/>
  <c r="K14" i="1"/>
  <c r="I22" i="1"/>
  <c r="K22" i="1"/>
  <c r="I35" i="1"/>
  <c r="K35" i="1"/>
  <c r="I31" i="1"/>
  <c r="K31" i="1"/>
  <c r="I24" i="1"/>
  <c r="K24" i="1"/>
  <c r="M9" i="1"/>
  <c r="L9" i="1"/>
  <c r="M13" i="1"/>
  <c r="L13" i="1"/>
  <c r="I17" i="1"/>
  <c r="K17" i="1"/>
  <c r="I8" i="1"/>
  <c r="K8" i="1"/>
  <c r="I10" i="1"/>
  <c r="K10" i="1"/>
  <c r="I18" i="1"/>
  <c r="K18" i="1"/>
  <c r="I7" i="1"/>
  <c r="K7" i="1"/>
  <c r="M4" i="1"/>
  <c r="L4" i="1"/>
  <c r="I21" i="1"/>
  <c r="K21" i="1"/>
  <c r="L15" i="1"/>
  <c r="M15" i="1"/>
  <c r="M16" i="1"/>
  <c r="L16" i="1"/>
  <c r="M25" i="1"/>
  <c r="L25" i="1"/>
  <c r="I5" i="1"/>
  <c r="K5" i="1"/>
  <c r="M21" i="1" l="1"/>
  <c r="L21" i="1"/>
  <c r="L7" i="1"/>
  <c r="M7" i="1"/>
  <c r="M10" i="1"/>
  <c r="L10" i="1"/>
  <c r="M17" i="1"/>
  <c r="L17" i="1"/>
  <c r="L31" i="1"/>
  <c r="M31" i="1"/>
  <c r="M22" i="1"/>
  <c r="L22" i="1"/>
  <c r="M29" i="1"/>
  <c r="L29" i="1"/>
  <c r="M6" i="1"/>
  <c r="L6" i="1"/>
  <c r="M34" i="1"/>
  <c r="L34" i="1"/>
  <c r="M33" i="1"/>
  <c r="L33" i="1"/>
  <c r="M30" i="1"/>
  <c r="L30" i="1"/>
  <c r="M20" i="1"/>
  <c r="L20" i="1"/>
  <c r="M5" i="1"/>
  <c r="L5" i="1"/>
  <c r="M18" i="1"/>
  <c r="L18" i="1"/>
  <c r="M8" i="1"/>
  <c r="L8" i="1"/>
  <c r="M24" i="1"/>
  <c r="L24" i="1"/>
  <c r="M35" i="1"/>
  <c r="L35" i="1"/>
  <c r="M14" i="1"/>
  <c r="L14" i="1"/>
  <c r="M12" i="1"/>
  <c r="L12" i="1"/>
  <c r="L11" i="1"/>
  <c r="M11" i="1"/>
  <c r="M38" i="1"/>
  <c r="L38" i="1"/>
  <c r="M19" i="1"/>
  <c r="L19" i="1"/>
  <c r="M23" i="1"/>
  <c r="L23" i="1"/>
  <c r="M26" i="1"/>
  <c r="L26" i="1"/>
</calcChain>
</file>

<file path=xl/sharedStrings.xml><?xml version="1.0" encoding="utf-8"?>
<sst xmlns="http://schemas.openxmlformats.org/spreadsheetml/2006/main" count="46" uniqueCount="43">
  <si>
    <t>Sales of shampoo over a three year period</t>
  </si>
  <si>
    <t>Month</t>
  </si>
  <si>
    <t>Cleansed Sales</t>
  </si>
  <si>
    <t xml:space="preserve">Formulas Used </t>
  </si>
  <si>
    <t>1 Sigma Method (Capping outliers outside the mean ± std dev)</t>
  </si>
  <si>
    <t>Rolling Means</t>
  </si>
  <si>
    <t>Centered Rolling Means</t>
  </si>
  <si>
    <t>S*I</t>
  </si>
  <si>
    <t>Sales/Centered Means</t>
  </si>
  <si>
    <t>Seasonality</t>
  </si>
  <si>
    <t>Months</t>
  </si>
  <si>
    <t>De-seasonalized</t>
  </si>
  <si>
    <t>Range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</si>
  <si>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</si>
  <si>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</si>
  <si>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</si>
  <si>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</si>
  <si>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</si>
  <si>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</si>
  <si>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</si>
  <si>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</si>
  <si>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</si>
  <si>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</si>
  <si>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</si>
  <si>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</si>
  <si>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</si>
  <si>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</si>
  <si>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</si>
  <si>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</si>
  <si>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</si>
  <si>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</si>
  <si>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</si>
  <si>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</si>
  <si>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</si>
  <si>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</si>
  <si>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</si>
  <si>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</si>
  <si>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Trend</t>
  </si>
  <si>
    <t>Forecast</t>
  </si>
  <si>
    <t>S*T</t>
  </si>
  <si>
    <t>T</t>
  </si>
  <si>
    <t>Forecast Bais</t>
  </si>
  <si>
    <t>Forecast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</si>
</sst>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3" xfId="5" applyAlignment="1">
      <alignment horizontal="center" vertical="center"/>
    </xf>
    <xf numFmtId="0" fontId="5" fillId="0" borderId="3" xfId="5" applyAlignment="1">
      <alignment horizontal="center"/>
    </xf>
    <xf numFmtId="0" fontId="5" fillId="0" borderId="3" xfId="5"/>
    <xf numFmtId="0" fontId="6" fillId="2" borderId="0" xfId="7" applyAlignment="1">
      <alignment horizontal="center" vertical="center"/>
    </xf>
    <xf numFmtId="0" fontId="6" fillId="2" borderId="0" xfId="7" applyAlignment="1">
      <alignment horizontal="center"/>
    </xf>
    <xf numFmtId="0" fontId="6" fillId="2" borderId="0" xfId="7"/>
    <xf numFmtId="0" fontId="18" fillId="2" borderId="0" xfId="7" applyFont="1" applyAlignment="1">
      <alignment horizontal="center"/>
    </xf>
    <xf numFmtId="0" fontId="1" fillId="23" borderId="0" xfId="33"/>
    <xf numFmtId="0" fontId="1" fillId="23" borderId="11" xfId="33" applyBorder="1" applyAlignment="1">
      <alignment horizontal="centerContinuous"/>
    </xf>
    <xf numFmtId="0" fontId="1" fillId="23" borderId="0" xfId="33" applyBorder="1" applyAlignment="1"/>
    <xf numFmtId="0" fontId="1" fillId="23" borderId="10" xfId="33" applyBorder="1" applyAlignment="1"/>
    <xf numFmtId="0" fontId="1" fillId="23" borderId="11" xfId="33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11" fillId="6" borderId="4" xfId="12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 Years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7.407407407407407E-2"/>
          <c:w val="0.89019685039370078"/>
          <c:h val="0.8416746864975212"/>
        </c:manualLayout>
      </c:layout>
      <c:lineChart>
        <c:grouping val="standard"/>
        <c:varyColors val="0"/>
        <c:ser>
          <c:idx val="1"/>
          <c:order val="1"/>
          <c:tx>
            <c:v>Year 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output!$C$3:$C$14</c:f>
              <c:numCache>
                <c:formatCode>General</c:formatCode>
                <c:ptCount val="12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0F2-8F84-C35CCC5EB5FE}"/>
            </c:ext>
          </c:extLst>
        </c:ser>
        <c:ser>
          <c:idx val="2"/>
          <c:order val="2"/>
          <c:tx>
            <c:v>Year 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output!$C$15:$C$26</c:f>
              <c:numCache>
                <c:formatCode>General</c:formatCode>
                <c:ptCount val="12"/>
                <c:pt idx="0">
                  <c:v>194.3</c:v>
                </c:pt>
                <c:pt idx="1">
                  <c:v>149.5</c:v>
                </c:pt>
                <c:pt idx="2">
                  <c:v>210.1</c:v>
                </c:pt>
                <c:pt idx="3">
                  <c:v>273.3</c:v>
                </c:pt>
                <c:pt idx="4">
                  <c:v>191.4</c:v>
                </c:pt>
                <c:pt idx="5">
                  <c:v>287</c:v>
                </c:pt>
                <c:pt idx="6">
                  <c:v>226</c:v>
                </c:pt>
                <c:pt idx="7">
                  <c:v>303.60000000000002</c:v>
                </c:pt>
                <c:pt idx="8">
                  <c:v>289.89999999999998</c:v>
                </c:pt>
                <c:pt idx="9">
                  <c:v>421.6</c:v>
                </c:pt>
                <c:pt idx="10">
                  <c:v>264.5</c:v>
                </c:pt>
                <c:pt idx="11">
                  <c:v>342.3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0F2-8F84-C35CCC5EB5FE}"/>
            </c:ext>
          </c:extLst>
        </c:ser>
        <c:ser>
          <c:idx val="3"/>
          <c:order val="3"/>
          <c:tx>
            <c:v>Year 3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output!$C$27:$C$38</c:f>
              <c:numCache>
                <c:formatCode>General</c:formatCode>
                <c:ptCount val="12"/>
                <c:pt idx="0">
                  <c:v>339.7</c:v>
                </c:pt>
                <c:pt idx="1">
                  <c:v>440.4</c:v>
                </c:pt>
                <c:pt idx="2">
                  <c:v>315.89999999999998</c:v>
                </c:pt>
                <c:pt idx="3">
                  <c:v>439.3</c:v>
                </c:pt>
                <c:pt idx="4">
                  <c:v>401.3</c:v>
                </c:pt>
                <c:pt idx="5">
                  <c:v>437.4</c:v>
                </c:pt>
                <c:pt idx="6">
                  <c:v>575.5</c:v>
                </c:pt>
                <c:pt idx="7">
                  <c:v>407.6</c:v>
                </c:pt>
                <c:pt idx="8">
                  <c:v>682</c:v>
                </c:pt>
                <c:pt idx="9">
                  <c:v>475.3</c:v>
                </c:pt>
                <c:pt idx="10">
                  <c:v>581.29999999999995</c:v>
                </c:pt>
                <c:pt idx="11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0F2-8F84-C35CCC5E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18992"/>
        <c:axId val="441917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output!$M$3:$M$38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0.37718963260069871</c:v>
                      </c:pt>
                      <c:pt idx="1">
                        <c:v>0.59006393644952326</c:v>
                      </c:pt>
                      <c:pt idx="2">
                        <c:v>0.70778555949372657</c:v>
                      </c:pt>
                      <c:pt idx="3">
                        <c:v>0.93018035452943237</c:v>
                      </c:pt>
                      <c:pt idx="4">
                        <c:v>0.76683181183947979</c:v>
                      </c:pt>
                      <c:pt idx="5">
                        <c:v>0.99743752753967041</c:v>
                      </c:pt>
                      <c:pt idx="6">
                        <c:v>0.77159748636933423</c:v>
                      </c:pt>
                      <c:pt idx="7">
                        <c:v>0.90937294852649575</c:v>
                      </c:pt>
                      <c:pt idx="8">
                        <c:v>0.95479668713136734</c:v>
                      </c:pt>
                      <c:pt idx="9">
                        <c:v>0.67604518870757091</c:v>
                      </c:pt>
                      <c:pt idx="10">
                        <c:v>0.78372385679733958</c:v>
                      </c:pt>
                      <c:pt idx="11">
                        <c:v>0.81382153085169318</c:v>
                      </c:pt>
                      <c:pt idx="12">
                        <c:v>0.7679409858672297</c:v>
                      </c:pt>
                      <c:pt idx="13">
                        <c:v>0.67680582165108505</c:v>
                      </c:pt>
                      <c:pt idx="14">
                        <c:v>0.68869385754019463</c:v>
                      </c:pt>
                      <c:pt idx="15">
                        <c:v>0.85522676968548383</c:v>
                      </c:pt>
                      <c:pt idx="16">
                        <c:v>0.59284408021032386</c:v>
                      </c:pt>
                      <c:pt idx="17">
                        <c:v>0.89423921920384619</c:v>
                      </c:pt>
                      <c:pt idx="18">
                        <c:v>0.56072066811807786</c:v>
                      </c:pt>
                      <c:pt idx="19">
                        <c:v>0.81221486480372218</c:v>
                      </c:pt>
                      <c:pt idx="20">
                        <c:v>0.90757953052766938</c:v>
                      </c:pt>
                      <c:pt idx="21">
                        <c:v>0.87420492578195597</c:v>
                      </c:pt>
                      <c:pt idx="22">
                        <c:v>0.36167988837443976</c:v>
                      </c:pt>
                      <c:pt idx="23">
                        <c:v>0.96255653376974259</c:v>
                      </c:pt>
                      <c:pt idx="24">
                        <c:v>0.88594144651101325</c:v>
                      </c:pt>
                      <c:pt idx="25">
                        <c:v>0.77390439929706012</c:v>
                      </c:pt>
                      <c:pt idx="26">
                        <c:v>0.66598510567170344</c:v>
                      </c:pt>
                      <c:pt idx="27">
                        <c:v>0.92656636188473818</c:v>
                      </c:pt>
                      <c:pt idx="28">
                        <c:v>0.9977560688283823</c:v>
                      </c:pt>
                      <c:pt idx="29">
                        <c:v>0.93512823144163959</c:v>
                      </c:pt>
                      <c:pt idx="30">
                        <c:v>0.97335111729809287</c:v>
                      </c:pt>
                      <c:pt idx="31">
                        <c:v>0.73143055165117354</c:v>
                      </c:pt>
                      <c:pt idx="32">
                        <c:v>0.97790108081977445</c:v>
                      </c:pt>
                      <c:pt idx="33">
                        <c:v>0.87325089333610029</c:v>
                      </c:pt>
                      <c:pt idx="34">
                        <c:v>0.68768531912429531</c:v>
                      </c:pt>
                      <c:pt idx="35">
                        <c:v>0.93411920736985565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22-40F2-8F84-C35CCC5EB5FE}"/>
                  </c:ext>
                </c:extLst>
              </c15:ser>
            </c15:filteredLineSeries>
          </c:ext>
        </c:extLst>
      </c:lineChart>
      <c:catAx>
        <c:axId val="441918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7024"/>
        <c:crosses val="autoZero"/>
        <c:auto val="1"/>
        <c:lblAlgn val="ctr"/>
        <c:lblOffset val="100"/>
        <c:noMultiLvlLbl val="0"/>
      </c:catAx>
      <c:valAx>
        <c:axId val="44191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Non-Cleansed Vs Cleansed For 1st 2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output!$C$3:$C$26</c:f>
              <c:numCache>
                <c:formatCode>General</c:formatCode>
                <c:ptCount val="24"/>
                <c:pt idx="0">
                  <c:v>266</c:v>
                </c:pt>
                <c:pt idx="1">
                  <c:v>145.9</c:v>
                </c:pt>
                <c:pt idx="2">
                  <c:v>183.1</c:v>
                </c:pt>
                <c:pt idx="3">
                  <c:v>119.3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122.9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149.5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E-418A-99D5-8E5589F3C091}"/>
            </c:ext>
          </c:extLst>
        </c:ser>
        <c:ser>
          <c:idx val="1"/>
          <c:order val="1"/>
          <c:tx>
            <c:v>Cleansed Data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output!$D$3:$D$26</c:f>
              <c:numCache>
                <c:formatCode>General</c:formatCode>
                <c:ptCount val="24"/>
                <c:pt idx="0">
                  <c:v>266</c:v>
                </c:pt>
                <c:pt idx="1">
                  <c:v>165.74597572948599</c:v>
                </c:pt>
                <c:pt idx="2">
                  <c:v>183.1</c:v>
                </c:pt>
                <c:pt idx="3">
                  <c:v>165.74597572948599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165.74597572948599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165.74597572948599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E-418A-99D5-8E5589F3C09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848600"/>
        <c:axId val="551848928"/>
      </c:lineChart>
      <c:catAx>
        <c:axId val="551848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48928"/>
        <c:crosses val="autoZero"/>
        <c:auto val="1"/>
        <c:lblAlgn val="ctr"/>
        <c:lblOffset val="100"/>
        <c:noMultiLvlLbl val="0"/>
      </c:catAx>
      <c:valAx>
        <c:axId val="55184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4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Smoothening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output!$D$3:$D$26</c:f>
              <c:numCache>
                <c:formatCode>General</c:formatCode>
                <c:ptCount val="24"/>
                <c:pt idx="0">
                  <c:v>266</c:v>
                </c:pt>
                <c:pt idx="1">
                  <c:v>165.74597572948599</c:v>
                </c:pt>
                <c:pt idx="2">
                  <c:v>183.1</c:v>
                </c:pt>
                <c:pt idx="3">
                  <c:v>165.74597572948599</c:v>
                </c:pt>
                <c:pt idx="4">
                  <c:v>180.3</c:v>
                </c:pt>
                <c:pt idx="5">
                  <c:v>168.5</c:v>
                </c:pt>
                <c:pt idx="6">
                  <c:v>231.8</c:v>
                </c:pt>
                <c:pt idx="7">
                  <c:v>224.5</c:v>
                </c:pt>
                <c:pt idx="8">
                  <c:v>192.8</c:v>
                </c:pt>
                <c:pt idx="9">
                  <c:v>165.74597572948599</c:v>
                </c:pt>
                <c:pt idx="10">
                  <c:v>336.5</c:v>
                </c:pt>
                <c:pt idx="11">
                  <c:v>185.9</c:v>
                </c:pt>
                <c:pt idx="12">
                  <c:v>194.3</c:v>
                </c:pt>
                <c:pt idx="13">
                  <c:v>165.74597572948599</c:v>
                </c:pt>
                <c:pt idx="14">
                  <c:v>210.1</c:v>
                </c:pt>
                <c:pt idx="15">
                  <c:v>273.3</c:v>
                </c:pt>
                <c:pt idx="16">
                  <c:v>191.4</c:v>
                </c:pt>
                <c:pt idx="17">
                  <c:v>287</c:v>
                </c:pt>
                <c:pt idx="18">
                  <c:v>226</c:v>
                </c:pt>
                <c:pt idx="19">
                  <c:v>303.60000000000002</c:v>
                </c:pt>
                <c:pt idx="20">
                  <c:v>289.89999999999998</c:v>
                </c:pt>
                <c:pt idx="21">
                  <c:v>421.6</c:v>
                </c:pt>
                <c:pt idx="22">
                  <c:v>264.5</c:v>
                </c:pt>
                <c:pt idx="23">
                  <c:v>342.3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6-489B-A7DF-0D60AC0A7778}"/>
            </c:ext>
          </c:extLst>
        </c:ser>
        <c:ser>
          <c:idx val="1"/>
          <c:order val="1"/>
          <c:tx>
            <c:v>Smoothened Data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output!$F$3:$F$26</c:f>
              <c:numCache>
                <c:formatCode>General</c:formatCode>
                <c:ptCount val="24"/>
                <c:pt idx="2">
                  <c:v>184.43548786474298</c:v>
                </c:pt>
                <c:pt idx="3">
                  <c:v>174.06724089855726</c:v>
                </c:pt>
                <c:pt idx="4">
                  <c:v>180.49899393237152</c:v>
                </c:pt>
                <c:pt idx="5">
                  <c:v>193.93074696618578</c:v>
                </c:pt>
                <c:pt idx="6">
                  <c:v>202.83749999999998</c:v>
                </c:pt>
                <c:pt idx="7">
                  <c:v>204.05574696618572</c:v>
                </c:pt>
                <c:pt idx="8">
                  <c:v>216.7989939323715</c:v>
                </c:pt>
                <c:pt idx="9">
                  <c:v>225.06149393237149</c:v>
                </c:pt>
                <c:pt idx="10">
                  <c:v>220.4239939323715</c:v>
                </c:pt>
                <c:pt idx="11">
                  <c:v>220.6114939323715</c:v>
                </c:pt>
                <c:pt idx="12">
                  <c:v>204.81149393237149</c:v>
                </c:pt>
                <c:pt idx="13">
                  <c:v>199.93649393237149</c:v>
                </c:pt>
                <c:pt idx="14">
                  <c:v>210.49899393237149</c:v>
                </c:pt>
                <c:pt idx="15">
                  <c:v>225.29324696618573</c:v>
                </c:pt>
                <c:pt idx="16">
                  <c:v>242.4375</c:v>
                </c:pt>
                <c:pt idx="17">
                  <c:v>248.21250000000001</c:v>
                </c:pt>
                <c:pt idx="18">
                  <c:v>264.3125</c:v>
                </c:pt>
                <c:pt idx="19">
                  <c:v>293.45</c:v>
                </c:pt>
                <c:pt idx="20">
                  <c:v>315.08749999999998</c:v>
                </c:pt>
                <c:pt idx="21">
                  <c:v>324.73749999999995</c:v>
                </c:pt>
                <c:pt idx="22">
                  <c:v>335.8</c:v>
                </c:pt>
                <c:pt idx="23">
                  <c:v>344.375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6-489B-A7DF-0D60AC0A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33376"/>
        <c:axId val="441433704"/>
      </c:lineChart>
      <c:catAx>
        <c:axId val="441433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3704"/>
        <c:crosses val="autoZero"/>
        <c:auto val="1"/>
        <c:lblAlgn val="ctr"/>
        <c:lblOffset val="100"/>
        <c:noMultiLvlLbl val="0"/>
      </c:catAx>
      <c:valAx>
        <c:axId val="441433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3 Actuals vs Forecasted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Year 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output!$C$27:$C$38</c:f>
              <c:numCache>
                <c:formatCode>General</c:formatCode>
                <c:ptCount val="12"/>
                <c:pt idx="0">
                  <c:v>339.7</c:v>
                </c:pt>
                <c:pt idx="1">
                  <c:v>440.4</c:v>
                </c:pt>
                <c:pt idx="2">
                  <c:v>315.89999999999998</c:v>
                </c:pt>
                <c:pt idx="3">
                  <c:v>439.3</c:v>
                </c:pt>
                <c:pt idx="4">
                  <c:v>401.3</c:v>
                </c:pt>
                <c:pt idx="5">
                  <c:v>437.4</c:v>
                </c:pt>
                <c:pt idx="6">
                  <c:v>575.5</c:v>
                </c:pt>
                <c:pt idx="7">
                  <c:v>407.6</c:v>
                </c:pt>
                <c:pt idx="8">
                  <c:v>682</c:v>
                </c:pt>
                <c:pt idx="9">
                  <c:v>475.3</c:v>
                </c:pt>
                <c:pt idx="10">
                  <c:v>581.29999999999995</c:v>
                </c:pt>
                <c:pt idx="11">
                  <c:v>646.9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C17-8829-3F88D00B62E7}"/>
            </c:ext>
          </c:extLst>
        </c:ser>
        <c:ser>
          <c:idx val="1"/>
          <c:order val="1"/>
          <c:tx>
            <c:v>Forecasted Year 3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output!$K$27:$K$38</c:f>
              <c:numCache>
                <c:formatCode>General</c:formatCode>
                <c:ptCount val="12"/>
                <c:pt idx="0">
                  <c:v>378.44569062020878</c:v>
                </c:pt>
                <c:pt idx="1">
                  <c:v>340.82749745042526</c:v>
                </c:pt>
                <c:pt idx="2">
                  <c:v>421.41530511830888</c:v>
                </c:pt>
                <c:pt idx="3">
                  <c:v>471.55939722403451</c:v>
                </c:pt>
                <c:pt idx="4">
                  <c:v>400.39951042082981</c:v>
                </c:pt>
                <c:pt idx="5">
                  <c:v>465.77491156742684</c:v>
                </c:pt>
                <c:pt idx="6">
                  <c:v>471.69796067021707</c:v>
                </c:pt>
                <c:pt idx="7">
                  <c:v>517.0689071469817</c:v>
                </c:pt>
                <c:pt idx="8">
                  <c:v>449.30058692112954</c:v>
                </c:pt>
                <c:pt idx="9">
                  <c:v>517.68941139993422</c:v>
                </c:pt>
                <c:pt idx="10">
                  <c:v>602.94826123761652</c:v>
                </c:pt>
                <c:pt idx="11">
                  <c:v>489.72321956656396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C17-8829-3F88D00B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64400"/>
        <c:axId val="664657512"/>
      </c:lineChart>
      <c:catAx>
        <c:axId val="66466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57512"/>
        <c:crosses val="autoZero"/>
        <c:auto val="1"/>
        <c:lblAlgn val="ctr"/>
        <c:lblOffset val="100"/>
        <c:noMultiLvlLbl val="0"/>
      </c:catAx>
      <c:valAx>
        <c:axId val="664657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2286000</xdr:colOff>
      <xdr:row>0</xdr:row>
      <xdr:rowOff>142875</xdr:rowOff>
    </xdr:from>
    <xdr:to>
      <xdr:col>2</xdr:col>
      <xdr:colOff>3381375</xdr:colOff>
      <xdr:row>0</xdr:row>
      <xdr:rowOff>142876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9FD355C-CF22-494E-B459-CCD22522FDA2}"/>
            </a:ext>
          </a:extLst>
        </xdr:cNvPr>
        <xdr:cNvCxnSpPr/>
      </xdr:nvCxnSpPr>
      <xdr:spPr>
        <a:xfrm>
          <a:off x="2895600" y="142875"/>
          <a:ext cx="10953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2505897</xdr:colOff>
      <xdr:row>40</xdr:row>
      <xdr:rowOff>92425</xdr:rowOff>
    </xdr:from>
    <xdr:to>
      <xdr:col>5</xdr:col>
      <xdr:colOff>482129</xdr:colOff>
      <xdr:row>61</xdr:row>
      <xdr:rowOff>70555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5C809-5C13-4037-B8B7-E48ECACC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2389909</xdr:colOff>
      <xdr:row>62</xdr:row>
      <xdr:rowOff>174191</xdr:rowOff>
    </xdr:from>
    <xdr:to>
      <xdr:col>5</xdr:col>
      <xdr:colOff>542703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AEB149-5F4C-4BAF-B953-93AA6D309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2386988</xdr:colOff>
      <xdr:row>79</xdr:row>
      <xdr:rowOff>137712</xdr:rowOff>
    </xdr:from>
    <xdr:to>
      <xdr:col>5</xdr:col>
      <xdr:colOff>527892</xdr:colOff>
      <xdr:row>100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EA382-8E9B-4BBB-938D-3B7302242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2478795</xdr:colOff>
      <xdr:row>101</xdr:row>
      <xdr:rowOff>11477</xdr:rowOff>
    </xdr:from>
    <xdr:to>
      <xdr:col>5</xdr:col>
      <xdr:colOff>550843</xdr:colOff>
      <xdr:row>120</xdr:row>
      <xdr:rowOff>34428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814458-1D26-407F-A59A-0A6EBF818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42:K54" totalsRowShown="0" headerRowDxfId="3" dataDxfId="2">
  <autoFilter ref="J42:K54"/>
  <tableColumns count="2">
    <tableColumn id="1" name="Months" dataDxfId="0"/>
    <tableColumn id="2" name="Seasonality" dataDxfId="1">
      <calculatedColumnFormula>AVERAGE(G3,G15)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zoomScale="60" zoomScaleNormal="87" workbookViewId="0">
      <selection activeCell="F12" sqref="F12"/>
    </sheetView>
  </sheetViews>
  <sheetFormatPr defaultRowHeight="15" x14ac:dyDescent="0.25"/>
  <cols>
    <col min="2" max="2" width="9.140625" style="1"/>
    <col min="3" max="3" width="57.5703125" style="2" customWidth="1"/>
    <col min="4" max="4" width="53.85546875" style="2" customWidth="1"/>
    <col min="5" max="5" width="15.85546875" customWidth="1"/>
    <col min="6" max="6" width="22.5703125" customWidth="1"/>
    <col min="7" max="7" width="23" style="2" customWidth="1"/>
    <col min="8" max="8" width="12.42578125" customWidth="1"/>
    <col min="9" max="9" width="18.42578125" style="2" customWidth="1"/>
    <col min="10" max="11" width="9.140625" style="2"/>
    <col min="12" max="12" width="23.7109375" customWidth="1"/>
    <col min="13" max="13" width="19.140625" customWidth="1"/>
    <col min="20" max="20" width="9.28515625" bestFit="1" customWidth="1"/>
    <col min="21" max="21" width="9.7109375" bestFit="1" customWidth="1"/>
    <col min="22" max="22" width="9.28515625" bestFit="1" customWidth="1"/>
    <col min="23" max="24" width="12.85546875" bestFit="1" customWidth="1"/>
    <col min="25" max="27" width="9.28515625" bestFit="1" customWidth="1"/>
  </cols>
  <sheetData>
    <row r="1" spans="1:27" s="8" customFormat="1" ht="26.25" customHeight="1" x14ac:dyDescent="0.25">
      <c r="B1" s="6" t="s">
        <v>3</v>
      </c>
      <c r="C1" s="6"/>
      <c r="D1" s="9" t="s">
        <v>4</v>
      </c>
      <c r="G1" s="7" t="s">
        <v>8</v>
      </c>
      <c r="I1" s="7"/>
      <c r="J1" s="7" t="s">
        <v>40</v>
      </c>
      <c r="K1" s="7" t="s">
        <v>39</v>
      </c>
    </row>
    <row r="2" spans="1:27" s="5" customFormat="1" ht="15.75" thickBot="1" x14ac:dyDescent="0.3">
      <c r="A2" s="5" t="s">
        <v>12</v>
      </c>
      <c r="B2" s="3" t="s">
        <v>1</v>
      </c>
      <c r="C2" s="4" t="s">
        <v>0</v>
      </c>
      <c r="D2" s="4" t="s">
        <v>2</v>
      </c>
      <c r="E2" s="5" t="s">
        <v>5</v>
      </c>
      <c r="F2" s="5" t="s">
        <v>6</v>
      </c>
      <c r="G2" s="4" t="s">
        <v>7</v>
      </c>
      <c r="H2" s="5" t="s">
        <v>9</v>
      </c>
      <c r="I2" s="4" t="s">
        <v>11</v>
      </c>
      <c r="J2" s="4" t="s">
        <v>37</v>
      </c>
      <c r="K2" s="4" t="s">
        <v>38</v>
      </c>
      <c r="L2" s="5" t="s">
        <v>41</v>
      </c>
      <c r="M2" s="5" t="s">
        <v>42</v>
      </c>
    </row>
    <row r="3" spans="1:27" x14ac:dyDescent="0.25">
      <c r="A3">
        <v>1</v>
      </c>
      <c r="B3" s="1">
        <v>1</v>
      </c>
      <c r="C3" s="2">
        <v>266</v>
      </c>
      <c r="D3" s="2">
        <v>266</v>
      </c>
      <c r="H3">
        <f>VLOOKUP(B3,Table1[],2,FALSE)</f>
        <v>0.94867722640682284</v>
      </c>
      <c r="I3" s="2">
        <f>D3/H3</f>
        <v>280.39041372110557</v>
      </c>
      <c r="J3" s="2">
        <f>$T$25+$T$26*A3</f>
        <v>105.7603571362217</v>
      </c>
      <c r="K3" s="2">
        <f>J3*H3</f>
        <v>100.33244227178584</v>
      </c>
      <c r="L3" s="15">
        <f>(C3-K3)/K3</f>
        <v>1.6511863359156063</v>
      </c>
      <c r="M3" s="16">
        <f>1-(ABS(K3-D3)/D3)</f>
        <v>0.37718963260069871</v>
      </c>
    </row>
    <row r="4" spans="1:27" x14ac:dyDescent="0.25">
      <c r="A4">
        <v>2</v>
      </c>
      <c r="B4" s="1">
        <v>2</v>
      </c>
      <c r="C4" s="2">
        <v>145.9</v>
      </c>
      <c r="D4" s="2">
        <v>165.74597572948599</v>
      </c>
      <c r="H4">
        <f>VLOOKUP(B4,Table1[],2,FALSE)</f>
        <v>0.82899310910968338</v>
      </c>
      <c r="I4" s="2">
        <f t="shared" ref="I4:I38" si="0">D4/H4</f>
        <v>199.93649393237149</v>
      </c>
      <c r="J4" s="2">
        <f t="shared" ref="J4:J38" si="1">$T$25+$T$26*A4</f>
        <v>117.97531464965135</v>
      </c>
      <c r="K4" s="2">
        <f t="shared" ref="K4:K38" si="2">J4*H4</f>
        <v>97.800722889607655</v>
      </c>
      <c r="L4" s="15">
        <f t="shared" ref="L4:L38" si="3">(C4-K4)/K4</f>
        <v>0.49180901417962219</v>
      </c>
      <c r="M4" s="16">
        <f t="shared" ref="M4:M38" si="4">1-(ABS(K4-D4)/D4)</f>
        <v>0.59006393644952326</v>
      </c>
    </row>
    <row r="5" spans="1:27" x14ac:dyDescent="0.25">
      <c r="A5">
        <v>3</v>
      </c>
      <c r="B5" s="1">
        <v>3</v>
      </c>
      <c r="C5" s="2">
        <v>183.1</v>
      </c>
      <c r="D5" s="2">
        <v>183.1</v>
      </c>
      <c r="E5">
        <f>AVERAGE(D3:D6)</f>
        <v>195.14798786474299</v>
      </c>
      <c r="F5">
        <f>AVERAGE(E5,E6)</f>
        <v>184.43548786474298</v>
      </c>
      <c r="G5" s="2">
        <f>D5/F5</f>
        <v>0.99275905152417099</v>
      </c>
      <c r="H5">
        <f>VLOOKUP(B5,Table1[],2,FALSE)</f>
        <v>0.99543179217695565</v>
      </c>
      <c r="I5" s="2">
        <f t="shared" si="0"/>
        <v>183.94027741425674</v>
      </c>
      <c r="J5" s="2">
        <f t="shared" si="1"/>
        <v>130.190272163081</v>
      </c>
      <c r="K5" s="2">
        <f t="shared" si="2"/>
        <v>129.59553594330134</v>
      </c>
      <c r="L5" s="15">
        <f t="shared" si="3"/>
        <v>0.41285730767846129</v>
      </c>
      <c r="M5" s="16">
        <f t="shared" si="4"/>
        <v>0.70778555949372657</v>
      </c>
    </row>
    <row r="6" spans="1:27" x14ac:dyDescent="0.25">
      <c r="A6">
        <v>4</v>
      </c>
      <c r="B6" s="1">
        <v>4</v>
      </c>
      <c r="C6" s="2">
        <v>119.3</v>
      </c>
      <c r="D6" s="2">
        <v>165.74597572948599</v>
      </c>
      <c r="E6">
        <f>AVERAGE(D4:D7)</f>
        <v>173.722987864743</v>
      </c>
      <c r="F6">
        <f t="shared" ref="F6:F36" si="5">AVERAGE(E6,E7)</f>
        <v>174.06724089855726</v>
      </c>
      <c r="G6" s="2">
        <f t="shared" ref="G6:G36" si="6">D6/F6</f>
        <v>0.95219511077376862</v>
      </c>
      <c r="H6">
        <f>VLOOKUP(B6,Table1[],2,FALSE)</f>
        <v>1.0826403694309723</v>
      </c>
      <c r="I6" s="2">
        <f t="shared" si="0"/>
        <v>153.09421337816994</v>
      </c>
      <c r="J6" s="2">
        <f t="shared" si="1"/>
        <v>142.40522967651066</v>
      </c>
      <c r="K6" s="2">
        <f t="shared" si="2"/>
        <v>154.17365046587997</v>
      </c>
      <c r="L6" s="15">
        <f t="shared" si="3"/>
        <v>-0.22619721567530654</v>
      </c>
      <c r="M6" s="16">
        <f t="shared" si="4"/>
        <v>0.93018035452943237</v>
      </c>
    </row>
    <row r="7" spans="1:27" x14ac:dyDescent="0.25">
      <c r="A7">
        <v>5</v>
      </c>
      <c r="B7" s="1">
        <v>5</v>
      </c>
      <c r="C7" s="2">
        <v>180.3</v>
      </c>
      <c r="D7" s="2">
        <v>180.3</v>
      </c>
      <c r="E7">
        <f>AVERAGE(D5:D8)</f>
        <v>174.41149393237151</v>
      </c>
      <c r="F7">
        <f t="shared" si="5"/>
        <v>180.49899393237152</v>
      </c>
      <c r="G7" s="2">
        <f t="shared" si="6"/>
        <v>0.99889753439597528</v>
      </c>
      <c r="H7">
        <f>VLOOKUP(B7,Table1[],2,FALSE)</f>
        <v>0.89418967980432951</v>
      </c>
      <c r="I7" s="2">
        <f t="shared" si="0"/>
        <v>201.63507147549953</v>
      </c>
      <c r="J7" s="2">
        <f t="shared" si="1"/>
        <v>154.62018718994031</v>
      </c>
      <c r="K7" s="2">
        <f t="shared" si="2"/>
        <v>138.25977567465821</v>
      </c>
      <c r="L7" s="15">
        <f t="shared" si="3"/>
        <v>0.30406692127338231</v>
      </c>
      <c r="M7" s="16">
        <f t="shared" si="4"/>
        <v>0.76683181183947979</v>
      </c>
    </row>
    <row r="8" spans="1:27" x14ac:dyDescent="0.25">
      <c r="A8">
        <v>6</v>
      </c>
      <c r="B8" s="1">
        <v>6</v>
      </c>
      <c r="C8" s="2">
        <v>168.5</v>
      </c>
      <c r="D8" s="2">
        <v>168.5</v>
      </c>
      <c r="E8">
        <f>AVERAGE(D6:D9)</f>
        <v>186.58649393237152</v>
      </c>
      <c r="F8">
        <f t="shared" si="5"/>
        <v>193.93074696618578</v>
      </c>
      <c r="G8" s="2">
        <f t="shared" si="6"/>
        <v>0.86886686425943616</v>
      </c>
      <c r="H8">
        <f>VLOOKUP(B8,Table1[],2,FALSE)</f>
        <v>1.0125670877675286</v>
      </c>
      <c r="I8" s="2">
        <f t="shared" si="0"/>
        <v>166.40872692347006</v>
      </c>
      <c r="J8" s="2">
        <f t="shared" si="1"/>
        <v>166.83514470336996</v>
      </c>
      <c r="K8" s="2">
        <f t="shared" si="2"/>
        <v>168.93177660956553</v>
      </c>
      <c r="L8" s="15">
        <f t="shared" si="3"/>
        <v>-2.5559229780874912E-3</v>
      </c>
      <c r="M8" s="16">
        <f t="shared" si="4"/>
        <v>0.99743752753967041</v>
      </c>
    </row>
    <row r="9" spans="1:27" x14ac:dyDescent="0.25">
      <c r="A9">
        <v>7</v>
      </c>
      <c r="B9" s="1">
        <v>7</v>
      </c>
      <c r="C9" s="2">
        <v>231.8</v>
      </c>
      <c r="D9" s="2">
        <v>231.8</v>
      </c>
      <c r="E9">
        <f>AVERAGE(D7:D10)</f>
        <v>201.27500000000001</v>
      </c>
      <c r="F9">
        <f t="shared" si="5"/>
        <v>202.83749999999998</v>
      </c>
      <c r="G9" s="2">
        <f t="shared" si="6"/>
        <v>1.1427867135021879</v>
      </c>
      <c r="H9">
        <f>VLOOKUP(B9,Table1[],2,FALSE)</f>
        <v>0.99891759415946468</v>
      </c>
      <c r="I9" s="2">
        <f t="shared" si="0"/>
        <v>232.05117354554878</v>
      </c>
      <c r="J9" s="2">
        <f t="shared" si="1"/>
        <v>179.05010221679959</v>
      </c>
      <c r="K9" s="2">
        <f t="shared" si="2"/>
        <v>178.85629734041169</v>
      </c>
      <c r="L9" s="15">
        <f t="shared" si="3"/>
        <v>0.29601251645516402</v>
      </c>
      <c r="M9" s="16">
        <f t="shared" si="4"/>
        <v>0.77159748636933423</v>
      </c>
      <c r="S9" s="10" t="s">
        <v>13</v>
      </c>
      <c r="T9" s="10"/>
      <c r="U9" s="10"/>
      <c r="V9" s="10"/>
      <c r="W9" s="10"/>
      <c r="X9" s="10"/>
      <c r="Y9" s="10"/>
      <c r="Z9" s="10"/>
      <c r="AA9" s="10"/>
    </row>
    <row r="10" spans="1:27" ht="15.75" thickBot="1" x14ac:dyDescent="0.3">
      <c r="A10">
        <v>8</v>
      </c>
      <c r="B10" s="1">
        <v>8</v>
      </c>
      <c r="C10" s="2">
        <v>224.5</v>
      </c>
      <c r="D10" s="2">
        <v>224.5</v>
      </c>
      <c r="E10">
        <f>AVERAGE(D8:D11)</f>
        <v>204.39999999999998</v>
      </c>
      <c r="F10">
        <f t="shared" si="5"/>
        <v>204.05574696618572</v>
      </c>
      <c r="G10" s="2">
        <f t="shared" si="6"/>
        <v>1.1001895478944885</v>
      </c>
      <c r="H10">
        <f>VLOOKUP(B10,Table1[],2,FALSE)</f>
        <v>1.0673890319128261</v>
      </c>
      <c r="I10" s="2">
        <f t="shared" si="0"/>
        <v>210.32631335707313</v>
      </c>
      <c r="J10" s="2">
        <f t="shared" si="1"/>
        <v>191.26505973022927</v>
      </c>
      <c r="K10" s="2">
        <f t="shared" si="2"/>
        <v>204.15422694419829</v>
      </c>
      <c r="L10" s="15">
        <f t="shared" si="3"/>
        <v>9.9658838126152782E-2</v>
      </c>
      <c r="M10" s="16">
        <f t="shared" si="4"/>
        <v>0.90937294852649575</v>
      </c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5">
      <c r="A11">
        <v>9</v>
      </c>
      <c r="B11" s="1">
        <v>9</v>
      </c>
      <c r="C11" s="2">
        <v>192.8</v>
      </c>
      <c r="D11" s="2">
        <v>192.8</v>
      </c>
      <c r="E11">
        <f>AVERAGE(D9:D12)</f>
        <v>203.7114939323715</v>
      </c>
      <c r="F11">
        <f t="shared" si="5"/>
        <v>216.7989939323715</v>
      </c>
      <c r="G11" s="2">
        <f t="shared" si="6"/>
        <v>0.88930301982924442</v>
      </c>
      <c r="H11">
        <f>VLOOKUP(B11,Table1[],2,FALSE)</f>
        <v>0.9046824537000786</v>
      </c>
      <c r="I11" s="2">
        <f t="shared" si="0"/>
        <v>213.1134512573594</v>
      </c>
      <c r="J11" s="2">
        <f t="shared" si="1"/>
        <v>203.48001724365889</v>
      </c>
      <c r="K11" s="2">
        <f t="shared" si="2"/>
        <v>184.08480127892764</v>
      </c>
      <c r="L11" s="15">
        <f t="shared" si="3"/>
        <v>4.7343390983522797E-2</v>
      </c>
      <c r="M11" s="16">
        <f t="shared" si="4"/>
        <v>0.95479668713136734</v>
      </c>
      <c r="S11" s="11" t="s">
        <v>14</v>
      </c>
      <c r="T11" s="11"/>
      <c r="U11" s="10"/>
      <c r="V11" s="10"/>
      <c r="W11" s="10"/>
      <c r="X11" s="10"/>
      <c r="Y11" s="10"/>
      <c r="Z11" s="10"/>
      <c r="AA11" s="10"/>
    </row>
    <row r="12" spans="1:27" x14ac:dyDescent="0.25">
      <c r="A12">
        <v>10</v>
      </c>
      <c r="B12" s="1">
        <v>10</v>
      </c>
      <c r="C12" s="2">
        <v>122.9</v>
      </c>
      <c r="D12" s="2">
        <v>165.74597572948599</v>
      </c>
      <c r="E12">
        <f>AVERAGE(D10:D13)</f>
        <v>229.88649393237151</v>
      </c>
      <c r="F12">
        <f t="shared" si="5"/>
        <v>225.06149393237149</v>
      </c>
      <c r="G12" s="2">
        <f t="shared" si="6"/>
        <v>0.73644750522846369</v>
      </c>
      <c r="H12">
        <f>VLOOKUP(B12,Table1[],2,FALSE)</f>
        <v>1.0173634423636451</v>
      </c>
      <c r="I12" s="2">
        <f t="shared" si="0"/>
        <v>162.91717278970395</v>
      </c>
      <c r="J12" s="2">
        <f t="shared" si="1"/>
        <v>215.69497475708857</v>
      </c>
      <c r="K12" s="2">
        <f t="shared" si="2"/>
        <v>219.44018201941117</v>
      </c>
      <c r="L12" s="15">
        <f t="shared" si="3"/>
        <v>-0.43993848861678142</v>
      </c>
      <c r="M12" s="16">
        <f t="shared" si="4"/>
        <v>0.67604518870757091</v>
      </c>
      <c r="S12" s="12" t="s">
        <v>15</v>
      </c>
      <c r="T12" s="12">
        <v>0.82340969298490296</v>
      </c>
      <c r="U12" s="10"/>
      <c r="V12" s="10"/>
      <c r="W12" s="10"/>
      <c r="X12" s="10"/>
      <c r="Y12" s="10"/>
      <c r="Z12" s="10"/>
      <c r="AA12" s="10"/>
    </row>
    <row r="13" spans="1:27" x14ac:dyDescent="0.25">
      <c r="A13">
        <v>11</v>
      </c>
      <c r="B13" s="1">
        <v>11</v>
      </c>
      <c r="C13" s="2">
        <v>336.5</v>
      </c>
      <c r="D13" s="2">
        <v>336.5</v>
      </c>
      <c r="E13">
        <f>AVERAGE(D11:D14)</f>
        <v>220.2364939323715</v>
      </c>
      <c r="F13">
        <f t="shared" si="5"/>
        <v>220.4239939323715</v>
      </c>
      <c r="G13" s="2">
        <f t="shared" si="6"/>
        <v>1.5266033157136327</v>
      </c>
      <c r="H13">
        <f>VLOOKUP(B13,Table1[],2,FALSE)</f>
        <v>1.1571372742951724</v>
      </c>
      <c r="I13" s="2">
        <f t="shared" si="0"/>
        <v>290.80387217235449</v>
      </c>
      <c r="J13" s="2">
        <f t="shared" si="1"/>
        <v>227.9099322705182</v>
      </c>
      <c r="K13" s="2">
        <f t="shared" si="2"/>
        <v>263.72307781230478</v>
      </c>
      <c r="L13" s="15">
        <f t="shared" si="3"/>
        <v>0.27595962701258753</v>
      </c>
      <c r="M13" s="16">
        <f t="shared" si="4"/>
        <v>0.78372385679733958</v>
      </c>
      <c r="S13" s="12" t="s">
        <v>16</v>
      </c>
      <c r="T13" s="12">
        <v>0.67800352250149221</v>
      </c>
      <c r="U13" s="10"/>
      <c r="V13" s="10"/>
      <c r="W13" s="10"/>
      <c r="X13" s="10"/>
      <c r="Y13" s="10"/>
      <c r="Z13" s="10"/>
      <c r="AA13" s="10"/>
    </row>
    <row r="14" spans="1:27" x14ac:dyDescent="0.25">
      <c r="A14">
        <v>12</v>
      </c>
      <c r="B14" s="1">
        <v>12</v>
      </c>
      <c r="C14" s="2">
        <v>185.9</v>
      </c>
      <c r="D14" s="2">
        <v>185.9</v>
      </c>
      <c r="E14">
        <f>AVERAGE(D12:D15)</f>
        <v>220.6114939323715</v>
      </c>
      <c r="F14">
        <f t="shared" si="5"/>
        <v>220.6114939323715</v>
      </c>
      <c r="G14" s="2">
        <f t="shared" si="6"/>
        <v>0.84265781753414759</v>
      </c>
      <c r="H14">
        <f>VLOOKUP(B14,Table1[],2,FALSE)</f>
        <v>0.91831620459284513</v>
      </c>
      <c r="I14" s="2">
        <f t="shared" si="0"/>
        <v>202.4357177519509</v>
      </c>
      <c r="J14" s="2">
        <f t="shared" si="1"/>
        <v>240.12488978394785</v>
      </c>
      <c r="K14" s="2">
        <f t="shared" si="2"/>
        <v>220.51057741467025</v>
      </c>
      <c r="L14" s="15">
        <f t="shared" si="3"/>
        <v>-0.15695654068142517</v>
      </c>
      <c r="M14" s="16">
        <f t="shared" si="4"/>
        <v>0.81382153085169318</v>
      </c>
      <c r="S14" s="12" t="s">
        <v>17</v>
      </c>
      <c r="T14" s="12">
        <v>0.66853303786918317</v>
      </c>
      <c r="U14" s="10"/>
      <c r="V14" s="10"/>
      <c r="W14" s="10"/>
      <c r="X14" s="10"/>
      <c r="Y14" s="10"/>
      <c r="Z14" s="10"/>
      <c r="AA14" s="10"/>
    </row>
    <row r="15" spans="1:27" x14ac:dyDescent="0.25">
      <c r="A15">
        <v>13</v>
      </c>
      <c r="B15" s="1">
        <v>1</v>
      </c>
      <c r="C15" s="2">
        <v>194.3</v>
      </c>
      <c r="D15" s="2">
        <v>194.3</v>
      </c>
      <c r="E15">
        <f>AVERAGE(D13:D16)</f>
        <v>220.6114939323715</v>
      </c>
      <c r="F15">
        <f t="shared" si="5"/>
        <v>204.81149393237149</v>
      </c>
      <c r="G15" s="2">
        <f t="shared" si="6"/>
        <v>0.94867722640682284</v>
      </c>
      <c r="H15">
        <f>VLOOKUP(B15,Table1[],2,FALSE)</f>
        <v>0.94867722640682284</v>
      </c>
      <c r="I15" s="2">
        <f t="shared" si="0"/>
        <v>204.81149393237149</v>
      </c>
      <c r="J15" s="2">
        <f t="shared" si="1"/>
        <v>252.3398472973775</v>
      </c>
      <c r="K15" s="2">
        <f t="shared" si="2"/>
        <v>239.38906644599729</v>
      </c>
      <c r="L15" s="15">
        <f t="shared" si="3"/>
        <v>-0.18835056719755711</v>
      </c>
      <c r="M15" s="16">
        <f t="shared" si="4"/>
        <v>0.7679409858672297</v>
      </c>
      <c r="S15" s="12" t="s">
        <v>18</v>
      </c>
      <c r="T15" s="12">
        <v>89.982405512054001</v>
      </c>
      <c r="U15" s="10"/>
      <c r="V15" s="10"/>
      <c r="W15" s="10"/>
      <c r="X15" s="10"/>
      <c r="Y15" s="10"/>
      <c r="Z15" s="10"/>
      <c r="AA15" s="10"/>
    </row>
    <row r="16" spans="1:27" ht="15.75" thickBot="1" x14ac:dyDescent="0.3">
      <c r="A16">
        <v>14</v>
      </c>
      <c r="B16" s="1">
        <v>2</v>
      </c>
      <c r="C16" s="2">
        <v>149.5</v>
      </c>
      <c r="D16" s="2">
        <v>165.74597572948599</v>
      </c>
      <c r="E16">
        <f>AVERAGE(D14:D17)</f>
        <v>189.01149393237151</v>
      </c>
      <c r="F16">
        <f t="shared" si="5"/>
        <v>199.93649393237149</v>
      </c>
      <c r="G16" s="2">
        <f t="shared" si="6"/>
        <v>0.82899310910968338</v>
      </c>
      <c r="H16">
        <f>VLOOKUP(B16,Table1[],2,FALSE)</f>
        <v>0.82899310910968338</v>
      </c>
      <c r="I16" s="2">
        <f t="shared" si="0"/>
        <v>199.93649393237149</v>
      </c>
      <c r="J16" s="2">
        <f t="shared" si="1"/>
        <v>264.55480481080713</v>
      </c>
      <c r="K16" s="2">
        <f t="shared" si="2"/>
        <v>219.31411017001642</v>
      </c>
      <c r="L16" s="15">
        <f t="shared" si="3"/>
        <v>-0.31832931367660389</v>
      </c>
      <c r="M16" s="16">
        <f t="shared" si="4"/>
        <v>0.67680582165108505</v>
      </c>
      <c r="S16" s="13" t="s">
        <v>19</v>
      </c>
      <c r="T16" s="13">
        <v>36</v>
      </c>
      <c r="U16" s="10"/>
      <c r="V16" s="10"/>
      <c r="W16" s="10"/>
      <c r="X16" s="10"/>
      <c r="Y16" s="10"/>
      <c r="Z16" s="10"/>
      <c r="AA16" s="10"/>
    </row>
    <row r="17" spans="1:27" x14ac:dyDescent="0.25">
      <c r="A17">
        <v>15</v>
      </c>
      <c r="B17" s="1">
        <v>3</v>
      </c>
      <c r="C17" s="2">
        <v>210.1</v>
      </c>
      <c r="D17" s="2">
        <v>210.1</v>
      </c>
      <c r="E17">
        <f>AVERAGE(D15:D18)</f>
        <v>210.8614939323715</v>
      </c>
      <c r="F17">
        <f t="shared" si="5"/>
        <v>210.49899393237149</v>
      </c>
      <c r="G17" s="2">
        <f t="shared" si="6"/>
        <v>0.99810453282974032</v>
      </c>
      <c r="H17">
        <f>VLOOKUP(B17,Table1[],2,FALSE)</f>
        <v>0.99543179217695565</v>
      </c>
      <c r="I17" s="2">
        <f t="shared" si="0"/>
        <v>211.0641850613618</v>
      </c>
      <c r="J17" s="2">
        <f t="shared" si="1"/>
        <v>276.76976232423681</v>
      </c>
      <c r="K17" s="2">
        <f t="shared" si="2"/>
        <v>275.50542053080511</v>
      </c>
      <c r="L17" s="15">
        <f t="shared" si="3"/>
        <v>-0.23740157418605828</v>
      </c>
      <c r="M17" s="16">
        <f t="shared" si="4"/>
        <v>0.68869385754019463</v>
      </c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thickBot="1" x14ac:dyDescent="0.3">
      <c r="A18">
        <v>16</v>
      </c>
      <c r="B18" s="1">
        <v>4</v>
      </c>
      <c r="C18" s="2">
        <v>273.3</v>
      </c>
      <c r="D18" s="2">
        <v>273.3</v>
      </c>
      <c r="E18">
        <f>AVERAGE(D16:D19)</f>
        <v>210.13649393237151</v>
      </c>
      <c r="F18">
        <f t="shared" si="5"/>
        <v>225.29324696618573</v>
      </c>
      <c r="G18" s="2">
        <f t="shared" si="6"/>
        <v>1.2130856280881761</v>
      </c>
      <c r="H18">
        <f>VLOOKUP(B18,Table1[],2,FALSE)</f>
        <v>1.0826403694309723</v>
      </c>
      <c r="I18" s="2">
        <f t="shared" si="0"/>
        <v>252.43839756653861</v>
      </c>
      <c r="J18" s="2">
        <f t="shared" si="1"/>
        <v>288.98471983766649</v>
      </c>
      <c r="K18" s="2">
        <f t="shared" si="2"/>
        <v>312.86652384495727</v>
      </c>
      <c r="L18" s="15">
        <f t="shared" si="3"/>
        <v>-0.126464549031026</v>
      </c>
      <c r="M18" s="16">
        <f t="shared" si="4"/>
        <v>0.85522676968548383</v>
      </c>
      <c r="S18" s="10" t="s">
        <v>20</v>
      </c>
      <c r="T18" s="10"/>
      <c r="U18" s="10"/>
      <c r="V18" s="10"/>
      <c r="W18" s="10"/>
      <c r="X18" s="10"/>
      <c r="Y18" s="10"/>
      <c r="Z18" s="10"/>
      <c r="AA18" s="10"/>
    </row>
    <row r="19" spans="1:27" x14ac:dyDescent="0.25">
      <c r="A19">
        <v>17</v>
      </c>
      <c r="B19" s="1">
        <v>5</v>
      </c>
      <c r="C19" s="2">
        <v>191.4</v>
      </c>
      <c r="D19" s="2">
        <v>191.4</v>
      </c>
      <c r="E19">
        <f>AVERAGE(D17:D20)</f>
        <v>240.45</v>
      </c>
      <c r="F19">
        <f t="shared" si="5"/>
        <v>242.4375</v>
      </c>
      <c r="G19" s="2">
        <f t="shared" si="6"/>
        <v>0.78948182521268373</v>
      </c>
      <c r="H19">
        <f>VLOOKUP(B19,Table1[],2,FALSE)</f>
        <v>0.89418967980432951</v>
      </c>
      <c r="I19" s="2">
        <f t="shared" si="0"/>
        <v>214.04854509379149</v>
      </c>
      <c r="J19" s="2">
        <f t="shared" si="1"/>
        <v>301.19967735109611</v>
      </c>
      <c r="K19" s="2">
        <f t="shared" si="2"/>
        <v>269.32964304774401</v>
      </c>
      <c r="L19" s="15">
        <f t="shared" si="3"/>
        <v>-0.28934669858798068</v>
      </c>
      <c r="M19" s="16">
        <f t="shared" si="4"/>
        <v>0.59284408021032386</v>
      </c>
      <c r="S19" s="14"/>
      <c r="T19" s="14" t="s">
        <v>25</v>
      </c>
      <c r="U19" s="14" t="s">
        <v>26</v>
      </c>
      <c r="V19" s="14" t="s">
        <v>27</v>
      </c>
      <c r="W19" s="14" t="s">
        <v>28</v>
      </c>
      <c r="X19" s="14" t="s">
        <v>29</v>
      </c>
      <c r="Y19" s="10"/>
      <c r="Z19" s="10"/>
      <c r="AA19" s="10"/>
    </row>
    <row r="20" spans="1:27" x14ac:dyDescent="0.25">
      <c r="A20">
        <v>18</v>
      </c>
      <c r="B20" s="1">
        <v>6</v>
      </c>
      <c r="C20" s="2">
        <v>287</v>
      </c>
      <c r="D20" s="2">
        <v>287</v>
      </c>
      <c r="E20">
        <f>AVERAGE(D18:D21)</f>
        <v>244.42500000000001</v>
      </c>
      <c r="F20">
        <f t="shared" si="5"/>
        <v>248.21250000000001</v>
      </c>
      <c r="G20" s="2">
        <f t="shared" si="6"/>
        <v>1.1562673112756208</v>
      </c>
      <c r="H20">
        <f>VLOOKUP(B20,Table1[],2,FALSE)</f>
        <v>1.0125670877675286</v>
      </c>
      <c r="I20" s="2">
        <f t="shared" si="0"/>
        <v>283.43800965599945</v>
      </c>
      <c r="J20" s="2">
        <f t="shared" si="1"/>
        <v>313.41463486452574</v>
      </c>
      <c r="K20" s="2">
        <f t="shared" si="2"/>
        <v>317.35334408849616</v>
      </c>
      <c r="L20" s="15">
        <f t="shared" si="3"/>
        <v>-9.5645263092081739E-2</v>
      </c>
      <c r="M20" s="16">
        <f t="shared" si="4"/>
        <v>0.89423921920384619</v>
      </c>
      <c r="S20" s="12" t="s">
        <v>21</v>
      </c>
      <c r="T20" s="12">
        <v>1</v>
      </c>
      <c r="U20" s="12">
        <v>579662.15170825319</v>
      </c>
      <c r="V20" s="12">
        <v>579662.15170825319</v>
      </c>
      <c r="W20" s="12">
        <v>71.591217221180841</v>
      </c>
      <c r="X20" s="12">
        <v>7.0032402434763094E-10</v>
      </c>
      <c r="Y20" s="10"/>
      <c r="Z20" s="10"/>
      <c r="AA20" s="10"/>
    </row>
    <row r="21" spans="1:27" x14ac:dyDescent="0.25">
      <c r="A21">
        <v>19</v>
      </c>
      <c r="B21" s="1">
        <v>7</v>
      </c>
      <c r="C21" s="2">
        <v>226</v>
      </c>
      <c r="D21" s="2">
        <v>226</v>
      </c>
      <c r="E21">
        <f>AVERAGE(D19:D22)</f>
        <v>252</v>
      </c>
      <c r="F21">
        <f t="shared" si="5"/>
        <v>264.3125</v>
      </c>
      <c r="G21" s="2">
        <f t="shared" si="6"/>
        <v>0.85504847481674151</v>
      </c>
      <c r="H21">
        <f>VLOOKUP(B21,Table1[],2,FALSE)</f>
        <v>0.99891759415946468</v>
      </c>
      <c r="I21" s="2">
        <f t="shared" si="0"/>
        <v>226.2448887890165</v>
      </c>
      <c r="J21" s="2">
        <f t="shared" si="1"/>
        <v>325.62959237795542</v>
      </c>
      <c r="K21" s="2">
        <f t="shared" si="2"/>
        <v>325.27712900531441</v>
      </c>
      <c r="L21" s="15">
        <f t="shared" si="3"/>
        <v>-0.30520783711077459</v>
      </c>
      <c r="M21" s="16">
        <f t="shared" si="4"/>
        <v>0.56072066811807786</v>
      </c>
      <c r="S21" s="12" t="s">
        <v>22</v>
      </c>
      <c r="T21" s="12">
        <v>34</v>
      </c>
      <c r="U21" s="12">
        <v>275292.33225901466</v>
      </c>
      <c r="V21" s="12">
        <v>8096.8333017357254</v>
      </c>
      <c r="W21" s="12"/>
      <c r="X21" s="12"/>
      <c r="Y21" s="10"/>
      <c r="Z21" s="10"/>
      <c r="AA21" s="10"/>
    </row>
    <row r="22" spans="1:27" ht="15.75" thickBot="1" x14ac:dyDescent="0.3">
      <c r="A22">
        <v>20</v>
      </c>
      <c r="B22" s="1">
        <v>8</v>
      </c>
      <c r="C22" s="2">
        <v>303.60000000000002</v>
      </c>
      <c r="D22" s="2">
        <v>303.60000000000002</v>
      </c>
      <c r="E22">
        <f>AVERAGE(D20:D23)</f>
        <v>276.625</v>
      </c>
      <c r="F22">
        <f t="shared" si="5"/>
        <v>293.45</v>
      </c>
      <c r="G22" s="2">
        <f t="shared" si="6"/>
        <v>1.0345885159311639</v>
      </c>
      <c r="H22">
        <f>VLOOKUP(B22,Table1[],2,FALSE)</f>
        <v>1.0673890319128261</v>
      </c>
      <c r="I22" s="2">
        <f t="shared" si="0"/>
        <v>284.43237743967666</v>
      </c>
      <c r="J22" s="2">
        <f t="shared" si="1"/>
        <v>337.8445498913851</v>
      </c>
      <c r="K22" s="2">
        <f t="shared" si="2"/>
        <v>360.61156704558999</v>
      </c>
      <c r="L22" s="15">
        <f t="shared" si="3"/>
        <v>-0.15809688943888572</v>
      </c>
      <c r="M22" s="16">
        <f t="shared" si="4"/>
        <v>0.81221486480372218</v>
      </c>
      <c r="S22" s="13" t="s">
        <v>23</v>
      </c>
      <c r="T22" s="13">
        <v>35</v>
      </c>
      <c r="U22" s="13">
        <v>854954.48396726791</v>
      </c>
      <c r="V22" s="13"/>
      <c r="W22" s="13"/>
      <c r="X22" s="13"/>
      <c r="Y22" s="10"/>
      <c r="Z22" s="10"/>
      <c r="AA22" s="10"/>
    </row>
    <row r="23" spans="1:27" ht="15.75" thickBot="1" x14ac:dyDescent="0.3">
      <c r="A23">
        <v>21</v>
      </c>
      <c r="B23" s="1">
        <v>9</v>
      </c>
      <c r="C23" s="2">
        <v>289.89999999999998</v>
      </c>
      <c r="D23" s="2">
        <v>289.89999999999998</v>
      </c>
      <c r="E23">
        <f>AVERAGE(D21:D24)</f>
        <v>310.27499999999998</v>
      </c>
      <c r="F23">
        <f t="shared" si="5"/>
        <v>315.08749999999998</v>
      </c>
      <c r="G23" s="2">
        <f t="shared" si="6"/>
        <v>0.92006188757091278</v>
      </c>
      <c r="H23">
        <f>VLOOKUP(B23,Table1[],2,FALSE)</f>
        <v>0.9046824537000786</v>
      </c>
      <c r="I23" s="2">
        <f t="shared" si="0"/>
        <v>320.44392904309382</v>
      </c>
      <c r="J23" s="2">
        <f t="shared" si="1"/>
        <v>350.05950740481472</v>
      </c>
      <c r="K23" s="2">
        <f t="shared" si="2"/>
        <v>316.69269410002863</v>
      </c>
      <c r="L23" s="15">
        <f t="shared" si="3"/>
        <v>-8.4601554122262376E-2</v>
      </c>
      <c r="M23" s="16">
        <f t="shared" si="4"/>
        <v>0.90757953052766938</v>
      </c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5">
      <c r="A24">
        <v>22</v>
      </c>
      <c r="B24" s="1">
        <v>10</v>
      </c>
      <c r="C24" s="2">
        <v>421.6</v>
      </c>
      <c r="D24" s="2">
        <v>421.6</v>
      </c>
      <c r="E24">
        <f>AVERAGE(D22:D25)</f>
        <v>319.89999999999998</v>
      </c>
      <c r="F24">
        <f t="shared" si="5"/>
        <v>324.73749999999995</v>
      </c>
      <c r="G24" s="2">
        <f t="shared" si="6"/>
        <v>1.2982793794988263</v>
      </c>
      <c r="H24">
        <f>VLOOKUP(B24,Table1[],2,FALSE)</f>
        <v>1.0173634423636451</v>
      </c>
      <c r="I24" s="2">
        <f t="shared" si="0"/>
        <v>414.40451115532011</v>
      </c>
      <c r="J24" s="2">
        <f t="shared" si="1"/>
        <v>362.27446491824435</v>
      </c>
      <c r="K24" s="2">
        <f t="shared" si="2"/>
        <v>368.56479670967263</v>
      </c>
      <c r="L24" s="15">
        <f t="shared" si="3"/>
        <v>0.14389655160719134</v>
      </c>
      <c r="M24" s="16">
        <f t="shared" si="4"/>
        <v>0.87420492578195597</v>
      </c>
      <c r="S24" s="14"/>
      <c r="T24" s="14" t="s">
        <v>30</v>
      </c>
      <c r="U24" s="14" t="s">
        <v>18</v>
      </c>
      <c r="V24" s="14" t="s">
        <v>31</v>
      </c>
      <c r="W24" s="14" t="s">
        <v>32</v>
      </c>
      <c r="X24" s="14" t="s">
        <v>33</v>
      </c>
      <c r="Y24" s="14" t="s">
        <v>34</v>
      </c>
      <c r="Z24" s="14" t="s">
        <v>35</v>
      </c>
      <c r="AA24" s="14" t="s">
        <v>36</v>
      </c>
    </row>
    <row r="25" spans="1:27" x14ac:dyDescent="0.25">
      <c r="A25">
        <v>23</v>
      </c>
      <c r="B25" s="1">
        <v>11</v>
      </c>
      <c r="C25" s="2">
        <v>264.5</v>
      </c>
      <c r="D25" s="2">
        <v>264.5</v>
      </c>
      <c r="E25">
        <f>AVERAGE(D23:D26)</f>
        <v>329.57499999999999</v>
      </c>
      <c r="F25">
        <f t="shared" si="5"/>
        <v>335.8</v>
      </c>
      <c r="G25" s="2">
        <f t="shared" si="6"/>
        <v>0.78767123287671226</v>
      </c>
      <c r="H25">
        <f>VLOOKUP(B25,Table1[],2,FALSE)</f>
        <v>1.1571372742951724</v>
      </c>
      <c r="I25" s="2">
        <f t="shared" si="0"/>
        <v>228.58134974617462</v>
      </c>
      <c r="J25" s="2">
        <f t="shared" si="1"/>
        <v>374.48942243167403</v>
      </c>
      <c r="K25" s="2">
        <f t="shared" si="2"/>
        <v>433.33566952496068</v>
      </c>
      <c r="L25" s="15">
        <f t="shared" si="3"/>
        <v>-0.38961867531016975</v>
      </c>
      <c r="M25" s="16">
        <f t="shared" si="4"/>
        <v>0.36167988837443976</v>
      </c>
      <c r="S25" s="12" t="s">
        <v>24</v>
      </c>
      <c r="T25" s="12">
        <v>93.545399622792047</v>
      </c>
      <c r="U25" s="12">
        <v>30.630123958175346</v>
      </c>
      <c r="V25" s="12">
        <v>3.0540326820265533</v>
      </c>
      <c r="W25" s="12">
        <v>4.3674464831564381E-3</v>
      </c>
      <c r="X25" s="12">
        <v>31.297498389069077</v>
      </c>
      <c r="Y25" s="12">
        <v>155.79330085651503</v>
      </c>
      <c r="Z25" s="12">
        <v>31.297498389069077</v>
      </c>
      <c r="AA25" s="12">
        <v>155.79330085651503</v>
      </c>
    </row>
    <row r="26" spans="1:27" ht="15.75" thickBot="1" x14ac:dyDescent="0.3">
      <c r="A26">
        <v>24</v>
      </c>
      <c r="B26" s="1">
        <v>12</v>
      </c>
      <c r="C26" s="2">
        <v>342.3</v>
      </c>
      <c r="D26" s="2">
        <v>342.3</v>
      </c>
      <c r="E26">
        <f>AVERAGE(D24:D27)</f>
        <v>342.02500000000003</v>
      </c>
      <c r="F26">
        <f>AVERAGE(E26,E27)</f>
        <v>344.375</v>
      </c>
      <c r="G26" s="2">
        <f t="shared" si="6"/>
        <v>0.99397459165154267</v>
      </c>
      <c r="H26">
        <f>VLOOKUP(B26,Table1[],2,FALSE)</f>
        <v>0.91831620459284513</v>
      </c>
      <c r="I26" s="2">
        <f t="shared" si="0"/>
        <v>372.7474243490737</v>
      </c>
      <c r="J26" s="2">
        <f t="shared" si="1"/>
        <v>386.70437994510365</v>
      </c>
      <c r="K26" s="2">
        <f t="shared" si="2"/>
        <v>355.11689849061713</v>
      </c>
      <c r="L26" s="15">
        <f t="shared" si="3"/>
        <v>-3.6092054602565662E-2</v>
      </c>
      <c r="M26" s="16">
        <f t="shared" si="4"/>
        <v>0.96255653376974259</v>
      </c>
      <c r="S26" s="13" t="s">
        <v>12</v>
      </c>
      <c r="T26" s="13">
        <v>12.214957513429651</v>
      </c>
      <c r="U26" s="13">
        <v>1.4436505726780813</v>
      </c>
      <c r="V26" s="13">
        <v>8.4611593307998199</v>
      </c>
      <c r="W26" s="13">
        <v>7.0032402434762846E-10</v>
      </c>
      <c r="X26" s="13">
        <v>9.2811065637312389</v>
      </c>
      <c r="Y26" s="13">
        <v>15.148808463128063</v>
      </c>
      <c r="Z26" s="13">
        <v>9.2811065637312389</v>
      </c>
      <c r="AA26" s="13">
        <v>15.148808463128063</v>
      </c>
    </row>
    <row r="27" spans="1:27" x14ac:dyDescent="0.25">
      <c r="A27">
        <v>25</v>
      </c>
      <c r="B27" s="17">
        <v>1</v>
      </c>
      <c r="C27" s="2">
        <v>339.7</v>
      </c>
      <c r="D27" s="2">
        <v>339.7</v>
      </c>
      <c r="E27">
        <f>AVERAGE(D25:D28)</f>
        <v>346.72500000000002</v>
      </c>
      <c r="F27">
        <f t="shared" si="5"/>
        <v>353.15000000000003</v>
      </c>
      <c r="G27" s="2">
        <f t="shared" si="6"/>
        <v>0.96191420076454748</v>
      </c>
      <c r="H27">
        <f>VLOOKUP(B27,Table1[],2,FALSE)</f>
        <v>0.94867722640682284</v>
      </c>
      <c r="I27" s="2">
        <f t="shared" si="0"/>
        <v>358.07753210924648</v>
      </c>
      <c r="J27" s="2">
        <f t="shared" si="1"/>
        <v>398.91933745853333</v>
      </c>
      <c r="K27" s="2">
        <f t="shared" si="2"/>
        <v>378.44569062020878</v>
      </c>
      <c r="L27" s="15">
        <f t="shared" si="3"/>
        <v>-0.10238111195482534</v>
      </c>
      <c r="M27" s="16">
        <f t="shared" si="4"/>
        <v>0.88594144651101325</v>
      </c>
    </row>
    <row r="28" spans="1:27" x14ac:dyDescent="0.25">
      <c r="A28">
        <v>26</v>
      </c>
      <c r="B28" s="17">
        <v>2</v>
      </c>
      <c r="C28" s="2">
        <v>440.4</v>
      </c>
      <c r="D28" s="2">
        <v>440.4</v>
      </c>
      <c r="E28">
        <f>AVERAGE(D26:D29)</f>
        <v>359.57500000000005</v>
      </c>
      <c r="F28">
        <f t="shared" si="5"/>
        <v>371.70000000000005</v>
      </c>
      <c r="G28" s="2">
        <f t="shared" si="6"/>
        <v>1.1848264729620659</v>
      </c>
      <c r="H28">
        <f>VLOOKUP(B28,Table1[],2,FALSE)</f>
        <v>0.82899310910968338</v>
      </c>
      <c r="I28" s="2">
        <f t="shared" si="0"/>
        <v>531.2468766754622</v>
      </c>
      <c r="J28" s="2">
        <f t="shared" si="1"/>
        <v>411.13429497196296</v>
      </c>
      <c r="K28" s="2">
        <f t="shared" si="2"/>
        <v>340.82749745042526</v>
      </c>
      <c r="L28" s="15">
        <f t="shared" si="3"/>
        <v>0.29214926405419489</v>
      </c>
      <c r="M28" s="16">
        <f t="shared" si="4"/>
        <v>0.77390439929706012</v>
      </c>
    </row>
    <row r="29" spans="1:27" x14ac:dyDescent="0.25">
      <c r="A29">
        <v>27</v>
      </c>
      <c r="B29" s="17">
        <v>3</v>
      </c>
      <c r="C29" s="2">
        <v>315.89999999999998</v>
      </c>
      <c r="D29" s="2">
        <v>315.89999999999998</v>
      </c>
      <c r="E29">
        <f>AVERAGE(D27:D30)</f>
        <v>383.82499999999999</v>
      </c>
      <c r="F29">
        <f t="shared" si="5"/>
        <v>391.52499999999998</v>
      </c>
      <c r="G29" s="2">
        <f t="shared" si="6"/>
        <v>0.80684502905306177</v>
      </c>
      <c r="H29">
        <f>VLOOKUP(B29,Table1[],2,FALSE)</f>
        <v>0.99543179217695565</v>
      </c>
      <c r="I29" s="2">
        <f t="shared" si="0"/>
        <v>317.34971947112894</v>
      </c>
      <c r="J29" s="2">
        <f t="shared" si="1"/>
        <v>423.34925248539264</v>
      </c>
      <c r="K29" s="2">
        <f t="shared" si="2"/>
        <v>421.41530511830888</v>
      </c>
      <c r="L29" s="15">
        <f t="shared" si="3"/>
        <v>-0.25038318218814182</v>
      </c>
      <c r="M29" s="16">
        <f t="shared" si="4"/>
        <v>0.66598510567170344</v>
      </c>
    </row>
    <row r="30" spans="1:27" x14ac:dyDescent="0.25">
      <c r="A30">
        <v>28</v>
      </c>
      <c r="B30" s="17">
        <v>4</v>
      </c>
      <c r="C30" s="2">
        <v>439.3</v>
      </c>
      <c r="D30" s="2">
        <v>439.3</v>
      </c>
      <c r="E30">
        <f>AVERAGE(D28:D31)</f>
        <v>399.22499999999997</v>
      </c>
      <c r="F30">
        <f t="shared" si="5"/>
        <v>398.85</v>
      </c>
      <c r="G30" s="2">
        <f t="shared" si="6"/>
        <v>1.1014165726463583</v>
      </c>
      <c r="H30">
        <f>VLOOKUP(B30,Table1[],2,FALSE)</f>
        <v>1.0826403694309723</v>
      </c>
      <c r="I30" s="2">
        <f t="shared" si="0"/>
        <v>405.76724497248591</v>
      </c>
      <c r="J30" s="2">
        <f t="shared" si="1"/>
        <v>435.56420999882226</v>
      </c>
      <c r="K30" s="2">
        <f t="shared" si="2"/>
        <v>471.55939722403451</v>
      </c>
      <c r="L30" s="15">
        <f t="shared" si="3"/>
        <v>-6.8410039994830793E-2</v>
      </c>
      <c r="M30" s="16">
        <f t="shared" si="4"/>
        <v>0.92656636188473818</v>
      </c>
    </row>
    <row r="31" spans="1:27" x14ac:dyDescent="0.25">
      <c r="A31">
        <v>29</v>
      </c>
      <c r="B31" s="17">
        <v>5</v>
      </c>
      <c r="C31" s="2">
        <v>401.3</v>
      </c>
      <c r="D31" s="2">
        <v>401.3</v>
      </c>
      <c r="E31">
        <f>AVERAGE(D29:D32)</f>
        <v>398.47500000000002</v>
      </c>
      <c r="F31">
        <f t="shared" si="5"/>
        <v>416.41925303381413</v>
      </c>
      <c r="G31" s="2">
        <f t="shared" si="6"/>
        <v>0.96369223343142008</v>
      </c>
      <c r="H31">
        <f>VLOOKUP(B31,Table1[],2,FALSE)</f>
        <v>0.89418967980432951</v>
      </c>
      <c r="I31" s="2">
        <f t="shared" si="0"/>
        <v>448.7862128847363</v>
      </c>
      <c r="J31" s="2">
        <f t="shared" si="1"/>
        <v>447.77916751225195</v>
      </c>
      <c r="K31" s="2">
        <f t="shared" si="2"/>
        <v>400.39951042082981</v>
      </c>
      <c r="L31" s="15">
        <f t="shared" si="3"/>
        <v>2.2489777228342799E-3</v>
      </c>
      <c r="M31" s="16">
        <f t="shared" si="4"/>
        <v>0.9977560688283823</v>
      </c>
    </row>
    <row r="32" spans="1:27" x14ac:dyDescent="0.25">
      <c r="A32">
        <v>30</v>
      </c>
      <c r="B32" s="17">
        <v>6</v>
      </c>
      <c r="C32" s="2">
        <v>437.4</v>
      </c>
      <c r="D32" s="2">
        <v>437.4</v>
      </c>
      <c r="E32">
        <f>AVERAGE(D30:D33)</f>
        <v>434.36350606762824</v>
      </c>
      <c r="F32">
        <f t="shared" si="5"/>
        <v>430.40100606762826</v>
      </c>
      <c r="G32" s="2">
        <f t="shared" si="6"/>
        <v>1.016261564991026</v>
      </c>
      <c r="H32">
        <f>VLOOKUP(B32,Table1[],2,FALSE)</f>
        <v>1.0125670877675286</v>
      </c>
      <c r="I32" s="2">
        <f t="shared" si="0"/>
        <v>431.97137778234895</v>
      </c>
      <c r="J32" s="2">
        <f t="shared" si="1"/>
        <v>459.99412502568157</v>
      </c>
      <c r="K32" s="2">
        <f t="shared" si="2"/>
        <v>465.77491156742684</v>
      </c>
      <c r="L32" s="15">
        <f t="shared" si="3"/>
        <v>-6.0919793794688391E-2</v>
      </c>
      <c r="M32" s="16">
        <f t="shared" si="4"/>
        <v>0.93512823144163959</v>
      </c>
    </row>
    <row r="33" spans="1:13" x14ac:dyDescent="0.25">
      <c r="A33">
        <v>31</v>
      </c>
      <c r="B33" s="17">
        <v>7</v>
      </c>
      <c r="C33" s="2">
        <v>575.5</v>
      </c>
      <c r="D33" s="2">
        <v>459.454024270513</v>
      </c>
      <c r="E33">
        <f>AVERAGE(D31:D34)</f>
        <v>426.43850606762828</v>
      </c>
      <c r="F33">
        <f t="shared" si="5"/>
        <v>433.70775910144238</v>
      </c>
      <c r="G33" s="2">
        <f t="shared" si="6"/>
        <v>1.0593631647780797</v>
      </c>
      <c r="H33">
        <f>VLOOKUP(B33,Table1[],2,FALSE)</f>
        <v>0.99891759415946468</v>
      </c>
      <c r="I33" s="2">
        <f t="shared" si="0"/>
        <v>459.95187887056773</v>
      </c>
      <c r="J33" s="2">
        <f t="shared" si="1"/>
        <v>472.20908253911125</v>
      </c>
      <c r="K33" s="2">
        <f t="shared" si="2"/>
        <v>471.69796067021707</v>
      </c>
      <c r="L33" s="15">
        <f t="shared" si="3"/>
        <v>0.2200603945420809</v>
      </c>
      <c r="M33" s="16">
        <f t="shared" si="4"/>
        <v>0.97335111729809287</v>
      </c>
    </row>
    <row r="34" spans="1:13" x14ac:dyDescent="0.25">
      <c r="A34">
        <v>32</v>
      </c>
      <c r="B34" s="17">
        <v>8</v>
      </c>
      <c r="C34" s="2">
        <v>407.6</v>
      </c>
      <c r="D34" s="2">
        <v>407.6</v>
      </c>
      <c r="E34">
        <f>AVERAGE(D32:D35)</f>
        <v>440.97701213525647</v>
      </c>
      <c r="F34">
        <f t="shared" si="5"/>
        <v>443.73376516907058</v>
      </c>
      <c r="G34" s="2">
        <f t="shared" si="6"/>
        <v>0.9185688175987623</v>
      </c>
      <c r="H34">
        <f>VLOOKUP(B34,Table1[],2,FALSE)</f>
        <v>1.0673890319128261</v>
      </c>
      <c r="I34" s="2">
        <f t="shared" si="0"/>
        <v>381.86639342691768</v>
      </c>
      <c r="J34" s="2">
        <f t="shared" si="1"/>
        <v>484.42404005254087</v>
      </c>
      <c r="K34" s="2">
        <f t="shared" si="2"/>
        <v>517.0689071469817</v>
      </c>
      <c r="L34" s="15">
        <f t="shared" si="3"/>
        <v>-0.21171048120258393</v>
      </c>
      <c r="M34" s="16">
        <f t="shared" si="4"/>
        <v>0.73143055165117354</v>
      </c>
    </row>
    <row r="35" spans="1:13" x14ac:dyDescent="0.25">
      <c r="A35">
        <v>33</v>
      </c>
      <c r="B35" s="17">
        <v>9</v>
      </c>
      <c r="C35" s="2">
        <v>682</v>
      </c>
      <c r="D35" s="2">
        <v>459.454024270513</v>
      </c>
      <c r="E35">
        <f>AVERAGE(D33:D36)</f>
        <v>446.49051820288474</v>
      </c>
      <c r="F35">
        <f t="shared" si="5"/>
        <v>446.49051820288474</v>
      </c>
      <c r="G35" s="2">
        <f t="shared" si="6"/>
        <v>1.0290342247799709</v>
      </c>
      <c r="H35">
        <f>VLOOKUP(B35,Table1[],2,FALSE)</f>
        <v>0.9046824537000786</v>
      </c>
      <c r="I35" s="2">
        <f t="shared" si="0"/>
        <v>507.86220335254978</v>
      </c>
      <c r="J35" s="2">
        <f t="shared" si="1"/>
        <v>496.6389975659705</v>
      </c>
      <c r="K35" s="2">
        <f t="shared" si="2"/>
        <v>449.30058692112954</v>
      </c>
      <c r="L35" s="15">
        <f t="shared" si="3"/>
        <v>0.51791477654962126</v>
      </c>
      <c r="M35" s="16">
        <f t="shared" si="4"/>
        <v>0.97790108081977445</v>
      </c>
    </row>
    <row r="36" spans="1:13" x14ac:dyDescent="0.25">
      <c r="A36">
        <v>34</v>
      </c>
      <c r="B36" s="17">
        <v>10</v>
      </c>
      <c r="C36" s="2">
        <v>475.3</v>
      </c>
      <c r="D36" s="2">
        <v>459.454024270513</v>
      </c>
      <c r="E36">
        <f>AVERAGE(D34:D37)</f>
        <v>446.49051820288474</v>
      </c>
      <c r="F36">
        <f t="shared" si="5"/>
        <v>452.97227123669887</v>
      </c>
      <c r="G36" s="2">
        <f t="shared" si="6"/>
        <v>1.0143093814906545</v>
      </c>
      <c r="H36">
        <f>VLOOKUP(B36,Table1[],2,FALSE)</f>
        <v>1.0173634423636451</v>
      </c>
      <c r="I36" s="2">
        <f t="shared" si="0"/>
        <v>451.61247705447465</v>
      </c>
      <c r="J36" s="2">
        <f t="shared" si="1"/>
        <v>508.85395507940018</v>
      </c>
      <c r="K36" s="2">
        <f t="shared" si="2"/>
        <v>517.68941139993422</v>
      </c>
      <c r="L36" s="15">
        <f t="shared" si="3"/>
        <v>-8.1881936285513116E-2</v>
      </c>
      <c r="M36" s="16">
        <f t="shared" si="4"/>
        <v>0.87325089333610029</v>
      </c>
    </row>
    <row r="37" spans="1:13" x14ac:dyDescent="0.25">
      <c r="A37">
        <v>35</v>
      </c>
      <c r="B37" s="17">
        <v>11</v>
      </c>
      <c r="C37" s="2">
        <v>581.29999999999995</v>
      </c>
      <c r="D37" s="2">
        <v>459.454024270513</v>
      </c>
      <c r="E37">
        <f>AVERAGE(D35:D38)</f>
        <v>459.454024270513</v>
      </c>
      <c r="H37">
        <f>VLOOKUP(B37,Table1[],2,FALSE)</f>
        <v>1.1571372742951724</v>
      </c>
      <c r="I37" s="2">
        <f t="shared" si="0"/>
        <v>397.0609490134803</v>
      </c>
      <c r="J37" s="2">
        <f t="shared" si="1"/>
        <v>521.06891259282975</v>
      </c>
      <c r="K37" s="2">
        <f t="shared" si="2"/>
        <v>602.94826123761652</v>
      </c>
      <c r="L37" s="15">
        <f t="shared" si="3"/>
        <v>-3.5904011387612546E-2</v>
      </c>
      <c r="M37" s="16">
        <f t="shared" si="4"/>
        <v>0.68768531912429531</v>
      </c>
    </row>
    <row r="38" spans="1:13" x14ac:dyDescent="0.25">
      <c r="A38">
        <v>36</v>
      </c>
      <c r="B38" s="17">
        <v>12</v>
      </c>
      <c r="C38" s="2">
        <v>646.9</v>
      </c>
      <c r="D38" s="2">
        <v>459.454024270513</v>
      </c>
      <c r="H38">
        <f>VLOOKUP(B38,Table1[],2,FALSE)</f>
        <v>0.91831620459284513</v>
      </c>
      <c r="I38" s="2">
        <f t="shared" si="0"/>
        <v>500.32224409480136</v>
      </c>
      <c r="J38" s="2">
        <f t="shared" si="1"/>
        <v>533.28387010625943</v>
      </c>
      <c r="K38" s="2">
        <f t="shared" si="2"/>
        <v>489.72321956656396</v>
      </c>
      <c r="L38" s="15">
        <f t="shared" si="3"/>
        <v>0.32095023097444192</v>
      </c>
      <c r="M38" s="16">
        <f t="shared" si="4"/>
        <v>0.93411920736985565</v>
      </c>
    </row>
    <row r="39" spans="1:13" x14ac:dyDescent="0.25">
      <c r="L39" s="15"/>
    </row>
    <row r="40" spans="1:13" x14ac:dyDescent="0.25">
      <c r="L40" s="15"/>
    </row>
    <row r="42" spans="1:13" x14ac:dyDescent="0.25">
      <c r="J42" s="2" t="s">
        <v>10</v>
      </c>
      <c r="K42" s="2" t="s">
        <v>9</v>
      </c>
    </row>
    <row r="43" spans="1:13" x14ac:dyDescent="0.25">
      <c r="J43" s="2">
        <v>1</v>
      </c>
      <c r="K43" s="2">
        <f>AVERAGE(G3,G15)</f>
        <v>0.94867722640682284</v>
      </c>
    </row>
    <row r="44" spans="1:13" x14ac:dyDescent="0.25">
      <c r="J44" s="2">
        <v>2</v>
      </c>
      <c r="K44" s="2">
        <f>AVERAGE(G4,G16)</f>
        <v>0.82899310910968338</v>
      </c>
    </row>
    <row r="45" spans="1:13" x14ac:dyDescent="0.25">
      <c r="J45" s="2">
        <v>3</v>
      </c>
      <c r="K45" s="2">
        <f>AVERAGE(G5,G17)</f>
        <v>0.99543179217695565</v>
      </c>
    </row>
    <row r="46" spans="1:13" x14ac:dyDescent="0.25">
      <c r="J46" s="2">
        <v>4</v>
      </c>
      <c r="K46" s="2">
        <f>AVERAGE(G6,G18)</f>
        <v>1.0826403694309723</v>
      </c>
    </row>
    <row r="47" spans="1:13" x14ac:dyDescent="0.25">
      <c r="J47" s="2">
        <v>5</v>
      </c>
      <c r="K47" s="2">
        <f>AVERAGE(G7,G19)</f>
        <v>0.89418967980432951</v>
      </c>
    </row>
    <row r="48" spans="1:13" x14ac:dyDescent="0.25">
      <c r="J48" s="2">
        <v>6</v>
      </c>
      <c r="K48" s="2">
        <f>AVERAGE(G8,G20)</f>
        <v>1.0125670877675286</v>
      </c>
    </row>
    <row r="49" spans="10:11" x14ac:dyDescent="0.25">
      <c r="J49" s="2">
        <v>7</v>
      </c>
      <c r="K49" s="2">
        <f>AVERAGE(G9,G21)</f>
        <v>0.99891759415946468</v>
      </c>
    </row>
    <row r="50" spans="10:11" x14ac:dyDescent="0.25">
      <c r="J50" s="2">
        <v>8</v>
      </c>
      <c r="K50" s="2">
        <f>AVERAGE(G10,G22)</f>
        <v>1.0673890319128261</v>
      </c>
    </row>
    <row r="51" spans="10:11" x14ac:dyDescent="0.25">
      <c r="J51" s="2">
        <v>9</v>
      </c>
      <c r="K51" s="2">
        <f>AVERAGE(G11,G23)</f>
        <v>0.9046824537000786</v>
      </c>
    </row>
    <row r="52" spans="10:11" x14ac:dyDescent="0.25">
      <c r="J52" s="2">
        <v>10</v>
      </c>
      <c r="K52" s="2">
        <f>AVERAGE(G12,G24)</f>
        <v>1.0173634423636451</v>
      </c>
    </row>
    <row r="53" spans="10:11" x14ac:dyDescent="0.25">
      <c r="J53" s="2">
        <v>11</v>
      </c>
      <c r="K53" s="2">
        <f>AVERAGE(G13,G25)</f>
        <v>1.1571372742951724</v>
      </c>
    </row>
    <row r="54" spans="10:11" x14ac:dyDescent="0.25">
      <c r="J54" s="2">
        <v>12</v>
      </c>
      <c r="K54" s="2">
        <f>AVERAGE(G14,G26)</f>
        <v>0.91831620459284513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R, Sahana</cp:lastModifiedBy>
  <dcterms:created xsi:type="dcterms:W3CDTF">2019-01-14T14:48:39Z</dcterms:created>
  <dcterms:modified xsi:type="dcterms:W3CDTF">2019-01-14T14:48:40Z</dcterms:modified>
</cp:coreProperties>
</file>