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epos\CovidABM\NSW\input\"/>
    </mc:Choice>
  </mc:AlternateContent>
  <xr:revisionPtr revIDLastSave="0" documentId="13_ncr:40009_{085B5AE7-3473-47F1-8224-F5497AF7A3EC}" xr6:coauthVersionLast="45" xr6:coauthVersionMax="45" xr10:uidLastSave="{00000000-0000-0000-0000-000000000000}"/>
  <bookViews>
    <workbookView xWindow="-120" yWindow="-120" windowWidth="29040" windowHeight="15840"/>
  </bookViews>
  <sheets>
    <sheet name="pop_essential_2007_bau" sheetId="1" r:id="rId1"/>
  </sheets>
  <calcPr calcId="0"/>
</workbook>
</file>

<file path=xl/calcChain.xml><?xml version="1.0" encoding="utf-8"?>
<calcChain xmlns="http://schemas.openxmlformats.org/spreadsheetml/2006/main">
  <c r="AB18" i="1" l="1"/>
  <c r="AA18" i="1"/>
  <c r="P41" i="1"/>
  <c r="P42" i="1"/>
  <c r="P40" i="1"/>
  <c r="P30" i="1"/>
  <c r="P31" i="1"/>
  <c r="P32" i="1"/>
  <c r="P33" i="1"/>
  <c r="X33" i="1" s="1"/>
  <c r="P34" i="1"/>
  <c r="X34" i="1" s="1"/>
  <c r="P35" i="1"/>
  <c r="P36" i="1"/>
  <c r="P37" i="1"/>
  <c r="P38" i="1"/>
  <c r="P39" i="1"/>
  <c r="P29" i="1"/>
  <c r="P6" i="1"/>
  <c r="P7" i="1"/>
  <c r="P8" i="1"/>
  <c r="P9" i="1"/>
  <c r="X9" i="1" s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5" i="1"/>
  <c r="X4" i="1"/>
  <c r="N41" i="1"/>
  <c r="W41" i="1" s="1"/>
  <c r="N42" i="1"/>
  <c r="W42" i="1" s="1"/>
  <c r="N40" i="1"/>
  <c r="W40" i="1" s="1"/>
  <c r="N30" i="1"/>
  <c r="W30" i="1" s="1"/>
  <c r="N31" i="1"/>
  <c r="W31" i="1" s="1"/>
  <c r="N32" i="1"/>
  <c r="N33" i="1"/>
  <c r="N34" i="1"/>
  <c r="W34" i="1" s="1"/>
  <c r="N35" i="1"/>
  <c r="X35" i="1" s="1"/>
  <c r="N36" i="1"/>
  <c r="X36" i="1" s="1"/>
  <c r="N37" i="1"/>
  <c r="W37" i="1" s="1"/>
  <c r="N38" i="1"/>
  <c r="W38" i="1" s="1"/>
  <c r="N39" i="1"/>
  <c r="W39" i="1" s="1"/>
  <c r="N29" i="1"/>
  <c r="W29" i="1" s="1"/>
  <c r="N6" i="1"/>
  <c r="W6" i="1" s="1"/>
  <c r="N7" i="1"/>
  <c r="W7" i="1" s="1"/>
  <c r="N8" i="1"/>
  <c r="W8" i="1" s="1"/>
  <c r="N9" i="1"/>
  <c r="W9" i="1" s="1"/>
  <c r="N10" i="1"/>
  <c r="W10" i="1" s="1"/>
  <c r="N11" i="1"/>
  <c r="W11" i="1" s="1"/>
  <c r="N12" i="1"/>
  <c r="N13" i="1"/>
  <c r="W13" i="1" s="1"/>
  <c r="N14" i="1"/>
  <c r="W14" i="1" s="1"/>
  <c r="N15" i="1"/>
  <c r="N16" i="1"/>
  <c r="W16" i="1" s="1"/>
  <c r="N17" i="1"/>
  <c r="W17" i="1" s="1"/>
  <c r="N18" i="1"/>
  <c r="W18" i="1" s="1"/>
  <c r="N19" i="1"/>
  <c r="W19" i="1" s="1"/>
  <c r="N20" i="1"/>
  <c r="N21" i="1"/>
  <c r="W21" i="1" s="1"/>
  <c r="N22" i="1"/>
  <c r="W22" i="1" s="1"/>
  <c r="N23" i="1"/>
  <c r="N24" i="1"/>
  <c r="W24" i="1" s="1"/>
  <c r="N25" i="1"/>
  <c r="W25" i="1" s="1"/>
  <c r="N26" i="1"/>
  <c r="W26" i="1" s="1"/>
  <c r="N27" i="1"/>
  <c r="W27" i="1" s="1"/>
  <c r="N28" i="1"/>
  <c r="N5" i="1"/>
  <c r="W5" i="1" s="1"/>
  <c r="W20" i="1"/>
  <c r="W28" i="1"/>
  <c r="W33" i="1"/>
  <c r="W2" i="1"/>
  <c r="W3" i="1"/>
  <c r="W4" i="1"/>
  <c r="W12" i="1"/>
  <c r="X2" i="1"/>
  <c r="X3" i="1"/>
  <c r="X20" i="1"/>
  <c r="X25" i="1"/>
  <c r="AA6" i="1"/>
  <c r="AA5" i="1" s="1"/>
  <c r="X28" i="1" l="1"/>
  <c r="X14" i="1"/>
  <c r="X6" i="1"/>
  <c r="X12" i="1"/>
  <c r="X15" i="1"/>
  <c r="X17" i="1"/>
  <c r="X23" i="1"/>
  <c r="X16" i="1"/>
  <c r="W15" i="1"/>
  <c r="AA15" i="1" s="1"/>
  <c r="W23" i="1"/>
  <c r="X21" i="1"/>
  <c r="X13" i="1"/>
  <c r="X24" i="1"/>
  <c r="X8" i="1"/>
  <c r="X22" i="1"/>
  <c r="X10" i="1"/>
  <c r="X18" i="1"/>
  <c r="X7" i="1"/>
  <c r="X26" i="1"/>
  <c r="W35" i="1"/>
  <c r="W36" i="1"/>
  <c r="X31" i="1"/>
  <c r="X38" i="1"/>
  <c r="X30" i="1"/>
  <c r="X42" i="1"/>
  <c r="X41" i="1"/>
  <c r="X32" i="1"/>
  <c r="AA17" i="1"/>
  <c r="X39" i="1"/>
  <c r="X40" i="1"/>
  <c r="W32" i="1"/>
  <c r="X37" i="1"/>
  <c r="AA16" i="1"/>
  <c r="X29" i="1"/>
  <c r="X27" i="1"/>
  <c r="X19" i="1"/>
  <c r="X11" i="1"/>
  <c r="X5" i="1"/>
  <c r="AA10" i="1" l="1"/>
  <c r="AA9" i="1" s="1"/>
  <c r="AB17" i="1"/>
  <c r="AB16" i="1"/>
  <c r="AB15" i="1"/>
</calcChain>
</file>

<file path=xl/sharedStrings.xml><?xml version="1.0" encoding="utf-8"?>
<sst xmlns="http://schemas.openxmlformats.org/spreadsheetml/2006/main" count="176" uniqueCount="68">
  <si>
    <t>totalAgents</t>
  </si>
  <si>
    <t>age</t>
  </si>
  <si>
    <t>atsi</t>
  </si>
  <si>
    <t>disability</t>
  </si>
  <si>
    <t>essentialCount</t>
  </si>
  <si>
    <t>workerCount</t>
  </si>
  <si>
    <t>phase</t>
  </si>
  <si>
    <t>subphase</t>
  </si>
  <si>
    <t>spanMult</t>
  </si>
  <si>
    <t>gatherFreqMult</t>
  </si>
  <si>
    <t>region</t>
  </si>
  <si>
    <t>succeptibleMult</t>
  </si>
  <si>
    <t>asymptomPropMult</t>
  </si>
  <si>
    <t>vaccinatedCount</t>
  </si>
  <si>
    <t>doseProgressMin</t>
  </si>
  <si>
    <t>doesProgressMax</t>
  </si>
  <si>
    <t>ignoreUptakeBoost</t>
  </si>
  <si>
    <t>studentCount</t>
  </si>
  <si>
    <t>vaccineType</t>
  </si>
  <si>
    <t>vaccineBranch</t>
  </si>
  <si>
    <t>comment</t>
  </si>
  <si>
    <t>AZ</t>
  </si>
  <si>
    <t>A</t>
  </si>
  <si>
    <t>80-89</t>
  </si>
  <si>
    <t>90+</t>
  </si>
  <si>
    <t>ATSI 55-60</t>
  </si>
  <si>
    <t>ATSI 60-69</t>
  </si>
  <si>
    <t>70-79</t>
  </si>
  <si>
    <t>50-59 with morbidity or disability</t>
  </si>
  <si>
    <t>60-69 with morbidity or disability</t>
  </si>
  <si>
    <t>60-69</t>
  </si>
  <si>
    <t>50-59</t>
  </si>
  <si>
    <t>Pfizer</t>
  </si>
  <si>
    <t>P</t>
  </si>
  <si>
    <t>Quarantine border</t>
  </si>
  <si>
    <t>Health/aged/disability care</t>
  </si>
  <si>
    <t>Other healthcare</t>
  </si>
  <si>
    <t>Defense/fire/police/etc</t>
  </si>
  <si>
    <t>ATSI 18-30</t>
  </si>
  <si>
    <t>ATSI 31-42</t>
  </si>
  <si>
    <t>ATSI 43-54</t>
  </si>
  <si>
    <t>18-29 with morbidity or disability</t>
  </si>
  <si>
    <t>30-39 with morbidity or disability</t>
  </si>
  <si>
    <t>40-49 with morbidity or disability</t>
  </si>
  <si>
    <t>Other critical workers</t>
  </si>
  <si>
    <t>18-30</t>
  </si>
  <si>
    <t>30-39</t>
  </si>
  <si>
    <t>40-49</t>
  </si>
  <si>
    <t>ages 0-4</t>
  </si>
  <si>
    <t>ages 5-9</t>
  </si>
  <si>
    <t>ages 10-17</t>
  </si>
  <si>
    <t>firstDose</t>
  </si>
  <si>
    <t>secondDose</t>
  </si>
  <si>
    <t>firstOnly</t>
  </si>
  <si>
    <t>secondOnly</t>
  </si>
  <si>
    <t>secondABS</t>
  </si>
  <si>
    <t>firstABS</t>
  </si>
  <si>
    <t>first</t>
  </si>
  <si>
    <t>second</t>
  </si>
  <si>
    <t>16+</t>
  </si>
  <si>
    <t>50+</t>
  </si>
  <si>
    <t>70+</t>
  </si>
  <si>
    <t>AIM</t>
  </si>
  <si>
    <t>Calc</t>
  </si>
  <si>
    <t>Tweaker</t>
  </si>
  <si>
    <t>total</t>
  </si>
  <si>
    <t>Population</t>
  </si>
  <si>
    <t>Essential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</si>
</sst>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"/>
  <sheetViews>
    <sheetView tabSelected="1" workbookViewId="0">
      <selection activeCell="AB35" sqref="AB35"/>
    </sheetView>
  </sheetViews>
  <sheetFormatPr defaultRowHeight="15" x14ac:dyDescent="0.25"/>
  <cols>
    <col min="3" max="3" width="5" customWidth="1"/>
    <col min="4" max="4" width="3.140625" customWidth="1"/>
    <col min="5" max="5" width="9" customWidth="1"/>
    <col min="8" max="8" width="9.7109375" customWidth="1"/>
    <col min="9" max="9" width="4.42578125" customWidth="1"/>
    <col min="10" max="10" width="2.5703125" customWidth="1"/>
    <col min="11" max="11" width="2.7109375" customWidth="1"/>
    <col min="12" max="12" width="1.7109375" customWidth="1"/>
    <col min="13" max="13" width="2.5703125" customWidth="1"/>
    <col min="14" max="14" width="10.42578125" customWidth="1"/>
    <col min="15" max="16" width="10.28515625" customWidth="1"/>
    <col min="18" max="18" width="12.5703125" customWidth="1"/>
    <col min="19" max="19" width="2.7109375" customWidth="1"/>
    <col min="20" max="20" width="2.140625" customWidth="1"/>
    <col min="21" max="21" width="2.5703125" customWidth="1"/>
    <col min="22" max="22" width="19.85546875" customWidth="1"/>
    <col min="23" max="23" width="10.28515625" customWidth="1"/>
    <col min="24" max="25" width="11.42578125" customWidth="1"/>
    <col min="26" max="26" width="11.7109375" bestFit="1" customWidth="1"/>
    <col min="30" max="30" width="15.85546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56</v>
      </c>
      <c r="X1" t="s">
        <v>55</v>
      </c>
      <c r="Z1" t="s">
        <v>66</v>
      </c>
      <c r="AA1">
        <v>8166000</v>
      </c>
      <c r="AD1" t="s">
        <v>13</v>
      </c>
      <c r="AE1" t="s">
        <v>15</v>
      </c>
    </row>
    <row r="2" spans="1:31" x14ac:dyDescent="0.25">
      <c r="A2">
        <v>165</v>
      </c>
      <c r="B2">
        <v>5</v>
      </c>
      <c r="C2">
        <v>0</v>
      </c>
      <c r="D2">
        <v>0</v>
      </c>
      <c r="E2">
        <v>0</v>
      </c>
      <c r="F2">
        <v>0</v>
      </c>
      <c r="G2">
        <v>4</v>
      </c>
      <c r="H2">
        <v>1</v>
      </c>
      <c r="I2">
        <v>1</v>
      </c>
      <c r="J2">
        <v>1</v>
      </c>
      <c r="K2">
        <v>1</v>
      </c>
      <c r="L2">
        <v>0.56000000000000005</v>
      </c>
      <c r="M2">
        <v>2</v>
      </c>
      <c r="N2">
        <v>0</v>
      </c>
      <c r="O2">
        <v>0</v>
      </c>
      <c r="P2">
        <v>1</v>
      </c>
      <c r="Q2">
        <v>0</v>
      </c>
      <c r="R2">
        <v>198</v>
      </c>
      <c r="S2" t="s">
        <v>32</v>
      </c>
      <c r="T2" t="s">
        <v>33</v>
      </c>
      <c r="U2" t="s">
        <v>48</v>
      </c>
      <c r="W2" s="2">
        <f t="shared" ref="W2:W14" si="0">N2</f>
        <v>0</v>
      </c>
      <c r="X2" s="2">
        <f>(P2-1)/P2*N2</f>
        <v>0</v>
      </c>
      <c r="Y2" s="2"/>
      <c r="Z2" t="s">
        <v>51</v>
      </c>
      <c r="AA2">
        <v>2327237</v>
      </c>
      <c r="AD2">
        <v>0</v>
      </c>
      <c r="AE2">
        <v>1</v>
      </c>
    </row>
    <row r="3" spans="1:31" x14ac:dyDescent="0.25">
      <c r="A3">
        <v>165</v>
      </c>
      <c r="B3">
        <v>5</v>
      </c>
      <c r="C3">
        <v>0</v>
      </c>
      <c r="D3">
        <v>0</v>
      </c>
      <c r="E3">
        <v>0</v>
      </c>
      <c r="F3">
        <v>0</v>
      </c>
      <c r="G3">
        <v>4</v>
      </c>
      <c r="H3">
        <v>1</v>
      </c>
      <c r="I3">
        <v>1</v>
      </c>
      <c r="J3">
        <v>1</v>
      </c>
      <c r="K3">
        <v>1</v>
      </c>
      <c r="L3">
        <v>0.56000000000000005</v>
      </c>
      <c r="M3">
        <v>2</v>
      </c>
      <c r="N3">
        <v>0</v>
      </c>
      <c r="O3">
        <v>0</v>
      </c>
      <c r="P3">
        <v>1</v>
      </c>
      <c r="Q3">
        <v>0</v>
      </c>
      <c r="R3">
        <v>198</v>
      </c>
      <c r="S3" t="s">
        <v>32</v>
      </c>
      <c r="T3" t="s">
        <v>33</v>
      </c>
      <c r="U3" t="s">
        <v>49</v>
      </c>
      <c r="W3" s="2">
        <f t="shared" si="0"/>
        <v>0</v>
      </c>
      <c r="X3" s="2">
        <f>(P3-1)/P3*N3</f>
        <v>0</v>
      </c>
      <c r="Y3" s="2"/>
      <c r="Z3" t="s">
        <v>52</v>
      </c>
      <c r="AA3">
        <v>948667</v>
      </c>
      <c r="AD3">
        <v>0</v>
      </c>
      <c r="AE3">
        <v>1</v>
      </c>
    </row>
    <row r="4" spans="1:31" x14ac:dyDescent="0.25">
      <c r="A4">
        <v>222</v>
      </c>
      <c r="B4">
        <v>15</v>
      </c>
      <c r="C4">
        <v>0</v>
      </c>
      <c r="D4">
        <v>0</v>
      </c>
      <c r="E4">
        <v>0</v>
      </c>
      <c r="F4">
        <v>60</v>
      </c>
      <c r="G4">
        <v>4</v>
      </c>
      <c r="H4">
        <v>1</v>
      </c>
      <c r="I4">
        <v>1</v>
      </c>
      <c r="J4">
        <v>1</v>
      </c>
      <c r="K4">
        <v>1</v>
      </c>
      <c r="L4">
        <v>0.56000000000000005</v>
      </c>
      <c r="M4">
        <v>2</v>
      </c>
      <c r="N4">
        <v>13</v>
      </c>
      <c r="O4">
        <v>0</v>
      </c>
      <c r="P4">
        <v>1.0372366580000001</v>
      </c>
      <c r="Q4">
        <v>0</v>
      </c>
      <c r="R4">
        <v>200</v>
      </c>
      <c r="S4" t="s">
        <v>32</v>
      </c>
      <c r="T4" t="s">
        <v>33</v>
      </c>
      <c r="U4" t="s">
        <v>50</v>
      </c>
      <c r="W4" s="2">
        <f t="shared" si="0"/>
        <v>13</v>
      </c>
      <c r="X4" s="2">
        <f>(P4-1)/P4*N4</f>
        <v>0.46669827012612308</v>
      </c>
      <c r="Y4" s="2"/>
      <c r="AA4" t="s">
        <v>62</v>
      </c>
      <c r="AD4">
        <v>13</v>
      </c>
      <c r="AE4">
        <v>1.0372366580000001</v>
      </c>
    </row>
    <row r="5" spans="1:31" x14ac:dyDescent="0.25">
      <c r="A5">
        <v>3</v>
      </c>
      <c r="B5">
        <v>25</v>
      </c>
      <c r="C5">
        <v>0</v>
      </c>
      <c r="D5">
        <v>0</v>
      </c>
      <c r="E5">
        <v>3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f>ROUND(AD5*$AA$28,0)</f>
        <v>2</v>
      </c>
      <c r="O5">
        <v>0</v>
      </c>
      <c r="P5" s="2">
        <f>AE5 + $AB$28</f>
        <v>2.9</v>
      </c>
      <c r="Q5">
        <v>0</v>
      </c>
      <c r="R5">
        <v>0</v>
      </c>
      <c r="S5" t="s">
        <v>32</v>
      </c>
      <c r="T5" t="s">
        <v>33</v>
      </c>
      <c r="U5" t="s">
        <v>34</v>
      </c>
      <c r="W5" s="2">
        <f t="shared" si="0"/>
        <v>2</v>
      </c>
      <c r="X5" s="2">
        <f>(P5-1)/P5*N5</f>
        <v>1.3103448275862069</v>
      </c>
      <c r="Y5" s="2"/>
      <c r="Z5" t="s">
        <v>53</v>
      </c>
      <c r="AA5" s="1">
        <f>AA2/AA1-AA6</f>
        <v>0.16881827087925544</v>
      </c>
      <c r="AD5">
        <v>2</v>
      </c>
      <c r="AE5">
        <v>2</v>
      </c>
    </row>
    <row r="6" spans="1:31" x14ac:dyDescent="0.25">
      <c r="A6">
        <v>22</v>
      </c>
      <c r="B6">
        <v>25</v>
      </c>
      <c r="C6">
        <v>0</v>
      </c>
      <c r="D6">
        <v>0</v>
      </c>
      <c r="E6">
        <v>22</v>
      </c>
      <c r="F6">
        <v>22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f t="shared" ref="N6:N29" si="1">ROUND(AD6*$AA$28,0)</f>
        <v>9</v>
      </c>
      <c r="O6">
        <v>0</v>
      </c>
      <c r="P6" s="2">
        <f t="shared" ref="P6:P29" si="2">AE6 + $AB$28</f>
        <v>2.9</v>
      </c>
      <c r="Q6">
        <v>0</v>
      </c>
      <c r="R6">
        <v>0</v>
      </c>
      <c r="S6" t="s">
        <v>32</v>
      </c>
      <c r="T6" t="s">
        <v>33</v>
      </c>
      <c r="U6" t="s">
        <v>35</v>
      </c>
      <c r="W6" s="2">
        <f t="shared" si="0"/>
        <v>9</v>
      </c>
      <c r="X6" s="2">
        <f>(P6-1)/P6*N6</f>
        <v>5.8965517241379306</v>
      </c>
      <c r="Y6" s="2"/>
      <c r="Z6" t="s">
        <v>58</v>
      </c>
      <c r="AA6" s="1">
        <f>AA3/AA1</f>
        <v>0.11617278961547882</v>
      </c>
      <c r="AD6">
        <v>11</v>
      </c>
      <c r="AE6">
        <v>2</v>
      </c>
    </row>
    <row r="7" spans="1:31" x14ac:dyDescent="0.25">
      <c r="A7">
        <v>36</v>
      </c>
      <c r="B7">
        <v>25</v>
      </c>
      <c r="C7">
        <v>0</v>
      </c>
      <c r="D7">
        <v>0</v>
      </c>
      <c r="E7">
        <v>36</v>
      </c>
      <c r="F7">
        <v>36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f t="shared" si="1"/>
        <v>15</v>
      </c>
      <c r="O7">
        <v>0</v>
      </c>
      <c r="P7" s="2">
        <f t="shared" si="2"/>
        <v>2.9</v>
      </c>
      <c r="Q7">
        <v>0</v>
      </c>
      <c r="R7">
        <v>0</v>
      </c>
      <c r="S7" t="s">
        <v>32</v>
      </c>
      <c r="T7" t="s">
        <v>33</v>
      </c>
      <c r="U7" t="s">
        <v>36</v>
      </c>
      <c r="W7" s="2">
        <f t="shared" si="0"/>
        <v>15</v>
      </c>
      <c r="X7" s="2">
        <f>(P7-1)/P7*N7</f>
        <v>9.8275862068965516</v>
      </c>
      <c r="Y7" s="2"/>
      <c r="AD7">
        <v>18</v>
      </c>
      <c r="AE7">
        <v>2</v>
      </c>
    </row>
    <row r="8" spans="1:31" x14ac:dyDescent="0.25">
      <c r="A8">
        <v>8</v>
      </c>
      <c r="B8">
        <v>25</v>
      </c>
      <c r="C8">
        <v>0</v>
      </c>
      <c r="D8">
        <v>0</v>
      </c>
      <c r="E8">
        <v>8</v>
      </c>
      <c r="F8">
        <v>8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f t="shared" si="1"/>
        <v>3</v>
      </c>
      <c r="O8">
        <v>0</v>
      </c>
      <c r="P8" s="2">
        <f t="shared" si="2"/>
        <v>2.9</v>
      </c>
      <c r="Q8">
        <v>0</v>
      </c>
      <c r="R8">
        <v>0</v>
      </c>
      <c r="S8" t="s">
        <v>32</v>
      </c>
      <c r="T8" t="s">
        <v>33</v>
      </c>
      <c r="U8" t="s">
        <v>37</v>
      </c>
      <c r="W8" s="2">
        <f t="shared" si="0"/>
        <v>3</v>
      </c>
      <c r="X8" s="2">
        <f>(P8-1)/P8*N8</f>
        <v>1.9655172413793103</v>
      </c>
      <c r="Y8" s="2"/>
      <c r="AA8" t="s">
        <v>63</v>
      </c>
      <c r="AD8">
        <v>4</v>
      </c>
      <c r="AE8">
        <v>2</v>
      </c>
    </row>
    <row r="9" spans="1:31" x14ac:dyDescent="0.25">
      <c r="A9">
        <v>15</v>
      </c>
      <c r="B9">
        <v>25</v>
      </c>
      <c r="C9">
        <v>1</v>
      </c>
      <c r="D9">
        <v>0</v>
      </c>
      <c r="E9">
        <v>0</v>
      </c>
      <c r="F9">
        <v>12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f t="shared" si="1"/>
        <v>2</v>
      </c>
      <c r="O9">
        <v>0</v>
      </c>
      <c r="P9" s="2">
        <f t="shared" si="2"/>
        <v>1.9820798279999998</v>
      </c>
      <c r="Q9">
        <v>0</v>
      </c>
      <c r="R9">
        <v>0</v>
      </c>
      <c r="S9" t="s">
        <v>32</v>
      </c>
      <c r="T9" t="s">
        <v>33</v>
      </c>
      <c r="U9" t="s">
        <v>38</v>
      </c>
      <c r="W9" s="2">
        <f t="shared" si="0"/>
        <v>2</v>
      </c>
      <c r="X9" s="2">
        <f>(P9-1)/P9*N9</f>
        <v>0.99095890501136763</v>
      </c>
      <c r="Y9" s="2"/>
      <c r="Z9" t="s">
        <v>53</v>
      </c>
      <c r="AA9" s="1">
        <f>SUM(W2:W42)/2500-AA10</f>
        <v>0.1676675367453756</v>
      </c>
      <c r="AD9">
        <v>2</v>
      </c>
      <c r="AE9">
        <v>1.0820798279999999</v>
      </c>
    </row>
    <row r="10" spans="1:31" x14ac:dyDescent="0.25">
      <c r="A10">
        <v>44</v>
      </c>
      <c r="B10">
        <v>25</v>
      </c>
      <c r="C10">
        <v>0</v>
      </c>
      <c r="D10">
        <v>1</v>
      </c>
      <c r="E10">
        <v>0</v>
      </c>
      <c r="F10">
        <v>35</v>
      </c>
      <c r="G10">
        <v>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f t="shared" si="1"/>
        <v>4</v>
      </c>
      <c r="O10">
        <v>0</v>
      </c>
      <c r="P10" s="2">
        <f t="shared" si="2"/>
        <v>1.9820798279999998</v>
      </c>
      <c r="Q10">
        <v>0</v>
      </c>
      <c r="R10">
        <v>0</v>
      </c>
      <c r="S10" t="s">
        <v>32</v>
      </c>
      <c r="T10" t="s">
        <v>33</v>
      </c>
      <c r="U10" t="s">
        <v>41</v>
      </c>
      <c r="W10" s="2">
        <f t="shared" si="0"/>
        <v>4</v>
      </c>
      <c r="X10" s="2">
        <f>(P10-1)/P10*N10</f>
        <v>1.9819178100227353</v>
      </c>
      <c r="Y10" s="2"/>
      <c r="Z10" t="s">
        <v>54</v>
      </c>
      <c r="AA10" s="1">
        <f>SUM(X2:X42)/2500</f>
        <v>0.11193246325462441</v>
      </c>
      <c r="AD10">
        <v>5</v>
      </c>
      <c r="AE10">
        <v>1.0820798279999999</v>
      </c>
    </row>
    <row r="11" spans="1:31" x14ac:dyDescent="0.25">
      <c r="A11">
        <v>45</v>
      </c>
      <c r="B11">
        <v>25</v>
      </c>
      <c r="C11">
        <v>0</v>
      </c>
      <c r="D11">
        <v>0</v>
      </c>
      <c r="E11">
        <v>45</v>
      </c>
      <c r="F11">
        <v>45</v>
      </c>
      <c r="G11">
        <v>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f t="shared" si="1"/>
        <v>7</v>
      </c>
      <c r="O11">
        <v>0</v>
      </c>
      <c r="P11" s="2">
        <f t="shared" si="2"/>
        <v>2.9</v>
      </c>
      <c r="Q11">
        <v>0</v>
      </c>
      <c r="R11">
        <v>0</v>
      </c>
      <c r="S11" t="s">
        <v>32</v>
      </c>
      <c r="T11" t="s">
        <v>33</v>
      </c>
      <c r="U11" t="s">
        <v>44</v>
      </c>
      <c r="W11" s="2">
        <f t="shared" si="0"/>
        <v>7</v>
      </c>
      <c r="X11" s="2">
        <f>(P11-1)/P11*N11</f>
        <v>4.5862068965517242</v>
      </c>
      <c r="Y11" s="2"/>
      <c r="AD11">
        <v>8</v>
      </c>
      <c r="AE11">
        <v>2</v>
      </c>
    </row>
    <row r="12" spans="1:31" x14ac:dyDescent="0.25">
      <c r="A12">
        <v>211</v>
      </c>
      <c r="B12">
        <v>25</v>
      </c>
      <c r="C12">
        <v>0</v>
      </c>
      <c r="D12">
        <v>0</v>
      </c>
      <c r="E12">
        <v>0</v>
      </c>
      <c r="F12">
        <v>161</v>
      </c>
      <c r="G12">
        <v>3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f t="shared" si="1"/>
        <v>0</v>
      </c>
      <c r="O12">
        <v>0</v>
      </c>
      <c r="P12" s="2">
        <f t="shared" si="2"/>
        <v>1.9820798279999998</v>
      </c>
      <c r="Q12">
        <v>0</v>
      </c>
      <c r="R12">
        <v>0</v>
      </c>
      <c r="S12" t="s">
        <v>32</v>
      </c>
      <c r="T12" t="s">
        <v>33</v>
      </c>
      <c r="U12" t="s">
        <v>45</v>
      </c>
      <c r="W12" s="2">
        <f t="shared" si="0"/>
        <v>0</v>
      </c>
      <c r="X12" s="2">
        <f>(P12-1)/P12*N12</f>
        <v>0</v>
      </c>
      <c r="Y12" s="2"/>
      <c r="AD12">
        <v>0</v>
      </c>
      <c r="AE12">
        <v>1.0820798279999999</v>
      </c>
    </row>
    <row r="13" spans="1:31" x14ac:dyDescent="0.25">
      <c r="A13">
        <v>2</v>
      </c>
      <c r="B13">
        <v>35</v>
      </c>
      <c r="C13">
        <v>0</v>
      </c>
      <c r="D13">
        <v>0</v>
      </c>
      <c r="E13">
        <v>2</v>
      </c>
      <c r="F13">
        <v>2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f t="shared" si="1"/>
        <v>1</v>
      </c>
      <c r="O13">
        <v>0</v>
      </c>
      <c r="P13" s="2">
        <f t="shared" si="2"/>
        <v>2.9</v>
      </c>
      <c r="Q13">
        <v>0</v>
      </c>
      <c r="R13">
        <v>0</v>
      </c>
      <c r="S13" t="s">
        <v>32</v>
      </c>
      <c r="T13" t="s">
        <v>33</v>
      </c>
      <c r="U13" t="s">
        <v>34</v>
      </c>
      <c r="W13" s="2">
        <f t="shared" si="0"/>
        <v>1</v>
      </c>
      <c r="X13" s="2">
        <f>(P13-1)/P13*N13</f>
        <v>0.65517241379310343</v>
      </c>
      <c r="Y13" s="2"/>
      <c r="AD13">
        <v>1</v>
      </c>
      <c r="AE13">
        <v>2</v>
      </c>
    </row>
    <row r="14" spans="1:31" x14ac:dyDescent="0.25">
      <c r="A14">
        <v>20</v>
      </c>
      <c r="B14">
        <v>35</v>
      </c>
      <c r="C14">
        <v>0</v>
      </c>
      <c r="D14">
        <v>0</v>
      </c>
      <c r="E14">
        <v>20</v>
      </c>
      <c r="F14">
        <v>20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f t="shared" si="1"/>
        <v>8</v>
      </c>
      <c r="O14">
        <v>0</v>
      </c>
      <c r="P14" s="2">
        <f t="shared" si="2"/>
        <v>2.9</v>
      </c>
      <c r="Q14">
        <v>0</v>
      </c>
      <c r="R14">
        <v>0</v>
      </c>
      <c r="S14" t="s">
        <v>32</v>
      </c>
      <c r="T14" t="s">
        <v>33</v>
      </c>
      <c r="U14" t="s">
        <v>35</v>
      </c>
      <c r="W14" s="2">
        <f t="shared" si="0"/>
        <v>8</v>
      </c>
      <c r="X14" s="2">
        <f>(P14-1)/P14*N14</f>
        <v>5.2413793103448274</v>
      </c>
      <c r="Y14" s="2"/>
      <c r="Z14" t="s">
        <v>63</v>
      </c>
      <c r="AA14" t="s">
        <v>57</v>
      </c>
      <c r="AB14" t="s">
        <v>58</v>
      </c>
      <c r="AD14">
        <v>10</v>
      </c>
      <c r="AE14">
        <v>2</v>
      </c>
    </row>
    <row r="15" spans="1:31" x14ac:dyDescent="0.25">
      <c r="A15">
        <v>30</v>
      </c>
      <c r="B15">
        <v>35</v>
      </c>
      <c r="C15">
        <v>0</v>
      </c>
      <c r="D15">
        <v>0</v>
      </c>
      <c r="E15">
        <v>30</v>
      </c>
      <c r="F15">
        <v>30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f t="shared" si="1"/>
        <v>12</v>
      </c>
      <c r="O15">
        <v>0</v>
      </c>
      <c r="P15" s="2">
        <f t="shared" si="2"/>
        <v>2.9</v>
      </c>
      <c r="Q15">
        <v>0</v>
      </c>
      <c r="R15">
        <v>0</v>
      </c>
      <c r="S15" t="s">
        <v>32</v>
      </c>
      <c r="T15" t="s">
        <v>33</v>
      </c>
      <c r="U15" t="s">
        <v>36</v>
      </c>
      <c r="W15" s="2">
        <f>N15</f>
        <v>12</v>
      </c>
      <c r="X15" s="2">
        <f>(P15-1)/P15*N15</f>
        <v>7.8620689655172411</v>
      </c>
      <c r="Y15" s="2"/>
      <c r="Z15" t="s">
        <v>59</v>
      </c>
      <c r="AA15" s="1">
        <f>SUM(W5:W42)/SUM(A5:A42)</f>
        <v>0.3521560574948665</v>
      </c>
      <c r="AB15" s="1">
        <f>SUM(X5:X42)/SUM(A5:A42)</f>
        <v>0.14341091368913497</v>
      </c>
      <c r="AD15">
        <v>15</v>
      </c>
      <c r="AE15">
        <v>2</v>
      </c>
    </row>
    <row r="16" spans="1:31" x14ac:dyDescent="0.25">
      <c r="A16">
        <v>6</v>
      </c>
      <c r="B16">
        <v>35</v>
      </c>
      <c r="C16">
        <v>0</v>
      </c>
      <c r="D16">
        <v>0</v>
      </c>
      <c r="E16">
        <v>6</v>
      </c>
      <c r="F16">
        <v>6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f t="shared" si="1"/>
        <v>2</v>
      </c>
      <c r="O16">
        <v>0</v>
      </c>
      <c r="P16" s="2">
        <f t="shared" si="2"/>
        <v>2.9</v>
      </c>
      <c r="Q16">
        <v>0</v>
      </c>
      <c r="R16">
        <v>0</v>
      </c>
      <c r="S16" t="s">
        <v>32</v>
      </c>
      <c r="T16" t="s">
        <v>33</v>
      </c>
      <c r="U16" t="s">
        <v>37</v>
      </c>
      <c r="W16" s="2">
        <f>N16</f>
        <v>2</v>
      </c>
      <c r="X16" s="2">
        <f>(P16-1)/P16*N16</f>
        <v>1.3103448275862069</v>
      </c>
      <c r="Y16" s="2"/>
      <c r="Z16" t="s">
        <v>60</v>
      </c>
      <c r="AA16" s="1">
        <f>SUM(W29:W42)/SUM(A29:A42)</f>
        <v>0.58797814207650279</v>
      </c>
      <c r="AB16" s="1">
        <f>SUM(X29:X42)/SUM(A29:A42)</f>
        <v>0.20835334677380915</v>
      </c>
      <c r="AD16">
        <v>3</v>
      </c>
      <c r="AE16">
        <v>2</v>
      </c>
    </row>
    <row r="17" spans="1:31" x14ac:dyDescent="0.25">
      <c r="A17">
        <v>13</v>
      </c>
      <c r="B17">
        <v>35</v>
      </c>
      <c r="C17">
        <v>1</v>
      </c>
      <c r="D17">
        <v>0</v>
      </c>
      <c r="E17">
        <v>0</v>
      </c>
      <c r="F17">
        <v>10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f t="shared" si="1"/>
        <v>2</v>
      </c>
      <c r="O17">
        <v>0</v>
      </c>
      <c r="P17" s="2">
        <f t="shared" si="2"/>
        <v>2.0393514420000001</v>
      </c>
      <c r="Q17">
        <v>0</v>
      </c>
      <c r="R17">
        <v>0</v>
      </c>
      <c r="S17" t="s">
        <v>32</v>
      </c>
      <c r="T17" t="s">
        <v>33</v>
      </c>
      <c r="U17" t="s">
        <v>39</v>
      </c>
      <c r="W17" s="2">
        <f t="shared" ref="W16:W42" si="3">N17</f>
        <v>2</v>
      </c>
      <c r="X17" s="2">
        <f>(P17-1)/P17*N17</f>
        <v>1.0192960571628635</v>
      </c>
      <c r="Y17" s="2"/>
      <c r="Z17" t="s">
        <v>61</v>
      </c>
      <c r="AA17" s="1">
        <f>SUM(W40:W42)/SUM(A40:A42)</f>
        <v>0.74468085106382975</v>
      </c>
      <c r="AB17" s="1">
        <f>SUM(X40:X42)/SUM(A40:A42)</f>
        <v>0.34232800388594364</v>
      </c>
      <c r="AD17">
        <v>3</v>
      </c>
      <c r="AE17">
        <v>1.1393514419999999</v>
      </c>
    </row>
    <row r="18" spans="1:31" x14ac:dyDescent="0.25">
      <c r="A18">
        <v>44</v>
      </c>
      <c r="B18">
        <v>35</v>
      </c>
      <c r="C18">
        <v>0</v>
      </c>
      <c r="D18">
        <v>1</v>
      </c>
      <c r="E18">
        <v>0</v>
      </c>
      <c r="F18">
        <v>35</v>
      </c>
      <c r="G18">
        <v>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f t="shared" si="1"/>
        <v>7</v>
      </c>
      <c r="O18">
        <v>0</v>
      </c>
      <c r="P18" s="2">
        <f t="shared" si="2"/>
        <v>2.0393514420000001</v>
      </c>
      <c r="Q18">
        <v>0</v>
      </c>
      <c r="R18">
        <v>0</v>
      </c>
      <c r="S18" t="s">
        <v>32</v>
      </c>
      <c r="T18" t="s">
        <v>33</v>
      </c>
      <c r="U18" t="s">
        <v>42</v>
      </c>
      <c r="W18" s="2">
        <f t="shared" si="3"/>
        <v>7</v>
      </c>
      <c r="X18" s="2">
        <f>(P18-1)/P18*N18</f>
        <v>3.5675362000700224</v>
      </c>
      <c r="Y18" s="2"/>
      <c r="Z18" t="s">
        <v>67</v>
      </c>
      <c r="AA18" s="1">
        <f>SUM(W5:W8,W13:W16,W21:W24)/SUM(A5:A8,A13:A16,A21:A24)</f>
        <v>0.4157303370786517</v>
      </c>
      <c r="AB18" s="1">
        <f>SUM(X5:X8,X13:X16,X21:X24)/SUM(A5:A8,A13:A16,A21:A24)</f>
        <v>0.2723750484308407</v>
      </c>
      <c r="AD18">
        <v>9</v>
      </c>
      <c r="AE18">
        <v>1.1393514419999999</v>
      </c>
    </row>
    <row r="19" spans="1:31" x14ac:dyDescent="0.25">
      <c r="A19">
        <v>41</v>
      </c>
      <c r="B19">
        <v>35</v>
      </c>
      <c r="C19">
        <v>0</v>
      </c>
      <c r="D19">
        <v>0</v>
      </c>
      <c r="E19">
        <v>41</v>
      </c>
      <c r="F19">
        <v>41</v>
      </c>
      <c r="G19">
        <v>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f t="shared" si="1"/>
        <v>7</v>
      </c>
      <c r="O19">
        <v>0</v>
      </c>
      <c r="P19" s="2">
        <f t="shared" si="2"/>
        <v>2.9</v>
      </c>
      <c r="Q19">
        <v>0</v>
      </c>
      <c r="R19">
        <v>0</v>
      </c>
      <c r="S19" t="s">
        <v>32</v>
      </c>
      <c r="T19" t="s">
        <v>33</v>
      </c>
      <c r="U19" t="s">
        <v>44</v>
      </c>
      <c r="W19" s="2">
        <f t="shared" si="3"/>
        <v>7</v>
      </c>
      <c r="X19" s="2">
        <f>(P19-1)/P19*N19</f>
        <v>4.5862068965517242</v>
      </c>
      <c r="Y19" s="2"/>
      <c r="AD19">
        <v>8</v>
      </c>
      <c r="AE19">
        <v>2</v>
      </c>
    </row>
    <row r="20" spans="1:31" x14ac:dyDescent="0.25">
      <c r="A20">
        <v>189</v>
      </c>
      <c r="B20">
        <v>35</v>
      </c>
      <c r="C20">
        <v>0</v>
      </c>
      <c r="D20">
        <v>0</v>
      </c>
      <c r="E20">
        <v>0</v>
      </c>
      <c r="F20">
        <v>147</v>
      </c>
      <c r="G20">
        <v>3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f t="shared" si="1"/>
        <v>0</v>
      </c>
      <c r="O20">
        <v>0</v>
      </c>
      <c r="P20" s="2">
        <f t="shared" si="2"/>
        <v>2.0393514420000001</v>
      </c>
      <c r="Q20">
        <v>0</v>
      </c>
      <c r="R20">
        <v>0</v>
      </c>
      <c r="S20" t="s">
        <v>32</v>
      </c>
      <c r="T20" t="s">
        <v>33</v>
      </c>
      <c r="U20" t="s">
        <v>46</v>
      </c>
      <c r="W20" s="2">
        <f t="shared" si="3"/>
        <v>0</v>
      </c>
      <c r="X20" s="2">
        <f>(P20-1)/P20*N20</f>
        <v>0</v>
      </c>
      <c r="Y20" s="2"/>
      <c r="AD20">
        <v>0</v>
      </c>
      <c r="AE20">
        <v>1.1393514419999999</v>
      </c>
    </row>
    <row r="21" spans="1:31" x14ac:dyDescent="0.25">
      <c r="A21">
        <v>2</v>
      </c>
      <c r="B21">
        <v>45</v>
      </c>
      <c r="C21">
        <v>0</v>
      </c>
      <c r="D21">
        <v>0</v>
      </c>
      <c r="E21">
        <v>2</v>
      </c>
      <c r="F21">
        <v>2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f t="shared" si="1"/>
        <v>1</v>
      </c>
      <c r="O21">
        <v>0</v>
      </c>
      <c r="P21" s="2">
        <f t="shared" si="2"/>
        <v>2.9</v>
      </c>
      <c r="Q21">
        <v>0</v>
      </c>
      <c r="R21">
        <v>0</v>
      </c>
      <c r="S21" t="s">
        <v>32</v>
      </c>
      <c r="T21" t="s">
        <v>33</v>
      </c>
      <c r="U21" t="s">
        <v>34</v>
      </c>
      <c r="W21" s="2">
        <f t="shared" si="3"/>
        <v>1</v>
      </c>
      <c r="X21" s="2">
        <f>(P21-1)/P21*N21</f>
        <v>0.65517241379310343</v>
      </c>
      <c r="Y21" s="2"/>
      <c r="Z21" t="s">
        <v>62</v>
      </c>
      <c r="AA21" t="s">
        <v>57</v>
      </c>
      <c r="AB21" t="s">
        <v>58</v>
      </c>
      <c r="AD21">
        <v>1</v>
      </c>
      <c r="AE21">
        <v>2</v>
      </c>
    </row>
    <row r="22" spans="1:31" x14ac:dyDescent="0.25">
      <c r="A22">
        <v>17</v>
      </c>
      <c r="B22">
        <v>45</v>
      </c>
      <c r="C22">
        <v>0</v>
      </c>
      <c r="D22">
        <v>0</v>
      </c>
      <c r="E22">
        <v>17</v>
      </c>
      <c r="F22">
        <v>17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f t="shared" si="1"/>
        <v>7</v>
      </c>
      <c r="O22">
        <v>0</v>
      </c>
      <c r="P22" s="2">
        <f t="shared" si="2"/>
        <v>2.9</v>
      </c>
      <c r="Q22">
        <v>0</v>
      </c>
      <c r="R22">
        <v>0</v>
      </c>
      <c r="S22" t="s">
        <v>32</v>
      </c>
      <c r="T22" t="s">
        <v>33</v>
      </c>
      <c r="U22" t="s">
        <v>35</v>
      </c>
      <c r="W22" s="2">
        <f t="shared" si="3"/>
        <v>7</v>
      </c>
      <c r="X22" s="2">
        <f>(P22-1)/P22*N22</f>
        <v>4.5862068965517242</v>
      </c>
      <c r="Y22" s="2"/>
      <c r="Z22" t="s">
        <v>59</v>
      </c>
      <c r="AA22" s="1">
        <v>0.35449999999999998</v>
      </c>
      <c r="AB22" s="1">
        <v>0.14449999999999999</v>
      </c>
      <c r="AD22">
        <v>9</v>
      </c>
      <c r="AE22">
        <v>2</v>
      </c>
    </row>
    <row r="23" spans="1:31" x14ac:dyDescent="0.25">
      <c r="A23">
        <v>27</v>
      </c>
      <c r="B23">
        <v>45</v>
      </c>
      <c r="C23">
        <v>0</v>
      </c>
      <c r="D23">
        <v>0</v>
      </c>
      <c r="E23">
        <v>27</v>
      </c>
      <c r="F23">
        <v>27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f t="shared" si="1"/>
        <v>12</v>
      </c>
      <c r="O23">
        <v>0</v>
      </c>
      <c r="P23" s="2">
        <f t="shared" si="2"/>
        <v>2.9</v>
      </c>
      <c r="Q23">
        <v>0</v>
      </c>
      <c r="R23">
        <v>0</v>
      </c>
      <c r="S23" t="s">
        <v>32</v>
      </c>
      <c r="T23" t="s">
        <v>33</v>
      </c>
      <c r="U23" t="s">
        <v>36</v>
      </c>
      <c r="W23" s="2">
        <f t="shared" si="3"/>
        <v>12</v>
      </c>
      <c r="X23" s="2">
        <f>(P23-1)/P23*N23</f>
        <v>7.8620689655172411</v>
      </c>
      <c r="Y23" s="2"/>
      <c r="Z23" t="s">
        <v>60</v>
      </c>
      <c r="AA23" s="1">
        <v>0.58779999999999999</v>
      </c>
      <c r="AB23" s="1">
        <v>0.2087</v>
      </c>
      <c r="AD23">
        <v>14</v>
      </c>
      <c r="AE23">
        <v>2</v>
      </c>
    </row>
    <row r="24" spans="1:31" x14ac:dyDescent="0.25">
      <c r="A24">
        <v>5</v>
      </c>
      <c r="B24">
        <v>45</v>
      </c>
      <c r="C24">
        <v>0</v>
      </c>
      <c r="D24">
        <v>0</v>
      </c>
      <c r="E24">
        <v>5</v>
      </c>
      <c r="F24">
        <v>5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f t="shared" si="1"/>
        <v>2</v>
      </c>
      <c r="O24">
        <v>0</v>
      </c>
      <c r="P24" s="2">
        <f t="shared" si="2"/>
        <v>2.9</v>
      </c>
      <c r="Q24">
        <v>0</v>
      </c>
      <c r="R24">
        <v>0</v>
      </c>
      <c r="S24" t="s">
        <v>32</v>
      </c>
      <c r="T24" t="s">
        <v>33</v>
      </c>
      <c r="U24" t="s">
        <v>37</v>
      </c>
      <c r="W24" s="2">
        <f t="shared" si="3"/>
        <v>2</v>
      </c>
      <c r="X24" s="2">
        <f>(P24-1)/P24*N24</f>
        <v>1.3103448275862069</v>
      </c>
      <c r="Y24" s="2"/>
      <c r="Z24" t="s">
        <v>61</v>
      </c>
      <c r="AA24" s="1">
        <v>0.74609999999999999</v>
      </c>
      <c r="AB24" s="1">
        <v>0.34189999999999998</v>
      </c>
      <c r="AD24">
        <v>3</v>
      </c>
      <c r="AE24">
        <v>2</v>
      </c>
    </row>
    <row r="25" spans="1:31" x14ac:dyDescent="0.25">
      <c r="A25">
        <v>10</v>
      </c>
      <c r="B25">
        <v>45</v>
      </c>
      <c r="C25">
        <v>1</v>
      </c>
      <c r="D25">
        <v>0</v>
      </c>
      <c r="E25">
        <v>0</v>
      </c>
      <c r="F25">
        <v>8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f t="shared" si="1"/>
        <v>2</v>
      </c>
      <c r="O25">
        <v>0</v>
      </c>
      <c r="P25" s="2">
        <f t="shared" si="2"/>
        <v>2.052861069</v>
      </c>
      <c r="Q25">
        <v>0</v>
      </c>
      <c r="R25">
        <v>0</v>
      </c>
      <c r="S25" t="s">
        <v>32</v>
      </c>
      <c r="T25" t="s">
        <v>33</v>
      </c>
      <c r="U25" t="s">
        <v>40</v>
      </c>
      <c r="W25" s="2">
        <f t="shared" si="3"/>
        <v>2</v>
      </c>
      <c r="X25" s="2">
        <f>(P25-1)/P25*N25</f>
        <v>1.0257499495695293</v>
      </c>
      <c r="Y25" s="2"/>
      <c r="AA25" s="1"/>
      <c r="AB25" s="1"/>
      <c r="AD25">
        <v>3</v>
      </c>
      <c r="AE25">
        <v>1.1528610690000001</v>
      </c>
    </row>
    <row r="26" spans="1:31" x14ac:dyDescent="0.25">
      <c r="A26">
        <v>39</v>
      </c>
      <c r="B26">
        <v>45</v>
      </c>
      <c r="C26">
        <v>0</v>
      </c>
      <c r="D26">
        <v>1</v>
      </c>
      <c r="E26">
        <v>0</v>
      </c>
      <c r="F26">
        <v>31</v>
      </c>
      <c r="G26">
        <v>2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f t="shared" si="1"/>
        <v>11</v>
      </c>
      <c r="O26">
        <v>0</v>
      </c>
      <c r="P26" s="2">
        <f t="shared" si="2"/>
        <v>2.052861069</v>
      </c>
      <c r="Q26">
        <v>0</v>
      </c>
      <c r="R26">
        <v>0</v>
      </c>
      <c r="S26" t="s">
        <v>32</v>
      </c>
      <c r="T26" t="s">
        <v>33</v>
      </c>
      <c r="U26" t="s">
        <v>43</v>
      </c>
      <c r="W26" s="2">
        <f t="shared" si="3"/>
        <v>11</v>
      </c>
      <c r="X26" s="2">
        <f>(P26-1)/P26*N26</f>
        <v>5.641624722632411</v>
      </c>
      <c r="Y26" s="2"/>
      <c r="AD26">
        <v>13</v>
      </c>
      <c r="AE26">
        <v>1.1528610690000001</v>
      </c>
    </row>
    <row r="27" spans="1:31" x14ac:dyDescent="0.25">
      <c r="A27">
        <v>20</v>
      </c>
      <c r="B27">
        <v>45</v>
      </c>
      <c r="C27">
        <v>0</v>
      </c>
      <c r="D27">
        <v>0</v>
      </c>
      <c r="E27">
        <v>20</v>
      </c>
      <c r="F27">
        <v>20</v>
      </c>
      <c r="G27">
        <v>3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f t="shared" si="1"/>
        <v>3</v>
      </c>
      <c r="O27">
        <v>0</v>
      </c>
      <c r="P27" s="2">
        <f t="shared" si="2"/>
        <v>2.9</v>
      </c>
      <c r="Q27">
        <v>0</v>
      </c>
      <c r="R27">
        <v>0</v>
      </c>
      <c r="S27" t="s">
        <v>32</v>
      </c>
      <c r="T27" t="s">
        <v>33</v>
      </c>
      <c r="U27" t="s">
        <v>44</v>
      </c>
      <c r="W27" s="2">
        <f t="shared" si="3"/>
        <v>3</v>
      </c>
      <c r="X27" s="2">
        <f>(P27-1)/P27*N27</f>
        <v>1.9655172413793103</v>
      </c>
      <c r="Y27" s="2"/>
      <c r="Z27" t="s">
        <v>64</v>
      </c>
      <c r="AA27" t="s">
        <v>65</v>
      </c>
      <c r="AB27" t="s">
        <v>58</v>
      </c>
      <c r="AD27">
        <v>4</v>
      </c>
      <c r="AE27">
        <v>2</v>
      </c>
    </row>
    <row r="28" spans="1:31" x14ac:dyDescent="0.25">
      <c r="A28">
        <v>184</v>
      </c>
      <c r="B28">
        <v>45</v>
      </c>
      <c r="C28">
        <v>0</v>
      </c>
      <c r="D28">
        <v>0</v>
      </c>
      <c r="E28">
        <v>0</v>
      </c>
      <c r="F28">
        <v>157</v>
      </c>
      <c r="G28">
        <v>3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f t="shared" si="1"/>
        <v>29</v>
      </c>
      <c r="O28">
        <v>0</v>
      </c>
      <c r="P28" s="2">
        <f t="shared" si="2"/>
        <v>2.052861069</v>
      </c>
      <c r="Q28">
        <v>0</v>
      </c>
      <c r="R28">
        <v>0</v>
      </c>
      <c r="S28" t="s">
        <v>32</v>
      </c>
      <c r="T28" t="s">
        <v>33</v>
      </c>
      <c r="U28" t="s">
        <v>47</v>
      </c>
      <c r="W28" s="2">
        <f t="shared" si="3"/>
        <v>29</v>
      </c>
      <c r="X28" s="2">
        <f>(P28-1)/P28*N28</f>
        <v>14.873374268758175</v>
      </c>
      <c r="Y28" s="2"/>
      <c r="Z28" t="s">
        <v>59</v>
      </c>
      <c r="AA28" s="2">
        <v>0.83299999999999996</v>
      </c>
      <c r="AB28" s="2">
        <v>0.9</v>
      </c>
      <c r="AD28">
        <v>35</v>
      </c>
      <c r="AE28">
        <v>1.1528610690000001</v>
      </c>
    </row>
    <row r="29" spans="1:31" x14ac:dyDescent="0.25">
      <c r="A29">
        <v>1</v>
      </c>
      <c r="B29">
        <v>55</v>
      </c>
      <c r="C29">
        <v>1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f>ROUND(AD29*$AA$29,0)</f>
        <v>0</v>
      </c>
      <c r="O29">
        <v>0</v>
      </c>
      <c r="P29" s="2">
        <f>AE29 + $AB$29</f>
        <v>1.3549477539999999</v>
      </c>
      <c r="Q29">
        <v>0</v>
      </c>
      <c r="R29">
        <v>0</v>
      </c>
      <c r="S29" t="s">
        <v>21</v>
      </c>
      <c r="T29" t="s">
        <v>22</v>
      </c>
      <c r="U29" t="s">
        <v>25</v>
      </c>
      <c r="W29" s="2">
        <f t="shared" si="3"/>
        <v>0</v>
      </c>
      <c r="X29" s="2">
        <f>(P29-1)/P29*N29</f>
        <v>0</v>
      </c>
      <c r="Y29" s="2"/>
      <c r="Z29" t="s">
        <v>60</v>
      </c>
      <c r="AA29" s="2">
        <v>0.875</v>
      </c>
      <c r="AB29" s="2">
        <v>0.255</v>
      </c>
      <c r="AD29">
        <v>0</v>
      </c>
      <c r="AE29">
        <v>1.099947754</v>
      </c>
    </row>
    <row r="30" spans="1:31" x14ac:dyDescent="0.25">
      <c r="A30">
        <v>15</v>
      </c>
      <c r="B30">
        <v>55</v>
      </c>
      <c r="C30">
        <v>0</v>
      </c>
      <c r="D30">
        <v>1</v>
      </c>
      <c r="E30">
        <v>0</v>
      </c>
      <c r="F30">
        <v>9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f t="shared" ref="N30:N40" si="4">ROUND(AD30*$AA$29,0)</f>
        <v>6</v>
      </c>
      <c r="O30">
        <v>0</v>
      </c>
      <c r="P30" s="2">
        <f t="shared" ref="P30:P39" si="5">AE30 + $AB$29</f>
        <v>1.3549477539999999</v>
      </c>
      <c r="Q30">
        <v>0</v>
      </c>
      <c r="R30">
        <v>0</v>
      </c>
      <c r="S30" t="s">
        <v>21</v>
      </c>
      <c r="T30" t="s">
        <v>22</v>
      </c>
      <c r="U30" t="s">
        <v>28</v>
      </c>
      <c r="W30" s="2">
        <f t="shared" si="3"/>
        <v>6</v>
      </c>
      <c r="X30" s="2">
        <f>(P30-1)/P30*N30</f>
        <v>1.5717849767364531</v>
      </c>
      <c r="Y30" s="2"/>
      <c r="Z30" t="s">
        <v>61</v>
      </c>
      <c r="AA30" s="2">
        <v>0.92800000000000005</v>
      </c>
      <c r="AB30" s="2">
        <v>0.42</v>
      </c>
      <c r="AD30">
        <v>7</v>
      </c>
      <c r="AE30">
        <v>1.099947754</v>
      </c>
    </row>
    <row r="31" spans="1:31" x14ac:dyDescent="0.25">
      <c r="A31">
        <v>120</v>
      </c>
      <c r="B31">
        <v>55</v>
      </c>
      <c r="C31">
        <v>0</v>
      </c>
      <c r="D31">
        <v>0</v>
      </c>
      <c r="E31">
        <v>0</v>
      </c>
      <c r="F31">
        <v>75</v>
      </c>
      <c r="G31">
        <v>3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f t="shared" si="4"/>
        <v>53</v>
      </c>
      <c r="O31">
        <v>0</v>
      </c>
      <c r="P31" s="2">
        <f t="shared" si="5"/>
        <v>1.3549477539999999</v>
      </c>
      <c r="Q31">
        <v>0</v>
      </c>
      <c r="R31">
        <v>0</v>
      </c>
      <c r="S31" t="s">
        <v>21</v>
      </c>
      <c r="T31" t="s">
        <v>22</v>
      </c>
      <c r="U31" t="s">
        <v>31</v>
      </c>
      <c r="W31" s="2">
        <f t="shared" si="3"/>
        <v>53</v>
      </c>
      <c r="X31" s="2">
        <f>(P31-1)/P31*N31</f>
        <v>13.88410062783867</v>
      </c>
      <c r="Y31" s="2"/>
      <c r="AD31">
        <v>60</v>
      </c>
      <c r="AE31">
        <v>1.099947754</v>
      </c>
    </row>
    <row r="32" spans="1:31" x14ac:dyDescent="0.25">
      <c r="A32">
        <v>3</v>
      </c>
      <c r="B32">
        <v>55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f t="shared" si="4"/>
        <v>1</v>
      </c>
      <c r="O32">
        <v>0</v>
      </c>
      <c r="P32" s="2">
        <f t="shared" si="5"/>
        <v>1.3549477539999999</v>
      </c>
      <c r="Q32">
        <v>0</v>
      </c>
      <c r="R32">
        <v>0</v>
      </c>
      <c r="S32" t="s">
        <v>32</v>
      </c>
      <c r="T32" t="s">
        <v>33</v>
      </c>
      <c r="U32" t="s">
        <v>25</v>
      </c>
      <c r="W32" s="2">
        <f t="shared" si="3"/>
        <v>1</v>
      </c>
      <c r="X32" s="2">
        <f>(P32-1)/P32*N32</f>
        <v>0.26196416278940887</v>
      </c>
      <c r="Y32" s="2"/>
      <c r="AD32">
        <v>1</v>
      </c>
      <c r="AE32">
        <v>1.099947754</v>
      </c>
    </row>
    <row r="33" spans="1:31" x14ac:dyDescent="0.25">
      <c r="A33">
        <v>59</v>
      </c>
      <c r="B33">
        <v>55</v>
      </c>
      <c r="C33">
        <v>0</v>
      </c>
      <c r="D33">
        <v>0</v>
      </c>
      <c r="E33">
        <v>0</v>
      </c>
      <c r="F33">
        <v>38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f t="shared" si="4"/>
        <v>26</v>
      </c>
      <c r="O33">
        <v>0</v>
      </c>
      <c r="P33" s="2">
        <f t="shared" si="5"/>
        <v>1.3549477539999999</v>
      </c>
      <c r="Q33">
        <v>0</v>
      </c>
      <c r="R33">
        <v>0</v>
      </c>
      <c r="S33" t="s">
        <v>32</v>
      </c>
      <c r="T33" t="s">
        <v>33</v>
      </c>
      <c r="U33" t="s">
        <v>31</v>
      </c>
      <c r="W33" s="2">
        <f t="shared" si="3"/>
        <v>26</v>
      </c>
      <c r="X33" s="2">
        <f>(P33-1)/P33*N33</f>
        <v>6.8110682325246303</v>
      </c>
      <c r="Y33" s="2"/>
      <c r="AD33">
        <v>30</v>
      </c>
      <c r="AE33">
        <v>1.099947754</v>
      </c>
    </row>
    <row r="34" spans="1:31" x14ac:dyDescent="0.25">
      <c r="A34">
        <v>106</v>
      </c>
      <c r="B34">
        <v>55</v>
      </c>
      <c r="C34">
        <v>0</v>
      </c>
      <c r="D34">
        <v>0</v>
      </c>
      <c r="E34">
        <v>0</v>
      </c>
      <c r="F34">
        <v>58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f t="shared" si="4"/>
        <v>50</v>
      </c>
      <c r="O34">
        <v>0</v>
      </c>
      <c r="P34" s="2">
        <f t="shared" si="5"/>
        <v>1.3549477539999999</v>
      </c>
      <c r="Q34">
        <v>0</v>
      </c>
      <c r="R34">
        <v>0</v>
      </c>
      <c r="S34" t="s">
        <v>32</v>
      </c>
      <c r="T34" t="s">
        <v>33</v>
      </c>
      <c r="U34" t="s">
        <v>31</v>
      </c>
      <c r="W34" s="2">
        <f t="shared" si="3"/>
        <v>50</v>
      </c>
      <c r="X34" s="2">
        <f>(P34-1)/P34*N34</f>
        <v>13.098208139470444</v>
      </c>
      <c r="Y34" s="2"/>
      <c r="AD34">
        <v>57</v>
      </c>
      <c r="AE34">
        <v>1.099947754</v>
      </c>
    </row>
    <row r="35" spans="1:31" x14ac:dyDescent="0.25">
      <c r="A35">
        <v>22</v>
      </c>
      <c r="B35">
        <v>55</v>
      </c>
      <c r="C35">
        <v>0</v>
      </c>
      <c r="D35">
        <v>1</v>
      </c>
      <c r="E35">
        <v>0</v>
      </c>
      <c r="F35">
        <v>14</v>
      </c>
      <c r="G35">
        <v>2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f t="shared" si="4"/>
        <v>10</v>
      </c>
      <c r="O35">
        <v>0</v>
      </c>
      <c r="P35" s="2">
        <f t="shared" si="5"/>
        <v>1.3549477539999999</v>
      </c>
      <c r="Q35">
        <v>0</v>
      </c>
      <c r="R35">
        <v>0</v>
      </c>
      <c r="S35" t="s">
        <v>32</v>
      </c>
      <c r="T35" t="s">
        <v>33</v>
      </c>
      <c r="U35" t="s">
        <v>28</v>
      </c>
      <c r="W35" s="2">
        <f t="shared" si="3"/>
        <v>10</v>
      </c>
      <c r="X35" s="2">
        <f>(P35-1)/P35*N35</f>
        <v>2.6196416278940888</v>
      </c>
      <c r="Y35" s="2"/>
      <c r="AD35">
        <v>11</v>
      </c>
      <c r="AE35">
        <v>1.099947754</v>
      </c>
    </row>
    <row r="36" spans="1:31" x14ac:dyDescent="0.25">
      <c r="A36">
        <v>16</v>
      </c>
      <c r="B36">
        <v>55</v>
      </c>
      <c r="C36">
        <v>0</v>
      </c>
      <c r="D36">
        <v>0</v>
      </c>
      <c r="E36">
        <v>16</v>
      </c>
      <c r="F36">
        <v>16</v>
      </c>
      <c r="G36">
        <v>3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f t="shared" si="4"/>
        <v>3</v>
      </c>
      <c r="O36">
        <v>0</v>
      </c>
      <c r="P36" s="2">
        <f t="shared" si="5"/>
        <v>2.2549999999999999</v>
      </c>
      <c r="Q36">
        <v>0</v>
      </c>
      <c r="R36">
        <v>0</v>
      </c>
      <c r="S36" t="s">
        <v>32</v>
      </c>
      <c r="T36" t="s">
        <v>33</v>
      </c>
      <c r="U36" t="s">
        <v>44</v>
      </c>
      <c r="W36" s="2">
        <f t="shared" si="3"/>
        <v>3</v>
      </c>
      <c r="X36" s="2">
        <f>(P36-1)/P36*N36</f>
        <v>1.6696230598669621</v>
      </c>
      <c r="Y36" s="2"/>
      <c r="AD36">
        <v>3</v>
      </c>
      <c r="AE36">
        <v>2</v>
      </c>
    </row>
    <row r="37" spans="1:31" x14ac:dyDescent="0.25">
      <c r="A37">
        <v>4</v>
      </c>
      <c r="B37">
        <v>65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f t="shared" si="4"/>
        <v>3</v>
      </c>
      <c r="O37">
        <v>0</v>
      </c>
      <c r="P37" s="2">
        <f t="shared" si="5"/>
        <v>1.43418483</v>
      </c>
      <c r="Q37">
        <v>0</v>
      </c>
      <c r="R37">
        <v>0</v>
      </c>
      <c r="S37" t="s">
        <v>21</v>
      </c>
      <c r="T37" t="s">
        <v>22</v>
      </c>
      <c r="U37" t="s">
        <v>26</v>
      </c>
      <c r="W37" s="2">
        <f t="shared" si="3"/>
        <v>3</v>
      </c>
      <c r="X37" s="2">
        <f>(P37-1)/P37*N37</f>
        <v>0.90821940293427872</v>
      </c>
      <c r="Y37" s="2"/>
      <c r="AD37">
        <v>3</v>
      </c>
      <c r="AE37">
        <v>1.1791848300000001</v>
      </c>
    </row>
    <row r="38" spans="1:31" x14ac:dyDescent="0.25">
      <c r="A38">
        <v>31</v>
      </c>
      <c r="B38">
        <v>65</v>
      </c>
      <c r="C38">
        <v>0</v>
      </c>
      <c r="D38">
        <v>1</v>
      </c>
      <c r="E38">
        <v>0</v>
      </c>
      <c r="F38">
        <v>7</v>
      </c>
      <c r="G38">
        <v>2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f t="shared" si="4"/>
        <v>19</v>
      </c>
      <c r="O38">
        <v>0</v>
      </c>
      <c r="P38" s="2">
        <f t="shared" si="5"/>
        <v>1.43418483</v>
      </c>
      <c r="Q38">
        <v>0</v>
      </c>
      <c r="R38">
        <v>0</v>
      </c>
      <c r="S38" t="s">
        <v>21</v>
      </c>
      <c r="T38" t="s">
        <v>22</v>
      </c>
      <c r="U38" t="s">
        <v>29</v>
      </c>
      <c r="W38" s="2">
        <f t="shared" si="3"/>
        <v>19</v>
      </c>
      <c r="X38" s="2">
        <f>(P38-1)/P38*N38</f>
        <v>5.7520562185837649</v>
      </c>
      <c r="Y38" s="2"/>
      <c r="AD38">
        <v>22</v>
      </c>
      <c r="AE38">
        <v>1.1791848300000001</v>
      </c>
    </row>
    <row r="39" spans="1:31" x14ac:dyDescent="0.25">
      <c r="A39">
        <v>256</v>
      </c>
      <c r="B39">
        <v>65</v>
      </c>
      <c r="C39">
        <v>0</v>
      </c>
      <c r="D39">
        <v>0</v>
      </c>
      <c r="E39">
        <v>0</v>
      </c>
      <c r="F39">
        <v>60</v>
      </c>
      <c r="G39">
        <v>2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f t="shared" si="4"/>
        <v>157</v>
      </c>
      <c r="O39">
        <v>0</v>
      </c>
      <c r="P39" s="2">
        <f t="shared" si="5"/>
        <v>1.43418483</v>
      </c>
      <c r="Q39">
        <v>0</v>
      </c>
      <c r="R39">
        <v>0</v>
      </c>
      <c r="S39" t="s">
        <v>21</v>
      </c>
      <c r="T39" t="s">
        <v>22</v>
      </c>
      <c r="U39" t="s">
        <v>30</v>
      </c>
      <c r="W39" s="2">
        <f t="shared" si="3"/>
        <v>157</v>
      </c>
      <c r="X39" s="2">
        <f>(P39-1)/P39*N39</f>
        <v>47.530148753560582</v>
      </c>
      <c r="Y39" s="2"/>
      <c r="AD39">
        <v>179</v>
      </c>
      <c r="AE39">
        <v>1.1791848300000001</v>
      </c>
    </row>
    <row r="40" spans="1:31" x14ac:dyDescent="0.25">
      <c r="A40">
        <v>180</v>
      </c>
      <c r="B40">
        <v>75</v>
      </c>
      <c r="C40">
        <v>0</v>
      </c>
      <c r="D40">
        <v>0</v>
      </c>
      <c r="E40">
        <v>0</v>
      </c>
      <c r="F40">
        <v>23</v>
      </c>
      <c r="G40">
        <v>2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f>ROUND(AD40*$AA$30,0)</f>
        <v>136</v>
      </c>
      <c r="O40">
        <v>0</v>
      </c>
      <c r="P40" s="2">
        <f>AE40 + $AB$30</f>
        <v>1.7774263259999998</v>
      </c>
      <c r="Q40">
        <v>0</v>
      </c>
      <c r="R40">
        <v>0</v>
      </c>
      <c r="S40" t="s">
        <v>21</v>
      </c>
      <c r="T40" t="s">
        <v>22</v>
      </c>
      <c r="U40" t="s">
        <v>27</v>
      </c>
      <c r="W40" s="2">
        <f t="shared" si="3"/>
        <v>136</v>
      </c>
      <c r="X40" s="2">
        <f>(P40-1)/P40*N40</f>
        <v>59.48487360032496</v>
      </c>
      <c r="Y40" s="2"/>
      <c r="AD40">
        <v>147</v>
      </c>
      <c r="AE40">
        <v>1.3574263259999999</v>
      </c>
    </row>
    <row r="41" spans="1:31" x14ac:dyDescent="0.25">
      <c r="A41">
        <v>82</v>
      </c>
      <c r="B41">
        <v>85</v>
      </c>
      <c r="C41">
        <v>0</v>
      </c>
      <c r="D41">
        <v>0</v>
      </c>
      <c r="E41">
        <v>0</v>
      </c>
      <c r="F41">
        <v>12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f t="shared" ref="N41:N42" si="6">ROUND(AD41*$AA$30,0)</f>
        <v>58</v>
      </c>
      <c r="O41">
        <v>0</v>
      </c>
      <c r="P41" s="2">
        <f t="shared" ref="P41:P42" si="7">AE41 + $AB$30</f>
        <v>1.8974519839999999</v>
      </c>
      <c r="Q41">
        <v>0</v>
      </c>
      <c r="R41">
        <v>0</v>
      </c>
      <c r="S41" t="s">
        <v>21</v>
      </c>
      <c r="T41" t="s">
        <v>22</v>
      </c>
      <c r="U41" t="s">
        <v>23</v>
      </c>
      <c r="W41" s="2">
        <f t="shared" si="3"/>
        <v>58</v>
      </c>
      <c r="X41" s="2">
        <f>(P41-1)/P41*N41</f>
        <v>27.432691583725472</v>
      </c>
      <c r="Y41" s="2"/>
      <c r="AD41">
        <v>62</v>
      </c>
      <c r="AE41">
        <v>1.477451984</v>
      </c>
    </row>
    <row r="42" spans="1:31" x14ac:dyDescent="0.25">
      <c r="A42">
        <v>20</v>
      </c>
      <c r="B42">
        <v>95</v>
      </c>
      <c r="C42">
        <v>0</v>
      </c>
      <c r="D42">
        <v>0</v>
      </c>
      <c r="E42">
        <v>0</v>
      </c>
      <c r="F42">
        <v>3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f t="shared" si="6"/>
        <v>16</v>
      </c>
      <c r="O42">
        <v>0</v>
      </c>
      <c r="P42" s="2">
        <f t="shared" si="7"/>
        <v>2.5074172190000001</v>
      </c>
      <c r="Q42">
        <v>0</v>
      </c>
      <c r="R42">
        <v>0</v>
      </c>
      <c r="S42" t="s">
        <v>21</v>
      </c>
      <c r="T42" t="s">
        <v>22</v>
      </c>
      <c r="U42" t="s">
        <v>24</v>
      </c>
      <c r="W42" s="2">
        <f t="shared" si="3"/>
        <v>16</v>
      </c>
      <c r="X42" s="2">
        <f>(P42-1)/P42*N42</f>
        <v>9.6189319117856797</v>
      </c>
      <c r="Y42" s="2"/>
      <c r="AD42">
        <v>17</v>
      </c>
      <c r="AE42">
        <v>2.0874172190000002</v>
      </c>
    </row>
  </sheetData>
  <sortState xmlns:xlrd2="http://schemas.microsoft.com/office/spreadsheetml/2017/richdata2" ref="A2:U42">
    <sortCondition ref="B2:B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pop_essential_2007_bau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Wilson</cp:lastModifiedBy>
  <dcterms:created xsi:type="dcterms:W3CDTF">2021-07-22T04:57:56Z</dcterms:created>
  <dcterms:modified xsi:type="dcterms:W3CDTF">2021-07-22T05:56:49Z</dcterms:modified>
</cp:coreProperties>
</file>