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<sst xmlns="http://schemas.openxmlformats.org/spreadsheetml/2006/main" count="1026" uniqueCount="217">
  <si>
    <t>配送模式</t>
  </si>
  <si>
    <t>路由&amp;资源组合</t>
  </si>
  <si>
    <t>单票1公斤</t>
  </si>
  <si>
    <t>序号</t>
  </si>
  <si>
    <t>路由</t>
  </si>
  <si>
    <t>全程距离（公里）</t>
  </si>
  <si>
    <t>平台时效要求</t>
  </si>
  <si>
    <t>全程时限（天）</t>
  </si>
  <si>
    <t>全程时限（小时）</t>
  </si>
  <si>
    <t>总成本：元/公斤量纲部分</t>
  </si>
  <si>
    <t>总成本：元/票量纲部分</t>
  </si>
  <si>
    <t>总成本：折算至元/票</t>
  </si>
  <si>
    <t>分段成本（折算至元/票）国内段</t>
  </si>
  <si>
    <t>分段成本（折算至元/票）跨境干线</t>
  </si>
  <si>
    <t>分段成本（折算至元/票）清关</t>
  </si>
  <si>
    <t>分段成本（折算至元/票）国际经转</t>
  </si>
  <si>
    <t>分段成本（折算至元/票）末端</t>
  </si>
  <si>
    <t>分段成本国内段（含报关）元/公斤部分</t>
  </si>
  <si>
    <t>分段成本国内段（含报关）元/票部分</t>
  </si>
  <si>
    <t>分段成本跨境干线元/公斤</t>
  </si>
  <si>
    <t>分段成本国际段元/公斤部分</t>
  </si>
  <si>
    <t>分段成本国际段元/票部分</t>
  </si>
  <si>
    <t>国内段时限揽收（小时）</t>
  </si>
  <si>
    <t>国内段时限干线运输（小时）</t>
  </si>
  <si>
    <t>国内段时限转运中心等待作业（小时）</t>
  </si>
  <si>
    <t>国内段时限转运中心实际作业（小时）</t>
  </si>
  <si>
    <t>国内段时限合计（天）</t>
  </si>
  <si>
    <t>跨境干线时限小时</t>
  </si>
  <si>
    <t>跨境干线时限天</t>
  </si>
  <si>
    <t>国际段时限干线运输（小时）</t>
  </si>
  <si>
    <t>国际段时限转运中心等待作业（小时）</t>
  </si>
  <si>
    <t>国际段时限转运中心实际作业（小时）</t>
  </si>
  <si>
    <t>国际段时限转运中心集货等待（小时）</t>
  </si>
  <si>
    <t>国际段时限末端派送（小时）</t>
  </si>
  <si>
    <t>国际段时限合计（天）</t>
  </si>
  <si>
    <t>揽收仓</t>
  </si>
  <si>
    <t>揽收时长（小时）</t>
  </si>
  <si>
    <t>开始时间</t>
  </si>
  <si>
    <t>开始日期</t>
  </si>
  <si>
    <t>完成时间</t>
  </si>
  <si>
    <t>完成日期</t>
  </si>
  <si>
    <t>元/公斤</t>
  </si>
  <si>
    <t>元/票</t>
  </si>
  <si>
    <t>转运中心 1</t>
  </si>
  <si>
    <t>等待作业（小时） 1</t>
  </si>
  <si>
    <t>作业时长（小时） 1</t>
  </si>
  <si>
    <t>集货等待（小时） 1</t>
  </si>
  <si>
    <t>干线到达 1</t>
  </si>
  <si>
    <t>到达日期 1</t>
  </si>
  <si>
    <t>开始作业 1</t>
  </si>
  <si>
    <t>完成作业 1</t>
  </si>
  <si>
    <t>干线发出 1</t>
  </si>
  <si>
    <t>发出日期 1</t>
  </si>
  <si>
    <t>元/公斤 1</t>
  </si>
  <si>
    <t>元/票 1</t>
  </si>
  <si>
    <t>清关 1</t>
  </si>
  <si>
    <t>备注 1</t>
  </si>
  <si>
    <t>线路 1</t>
  </si>
  <si>
    <t>出发地 1</t>
  </si>
  <si>
    <t>目的地 1</t>
  </si>
  <si>
    <t>运输时长（小时） 1</t>
  </si>
  <si>
    <t>距离（公里） 1</t>
  </si>
  <si>
    <t>发运时间（当地） 1</t>
  </si>
  <si>
    <t>发运日期 1</t>
  </si>
  <si>
    <t>到达时间（当地） 1</t>
  </si>
  <si>
    <t>配送 1</t>
  </si>
  <si>
    <t>转运中心 2</t>
  </si>
  <si>
    <t>等待作业（小时） 2</t>
  </si>
  <si>
    <t>作业时长（小时） 2</t>
  </si>
  <si>
    <t>集货等待（小时） 2</t>
  </si>
  <si>
    <t>干线到达 2</t>
  </si>
  <si>
    <t>到达日期 2</t>
  </si>
  <si>
    <t>开始作业 2</t>
  </si>
  <si>
    <t>完成作业 2</t>
  </si>
  <si>
    <t>干线发出 2</t>
  </si>
  <si>
    <t>发出日期 2</t>
  </si>
  <si>
    <t>元/公斤 2</t>
  </si>
  <si>
    <t>元/票 2</t>
  </si>
  <si>
    <t>清关 2</t>
  </si>
  <si>
    <t>备注 2</t>
  </si>
  <si>
    <t>线路 2</t>
  </si>
  <si>
    <t>出发地 2</t>
  </si>
  <si>
    <t>目的地 2</t>
  </si>
  <si>
    <t>运输时长（小时） 2</t>
  </si>
  <si>
    <t>距离（公里） 2</t>
  </si>
  <si>
    <t>发运时间（当地） 2</t>
  </si>
  <si>
    <t>发运日期 2</t>
  </si>
  <si>
    <t>到达时间（当地） 2</t>
  </si>
  <si>
    <t>配送 2</t>
  </si>
  <si>
    <t>转运中心 3</t>
  </si>
  <si>
    <t>等待作业（小时） 3</t>
  </si>
  <si>
    <t>作业时长（小时） 3</t>
  </si>
  <si>
    <t>集货等待（小时） 3</t>
  </si>
  <si>
    <t>干线到达 3</t>
  </si>
  <si>
    <t>到达日期 3</t>
  </si>
  <si>
    <t>开始作业 3</t>
  </si>
  <si>
    <t>完成作业 3</t>
  </si>
  <si>
    <t>干线发出 3</t>
  </si>
  <si>
    <t>发出日期 3</t>
  </si>
  <si>
    <t>元/公斤 3</t>
  </si>
  <si>
    <t>元/票 3</t>
  </si>
  <si>
    <t>清关 3</t>
  </si>
  <si>
    <t>备注 3</t>
  </si>
  <si>
    <t>线路 3</t>
  </si>
  <si>
    <t>出发地 3</t>
  </si>
  <si>
    <t>目的地 3</t>
  </si>
  <si>
    <t>运输时长（小时） 3</t>
  </si>
  <si>
    <t>距离（公里） 3</t>
  </si>
  <si>
    <t>发运时间（当地） 3</t>
  </si>
  <si>
    <t>发运日期 3</t>
  </si>
  <si>
    <t>到达时间（当地） 3</t>
  </si>
  <si>
    <t>配送 3</t>
  </si>
  <si>
    <t>转运中心 4</t>
  </si>
  <si>
    <t>等待作业（小时） 4</t>
  </si>
  <si>
    <t>作业时长（小时） 4</t>
  </si>
  <si>
    <t>集货等待（小时） 4</t>
  </si>
  <si>
    <t>干线到达 4</t>
  </si>
  <si>
    <t>到达日期 4</t>
  </si>
  <si>
    <t>开始作业 4</t>
  </si>
  <si>
    <t>完成作业 4</t>
  </si>
  <si>
    <t>干线发出 4</t>
  </si>
  <si>
    <t>发出日期 4</t>
  </si>
  <si>
    <t>元/公斤 4</t>
  </si>
  <si>
    <t>元/票 4</t>
  </si>
  <si>
    <t>清关 4</t>
  </si>
  <si>
    <t>备注 4</t>
  </si>
  <si>
    <t>线路 4</t>
  </si>
  <si>
    <t>出发地 4</t>
  </si>
  <si>
    <t>目的地 4</t>
  </si>
  <si>
    <t>运输时长（小时） 4</t>
  </si>
  <si>
    <t>距离（公里） 4</t>
  </si>
  <si>
    <t>发运时间（当地） 4</t>
  </si>
  <si>
    <t>发运日期 4</t>
  </si>
  <si>
    <t>到达时间（当地） 4</t>
  </si>
  <si>
    <t>配送 4</t>
  </si>
  <si>
    <t>转运中心 5</t>
  </si>
  <si>
    <t>等待作业（小时） 5</t>
  </si>
  <si>
    <t>作业时长（小时） 5</t>
  </si>
  <si>
    <t>集货等待（小时） 5</t>
  </si>
  <si>
    <t>干线到达 5</t>
  </si>
  <si>
    <t>到达日期 5</t>
  </si>
  <si>
    <t>开始作业 5</t>
  </si>
  <si>
    <t>完成作业 5</t>
  </si>
  <si>
    <t>干线发出 5</t>
  </si>
  <si>
    <t>发出日期 5</t>
  </si>
  <si>
    <t>元/公斤 5</t>
  </si>
  <si>
    <t>元/票 5</t>
  </si>
  <si>
    <t>清关 5</t>
  </si>
  <si>
    <t>备注 5</t>
  </si>
  <si>
    <t>出发地</t>
  </si>
  <si>
    <t>目的地</t>
  </si>
  <si>
    <t>派送类型</t>
  </si>
  <si>
    <t>处理时长（小时）</t>
  </si>
  <si>
    <t>折算：元/票</t>
  </si>
  <si>
    <t>宅配（Fargo）</t>
  </si>
  <si>
    <t>线路1</t>
  </si>
  <si>
    <t>广州（肇庆） -&gt; 乌鲁木齐 -&gt; 霍尔果斯 -&gt; 塔什干（Fargo清关1）</t>
  </si>
  <si>
    <t>T+26</t>
  </si>
  <si>
    <t>广州（肇庆）</t>
  </si>
  <si>
    <t>T+0</t>
  </si>
  <si>
    <t>T+1</t>
  </si>
  <si>
    <t>A网</t>
  </si>
  <si>
    <t>乌鲁木齐</t>
  </si>
  <si>
    <t>T+3</t>
  </si>
  <si>
    <t>霍尔果斯</t>
  </si>
  <si>
    <t>T+4</t>
  </si>
  <si>
    <t>国际</t>
  </si>
  <si>
    <t>塔什干（Fargo清关1）</t>
  </si>
  <si>
    <t>T+11</t>
  </si>
  <si>
    <t>Fargo</t>
  </si>
  <si>
    <t>DPD宅配</t>
  </si>
  <si>
    <t>T+12</t>
  </si>
  <si>
    <t>霍尔果斯口岸出</t>
  </si>
  <si>
    <t>Fargo宅配</t>
  </si>
  <si>
    <t>T+18</t>
  </si>
  <si>
    <t>宅配（DPD）</t>
  </si>
  <si>
    <t>广州（肇庆） -&gt; 乌鲁木齐 -&gt; 霍尔果斯 -&gt; 塔什干（Fargo清关2）</t>
  </si>
  <si>
    <t>塔什干（Fargo清关2）</t>
  </si>
  <si>
    <t>T+13</t>
  </si>
  <si>
    <t>伊尔克什坦口岸出</t>
  </si>
  <si>
    <t>广州（肇庆） -&gt; 乌鲁木齐 -&gt; 霍尔果斯 -&gt; 塔什干（DPD清关1）</t>
  </si>
  <si>
    <t>塔什干（DPD清关1）</t>
  </si>
  <si>
    <t>DPD</t>
  </si>
  <si>
    <t>广州（肇庆） -&gt; 乌鲁木齐 -&gt; 霍尔果斯 -&gt; 塔什干（DPD清关2）</t>
  </si>
  <si>
    <t>塔什干（DPD清关2）</t>
  </si>
  <si>
    <t>广州（肇庆） -&gt; 乌鲁木齐 -&gt; 霍尔果斯 -&gt; 塔什干（普货清关）</t>
  </si>
  <si>
    <t>塔什干（普货清关）</t>
  </si>
  <si>
    <t>普货</t>
  </si>
  <si>
    <t>Fargo店配</t>
  </si>
  <si>
    <t>T+21</t>
  </si>
  <si>
    <t>店配（Fargo）</t>
  </si>
  <si>
    <t>宅配（乌邮）</t>
  </si>
  <si>
    <t>线路2</t>
  </si>
  <si>
    <t>广州（肇庆） -&gt; 乌鲁木齐 -&gt; 霍尔果斯 -&gt; 阿拉木图（哈邮1） -&gt; 塔什干</t>
  </si>
  <si>
    <t>阿拉木图（哈邮1）</t>
  </si>
  <si>
    <t>T+5</t>
  </si>
  <si>
    <t>哈邮1</t>
  </si>
  <si>
    <t>T+7</t>
  </si>
  <si>
    <t>哈邮清关转运&amp;乌邮宅配（每天1.5吨1500件）1117</t>
  </si>
  <si>
    <t>塔什干</t>
  </si>
  <si>
    <t>乌邮宅配</t>
  </si>
  <si>
    <t>T+14</t>
  </si>
  <si>
    <t>T+20</t>
  </si>
  <si>
    <t>广州（肇庆） -&gt; 乌鲁木齐 -&gt; 霍尔果斯 -&gt; 阿拉木图（哈邮2） -&gt; 塔什干</t>
  </si>
  <si>
    <t>阿拉木图（哈邮2）</t>
  </si>
  <si>
    <t>哈邮2</t>
  </si>
  <si>
    <t>哈邮清关转运&amp;乌邮宅配（每天4吨4000件）1117</t>
  </si>
  <si>
    <t>乌邮店配</t>
  </si>
  <si>
    <t>T+23</t>
  </si>
  <si>
    <t>店配（乌邮）</t>
  </si>
  <si>
    <t>线路3</t>
  </si>
  <si>
    <t>广州（肇庆） -&gt; 乌鲁木齐 -&gt; 伊尔克什坦 -&gt; 塔什干（Fargo清关1）</t>
  </si>
  <si>
    <t>自主</t>
  </si>
  <si>
    <t>伊尔克什坦</t>
  </si>
  <si>
    <t>T+19</t>
  </si>
  <si>
    <t>T+28</t>
  </si>
  <si>
    <t>广州（肇庆） -&gt; 乌鲁木齐 -&gt; 伊尔克什坦 -&gt; 塔什干（DPD清关1）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</si>
</sst>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D148C"/>
        <bgColor rgb="FF4D148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20"/>
  <sheetViews>
    <sheetView tabSelected="1" topLeftCell="D1" workbookViewId="0">
      <pane xSplit="2" topLeftCell="F1" activePane="topRight" state="frozen"/>
      <selection/>
      <selection pane="topRight" activeCell="I22" sqref="I22"/>
    </sheetView>
  </sheetViews>
  <sheetFormatPr defaultColWidth="9" defaultRowHeight="14.4"/>
  <cols>
    <col min="1" max="1" width="15.2222222222222" customWidth="1"/>
    <col min="2" max="2" width="16.1111111111111" customWidth="1"/>
    <col min="3" max="3" width="11" customWidth="1"/>
    <col min="4" max="4" width="5.66666666666667" customWidth="1"/>
    <col min="5" max="5" width="76" customWidth="1"/>
    <col min="6" max="6" width="18.6666666666667" customWidth="1"/>
    <col min="7" max="7" width="14.1111111111111" customWidth="1"/>
    <col min="8" max="8" width="16.4444444444444" customWidth="1"/>
    <col min="9" max="9" width="18.6666666666667" customWidth="1"/>
    <col min="10" max="10" width="26.5555555555556" customWidth="1"/>
    <col min="11" max="11" width="24.2222222222222" customWidth="1"/>
    <col min="12" max="12" width="22" customWidth="1"/>
    <col min="13" max="13" width="33.2222222222222" customWidth="1"/>
    <col min="14" max="14" width="35.5555555555556" customWidth="1"/>
    <col min="15" max="15" width="31" customWidth="1"/>
    <col min="16" max="16" width="35.5555555555556" customWidth="1"/>
    <col min="17" max="17" width="31" customWidth="1"/>
    <col min="18" max="18" width="40" customWidth="1"/>
    <col min="19" max="19" width="37.7777777777778" customWidth="1"/>
    <col min="20" max="20" width="26.5555555555556" customWidth="1"/>
    <col min="21" max="21" width="28.7777777777778" customWidth="1"/>
    <col min="22" max="22" width="26.5555555555556" customWidth="1"/>
    <col min="23" max="23" width="25.4444444444444" customWidth="1"/>
    <col min="24" max="24" width="29.8888888888889" customWidth="1"/>
    <col min="25" max="27" width="38.8888888888889" customWidth="1"/>
    <col min="28" max="28" width="23.1111111111111" customWidth="1"/>
    <col min="29" max="29" width="18.6666666666667" customWidth="1"/>
    <col min="30" max="30" width="16.4444444444444" customWidth="1"/>
    <col min="31" max="31" width="29.8888888888889" customWidth="1"/>
    <col min="32" max="34" width="38.8888888888889" customWidth="1"/>
    <col min="35" max="35" width="29.8888888888889" customWidth="1"/>
    <col min="36" max="36" width="23.1111111111111" customWidth="1"/>
    <col min="37" max="37" width="14.1111111111111" customWidth="1"/>
    <col min="38" max="38" width="18.6666666666667" customWidth="1"/>
    <col min="39" max="42" width="9.66666666666667" customWidth="1"/>
    <col min="43" max="43" width="8.66666666666667" customWidth="1"/>
    <col min="44" max="44" width="6.66666666666667" customWidth="1"/>
    <col min="45" max="45" width="14.1111111111111" customWidth="1"/>
    <col min="46" max="48" width="20.6666666666667" customWidth="1"/>
    <col min="49" max="54" width="11.6666666666667" customWidth="1"/>
    <col min="55" max="55" width="10.5555555555556" customWidth="1"/>
    <col min="56" max="56" width="8.44444444444444" customWidth="1"/>
    <col min="57" max="59" width="7.44444444444444" customWidth="1"/>
    <col min="60" max="60" width="14.1111111111111" customWidth="1"/>
    <col min="61" max="61" width="9.66666666666667" customWidth="1"/>
    <col min="62" max="62" width="20.6666666666667" customWidth="1"/>
    <col min="63" max="63" width="16.1111111111111" customWidth="1"/>
    <col min="64" max="64" width="20.6666666666667" customWidth="1"/>
    <col min="65" max="65" width="11.6666666666667" customWidth="1"/>
    <col min="66" max="66" width="20.6666666666667" customWidth="1"/>
    <col min="67" max="67" width="11.6666666666667" customWidth="1"/>
    <col min="68" max="68" width="10.5555555555556" customWidth="1"/>
    <col min="69" max="69" width="8.44444444444444" customWidth="1"/>
    <col min="70" max="71" width="7.44444444444444" customWidth="1"/>
    <col min="72" max="72" width="11.6666666666667" customWidth="1"/>
    <col min="73" max="75" width="20.6666666666667" customWidth="1"/>
    <col min="76" max="81" width="11.6666666666667" customWidth="1"/>
    <col min="82" max="82" width="10.5555555555556" customWidth="1"/>
    <col min="83" max="83" width="8.44444444444444" customWidth="1"/>
    <col min="84" max="86" width="7.44444444444444" customWidth="1"/>
    <col min="87" max="87" width="9.66666666666667" customWidth="1"/>
    <col min="88" max="88" width="11.8888888888889" customWidth="1"/>
    <col min="89" max="89" width="20.6666666666667" customWidth="1"/>
    <col min="90" max="90" width="16.1111111111111" customWidth="1"/>
    <col min="91" max="91" width="20.6666666666667" customWidth="1"/>
    <col min="92" max="92" width="11.6666666666667" customWidth="1"/>
    <col min="93" max="93" width="20.6666666666667" customWidth="1"/>
    <col min="94" max="94" width="11.6666666666667" customWidth="1"/>
    <col min="95" max="95" width="10.5555555555556" customWidth="1"/>
    <col min="96" max="96" width="8.44444444444444" customWidth="1"/>
    <col min="97" max="98" width="7.44444444444444" customWidth="1"/>
    <col min="99" max="99" width="11.8888888888889" customWidth="1"/>
    <col min="100" max="102" width="20.6666666666667" customWidth="1"/>
    <col min="103" max="108" width="11.6666666666667" customWidth="1"/>
    <col min="109" max="109" width="10.5555555555556" customWidth="1"/>
    <col min="110" max="110" width="8.44444444444444" customWidth="1"/>
    <col min="111" max="113" width="7.44444444444444" customWidth="1"/>
    <col min="114" max="114" width="11.8888888888889" customWidth="1"/>
    <col min="115" max="115" width="23.1111111111111" customWidth="1"/>
    <col min="116" max="116" width="20.6666666666667" customWidth="1"/>
    <col min="117" max="117" width="16.1111111111111" customWidth="1"/>
    <col min="118" max="118" width="20.6666666666667" customWidth="1"/>
    <col min="119" max="119" width="11.6666666666667" customWidth="1"/>
    <col min="120" max="120" width="20.6666666666667" customWidth="1"/>
    <col min="121" max="121" width="11.6666666666667" customWidth="1"/>
    <col min="122" max="122" width="10.5555555555556" customWidth="1"/>
    <col min="123" max="123" width="8.44444444444444" customWidth="1"/>
    <col min="124" max="124" width="7.44444444444444" customWidth="1"/>
    <col min="125" max="125" width="10.7777777777778" customWidth="1"/>
    <col min="126" max="126" width="23.1111111111111" customWidth="1"/>
    <col min="127" max="129" width="20.6666666666667" customWidth="1"/>
    <col min="130" max="135" width="11.6666666666667" customWidth="1"/>
    <col min="136" max="136" width="10.5555555555556" customWidth="1"/>
    <col min="137" max="137" width="8.44444444444444" customWidth="1"/>
    <col min="138" max="138" width="7.44444444444444" customWidth="1"/>
    <col min="139" max="139" width="50.1111111111111" customWidth="1"/>
    <col min="140" max="140" width="7.44444444444444" customWidth="1"/>
    <col min="141" max="141" width="19.7777777777778" customWidth="1"/>
    <col min="142" max="142" width="9.44444444444444" customWidth="1"/>
    <col min="143" max="143" width="20.6666666666667" customWidth="1"/>
    <col min="144" max="144" width="16.1111111111111" customWidth="1"/>
    <col min="145" max="145" width="20.6666666666667" customWidth="1"/>
    <col min="146" max="146" width="11.6666666666667" customWidth="1"/>
    <col min="147" max="147" width="20.6666666666667" customWidth="1"/>
    <col min="148" max="148" width="11.6666666666667" customWidth="1"/>
    <col min="149" max="149" width="10.5555555555556" customWidth="1"/>
    <col min="150" max="150" width="8.44444444444444" customWidth="1"/>
    <col min="151" max="151" width="7.44444444444444" customWidth="1"/>
    <col min="152" max="152" width="9.66666666666667" customWidth="1"/>
    <col min="153" max="153" width="11.6666666666667" customWidth="1"/>
    <col min="154" max="156" width="20.6666666666667" customWidth="1"/>
    <col min="157" max="162" width="11.6666666666667" customWidth="1"/>
    <col min="163" max="163" width="10.5555555555556" customWidth="1"/>
    <col min="164" max="164" width="8.44444444444444" customWidth="1"/>
    <col min="165" max="166" width="7.44444444444444" customWidth="1"/>
    <col min="167" max="167" width="19.7777777777778" customWidth="1"/>
    <col min="168" max="168" width="23.1111111111111" customWidth="1"/>
    <col min="169" max="169" width="10.7777777777778" customWidth="1"/>
    <col min="170" max="170" width="18.6666666666667" customWidth="1"/>
    <col min="171" max="174" width="9.66666666666667" customWidth="1"/>
    <col min="175" max="175" width="13" customWidth="1"/>
    <col min="176" max="176" width="8.66666666666667" customWidth="1"/>
    <col min="177" max="177" width="7.66666666666667" customWidth="1"/>
  </cols>
  <sheetData>
    <row r="1" ht="16.2" spans="1:1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48</v>
      </c>
      <c r="BP1" s="1" t="s">
        <v>53</v>
      </c>
      <c r="BQ1" s="1" t="s">
        <v>54</v>
      </c>
      <c r="BR1" s="1" t="s">
        <v>55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71</v>
      </c>
      <c r="CQ1" s="1" t="s">
        <v>76</v>
      </c>
      <c r="CR1" s="1" t="s">
        <v>77</v>
      </c>
      <c r="CS1" s="1" t="s">
        <v>78</v>
      </c>
      <c r="CT1" s="1" t="s">
        <v>88</v>
      </c>
      <c r="CU1" s="1" t="s">
        <v>89</v>
      </c>
      <c r="CV1" s="1" t="s">
        <v>90</v>
      </c>
      <c r="CW1" s="1" t="s">
        <v>91</v>
      </c>
      <c r="CX1" s="1" t="s">
        <v>92</v>
      </c>
      <c r="CY1" s="1" t="s">
        <v>93</v>
      </c>
      <c r="CZ1" s="1" t="s">
        <v>94</v>
      </c>
      <c r="DA1" s="1" t="s">
        <v>95</v>
      </c>
      <c r="DB1" s="1" t="s">
        <v>96</v>
      </c>
      <c r="DC1" s="1" t="s">
        <v>97</v>
      </c>
      <c r="DD1" s="1" t="s">
        <v>98</v>
      </c>
      <c r="DE1" s="1" t="s">
        <v>99</v>
      </c>
      <c r="DF1" s="1" t="s">
        <v>100</v>
      </c>
      <c r="DG1" s="1" t="s">
        <v>101</v>
      </c>
      <c r="DH1" s="1" t="s">
        <v>102</v>
      </c>
      <c r="DI1" s="1" t="s">
        <v>103</v>
      </c>
      <c r="DJ1" s="1" t="s">
        <v>104</v>
      </c>
      <c r="DK1" s="1" t="s">
        <v>105</v>
      </c>
      <c r="DL1" s="1" t="s">
        <v>106</v>
      </c>
      <c r="DM1" s="1" t="s">
        <v>107</v>
      </c>
      <c r="DN1" s="1" t="s">
        <v>108</v>
      </c>
      <c r="DO1" s="1" t="s">
        <v>109</v>
      </c>
      <c r="DP1" s="1" t="s">
        <v>110</v>
      </c>
      <c r="DQ1" s="1" t="s">
        <v>94</v>
      </c>
      <c r="DR1" s="1" t="s">
        <v>99</v>
      </c>
      <c r="DS1" s="1" t="s">
        <v>100</v>
      </c>
      <c r="DT1" s="1" t="s">
        <v>101</v>
      </c>
      <c r="DU1" s="1" t="s">
        <v>111</v>
      </c>
      <c r="DV1" s="1" t="s">
        <v>112</v>
      </c>
      <c r="DW1" s="1" t="s">
        <v>113</v>
      </c>
      <c r="DX1" s="1" t="s">
        <v>114</v>
      </c>
      <c r="DY1" s="1" t="s">
        <v>115</v>
      </c>
      <c r="DZ1" s="1" t="s">
        <v>116</v>
      </c>
      <c r="EA1" s="1" t="s">
        <v>117</v>
      </c>
      <c r="EB1" s="1" t="s">
        <v>118</v>
      </c>
      <c r="EC1" s="1" t="s">
        <v>119</v>
      </c>
      <c r="ED1" s="1" t="s">
        <v>120</v>
      </c>
      <c r="EE1" s="1" t="s">
        <v>121</v>
      </c>
      <c r="EF1" s="1" t="s">
        <v>122</v>
      </c>
      <c r="EG1" s="1" t="s">
        <v>123</v>
      </c>
      <c r="EH1" s="1" t="s">
        <v>124</v>
      </c>
      <c r="EI1" s="1" t="s">
        <v>125</v>
      </c>
      <c r="EJ1" s="1" t="s">
        <v>126</v>
      </c>
      <c r="EK1" s="1" t="s">
        <v>127</v>
      </c>
      <c r="EL1" s="1" t="s">
        <v>128</v>
      </c>
      <c r="EM1" s="1" t="s">
        <v>129</v>
      </c>
      <c r="EN1" s="1" t="s">
        <v>130</v>
      </c>
      <c r="EO1" s="1" t="s">
        <v>131</v>
      </c>
      <c r="EP1" s="1" t="s">
        <v>132</v>
      </c>
      <c r="EQ1" s="1" t="s">
        <v>133</v>
      </c>
      <c r="ER1" s="1" t="s">
        <v>117</v>
      </c>
      <c r="ES1" s="1" t="s">
        <v>122</v>
      </c>
      <c r="ET1" s="1" t="s">
        <v>123</v>
      </c>
      <c r="EU1" s="1" t="s">
        <v>124</v>
      </c>
      <c r="EV1" s="1" t="s">
        <v>134</v>
      </c>
      <c r="EW1" s="1" t="s">
        <v>135</v>
      </c>
      <c r="EX1" s="1" t="s">
        <v>136</v>
      </c>
      <c r="EY1" s="1" t="s">
        <v>137</v>
      </c>
      <c r="EZ1" s="1" t="s">
        <v>138</v>
      </c>
      <c r="FA1" s="1" t="s">
        <v>139</v>
      </c>
      <c r="FB1" s="1" t="s">
        <v>140</v>
      </c>
      <c r="FC1" s="1" t="s">
        <v>141</v>
      </c>
      <c r="FD1" s="1" t="s">
        <v>142</v>
      </c>
      <c r="FE1" s="1" t="s">
        <v>143</v>
      </c>
      <c r="FF1" s="1" t="s">
        <v>144</v>
      </c>
      <c r="FG1" s="1" t="s">
        <v>145</v>
      </c>
      <c r="FH1" s="1" t="s">
        <v>146</v>
      </c>
      <c r="FI1" s="1" t="s">
        <v>147</v>
      </c>
      <c r="FJ1" s="1" t="s">
        <v>148</v>
      </c>
      <c r="FK1" s="1" t="s">
        <v>149</v>
      </c>
      <c r="FL1" s="1" t="s">
        <v>150</v>
      </c>
      <c r="FM1" s="1" t="s">
        <v>151</v>
      </c>
      <c r="FN1" s="1" t="s">
        <v>152</v>
      </c>
      <c r="FO1" s="1" t="s">
        <v>37</v>
      </c>
      <c r="FP1" s="1" t="s">
        <v>38</v>
      </c>
      <c r="FQ1" s="1" t="s">
        <v>39</v>
      </c>
      <c r="FR1" s="1" t="s">
        <v>40</v>
      </c>
      <c r="FS1" s="1" t="s">
        <v>153</v>
      </c>
      <c r="FT1" s="1" t="s">
        <v>41</v>
      </c>
      <c r="FU1" s="1" t="s">
        <v>42</v>
      </c>
    </row>
    <row r="2" spans="1:177">
      <c r="A2" t="s">
        <v>154</v>
      </c>
      <c r="B2" t="s">
        <v>155</v>
      </c>
      <c r="D2">
        <v>1</v>
      </c>
      <c r="E2" t="s">
        <v>156</v>
      </c>
      <c r="F2">
        <f t="shared" ref="F2:F20" si="0">BK2+CL2+DM2+EN2</f>
        <v>5989</v>
      </c>
      <c r="G2" t="s">
        <v>157</v>
      </c>
      <c r="H2" t="str">
        <f t="shared" ref="H2:H20" si="1">FR2</f>
        <v>T+18</v>
      </c>
      <c r="I2">
        <f t="shared" ref="I2:I20" si="2">SUM(W2:AI2)</f>
        <v>437.673965936739</v>
      </c>
      <c r="J2">
        <f t="shared" ref="J2:J20" si="3">R2+T2+U2</f>
        <v>10.13</v>
      </c>
      <c r="K2">
        <f t="shared" ref="K2:K20" si="4">S2+V2</f>
        <v>24.36</v>
      </c>
      <c r="L2">
        <f t="shared" ref="L2:L20" si="5">J2+K2*1</f>
        <v>34.49</v>
      </c>
      <c r="M2">
        <f t="shared" ref="M2:M20" si="6">R2*1+S2</f>
        <v>3.08</v>
      </c>
      <c r="N2">
        <f t="shared" ref="N2:N20" si="7">T2*1</f>
        <v>7.05</v>
      </c>
      <c r="O2">
        <f t="shared" ref="O2:O20" si="8">MAX(EF2,EG2)</f>
        <v>7.17</v>
      </c>
      <c r="P2">
        <f t="shared" ref="P2:P20" si="9">ES2*1+ET2</f>
        <v>0</v>
      </c>
      <c r="Q2">
        <f t="shared" ref="Q2:Q20" si="10">FS2</f>
        <v>17.19</v>
      </c>
      <c r="R2">
        <f t="shared" ref="R2:R20" si="11">AQ2+BC2+BP2+CD2+CQ2+DE2</f>
        <v>3.08</v>
      </c>
      <c r="S2">
        <f t="shared" ref="S2:S20" si="12">AR2+BD2+BQ2+CE2+CR2+DF2</f>
        <v>0</v>
      </c>
      <c r="T2">
        <f t="shared" ref="T2:T20" si="13">DR2</f>
        <v>7.05</v>
      </c>
      <c r="U2">
        <f t="shared" ref="U2:U10" si="14">ES2+FG2</f>
        <v>0</v>
      </c>
      <c r="V2">
        <f t="shared" ref="V2:V20" si="15">O2+ET2+FH2+FS2</f>
        <v>24.36</v>
      </c>
      <c r="W2">
        <f t="shared" ref="W2:W20" si="16">AL2</f>
        <v>12</v>
      </c>
      <c r="X2">
        <f t="shared" ref="X2:X20" si="17">BJ2+CK2</f>
        <v>71.9406326034063</v>
      </c>
      <c r="Y2">
        <f t="shared" ref="Y2:Y20" si="18">AT2+BU2+CV2</f>
        <v>0</v>
      </c>
      <c r="Z2">
        <f t="shared" ref="Z2:Z20" si="19">AU2+BV2+CW2</f>
        <v>9</v>
      </c>
      <c r="AA2">
        <f t="shared" ref="AA2:AA20" si="20">AV2+BW2+CX2</f>
        <v>7.5</v>
      </c>
      <c r="AB2" t="str">
        <f t="shared" ref="AB2:AB20" si="21">"T+"&amp;INT(SUM(W2:AA2)/24)</f>
        <v>T+4</v>
      </c>
      <c r="AC2">
        <f t="shared" ref="AC2:AC20" si="22">DL2</f>
        <v>163.233333333333</v>
      </c>
      <c r="AD2" t="str">
        <f t="shared" ref="AD2:AD20" si="23">"T+"&amp;INT(SUM(Y2:AC2)/24)</f>
        <v>T+7</v>
      </c>
      <c r="AE2">
        <f t="shared" ref="AE2:AE20" si="24">EM2</f>
        <v>0</v>
      </c>
      <c r="AF2">
        <f t="shared" ref="AF2:AF20" si="25">DW2</f>
        <v>3</v>
      </c>
      <c r="AG2">
        <f t="shared" ref="AG2:AG20" si="26">DX2</f>
        <v>3</v>
      </c>
      <c r="AH2">
        <f t="shared" ref="AH2:AH20" si="27">DY2</f>
        <v>24</v>
      </c>
      <c r="AI2">
        <f t="shared" ref="AI2:AI20" si="28">FN2</f>
        <v>144</v>
      </c>
      <c r="AJ2" t="str">
        <f t="shared" ref="AJ2:AJ20" si="29">"T+"&amp;INT(SUM(AE2:AI2)/24)</f>
        <v>T+7</v>
      </c>
      <c r="AK2" t="s">
        <v>158</v>
      </c>
      <c r="AL2">
        <v>12</v>
      </c>
      <c r="AM2" s="2">
        <v>0.333333333333333</v>
      </c>
      <c r="AN2" t="s">
        <v>159</v>
      </c>
      <c r="AO2" s="2">
        <v>0.833333333333333</v>
      </c>
      <c r="AP2" t="s">
        <v>159</v>
      </c>
      <c r="AQ2">
        <v>0.5</v>
      </c>
      <c r="AS2" t="s">
        <v>158</v>
      </c>
      <c r="AT2">
        <v>0</v>
      </c>
      <c r="AU2">
        <v>3</v>
      </c>
      <c r="AV2">
        <v>5.5</v>
      </c>
      <c r="AW2" s="2">
        <v>0.833333333333333</v>
      </c>
      <c r="AX2" t="s">
        <v>159</v>
      </c>
      <c r="AY2" s="2">
        <v>0.833333333333333</v>
      </c>
      <c r="AZ2" s="2">
        <v>0.958333333333333</v>
      </c>
      <c r="BA2" s="2">
        <v>0.1875</v>
      </c>
      <c r="BB2" t="s">
        <v>160</v>
      </c>
      <c r="BC2">
        <v>0.2</v>
      </c>
      <c r="BG2" t="s">
        <v>161</v>
      </c>
      <c r="BH2" t="s">
        <v>158</v>
      </c>
      <c r="BI2" t="s">
        <v>162</v>
      </c>
      <c r="BJ2">
        <v>61.007299270073</v>
      </c>
      <c r="BK2">
        <v>4179</v>
      </c>
      <c r="BL2" s="2">
        <v>0.1875</v>
      </c>
      <c r="BM2" t="s">
        <v>160</v>
      </c>
      <c r="BN2" s="2">
        <v>0.729166666666667</v>
      </c>
      <c r="BO2" t="s">
        <v>163</v>
      </c>
      <c r="BP2">
        <v>1.88</v>
      </c>
      <c r="BT2" t="s">
        <v>162</v>
      </c>
      <c r="BU2">
        <v>0</v>
      </c>
      <c r="BV2">
        <v>3</v>
      </c>
      <c r="BW2">
        <v>2</v>
      </c>
      <c r="BX2" s="2">
        <v>0.729166666666667</v>
      </c>
      <c r="BY2" t="s">
        <v>163</v>
      </c>
      <c r="BZ2" s="2">
        <v>0.729166666666667</v>
      </c>
      <c r="CA2" s="2">
        <v>0.854166666666667</v>
      </c>
      <c r="CB2" s="2">
        <v>0.854166666666667</v>
      </c>
      <c r="CC2" t="s">
        <v>163</v>
      </c>
      <c r="CH2" t="s">
        <v>161</v>
      </c>
      <c r="CI2" t="s">
        <v>162</v>
      </c>
      <c r="CJ2" t="s">
        <v>164</v>
      </c>
      <c r="CK2">
        <v>10.9333333333333</v>
      </c>
      <c r="CL2">
        <v>656</v>
      </c>
      <c r="CM2" s="2">
        <v>0.9375</v>
      </c>
      <c r="CN2" t="s">
        <v>163</v>
      </c>
      <c r="CO2" s="2">
        <v>0.393055555555555</v>
      </c>
      <c r="CP2" t="s">
        <v>165</v>
      </c>
      <c r="CU2" t="s">
        <v>164</v>
      </c>
      <c r="CV2">
        <v>0</v>
      </c>
      <c r="CW2">
        <v>3</v>
      </c>
      <c r="CX2">
        <v>0</v>
      </c>
      <c r="CY2" s="2">
        <v>0.393055555555555</v>
      </c>
      <c r="CZ2" t="s">
        <v>165</v>
      </c>
      <c r="DA2" s="2">
        <v>0.393055555555555</v>
      </c>
      <c r="DB2" s="2">
        <v>0.518055555555556</v>
      </c>
      <c r="DC2" s="2">
        <v>0.518055555555556</v>
      </c>
      <c r="DD2" t="s">
        <v>165</v>
      </c>
      <c r="DE2">
        <v>0.5</v>
      </c>
      <c r="DI2" t="s">
        <v>166</v>
      </c>
      <c r="DJ2" t="s">
        <v>164</v>
      </c>
      <c r="DK2" t="s">
        <v>167</v>
      </c>
      <c r="DL2">
        <v>163.233333333333</v>
      </c>
      <c r="DM2">
        <v>1154</v>
      </c>
      <c r="DN2" s="2">
        <v>0.518055555555556</v>
      </c>
      <c r="DO2" t="s">
        <v>165</v>
      </c>
      <c r="DP2" s="2">
        <v>0.236111111111111</v>
      </c>
      <c r="DQ2" t="s">
        <v>168</v>
      </c>
      <c r="DR2">
        <v>7.05</v>
      </c>
      <c r="DT2" t="s">
        <v>169</v>
      </c>
      <c r="DU2" t="s">
        <v>170</v>
      </c>
      <c r="DV2" t="s">
        <v>167</v>
      </c>
      <c r="DW2">
        <v>3</v>
      </c>
      <c r="DX2">
        <v>3</v>
      </c>
      <c r="DY2">
        <v>24</v>
      </c>
      <c r="DZ2" s="2">
        <v>0.236111111111111</v>
      </c>
      <c r="EA2" t="s">
        <v>168</v>
      </c>
      <c r="EB2" s="2">
        <v>0.361111111111111</v>
      </c>
      <c r="EC2" s="2">
        <v>0.486111111111111</v>
      </c>
      <c r="ED2" s="2">
        <v>0.486111111111111</v>
      </c>
      <c r="EE2" t="s">
        <v>171</v>
      </c>
      <c r="EF2">
        <v>3.58</v>
      </c>
      <c r="EG2">
        <v>7.17</v>
      </c>
      <c r="EH2" t="s">
        <v>169</v>
      </c>
      <c r="EI2" t="s">
        <v>172</v>
      </c>
      <c r="FK2" t="s">
        <v>164</v>
      </c>
      <c r="FL2" t="s">
        <v>167</v>
      </c>
      <c r="FM2" t="s">
        <v>173</v>
      </c>
      <c r="FN2">
        <v>144</v>
      </c>
      <c r="FO2" s="2">
        <v>0.486111111111111</v>
      </c>
      <c r="FP2" t="s">
        <v>171</v>
      </c>
      <c r="FQ2" s="2">
        <v>0.486111111111111</v>
      </c>
      <c r="FR2" t="s">
        <v>174</v>
      </c>
      <c r="FS2">
        <v>17.19</v>
      </c>
      <c r="FT2">
        <v>2.75</v>
      </c>
      <c r="FU2">
        <v>17.19</v>
      </c>
    </row>
    <row r="3" spans="1:177">
      <c r="A3" t="s">
        <v>175</v>
      </c>
      <c r="B3" t="s">
        <v>155</v>
      </c>
      <c r="D3">
        <v>2</v>
      </c>
      <c r="E3" t="s">
        <v>176</v>
      </c>
      <c r="F3">
        <f t="shared" si="0"/>
        <v>5989</v>
      </c>
      <c r="G3" t="s">
        <v>157</v>
      </c>
      <c r="H3" t="str">
        <f t="shared" si="1"/>
        <v>T+18</v>
      </c>
      <c r="I3">
        <f t="shared" si="2"/>
        <v>444.673965936739</v>
      </c>
      <c r="J3">
        <f t="shared" si="3"/>
        <v>10.13</v>
      </c>
      <c r="K3">
        <f t="shared" si="4"/>
        <v>24.36</v>
      </c>
      <c r="L3">
        <f t="shared" si="5"/>
        <v>34.49</v>
      </c>
      <c r="M3">
        <f t="shared" si="6"/>
        <v>3.08</v>
      </c>
      <c r="N3">
        <f t="shared" si="7"/>
        <v>7.05</v>
      </c>
      <c r="O3">
        <f t="shared" si="8"/>
        <v>7.17</v>
      </c>
      <c r="P3">
        <f t="shared" si="9"/>
        <v>0</v>
      </c>
      <c r="Q3">
        <f t="shared" si="10"/>
        <v>17.19</v>
      </c>
      <c r="R3">
        <f t="shared" si="11"/>
        <v>3.08</v>
      </c>
      <c r="S3">
        <f t="shared" si="12"/>
        <v>0</v>
      </c>
      <c r="T3">
        <f t="shared" si="13"/>
        <v>7.05</v>
      </c>
      <c r="U3">
        <f t="shared" si="14"/>
        <v>0</v>
      </c>
      <c r="V3">
        <f t="shared" si="15"/>
        <v>24.36</v>
      </c>
      <c r="W3">
        <f t="shared" si="16"/>
        <v>12</v>
      </c>
      <c r="X3">
        <f t="shared" si="17"/>
        <v>71.9406326034063</v>
      </c>
      <c r="Y3">
        <f t="shared" si="18"/>
        <v>0</v>
      </c>
      <c r="Z3">
        <f t="shared" si="19"/>
        <v>9</v>
      </c>
      <c r="AA3">
        <f t="shared" si="20"/>
        <v>7.5</v>
      </c>
      <c r="AB3" t="str">
        <f t="shared" si="21"/>
        <v>T+4</v>
      </c>
      <c r="AC3">
        <f t="shared" si="22"/>
        <v>163.233333333333</v>
      </c>
      <c r="AD3" t="str">
        <f t="shared" si="23"/>
        <v>T+7</v>
      </c>
      <c r="AE3">
        <f t="shared" si="24"/>
        <v>0</v>
      </c>
      <c r="AF3">
        <f t="shared" si="25"/>
        <v>10</v>
      </c>
      <c r="AG3">
        <f t="shared" si="26"/>
        <v>3</v>
      </c>
      <c r="AH3">
        <f t="shared" si="27"/>
        <v>24</v>
      </c>
      <c r="AI3">
        <f t="shared" si="28"/>
        <v>144</v>
      </c>
      <c r="AJ3" t="str">
        <f t="shared" si="29"/>
        <v>T+7</v>
      </c>
      <c r="AK3" t="s">
        <v>158</v>
      </c>
      <c r="AL3">
        <v>12</v>
      </c>
      <c r="AM3" s="2">
        <v>0.333333333333333</v>
      </c>
      <c r="AN3" t="s">
        <v>159</v>
      </c>
      <c r="AO3" s="2">
        <v>0.833333333333333</v>
      </c>
      <c r="AP3" t="s">
        <v>159</v>
      </c>
      <c r="AQ3">
        <v>0.5</v>
      </c>
      <c r="AS3" t="s">
        <v>158</v>
      </c>
      <c r="AT3">
        <v>0</v>
      </c>
      <c r="AU3">
        <v>3</v>
      </c>
      <c r="AV3">
        <v>5.5</v>
      </c>
      <c r="AW3" s="2">
        <v>0.833333333333333</v>
      </c>
      <c r="AX3" t="s">
        <v>159</v>
      </c>
      <c r="AY3" s="2">
        <v>0.833333333333333</v>
      </c>
      <c r="AZ3" s="2">
        <v>0.958333333333333</v>
      </c>
      <c r="BA3" s="2">
        <v>0.1875</v>
      </c>
      <c r="BB3" t="s">
        <v>160</v>
      </c>
      <c r="BC3">
        <v>0.2</v>
      </c>
      <c r="BG3" t="s">
        <v>161</v>
      </c>
      <c r="BH3" t="s">
        <v>158</v>
      </c>
      <c r="BI3" t="s">
        <v>162</v>
      </c>
      <c r="BJ3">
        <v>61.007299270073</v>
      </c>
      <c r="BK3">
        <v>4179</v>
      </c>
      <c r="BL3" s="2">
        <v>0.1875</v>
      </c>
      <c r="BM3" t="s">
        <v>160</v>
      </c>
      <c r="BN3" s="2">
        <v>0.729166666666667</v>
      </c>
      <c r="BO3" t="s">
        <v>163</v>
      </c>
      <c r="BP3">
        <v>1.88</v>
      </c>
      <c r="BT3" t="s">
        <v>162</v>
      </c>
      <c r="BU3">
        <v>0</v>
      </c>
      <c r="BV3">
        <v>3</v>
      </c>
      <c r="BW3">
        <v>2</v>
      </c>
      <c r="BX3" s="2">
        <v>0.729166666666667</v>
      </c>
      <c r="BY3" t="s">
        <v>163</v>
      </c>
      <c r="BZ3" s="2">
        <v>0.729166666666667</v>
      </c>
      <c r="CA3" s="2">
        <v>0.854166666666667</v>
      </c>
      <c r="CB3" s="2">
        <v>0.854166666666667</v>
      </c>
      <c r="CC3" t="s">
        <v>163</v>
      </c>
      <c r="CH3" t="s">
        <v>161</v>
      </c>
      <c r="CI3" t="s">
        <v>162</v>
      </c>
      <c r="CJ3" t="s">
        <v>164</v>
      </c>
      <c r="CK3">
        <v>10.9333333333333</v>
      </c>
      <c r="CL3">
        <v>656</v>
      </c>
      <c r="CM3" s="2">
        <v>0.9375</v>
      </c>
      <c r="CN3" t="s">
        <v>163</v>
      </c>
      <c r="CO3" s="2">
        <v>0.393055555555555</v>
      </c>
      <c r="CP3" t="s">
        <v>165</v>
      </c>
      <c r="CU3" t="s">
        <v>164</v>
      </c>
      <c r="CV3">
        <v>0</v>
      </c>
      <c r="CW3">
        <v>3</v>
      </c>
      <c r="CX3">
        <v>0</v>
      </c>
      <c r="CY3" s="2">
        <v>0.393055555555555</v>
      </c>
      <c r="CZ3" t="s">
        <v>165</v>
      </c>
      <c r="DA3" s="2">
        <v>0.393055555555555</v>
      </c>
      <c r="DB3" s="2">
        <v>0.518055555555556</v>
      </c>
      <c r="DC3" s="2">
        <v>0.518055555555556</v>
      </c>
      <c r="DD3" t="s">
        <v>165</v>
      </c>
      <c r="DE3">
        <v>0.5</v>
      </c>
      <c r="DI3" t="s">
        <v>166</v>
      </c>
      <c r="DJ3" t="s">
        <v>164</v>
      </c>
      <c r="DK3" t="s">
        <v>177</v>
      </c>
      <c r="DL3">
        <v>163.233333333333</v>
      </c>
      <c r="DM3">
        <v>1154</v>
      </c>
      <c r="DN3" s="2">
        <v>0.518055555555556</v>
      </c>
      <c r="DO3" t="s">
        <v>165</v>
      </c>
      <c r="DP3" s="2">
        <v>0.236111111111111</v>
      </c>
      <c r="DQ3" t="s">
        <v>168</v>
      </c>
      <c r="DR3">
        <v>7.05</v>
      </c>
      <c r="DT3" t="s">
        <v>169</v>
      </c>
      <c r="DU3" t="s">
        <v>173</v>
      </c>
      <c r="DV3" t="s">
        <v>177</v>
      </c>
      <c r="DW3">
        <v>10</v>
      </c>
      <c r="DX3">
        <v>3</v>
      </c>
      <c r="DY3">
        <v>24</v>
      </c>
      <c r="DZ3" s="2">
        <v>0.910416666666667</v>
      </c>
      <c r="EA3" t="s">
        <v>168</v>
      </c>
      <c r="EB3" s="2">
        <v>0.327083333333333</v>
      </c>
      <c r="EC3" s="2">
        <v>0.452083333333333</v>
      </c>
      <c r="ED3" s="2">
        <v>0.452083333333333</v>
      </c>
      <c r="EE3" t="s">
        <v>178</v>
      </c>
      <c r="EF3">
        <v>3.58</v>
      </c>
      <c r="EG3">
        <v>7.17</v>
      </c>
      <c r="EH3" t="s">
        <v>169</v>
      </c>
      <c r="EI3" t="s">
        <v>179</v>
      </c>
      <c r="FK3" t="s">
        <v>164</v>
      </c>
      <c r="FL3" t="s">
        <v>177</v>
      </c>
      <c r="FM3" t="s">
        <v>173</v>
      </c>
      <c r="FN3">
        <v>144</v>
      </c>
      <c r="FO3" s="2">
        <v>0.486111111111111</v>
      </c>
      <c r="FP3" t="s">
        <v>171</v>
      </c>
      <c r="FQ3" s="2">
        <v>0.486111111111111</v>
      </c>
      <c r="FR3" t="s">
        <v>174</v>
      </c>
      <c r="FS3">
        <v>17.19</v>
      </c>
      <c r="FT3">
        <v>2.75</v>
      </c>
      <c r="FU3">
        <v>17.19</v>
      </c>
    </row>
    <row r="4" spans="1:175">
      <c r="A4" t="s">
        <v>154</v>
      </c>
      <c r="B4" t="s">
        <v>155</v>
      </c>
      <c r="D4">
        <v>3</v>
      </c>
      <c r="E4" t="s">
        <v>180</v>
      </c>
      <c r="F4">
        <f t="shared" si="0"/>
        <v>5989</v>
      </c>
      <c r="G4" t="s">
        <v>157</v>
      </c>
      <c r="H4" t="str">
        <f t="shared" si="1"/>
        <v>T+18</v>
      </c>
      <c r="I4">
        <f t="shared" si="2"/>
        <v>437.673965936739</v>
      </c>
      <c r="J4">
        <f t="shared" si="3"/>
        <v>10.13</v>
      </c>
      <c r="K4">
        <f t="shared" si="4"/>
        <v>23.3832552170497</v>
      </c>
      <c r="L4">
        <f t="shared" si="5"/>
        <v>33.5132552170497</v>
      </c>
      <c r="M4">
        <f t="shared" si="6"/>
        <v>3.08</v>
      </c>
      <c r="N4">
        <f t="shared" si="7"/>
        <v>7.05</v>
      </c>
      <c r="O4">
        <f t="shared" si="8"/>
        <v>8.57</v>
      </c>
      <c r="P4">
        <f t="shared" si="9"/>
        <v>0</v>
      </c>
      <c r="Q4">
        <f t="shared" si="10"/>
        <v>14.8132552170497</v>
      </c>
      <c r="R4">
        <f t="shared" si="11"/>
        <v>3.08</v>
      </c>
      <c r="S4">
        <f t="shared" si="12"/>
        <v>0</v>
      </c>
      <c r="T4">
        <f t="shared" si="13"/>
        <v>7.05</v>
      </c>
      <c r="U4">
        <f t="shared" si="14"/>
        <v>0</v>
      </c>
      <c r="V4">
        <f t="shared" si="15"/>
        <v>23.3832552170497</v>
      </c>
      <c r="W4">
        <f t="shared" si="16"/>
        <v>12</v>
      </c>
      <c r="X4">
        <f t="shared" si="17"/>
        <v>71.9406326034063</v>
      </c>
      <c r="Y4">
        <f t="shared" si="18"/>
        <v>0</v>
      </c>
      <c r="Z4">
        <f t="shared" si="19"/>
        <v>9</v>
      </c>
      <c r="AA4">
        <f t="shared" si="20"/>
        <v>7.5</v>
      </c>
      <c r="AB4" t="str">
        <f t="shared" si="21"/>
        <v>T+4</v>
      </c>
      <c r="AC4">
        <f t="shared" si="22"/>
        <v>163.233333333333</v>
      </c>
      <c r="AD4" t="str">
        <f t="shared" si="23"/>
        <v>T+7</v>
      </c>
      <c r="AE4">
        <f t="shared" si="24"/>
        <v>0</v>
      </c>
      <c r="AF4">
        <f t="shared" si="25"/>
        <v>3</v>
      </c>
      <c r="AG4">
        <f t="shared" si="26"/>
        <v>3</v>
      </c>
      <c r="AH4">
        <f t="shared" si="27"/>
        <v>24</v>
      </c>
      <c r="AI4">
        <f t="shared" si="28"/>
        <v>144</v>
      </c>
      <c r="AJ4" t="str">
        <f t="shared" si="29"/>
        <v>T+7</v>
      </c>
      <c r="AK4" t="s">
        <v>158</v>
      </c>
      <c r="AL4">
        <v>12</v>
      </c>
      <c r="AM4" s="2">
        <v>0.333333333333333</v>
      </c>
      <c r="AN4" t="s">
        <v>159</v>
      </c>
      <c r="AO4" s="2">
        <v>0.833333333333333</v>
      </c>
      <c r="AP4" t="s">
        <v>159</v>
      </c>
      <c r="AQ4">
        <v>0.5</v>
      </c>
      <c r="AS4" t="s">
        <v>158</v>
      </c>
      <c r="AT4">
        <v>0</v>
      </c>
      <c r="AU4">
        <v>3</v>
      </c>
      <c r="AV4">
        <v>5.5</v>
      </c>
      <c r="AW4" s="2">
        <v>0.833333333333333</v>
      </c>
      <c r="AX4" t="s">
        <v>159</v>
      </c>
      <c r="AY4" s="2">
        <v>0.833333333333333</v>
      </c>
      <c r="AZ4" s="2">
        <v>0.958333333333333</v>
      </c>
      <c r="BA4" s="2">
        <v>0.1875</v>
      </c>
      <c r="BB4" t="s">
        <v>160</v>
      </c>
      <c r="BC4">
        <v>0.2</v>
      </c>
      <c r="BG4" t="s">
        <v>161</v>
      </c>
      <c r="BH4" t="s">
        <v>158</v>
      </c>
      <c r="BI4" t="s">
        <v>162</v>
      </c>
      <c r="BJ4">
        <v>61.007299270073</v>
      </c>
      <c r="BK4">
        <v>4179</v>
      </c>
      <c r="BL4" s="2">
        <v>0.1875</v>
      </c>
      <c r="BM4" t="s">
        <v>160</v>
      </c>
      <c r="BN4" s="2">
        <v>0.729166666666667</v>
      </c>
      <c r="BO4" t="s">
        <v>163</v>
      </c>
      <c r="BP4">
        <v>1.88</v>
      </c>
      <c r="BT4" t="s">
        <v>162</v>
      </c>
      <c r="BU4">
        <v>0</v>
      </c>
      <c r="BV4">
        <v>3</v>
      </c>
      <c r="BW4">
        <v>2</v>
      </c>
      <c r="BX4" s="2">
        <v>0.729166666666667</v>
      </c>
      <c r="BY4" t="s">
        <v>163</v>
      </c>
      <c r="BZ4" s="2">
        <v>0.729166666666667</v>
      </c>
      <c r="CA4" s="2">
        <v>0.854166666666667</v>
      </c>
      <c r="CB4" s="2">
        <v>0.854166666666667</v>
      </c>
      <c r="CC4" t="s">
        <v>163</v>
      </c>
      <c r="CH4" t="s">
        <v>161</v>
      </c>
      <c r="CI4" t="s">
        <v>162</v>
      </c>
      <c r="CJ4" t="s">
        <v>164</v>
      </c>
      <c r="CK4">
        <v>10.9333333333333</v>
      </c>
      <c r="CL4">
        <v>656</v>
      </c>
      <c r="CM4" s="2">
        <v>0.9375</v>
      </c>
      <c r="CN4" t="s">
        <v>163</v>
      </c>
      <c r="CO4" s="2">
        <v>0.393055555555555</v>
      </c>
      <c r="CP4" t="s">
        <v>165</v>
      </c>
      <c r="CU4" t="s">
        <v>164</v>
      </c>
      <c r="CV4">
        <v>0</v>
      </c>
      <c r="CW4">
        <v>3</v>
      </c>
      <c r="CX4">
        <v>0</v>
      </c>
      <c r="CY4" s="2">
        <v>0.393055555555555</v>
      </c>
      <c r="CZ4" t="s">
        <v>165</v>
      </c>
      <c r="DA4" s="2">
        <v>0.393055555555555</v>
      </c>
      <c r="DB4" s="2">
        <v>0.518055555555556</v>
      </c>
      <c r="DC4" s="2">
        <v>0.518055555555556</v>
      </c>
      <c r="DD4" t="s">
        <v>165</v>
      </c>
      <c r="DE4">
        <v>0.5</v>
      </c>
      <c r="DI4" t="s">
        <v>166</v>
      </c>
      <c r="DJ4" t="s">
        <v>164</v>
      </c>
      <c r="DK4" t="s">
        <v>181</v>
      </c>
      <c r="DL4">
        <v>163.233333333333</v>
      </c>
      <c r="DM4">
        <v>1154</v>
      </c>
      <c r="DN4" s="2">
        <v>0.518055555555556</v>
      </c>
      <c r="DO4" t="s">
        <v>165</v>
      </c>
      <c r="DP4" s="2">
        <v>0.236111111111111</v>
      </c>
      <c r="DQ4" t="s">
        <v>168</v>
      </c>
      <c r="DR4">
        <v>7.05</v>
      </c>
      <c r="DT4" t="s">
        <v>182</v>
      </c>
      <c r="DU4" t="s">
        <v>173</v>
      </c>
      <c r="DV4" t="s">
        <v>181</v>
      </c>
      <c r="DW4">
        <v>3</v>
      </c>
      <c r="DX4">
        <v>3</v>
      </c>
      <c r="DY4">
        <v>24</v>
      </c>
      <c r="DZ4" s="2">
        <v>0.236111111111111</v>
      </c>
      <c r="EA4" t="s">
        <v>168</v>
      </c>
      <c r="EB4" s="2">
        <v>0.361111111111111</v>
      </c>
      <c r="EC4" s="2">
        <v>0.486111111111111</v>
      </c>
      <c r="ED4" s="2">
        <v>0.486111111111111</v>
      </c>
      <c r="EE4" t="s">
        <v>171</v>
      </c>
      <c r="EF4">
        <v>8.57</v>
      </c>
      <c r="EH4" t="s">
        <v>182</v>
      </c>
      <c r="EI4" t="s">
        <v>172</v>
      </c>
      <c r="FK4" t="s">
        <v>164</v>
      </c>
      <c r="FL4" t="s">
        <v>181</v>
      </c>
      <c r="FM4" t="s">
        <v>170</v>
      </c>
      <c r="FN4">
        <v>144</v>
      </c>
      <c r="FO4" s="2">
        <v>0.486111111111111</v>
      </c>
      <c r="FP4" t="s">
        <v>171</v>
      </c>
      <c r="FQ4" s="2">
        <v>0.486111111111111</v>
      </c>
      <c r="FR4" t="s">
        <v>174</v>
      </c>
      <c r="FS4">
        <v>14.8132552170497</v>
      </c>
    </row>
    <row r="5" spans="1:175">
      <c r="A5" t="s">
        <v>175</v>
      </c>
      <c r="B5" t="s">
        <v>155</v>
      </c>
      <c r="D5">
        <v>4</v>
      </c>
      <c r="E5" t="s">
        <v>183</v>
      </c>
      <c r="F5">
        <f t="shared" si="0"/>
        <v>5989</v>
      </c>
      <c r="G5" t="s">
        <v>157</v>
      </c>
      <c r="H5" t="str">
        <f t="shared" si="1"/>
        <v>T+18</v>
      </c>
      <c r="I5">
        <f t="shared" si="2"/>
        <v>444.673965936739</v>
      </c>
      <c r="J5">
        <f t="shared" si="3"/>
        <v>10.13</v>
      </c>
      <c r="K5">
        <f t="shared" si="4"/>
        <v>23.3832552170497</v>
      </c>
      <c r="L5">
        <f t="shared" si="5"/>
        <v>33.5132552170497</v>
      </c>
      <c r="M5">
        <f t="shared" si="6"/>
        <v>3.08</v>
      </c>
      <c r="N5">
        <f t="shared" si="7"/>
        <v>7.05</v>
      </c>
      <c r="O5">
        <f t="shared" si="8"/>
        <v>8.57</v>
      </c>
      <c r="P5">
        <f t="shared" si="9"/>
        <v>0</v>
      </c>
      <c r="Q5">
        <f t="shared" si="10"/>
        <v>14.8132552170497</v>
      </c>
      <c r="R5">
        <f t="shared" si="11"/>
        <v>3.08</v>
      </c>
      <c r="S5">
        <f t="shared" si="12"/>
        <v>0</v>
      </c>
      <c r="T5">
        <f t="shared" si="13"/>
        <v>7.05</v>
      </c>
      <c r="U5">
        <f t="shared" si="14"/>
        <v>0</v>
      </c>
      <c r="V5">
        <f t="shared" si="15"/>
        <v>23.3832552170497</v>
      </c>
      <c r="W5">
        <f t="shared" si="16"/>
        <v>12</v>
      </c>
      <c r="X5">
        <f t="shared" si="17"/>
        <v>71.9406326034063</v>
      </c>
      <c r="Y5">
        <f t="shared" si="18"/>
        <v>0</v>
      </c>
      <c r="Z5">
        <f t="shared" si="19"/>
        <v>9</v>
      </c>
      <c r="AA5">
        <f t="shared" si="20"/>
        <v>7.5</v>
      </c>
      <c r="AB5" t="str">
        <f t="shared" si="21"/>
        <v>T+4</v>
      </c>
      <c r="AC5">
        <f t="shared" si="22"/>
        <v>163.233333333333</v>
      </c>
      <c r="AD5" t="str">
        <f t="shared" si="23"/>
        <v>T+7</v>
      </c>
      <c r="AE5">
        <f t="shared" si="24"/>
        <v>0</v>
      </c>
      <c r="AF5">
        <f t="shared" si="25"/>
        <v>10</v>
      </c>
      <c r="AG5">
        <f t="shared" si="26"/>
        <v>3</v>
      </c>
      <c r="AH5">
        <f t="shared" si="27"/>
        <v>24</v>
      </c>
      <c r="AI5">
        <f t="shared" si="28"/>
        <v>144</v>
      </c>
      <c r="AJ5" t="str">
        <f t="shared" si="29"/>
        <v>T+7</v>
      </c>
      <c r="AK5" t="s">
        <v>158</v>
      </c>
      <c r="AL5">
        <v>12</v>
      </c>
      <c r="AM5" s="2">
        <v>0.333333333333333</v>
      </c>
      <c r="AN5" t="s">
        <v>159</v>
      </c>
      <c r="AO5" s="2">
        <v>0.833333333333333</v>
      </c>
      <c r="AP5" t="s">
        <v>159</v>
      </c>
      <c r="AQ5">
        <v>0.5</v>
      </c>
      <c r="AS5" t="s">
        <v>158</v>
      </c>
      <c r="AT5">
        <v>0</v>
      </c>
      <c r="AU5">
        <v>3</v>
      </c>
      <c r="AV5">
        <v>5.5</v>
      </c>
      <c r="AW5" s="2">
        <v>0.833333333333333</v>
      </c>
      <c r="AX5" t="s">
        <v>159</v>
      </c>
      <c r="AY5" s="2">
        <v>0.833333333333333</v>
      </c>
      <c r="AZ5" s="2">
        <v>0.958333333333333</v>
      </c>
      <c r="BA5" s="2">
        <v>0.1875</v>
      </c>
      <c r="BB5" t="s">
        <v>160</v>
      </c>
      <c r="BC5">
        <v>0.2</v>
      </c>
      <c r="BG5" t="s">
        <v>161</v>
      </c>
      <c r="BH5" t="s">
        <v>158</v>
      </c>
      <c r="BI5" t="s">
        <v>162</v>
      </c>
      <c r="BJ5">
        <v>61.007299270073</v>
      </c>
      <c r="BK5">
        <v>4179</v>
      </c>
      <c r="BL5" s="2">
        <v>0.1875</v>
      </c>
      <c r="BM5" t="s">
        <v>160</v>
      </c>
      <c r="BN5" s="2">
        <v>0.729166666666667</v>
      </c>
      <c r="BO5" t="s">
        <v>163</v>
      </c>
      <c r="BP5">
        <v>1.88</v>
      </c>
      <c r="BT5" t="s">
        <v>162</v>
      </c>
      <c r="BU5">
        <v>0</v>
      </c>
      <c r="BV5">
        <v>3</v>
      </c>
      <c r="BW5">
        <v>2</v>
      </c>
      <c r="BX5" s="2">
        <v>0.729166666666667</v>
      </c>
      <c r="BY5" t="s">
        <v>163</v>
      </c>
      <c r="BZ5" s="2">
        <v>0.729166666666667</v>
      </c>
      <c r="CA5" s="2">
        <v>0.854166666666667</v>
      </c>
      <c r="CB5" s="2">
        <v>0.854166666666667</v>
      </c>
      <c r="CC5" t="s">
        <v>163</v>
      </c>
      <c r="CH5" t="s">
        <v>161</v>
      </c>
      <c r="CI5" t="s">
        <v>162</v>
      </c>
      <c r="CJ5" t="s">
        <v>164</v>
      </c>
      <c r="CK5">
        <v>10.9333333333333</v>
      </c>
      <c r="CL5">
        <v>656</v>
      </c>
      <c r="CM5" s="2">
        <v>0.9375</v>
      </c>
      <c r="CN5" t="s">
        <v>163</v>
      </c>
      <c r="CO5" s="2">
        <v>0.393055555555555</v>
      </c>
      <c r="CP5" t="s">
        <v>165</v>
      </c>
      <c r="CU5" t="s">
        <v>164</v>
      </c>
      <c r="CV5">
        <v>0</v>
      </c>
      <c r="CW5">
        <v>3</v>
      </c>
      <c r="CX5">
        <v>0</v>
      </c>
      <c r="CY5" s="2">
        <v>0.393055555555555</v>
      </c>
      <c r="CZ5" t="s">
        <v>165</v>
      </c>
      <c r="DA5" s="2">
        <v>0.393055555555555</v>
      </c>
      <c r="DB5" s="2">
        <v>0.518055555555556</v>
      </c>
      <c r="DC5" s="2">
        <v>0.518055555555556</v>
      </c>
      <c r="DD5" t="s">
        <v>165</v>
      </c>
      <c r="DE5">
        <v>0.5</v>
      </c>
      <c r="DI5" t="s">
        <v>166</v>
      </c>
      <c r="DJ5" t="s">
        <v>164</v>
      </c>
      <c r="DK5" t="s">
        <v>184</v>
      </c>
      <c r="DL5">
        <v>163.233333333333</v>
      </c>
      <c r="DM5">
        <v>1154</v>
      </c>
      <c r="DN5" s="2">
        <v>0.518055555555556</v>
      </c>
      <c r="DO5" t="s">
        <v>165</v>
      </c>
      <c r="DP5" s="2">
        <v>0.236111111111111</v>
      </c>
      <c r="DQ5" t="s">
        <v>168</v>
      </c>
      <c r="DR5">
        <v>7.05</v>
      </c>
      <c r="DT5" t="s">
        <v>182</v>
      </c>
      <c r="DU5" t="s">
        <v>170</v>
      </c>
      <c r="DV5" t="s">
        <v>184</v>
      </c>
      <c r="DW5">
        <v>10</v>
      </c>
      <c r="DX5">
        <v>3</v>
      </c>
      <c r="DY5">
        <v>24</v>
      </c>
      <c r="DZ5" s="2">
        <v>0.910416666666667</v>
      </c>
      <c r="EA5" t="s">
        <v>168</v>
      </c>
      <c r="EB5" s="2">
        <v>0.327083333333333</v>
      </c>
      <c r="EC5" s="2">
        <v>0.452083333333333</v>
      </c>
      <c r="ED5" s="2">
        <v>0.452083333333333</v>
      </c>
      <c r="EE5" t="s">
        <v>178</v>
      </c>
      <c r="EF5">
        <v>8.57</v>
      </c>
      <c r="EH5" t="s">
        <v>182</v>
      </c>
      <c r="EI5" t="s">
        <v>179</v>
      </c>
      <c r="FK5" t="s">
        <v>164</v>
      </c>
      <c r="FL5" t="s">
        <v>184</v>
      </c>
      <c r="FM5" t="s">
        <v>170</v>
      </c>
      <c r="FN5">
        <v>144</v>
      </c>
      <c r="FO5" s="2">
        <v>0.486111111111111</v>
      </c>
      <c r="FP5" t="s">
        <v>171</v>
      </c>
      <c r="FQ5" s="2">
        <v>0.486111111111111</v>
      </c>
      <c r="FR5" t="s">
        <v>174</v>
      </c>
      <c r="FS5">
        <v>14.8132552170497</v>
      </c>
    </row>
    <row r="6" spans="1:177">
      <c r="A6" t="s">
        <v>154</v>
      </c>
      <c r="B6" t="s">
        <v>155</v>
      </c>
      <c r="D6">
        <v>5</v>
      </c>
      <c r="E6" t="s">
        <v>185</v>
      </c>
      <c r="F6">
        <f t="shared" si="0"/>
        <v>5989</v>
      </c>
      <c r="G6" t="s">
        <v>157</v>
      </c>
      <c r="H6" t="str">
        <f t="shared" si="1"/>
        <v>T+21</v>
      </c>
      <c r="I6">
        <f t="shared" si="2"/>
        <v>509.673965936739</v>
      </c>
      <c r="J6">
        <f t="shared" si="3"/>
        <v>19.65</v>
      </c>
      <c r="K6">
        <f t="shared" si="4"/>
        <v>10.887</v>
      </c>
      <c r="L6">
        <f t="shared" si="5"/>
        <v>30.537</v>
      </c>
      <c r="M6">
        <f t="shared" si="6"/>
        <v>3.08</v>
      </c>
      <c r="N6">
        <f t="shared" si="7"/>
        <v>16.57</v>
      </c>
      <c r="O6">
        <f t="shared" si="8"/>
        <v>0</v>
      </c>
      <c r="P6">
        <f t="shared" si="9"/>
        <v>0</v>
      </c>
      <c r="Q6">
        <f t="shared" si="10"/>
        <v>10.887</v>
      </c>
      <c r="R6">
        <f t="shared" si="11"/>
        <v>3.08</v>
      </c>
      <c r="S6">
        <f t="shared" si="12"/>
        <v>0</v>
      </c>
      <c r="T6">
        <f t="shared" si="13"/>
        <v>16.57</v>
      </c>
      <c r="U6">
        <f t="shared" si="14"/>
        <v>0</v>
      </c>
      <c r="V6">
        <f t="shared" si="15"/>
        <v>10.887</v>
      </c>
      <c r="W6">
        <f t="shared" si="16"/>
        <v>12</v>
      </c>
      <c r="X6">
        <f t="shared" si="17"/>
        <v>71.9406326034063</v>
      </c>
      <c r="Y6">
        <f t="shared" si="18"/>
        <v>0</v>
      </c>
      <c r="Z6">
        <f t="shared" si="19"/>
        <v>9</v>
      </c>
      <c r="AA6">
        <f t="shared" si="20"/>
        <v>7.5</v>
      </c>
      <c r="AB6" t="str">
        <f t="shared" si="21"/>
        <v>T+4</v>
      </c>
      <c r="AC6">
        <f t="shared" si="22"/>
        <v>163.233333333333</v>
      </c>
      <c r="AD6" t="str">
        <f t="shared" si="23"/>
        <v>T+7</v>
      </c>
      <c r="AE6">
        <f t="shared" si="24"/>
        <v>0</v>
      </c>
      <c r="AF6">
        <f t="shared" si="25"/>
        <v>3</v>
      </c>
      <c r="AG6">
        <f t="shared" si="26"/>
        <v>3</v>
      </c>
      <c r="AH6">
        <f t="shared" si="27"/>
        <v>24</v>
      </c>
      <c r="AI6">
        <f t="shared" si="28"/>
        <v>216</v>
      </c>
      <c r="AJ6" t="str">
        <f t="shared" si="29"/>
        <v>T+10</v>
      </c>
      <c r="AK6" t="s">
        <v>158</v>
      </c>
      <c r="AL6">
        <v>12</v>
      </c>
      <c r="AM6" s="2">
        <v>0.333333333333333</v>
      </c>
      <c r="AN6" t="s">
        <v>159</v>
      </c>
      <c r="AO6" s="2">
        <v>0.833333333333333</v>
      </c>
      <c r="AP6" t="s">
        <v>159</v>
      </c>
      <c r="AQ6">
        <v>0.5</v>
      </c>
      <c r="AS6" t="s">
        <v>158</v>
      </c>
      <c r="AT6">
        <v>0</v>
      </c>
      <c r="AU6">
        <v>3</v>
      </c>
      <c r="AV6">
        <v>5.5</v>
      </c>
      <c r="AW6" s="2">
        <v>0.833333333333333</v>
      </c>
      <c r="AX6" t="s">
        <v>159</v>
      </c>
      <c r="AY6" s="2">
        <v>0.833333333333333</v>
      </c>
      <c r="AZ6" s="2">
        <v>0.958333333333333</v>
      </c>
      <c r="BA6" s="2">
        <v>0.1875</v>
      </c>
      <c r="BB6" t="s">
        <v>160</v>
      </c>
      <c r="BC6">
        <v>0.2</v>
      </c>
      <c r="BG6" t="s">
        <v>161</v>
      </c>
      <c r="BH6" t="s">
        <v>158</v>
      </c>
      <c r="BI6" t="s">
        <v>162</v>
      </c>
      <c r="BJ6">
        <v>61.007299270073</v>
      </c>
      <c r="BK6">
        <v>4179</v>
      </c>
      <c r="BL6" s="2">
        <v>0.1875</v>
      </c>
      <c r="BM6" t="s">
        <v>160</v>
      </c>
      <c r="BN6" s="2">
        <v>0.729166666666667</v>
      </c>
      <c r="BO6" t="s">
        <v>163</v>
      </c>
      <c r="BP6">
        <v>1.88</v>
      </c>
      <c r="BT6" t="s">
        <v>162</v>
      </c>
      <c r="BU6">
        <v>0</v>
      </c>
      <c r="BV6">
        <v>3</v>
      </c>
      <c r="BW6">
        <v>2</v>
      </c>
      <c r="BX6" s="2">
        <v>0.729166666666667</v>
      </c>
      <c r="BY6" t="s">
        <v>163</v>
      </c>
      <c r="BZ6" s="2">
        <v>0.729166666666667</v>
      </c>
      <c r="CA6" s="2">
        <v>0.854166666666667</v>
      </c>
      <c r="CB6" s="2">
        <v>0.854166666666667</v>
      </c>
      <c r="CC6" t="s">
        <v>163</v>
      </c>
      <c r="CH6" t="s">
        <v>161</v>
      </c>
      <c r="CI6" t="s">
        <v>162</v>
      </c>
      <c r="CJ6" t="s">
        <v>164</v>
      </c>
      <c r="CK6">
        <v>10.9333333333333</v>
      </c>
      <c r="CL6">
        <v>656</v>
      </c>
      <c r="CM6" s="2">
        <v>0.9375</v>
      </c>
      <c r="CN6" t="s">
        <v>163</v>
      </c>
      <c r="CO6" s="2">
        <v>0.393055555555555</v>
      </c>
      <c r="CP6" t="s">
        <v>165</v>
      </c>
      <c r="CU6" t="s">
        <v>164</v>
      </c>
      <c r="CV6">
        <v>0</v>
      </c>
      <c r="CW6">
        <v>3</v>
      </c>
      <c r="CX6">
        <v>0</v>
      </c>
      <c r="CY6" s="2">
        <v>0.393055555555555</v>
      </c>
      <c r="CZ6" t="s">
        <v>165</v>
      </c>
      <c r="DA6" s="2">
        <v>0.393055555555555</v>
      </c>
      <c r="DB6" s="2">
        <v>0.518055555555556</v>
      </c>
      <c r="DC6" s="2">
        <v>0.518055555555556</v>
      </c>
      <c r="DD6" t="s">
        <v>165</v>
      </c>
      <c r="DE6">
        <v>0.5</v>
      </c>
      <c r="DI6" t="s">
        <v>166</v>
      </c>
      <c r="DJ6" t="s">
        <v>164</v>
      </c>
      <c r="DK6" t="s">
        <v>186</v>
      </c>
      <c r="DL6">
        <v>163.233333333333</v>
      </c>
      <c r="DM6">
        <v>1154</v>
      </c>
      <c r="DN6" s="2">
        <v>0.518055555555556</v>
      </c>
      <c r="DO6" t="s">
        <v>165</v>
      </c>
      <c r="DP6" s="2">
        <v>0.236111111111111</v>
      </c>
      <c r="DQ6" t="s">
        <v>168</v>
      </c>
      <c r="DR6">
        <v>16.57</v>
      </c>
      <c r="DT6" t="s">
        <v>187</v>
      </c>
      <c r="DU6" t="s">
        <v>173</v>
      </c>
      <c r="DV6" t="s">
        <v>186</v>
      </c>
      <c r="DW6">
        <v>3</v>
      </c>
      <c r="DX6">
        <v>3</v>
      </c>
      <c r="DY6">
        <v>24</v>
      </c>
      <c r="DZ6" s="2">
        <v>0.236111111111111</v>
      </c>
      <c r="EA6" t="s">
        <v>168</v>
      </c>
      <c r="EB6" s="2">
        <v>0.361111111111111</v>
      </c>
      <c r="EC6" s="2">
        <v>0.486111111111111</v>
      </c>
      <c r="ED6" s="2">
        <v>0.486111111111111</v>
      </c>
      <c r="EE6" t="s">
        <v>171</v>
      </c>
      <c r="EF6">
        <v>0</v>
      </c>
      <c r="EH6" t="s">
        <v>187</v>
      </c>
      <c r="EI6" t="s">
        <v>172</v>
      </c>
      <c r="FK6" t="s">
        <v>164</v>
      </c>
      <c r="FL6" t="s">
        <v>186</v>
      </c>
      <c r="FM6" t="s">
        <v>188</v>
      </c>
      <c r="FN6">
        <v>216</v>
      </c>
      <c r="FO6" s="2">
        <v>0.486111111111111</v>
      </c>
      <c r="FP6" t="s">
        <v>171</v>
      </c>
      <c r="FQ6" s="2">
        <v>0.486111111111111</v>
      </c>
      <c r="FR6" t="s">
        <v>189</v>
      </c>
      <c r="FS6">
        <v>10.887</v>
      </c>
      <c r="FT6">
        <v>2.7504</v>
      </c>
      <c r="FU6">
        <v>10.887</v>
      </c>
    </row>
    <row r="7" spans="1:177">
      <c r="A7" t="s">
        <v>175</v>
      </c>
      <c r="B7" t="s">
        <v>155</v>
      </c>
      <c r="D7">
        <v>6</v>
      </c>
      <c r="E7" t="s">
        <v>185</v>
      </c>
      <c r="F7">
        <f t="shared" si="0"/>
        <v>5989</v>
      </c>
      <c r="G7" t="s">
        <v>157</v>
      </c>
      <c r="H7" t="str">
        <f t="shared" si="1"/>
        <v>T+21</v>
      </c>
      <c r="I7">
        <f t="shared" si="2"/>
        <v>509.673965936739</v>
      </c>
      <c r="J7">
        <f t="shared" si="3"/>
        <v>19.65</v>
      </c>
      <c r="K7">
        <f t="shared" si="4"/>
        <v>10.887</v>
      </c>
      <c r="L7">
        <f t="shared" si="5"/>
        <v>30.537</v>
      </c>
      <c r="M7">
        <f t="shared" si="6"/>
        <v>3.08</v>
      </c>
      <c r="N7">
        <f t="shared" si="7"/>
        <v>16.57</v>
      </c>
      <c r="O7">
        <f t="shared" si="8"/>
        <v>0</v>
      </c>
      <c r="P7">
        <f t="shared" si="9"/>
        <v>0</v>
      </c>
      <c r="Q7">
        <f t="shared" si="10"/>
        <v>10.887</v>
      </c>
      <c r="R7">
        <f t="shared" si="11"/>
        <v>3.08</v>
      </c>
      <c r="S7">
        <f t="shared" si="12"/>
        <v>0</v>
      </c>
      <c r="T7">
        <f t="shared" si="13"/>
        <v>16.57</v>
      </c>
      <c r="U7">
        <f t="shared" si="14"/>
        <v>0</v>
      </c>
      <c r="V7">
        <f t="shared" si="15"/>
        <v>10.887</v>
      </c>
      <c r="W7">
        <f t="shared" si="16"/>
        <v>12</v>
      </c>
      <c r="X7">
        <f t="shared" si="17"/>
        <v>71.9406326034063</v>
      </c>
      <c r="Y7">
        <f t="shared" si="18"/>
        <v>0</v>
      </c>
      <c r="Z7">
        <f t="shared" si="19"/>
        <v>9</v>
      </c>
      <c r="AA7">
        <f t="shared" si="20"/>
        <v>7.5</v>
      </c>
      <c r="AB7" t="str">
        <f t="shared" si="21"/>
        <v>T+4</v>
      </c>
      <c r="AC7">
        <f t="shared" si="22"/>
        <v>163.233333333333</v>
      </c>
      <c r="AD7" t="str">
        <f t="shared" si="23"/>
        <v>T+7</v>
      </c>
      <c r="AE7">
        <f t="shared" si="24"/>
        <v>0</v>
      </c>
      <c r="AF7">
        <f t="shared" si="25"/>
        <v>3</v>
      </c>
      <c r="AG7">
        <f t="shared" si="26"/>
        <v>3</v>
      </c>
      <c r="AH7">
        <f t="shared" si="27"/>
        <v>24</v>
      </c>
      <c r="AI7">
        <f t="shared" si="28"/>
        <v>216</v>
      </c>
      <c r="AJ7" t="str">
        <f t="shared" si="29"/>
        <v>T+10</v>
      </c>
      <c r="AK7" t="s">
        <v>158</v>
      </c>
      <c r="AL7">
        <v>12</v>
      </c>
      <c r="AM7" s="2">
        <v>0.333333333333333</v>
      </c>
      <c r="AN7" t="s">
        <v>159</v>
      </c>
      <c r="AO7" s="2">
        <v>0.833333333333333</v>
      </c>
      <c r="AP7" t="s">
        <v>159</v>
      </c>
      <c r="AQ7">
        <v>0.5</v>
      </c>
      <c r="AS7" t="s">
        <v>158</v>
      </c>
      <c r="AT7">
        <v>0</v>
      </c>
      <c r="AU7">
        <v>3</v>
      </c>
      <c r="AV7">
        <v>5.5</v>
      </c>
      <c r="AW7" s="2">
        <v>0.833333333333333</v>
      </c>
      <c r="AX7" t="s">
        <v>159</v>
      </c>
      <c r="AY7" s="2">
        <v>0.833333333333333</v>
      </c>
      <c r="AZ7" s="2">
        <v>0.958333333333333</v>
      </c>
      <c r="BA7" s="2">
        <v>0.1875</v>
      </c>
      <c r="BB7" t="s">
        <v>160</v>
      </c>
      <c r="BC7">
        <v>0.2</v>
      </c>
      <c r="BG7" t="s">
        <v>161</v>
      </c>
      <c r="BH7" t="s">
        <v>158</v>
      </c>
      <c r="BI7" t="s">
        <v>162</v>
      </c>
      <c r="BJ7">
        <v>61.007299270073</v>
      </c>
      <c r="BK7">
        <v>4179</v>
      </c>
      <c r="BL7" s="2">
        <v>0.1875</v>
      </c>
      <c r="BM7" t="s">
        <v>160</v>
      </c>
      <c r="BN7" s="2">
        <v>0.729166666666667</v>
      </c>
      <c r="BO7" t="s">
        <v>163</v>
      </c>
      <c r="BP7">
        <v>1.88</v>
      </c>
      <c r="BT7" t="s">
        <v>162</v>
      </c>
      <c r="BU7">
        <v>0</v>
      </c>
      <c r="BV7">
        <v>3</v>
      </c>
      <c r="BW7">
        <v>2</v>
      </c>
      <c r="BX7" s="2">
        <v>0.729166666666667</v>
      </c>
      <c r="BY7" t="s">
        <v>163</v>
      </c>
      <c r="BZ7" s="2">
        <v>0.729166666666667</v>
      </c>
      <c r="CA7" s="2">
        <v>0.854166666666667</v>
      </c>
      <c r="CB7" s="2">
        <v>0.854166666666667</v>
      </c>
      <c r="CC7" t="s">
        <v>163</v>
      </c>
      <c r="CH7" t="s">
        <v>161</v>
      </c>
      <c r="CI7" t="s">
        <v>162</v>
      </c>
      <c r="CJ7" t="s">
        <v>164</v>
      </c>
      <c r="CK7">
        <v>10.9333333333333</v>
      </c>
      <c r="CL7">
        <v>656</v>
      </c>
      <c r="CM7" s="2">
        <v>0.9375</v>
      </c>
      <c r="CN7" t="s">
        <v>163</v>
      </c>
      <c r="CO7" s="2">
        <v>0.393055555555555</v>
      </c>
      <c r="CP7" t="s">
        <v>165</v>
      </c>
      <c r="CU7" t="s">
        <v>164</v>
      </c>
      <c r="CV7">
        <v>0</v>
      </c>
      <c r="CW7">
        <v>3</v>
      </c>
      <c r="CX7">
        <v>0</v>
      </c>
      <c r="CY7" s="2">
        <v>0.393055555555555</v>
      </c>
      <c r="CZ7" t="s">
        <v>165</v>
      </c>
      <c r="DA7" s="2">
        <v>0.393055555555555</v>
      </c>
      <c r="DB7" s="2">
        <v>0.518055555555556</v>
      </c>
      <c r="DC7" s="2">
        <v>0.518055555555556</v>
      </c>
      <c r="DD7" t="s">
        <v>165</v>
      </c>
      <c r="DE7">
        <v>0.5</v>
      </c>
      <c r="DI7" t="s">
        <v>166</v>
      </c>
      <c r="DJ7" t="s">
        <v>164</v>
      </c>
      <c r="DK7" t="s">
        <v>186</v>
      </c>
      <c r="DL7">
        <v>163.233333333333</v>
      </c>
      <c r="DM7">
        <v>1154</v>
      </c>
      <c r="DN7" s="2">
        <v>0.518055555555556</v>
      </c>
      <c r="DO7" t="s">
        <v>165</v>
      </c>
      <c r="DP7" s="2">
        <v>0.236111111111111</v>
      </c>
      <c r="DQ7" t="s">
        <v>168</v>
      </c>
      <c r="DR7">
        <v>16.57</v>
      </c>
      <c r="DT7" t="s">
        <v>187</v>
      </c>
      <c r="DU7" t="s">
        <v>173</v>
      </c>
      <c r="DV7" t="s">
        <v>186</v>
      </c>
      <c r="DW7">
        <v>3</v>
      </c>
      <c r="DX7">
        <v>3</v>
      </c>
      <c r="DY7">
        <v>24</v>
      </c>
      <c r="DZ7" s="2">
        <v>0.236111111111111</v>
      </c>
      <c r="EA7" t="s">
        <v>168</v>
      </c>
      <c r="EB7" s="2">
        <v>0.361111111111111</v>
      </c>
      <c r="EC7" s="2">
        <v>0.486111111111111</v>
      </c>
      <c r="ED7" s="2">
        <v>0.486111111111111</v>
      </c>
      <c r="EE7" t="s">
        <v>171</v>
      </c>
      <c r="EF7">
        <v>0</v>
      </c>
      <c r="EH7" t="s">
        <v>187</v>
      </c>
      <c r="EI7" t="s">
        <v>172</v>
      </c>
      <c r="FK7" t="s">
        <v>164</v>
      </c>
      <c r="FL7" t="s">
        <v>186</v>
      </c>
      <c r="FM7" t="s">
        <v>188</v>
      </c>
      <c r="FN7">
        <v>216</v>
      </c>
      <c r="FO7" s="2">
        <v>0.486111111111111</v>
      </c>
      <c r="FP7" t="s">
        <v>171</v>
      </c>
      <c r="FQ7" s="2">
        <v>0.486111111111111</v>
      </c>
      <c r="FR7" t="s">
        <v>189</v>
      </c>
      <c r="FS7">
        <v>10.887</v>
      </c>
      <c r="FT7">
        <v>2.7504</v>
      </c>
      <c r="FU7">
        <v>10.887</v>
      </c>
    </row>
    <row r="8" spans="1:177">
      <c r="A8" t="s">
        <v>190</v>
      </c>
      <c r="B8" t="s">
        <v>155</v>
      </c>
      <c r="D8">
        <v>7</v>
      </c>
      <c r="E8" t="s">
        <v>156</v>
      </c>
      <c r="F8">
        <f t="shared" si="0"/>
        <v>5989</v>
      </c>
      <c r="G8" t="s">
        <v>157</v>
      </c>
      <c r="H8" t="str">
        <f t="shared" si="1"/>
        <v>T+18</v>
      </c>
      <c r="I8">
        <f t="shared" si="2"/>
        <v>437.673965936739</v>
      </c>
      <c r="J8">
        <f t="shared" si="3"/>
        <v>10.13</v>
      </c>
      <c r="K8">
        <f t="shared" si="4"/>
        <v>24.36</v>
      </c>
      <c r="L8">
        <f t="shared" si="5"/>
        <v>34.49</v>
      </c>
      <c r="M8">
        <f t="shared" si="6"/>
        <v>3.08</v>
      </c>
      <c r="N8">
        <f t="shared" si="7"/>
        <v>7.05</v>
      </c>
      <c r="O8">
        <f t="shared" si="8"/>
        <v>7.17</v>
      </c>
      <c r="P8">
        <f t="shared" si="9"/>
        <v>0</v>
      </c>
      <c r="Q8">
        <f t="shared" si="10"/>
        <v>17.19</v>
      </c>
      <c r="R8">
        <f t="shared" si="11"/>
        <v>3.08</v>
      </c>
      <c r="S8">
        <f t="shared" si="12"/>
        <v>0</v>
      </c>
      <c r="T8">
        <f t="shared" si="13"/>
        <v>7.05</v>
      </c>
      <c r="U8">
        <f t="shared" si="14"/>
        <v>0</v>
      </c>
      <c r="V8">
        <f t="shared" si="15"/>
        <v>24.36</v>
      </c>
      <c r="W8">
        <f t="shared" si="16"/>
        <v>12</v>
      </c>
      <c r="X8">
        <f t="shared" si="17"/>
        <v>71.9406326034063</v>
      </c>
      <c r="Y8">
        <f t="shared" si="18"/>
        <v>0</v>
      </c>
      <c r="Z8">
        <f t="shared" si="19"/>
        <v>9</v>
      </c>
      <c r="AA8">
        <f t="shared" si="20"/>
        <v>7.5</v>
      </c>
      <c r="AB8" t="str">
        <f t="shared" si="21"/>
        <v>T+4</v>
      </c>
      <c r="AC8">
        <f t="shared" si="22"/>
        <v>163.233333333333</v>
      </c>
      <c r="AD8" t="str">
        <f t="shared" si="23"/>
        <v>T+7</v>
      </c>
      <c r="AE8">
        <f t="shared" si="24"/>
        <v>0</v>
      </c>
      <c r="AF8">
        <f t="shared" si="25"/>
        <v>3</v>
      </c>
      <c r="AG8">
        <f t="shared" si="26"/>
        <v>3</v>
      </c>
      <c r="AH8">
        <f t="shared" si="27"/>
        <v>24</v>
      </c>
      <c r="AI8">
        <f t="shared" si="28"/>
        <v>144</v>
      </c>
      <c r="AJ8" t="str">
        <f t="shared" si="29"/>
        <v>T+7</v>
      </c>
      <c r="AK8" t="s">
        <v>158</v>
      </c>
      <c r="AL8">
        <v>12</v>
      </c>
      <c r="AM8" s="2">
        <v>0.333333333333333</v>
      </c>
      <c r="AN8" t="s">
        <v>159</v>
      </c>
      <c r="AO8" s="2">
        <v>0.833333333333333</v>
      </c>
      <c r="AP8" t="s">
        <v>159</v>
      </c>
      <c r="AQ8">
        <v>0.5</v>
      </c>
      <c r="AS8" t="s">
        <v>158</v>
      </c>
      <c r="AT8">
        <v>0</v>
      </c>
      <c r="AU8">
        <v>3</v>
      </c>
      <c r="AV8">
        <v>5.5</v>
      </c>
      <c r="AW8" s="2">
        <v>0.833333333333333</v>
      </c>
      <c r="AX8" t="s">
        <v>159</v>
      </c>
      <c r="AY8" s="2">
        <v>0.833333333333333</v>
      </c>
      <c r="AZ8" s="2">
        <v>0.958333333333333</v>
      </c>
      <c r="BA8" s="2">
        <v>0.1875</v>
      </c>
      <c r="BB8" t="s">
        <v>160</v>
      </c>
      <c r="BC8">
        <v>0.2</v>
      </c>
      <c r="BG8" t="s">
        <v>161</v>
      </c>
      <c r="BH8" t="s">
        <v>158</v>
      </c>
      <c r="BI8" t="s">
        <v>162</v>
      </c>
      <c r="BJ8">
        <v>61.007299270073</v>
      </c>
      <c r="BK8">
        <v>4179</v>
      </c>
      <c r="BL8" s="2">
        <v>0.1875</v>
      </c>
      <c r="BM8" t="s">
        <v>160</v>
      </c>
      <c r="BN8" s="2">
        <v>0.729166666666667</v>
      </c>
      <c r="BO8" t="s">
        <v>163</v>
      </c>
      <c r="BP8">
        <v>1.88</v>
      </c>
      <c r="BT8" t="s">
        <v>162</v>
      </c>
      <c r="BU8">
        <v>0</v>
      </c>
      <c r="BV8">
        <v>3</v>
      </c>
      <c r="BW8">
        <v>2</v>
      </c>
      <c r="BX8" s="2">
        <v>0.729166666666667</v>
      </c>
      <c r="BY8" t="s">
        <v>163</v>
      </c>
      <c r="BZ8" s="2">
        <v>0.729166666666667</v>
      </c>
      <c r="CA8" s="2">
        <v>0.854166666666667</v>
      </c>
      <c r="CB8" s="2">
        <v>0.854166666666667</v>
      </c>
      <c r="CC8" t="s">
        <v>163</v>
      </c>
      <c r="CH8" t="s">
        <v>161</v>
      </c>
      <c r="CI8" t="s">
        <v>162</v>
      </c>
      <c r="CJ8" t="s">
        <v>164</v>
      </c>
      <c r="CK8">
        <v>10.9333333333333</v>
      </c>
      <c r="CL8">
        <v>656</v>
      </c>
      <c r="CM8" s="2">
        <v>0.9375</v>
      </c>
      <c r="CN8" t="s">
        <v>163</v>
      </c>
      <c r="CO8" s="2">
        <v>0.393055555555555</v>
      </c>
      <c r="CP8" t="s">
        <v>165</v>
      </c>
      <c r="CU8" t="s">
        <v>164</v>
      </c>
      <c r="CV8">
        <v>0</v>
      </c>
      <c r="CW8">
        <v>3</v>
      </c>
      <c r="CX8">
        <v>0</v>
      </c>
      <c r="CY8" s="2">
        <v>0.393055555555555</v>
      </c>
      <c r="CZ8" t="s">
        <v>165</v>
      </c>
      <c r="DA8" s="2">
        <v>0.393055555555555</v>
      </c>
      <c r="DB8" s="2">
        <v>0.518055555555556</v>
      </c>
      <c r="DC8" s="2">
        <v>0.518055555555556</v>
      </c>
      <c r="DD8" t="s">
        <v>165</v>
      </c>
      <c r="DE8">
        <v>0.5</v>
      </c>
      <c r="DI8" t="s">
        <v>166</v>
      </c>
      <c r="DJ8" t="s">
        <v>164</v>
      </c>
      <c r="DK8" t="s">
        <v>167</v>
      </c>
      <c r="DL8">
        <v>163.233333333333</v>
      </c>
      <c r="DM8">
        <v>1154</v>
      </c>
      <c r="DN8" s="2">
        <v>0.518055555555556</v>
      </c>
      <c r="DO8" t="s">
        <v>165</v>
      </c>
      <c r="DP8" s="2">
        <v>0.236111111111111</v>
      </c>
      <c r="DQ8" t="s">
        <v>168</v>
      </c>
      <c r="DR8">
        <v>7.05</v>
      </c>
      <c r="DT8" t="s">
        <v>169</v>
      </c>
      <c r="DU8" t="s">
        <v>170</v>
      </c>
      <c r="DV8" t="s">
        <v>167</v>
      </c>
      <c r="DW8">
        <v>3</v>
      </c>
      <c r="DX8">
        <v>3</v>
      </c>
      <c r="DY8">
        <v>24</v>
      </c>
      <c r="DZ8" s="2">
        <v>0.236111111111111</v>
      </c>
      <c r="EA8" t="s">
        <v>168</v>
      </c>
      <c r="EB8" s="2">
        <v>0.361111111111111</v>
      </c>
      <c r="EC8" s="2">
        <v>0.486111111111111</v>
      </c>
      <c r="ED8" s="2">
        <v>0.486111111111111</v>
      </c>
      <c r="EE8" t="s">
        <v>171</v>
      </c>
      <c r="EF8">
        <v>3.58</v>
      </c>
      <c r="EG8">
        <v>7.17</v>
      </c>
      <c r="EH8" t="s">
        <v>169</v>
      </c>
      <c r="EI8" t="s">
        <v>172</v>
      </c>
      <c r="FK8" t="s">
        <v>164</v>
      </c>
      <c r="FL8" t="s">
        <v>167</v>
      </c>
      <c r="FM8" t="s">
        <v>173</v>
      </c>
      <c r="FN8">
        <v>144</v>
      </c>
      <c r="FO8" s="2">
        <v>0.486111111111111</v>
      </c>
      <c r="FP8" t="s">
        <v>171</v>
      </c>
      <c r="FQ8" s="2">
        <v>0.486111111111111</v>
      </c>
      <c r="FR8" t="s">
        <v>174</v>
      </c>
      <c r="FS8">
        <v>17.19</v>
      </c>
      <c r="FT8">
        <v>2.75</v>
      </c>
      <c r="FU8">
        <v>17.19</v>
      </c>
    </row>
    <row r="9" spans="1:175">
      <c r="A9" t="s">
        <v>190</v>
      </c>
      <c r="B9" t="s">
        <v>155</v>
      </c>
      <c r="D9">
        <v>8</v>
      </c>
      <c r="E9" t="s">
        <v>180</v>
      </c>
      <c r="F9">
        <f t="shared" si="0"/>
        <v>5989</v>
      </c>
      <c r="G9" t="s">
        <v>157</v>
      </c>
      <c r="H9" t="str">
        <f t="shared" si="1"/>
        <v>T+18</v>
      </c>
      <c r="I9">
        <f t="shared" si="2"/>
        <v>437.673965936739</v>
      </c>
      <c r="J9">
        <f t="shared" si="3"/>
        <v>10.13</v>
      </c>
      <c r="K9">
        <f t="shared" si="4"/>
        <v>23.3832552170497</v>
      </c>
      <c r="L9">
        <f t="shared" si="5"/>
        <v>33.5132552170497</v>
      </c>
      <c r="M9">
        <f t="shared" si="6"/>
        <v>3.08</v>
      </c>
      <c r="N9">
        <f t="shared" si="7"/>
        <v>7.05</v>
      </c>
      <c r="O9">
        <f t="shared" si="8"/>
        <v>8.57</v>
      </c>
      <c r="P9">
        <f t="shared" si="9"/>
        <v>0</v>
      </c>
      <c r="Q9">
        <f t="shared" si="10"/>
        <v>14.8132552170497</v>
      </c>
      <c r="R9">
        <f t="shared" si="11"/>
        <v>3.08</v>
      </c>
      <c r="S9">
        <f t="shared" si="12"/>
        <v>0</v>
      </c>
      <c r="T9">
        <f t="shared" si="13"/>
        <v>7.05</v>
      </c>
      <c r="U9">
        <f t="shared" si="14"/>
        <v>0</v>
      </c>
      <c r="V9">
        <f t="shared" si="15"/>
        <v>23.3832552170497</v>
      </c>
      <c r="W9">
        <f t="shared" si="16"/>
        <v>12</v>
      </c>
      <c r="X9">
        <f t="shared" si="17"/>
        <v>71.9406326034063</v>
      </c>
      <c r="Y9">
        <f t="shared" si="18"/>
        <v>0</v>
      </c>
      <c r="Z9">
        <f t="shared" si="19"/>
        <v>9</v>
      </c>
      <c r="AA9">
        <f t="shared" si="20"/>
        <v>7.5</v>
      </c>
      <c r="AB9" t="str">
        <f t="shared" si="21"/>
        <v>T+4</v>
      </c>
      <c r="AC9">
        <f t="shared" si="22"/>
        <v>163.233333333333</v>
      </c>
      <c r="AD9" t="str">
        <f t="shared" si="23"/>
        <v>T+7</v>
      </c>
      <c r="AE9">
        <f t="shared" si="24"/>
        <v>0</v>
      </c>
      <c r="AF9">
        <f t="shared" si="25"/>
        <v>3</v>
      </c>
      <c r="AG9">
        <f t="shared" si="26"/>
        <v>3</v>
      </c>
      <c r="AH9">
        <f t="shared" si="27"/>
        <v>24</v>
      </c>
      <c r="AI9">
        <f t="shared" si="28"/>
        <v>144</v>
      </c>
      <c r="AJ9" t="str">
        <f t="shared" si="29"/>
        <v>T+7</v>
      </c>
      <c r="AK9" t="s">
        <v>158</v>
      </c>
      <c r="AL9">
        <v>12</v>
      </c>
      <c r="AM9" s="2">
        <v>0.333333333333333</v>
      </c>
      <c r="AN9" t="s">
        <v>159</v>
      </c>
      <c r="AO9" s="2">
        <v>0.833333333333333</v>
      </c>
      <c r="AP9" t="s">
        <v>159</v>
      </c>
      <c r="AQ9">
        <v>0.5</v>
      </c>
      <c r="AS9" t="s">
        <v>158</v>
      </c>
      <c r="AT9">
        <v>0</v>
      </c>
      <c r="AU9">
        <v>3</v>
      </c>
      <c r="AV9">
        <v>5.5</v>
      </c>
      <c r="AW9" s="2">
        <v>0.833333333333333</v>
      </c>
      <c r="AX9" t="s">
        <v>159</v>
      </c>
      <c r="AY9" s="2">
        <v>0.833333333333333</v>
      </c>
      <c r="AZ9" s="2">
        <v>0.958333333333333</v>
      </c>
      <c r="BA9" s="2">
        <v>0.1875</v>
      </c>
      <c r="BB9" t="s">
        <v>160</v>
      </c>
      <c r="BC9">
        <v>0.2</v>
      </c>
      <c r="BG9" t="s">
        <v>161</v>
      </c>
      <c r="BH9" t="s">
        <v>158</v>
      </c>
      <c r="BI9" t="s">
        <v>162</v>
      </c>
      <c r="BJ9">
        <v>61.007299270073</v>
      </c>
      <c r="BK9">
        <v>4179</v>
      </c>
      <c r="BL9" s="2">
        <v>0.1875</v>
      </c>
      <c r="BM9" t="s">
        <v>160</v>
      </c>
      <c r="BN9" s="2">
        <v>0.729166666666667</v>
      </c>
      <c r="BO9" t="s">
        <v>163</v>
      </c>
      <c r="BP9">
        <v>1.88</v>
      </c>
      <c r="BT9" t="s">
        <v>162</v>
      </c>
      <c r="BU9">
        <v>0</v>
      </c>
      <c r="BV9">
        <v>3</v>
      </c>
      <c r="BW9">
        <v>2</v>
      </c>
      <c r="BX9" s="2">
        <v>0.729166666666667</v>
      </c>
      <c r="BY9" t="s">
        <v>163</v>
      </c>
      <c r="BZ9" s="2">
        <v>0.729166666666667</v>
      </c>
      <c r="CA9" s="2">
        <v>0.854166666666667</v>
      </c>
      <c r="CB9" s="2">
        <v>0.854166666666667</v>
      </c>
      <c r="CC9" t="s">
        <v>163</v>
      </c>
      <c r="CH9" t="s">
        <v>161</v>
      </c>
      <c r="CI9" t="s">
        <v>162</v>
      </c>
      <c r="CJ9" t="s">
        <v>164</v>
      </c>
      <c r="CK9">
        <v>10.9333333333333</v>
      </c>
      <c r="CL9">
        <v>656</v>
      </c>
      <c r="CM9" s="2">
        <v>0.9375</v>
      </c>
      <c r="CN9" t="s">
        <v>163</v>
      </c>
      <c r="CO9" s="2">
        <v>0.393055555555555</v>
      </c>
      <c r="CP9" t="s">
        <v>165</v>
      </c>
      <c r="CU9" t="s">
        <v>164</v>
      </c>
      <c r="CV9">
        <v>0</v>
      </c>
      <c r="CW9">
        <v>3</v>
      </c>
      <c r="CX9">
        <v>0</v>
      </c>
      <c r="CY9" s="2">
        <v>0.393055555555555</v>
      </c>
      <c r="CZ9" t="s">
        <v>165</v>
      </c>
      <c r="DA9" s="2">
        <v>0.393055555555555</v>
      </c>
      <c r="DB9" s="2">
        <v>0.518055555555556</v>
      </c>
      <c r="DC9" s="2">
        <v>0.518055555555556</v>
      </c>
      <c r="DD9" t="s">
        <v>165</v>
      </c>
      <c r="DE9">
        <v>0.5</v>
      </c>
      <c r="DI9" t="s">
        <v>166</v>
      </c>
      <c r="DJ9" t="s">
        <v>164</v>
      </c>
      <c r="DK9" t="s">
        <v>181</v>
      </c>
      <c r="DL9">
        <v>163.233333333333</v>
      </c>
      <c r="DM9">
        <v>1154</v>
      </c>
      <c r="DN9" s="2">
        <v>0.518055555555556</v>
      </c>
      <c r="DO9" t="s">
        <v>165</v>
      </c>
      <c r="DP9" s="2">
        <v>0.236111111111111</v>
      </c>
      <c r="DQ9" t="s">
        <v>168</v>
      </c>
      <c r="DR9">
        <v>7.05</v>
      </c>
      <c r="DT9" t="s">
        <v>182</v>
      </c>
      <c r="DU9" t="s">
        <v>173</v>
      </c>
      <c r="DV9" t="s">
        <v>181</v>
      </c>
      <c r="DW9">
        <v>3</v>
      </c>
      <c r="DX9">
        <v>3</v>
      </c>
      <c r="DY9">
        <v>24</v>
      </c>
      <c r="DZ9" s="2">
        <v>0.236111111111111</v>
      </c>
      <c r="EA9" t="s">
        <v>168</v>
      </c>
      <c r="EB9" s="2">
        <v>0.361111111111111</v>
      </c>
      <c r="EC9" s="2">
        <v>0.486111111111111</v>
      </c>
      <c r="ED9" s="2">
        <v>0.486111111111111</v>
      </c>
      <c r="EE9" t="s">
        <v>171</v>
      </c>
      <c r="EF9">
        <v>8.57</v>
      </c>
      <c r="EH9" t="s">
        <v>182</v>
      </c>
      <c r="EI9" t="s">
        <v>172</v>
      </c>
      <c r="FK9" t="s">
        <v>164</v>
      </c>
      <c r="FL9" t="s">
        <v>181</v>
      </c>
      <c r="FM9" t="s">
        <v>170</v>
      </c>
      <c r="FN9">
        <v>144</v>
      </c>
      <c r="FO9" s="2">
        <v>0.486111111111111</v>
      </c>
      <c r="FP9" t="s">
        <v>171</v>
      </c>
      <c r="FQ9" s="2">
        <v>0.486111111111111</v>
      </c>
      <c r="FR9" t="s">
        <v>174</v>
      </c>
      <c r="FS9">
        <v>14.8132552170497</v>
      </c>
    </row>
    <row r="10" spans="1:177">
      <c r="A10" t="s">
        <v>190</v>
      </c>
      <c r="B10" t="s">
        <v>155</v>
      </c>
      <c r="D10">
        <v>9</v>
      </c>
      <c r="E10" t="s">
        <v>185</v>
      </c>
      <c r="F10">
        <f t="shared" si="0"/>
        <v>5989</v>
      </c>
      <c r="G10" t="s">
        <v>157</v>
      </c>
      <c r="H10" t="str">
        <f t="shared" si="1"/>
        <v>T+21</v>
      </c>
      <c r="I10">
        <f t="shared" si="2"/>
        <v>509.673965936739</v>
      </c>
      <c r="J10">
        <f t="shared" si="3"/>
        <v>19.65</v>
      </c>
      <c r="K10">
        <f t="shared" si="4"/>
        <v>10.887</v>
      </c>
      <c r="L10">
        <f t="shared" si="5"/>
        <v>30.537</v>
      </c>
      <c r="M10">
        <f t="shared" si="6"/>
        <v>3.08</v>
      </c>
      <c r="N10">
        <f t="shared" si="7"/>
        <v>16.57</v>
      </c>
      <c r="O10">
        <f t="shared" si="8"/>
        <v>0</v>
      </c>
      <c r="P10">
        <f t="shared" si="9"/>
        <v>0</v>
      </c>
      <c r="Q10">
        <f t="shared" si="10"/>
        <v>10.887</v>
      </c>
      <c r="R10">
        <f t="shared" si="11"/>
        <v>3.08</v>
      </c>
      <c r="S10">
        <f t="shared" si="12"/>
        <v>0</v>
      </c>
      <c r="T10">
        <f t="shared" si="13"/>
        <v>16.57</v>
      </c>
      <c r="U10">
        <f t="shared" si="14"/>
        <v>0</v>
      </c>
      <c r="V10">
        <f t="shared" si="15"/>
        <v>10.887</v>
      </c>
      <c r="W10">
        <f t="shared" si="16"/>
        <v>12</v>
      </c>
      <c r="X10">
        <f t="shared" si="17"/>
        <v>71.9406326034063</v>
      </c>
      <c r="Y10">
        <f t="shared" si="18"/>
        <v>0</v>
      </c>
      <c r="Z10">
        <f t="shared" si="19"/>
        <v>9</v>
      </c>
      <c r="AA10">
        <f t="shared" si="20"/>
        <v>7.5</v>
      </c>
      <c r="AB10" t="str">
        <f t="shared" si="21"/>
        <v>T+4</v>
      </c>
      <c r="AC10">
        <f t="shared" si="22"/>
        <v>163.233333333333</v>
      </c>
      <c r="AD10" t="str">
        <f t="shared" si="23"/>
        <v>T+7</v>
      </c>
      <c r="AE10">
        <f t="shared" si="24"/>
        <v>0</v>
      </c>
      <c r="AF10">
        <f t="shared" si="25"/>
        <v>3</v>
      </c>
      <c r="AG10">
        <f t="shared" si="26"/>
        <v>3</v>
      </c>
      <c r="AH10">
        <f t="shared" si="27"/>
        <v>24</v>
      </c>
      <c r="AI10">
        <f t="shared" si="28"/>
        <v>216</v>
      </c>
      <c r="AJ10" t="str">
        <f t="shared" si="29"/>
        <v>T+10</v>
      </c>
      <c r="AK10" t="s">
        <v>158</v>
      </c>
      <c r="AL10">
        <v>12</v>
      </c>
      <c r="AM10" s="2">
        <v>0.333333333333333</v>
      </c>
      <c r="AN10" t="s">
        <v>159</v>
      </c>
      <c r="AO10" s="2">
        <v>0.833333333333333</v>
      </c>
      <c r="AP10" t="s">
        <v>159</v>
      </c>
      <c r="AQ10">
        <v>0.5</v>
      </c>
      <c r="AS10" t="s">
        <v>158</v>
      </c>
      <c r="AT10">
        <v>0</v>
      </c>
      <c r="AU10">
        <v>3</v>
      </c>
      <c r="AV10">
        <v>5.5</v>
      </c>
      <c r="AW10" s="2">
        <v>0.833333333333333</v>
      </c>
      <c r="AX10" t="s">
        <v>159</v>
      </c>
      <c r="AY10" s="2">
        <v>0.833333333333333</v>
      </c>
      <c r="AZ10" s="2">
        <v>0.958333333333333</v>
      </c>
      <c r="BA10" s="2">
        <v>0.1875</v>
      </c>
      <c r="BB10" t="s">
        <v>160</v>
      </c>
      <c r="BC10">
        <v>0.2</v>
      </c>
      <c r="BG10" t="s">
        <v>161</v>
      </c>
      <c r="BH10" t="s">
        <v>158</v>
      </c>
      <c r="BI10" t="s">
        <v>162</v>
      </c>
      <c r="BJ10">
        <v>61.007299270073</v>
      </c>
      <c r="BK10">
        <v>4179</v>
      </c>
      <c r="BL10" s="2">
        <v>0.1875</v>
      </c>
      <c r="BM10" t="s">
        <v>160</v>
      </c>
      <c r="BN10" s="2">
        <v>0.729166666666667</v>
      </c>
      <c r="BO10" t="s">
        <v>163</v>
      </c>
      <c r="BP10">
        <v>1.88</v>
      </c>
      <c r="BT10" t="s">
        <v>162</v>
      </c>
      <c r="BU10">
        <v>0</v>
      </c>
      <c r="BV10">
        <v>3</v>
      </c>
      <c r="BW10">
        <v>2</v>
      </c>
      <c r="BX10" s="2">
        <v>0.729166666666667</v>
      </c>
      <c r="BY10" t="s">
        <v>163</v>
      </c>
      <c r="BZ10" s="2">
        <v>0.729166666666667</v>
      </c>
      <c r="CA10" s="2">
        <v>0.854166666666667</v>
      </c>
      <c r="CB10" s="2">
        <v>0.854166666666667</v>
      </c>
      <c r="CC10" t="s">
        <v>163</v>
      </c>
      <c r="CH10" t="s">
        <v>161</v>
      </c>
      <c r="CI10" t="s">
        <v>162</v>
      </c>
      <c r="CJ10" t="s">
        <v>164</v>
      </c>
      <c r="CK10">
        <v>10.9333333333333</v>
      </c>
      <c r="CL10">
        <v>656</v>
      </c>
      <c r="CM10" s="2">
        <v>0.9375</v>
      </c>
      <c r="CN10" t="s">
        <v>163</v>
      </c>
      <c r="CO10" s="2">
        <v>0.393055555555555</v>
      </c>
      <c r="CP10" t="s">
        <v>165</v>
      </c>
      <c r="CU10" t="s">
        <v>164</v>
      </c>
      <c r="CV10">
        <v>0</v>
      </c>
      <c r="CW10">
        <v>3</v>
      </c>
      <c r="CX10">
        <v>0</v>
      </c>
      <c r="CY10" s="2">
        <v>0.393055555555555</v>
      </c>
      <c r="CZ10" t="s">
        <v>165</v>
      </c>
      <c r="DA10" s="2">
        <v>0.393055555555555</v>
      </c>
      <c r="DB10" s="2">
        <v>0.518055555555556</v>
      </c>
      <c r="DC10" s="2">
        <v>0.518055555555556</v>
      </c>
      <c r="DD10" t="s">
        <v>165</v>
      </c>
      <c r="DE10">
        <v>0.5</v>
      </c>
      <c r="DI10" t="s">
        <v>166</v>
      </c>
      <c r="DJ10" t="s">
        <v>164</v>
      </c>
      <c r="DK10" t="s">
        <v>186</v>
      </c>
      <c r="DL10">
        <v>163.233333333333</v>
      </c>
      <c r="DM10">
        <v>1154</v>
      </c>
      <c r="DN10" s="2">
        <v>0.518055555555556</v>
      </c>
      <c r="DO10" t="s">
        <v>165</v>
      </c>
      <c r="DP10" s="2">
        <v>0.236111111111111</v>
      </c>
      <c r="DQ10" t="s">
        <v>168</v>
      </c>
      <c r="DR10">
        <v>16.57</v>
      </c>
      <c r="DT10" t="s">
        <v>187</v>
      </c>
      <c r="DU10" t="s">
        <v>173</v>
      </c>
      <c r="DV10" t="s">
        <v>186</v>
      </c>
      <c r="DW10">
        <v>3</v>
      </c>
      <c r="DX10">
        <v>3</v>
      </c>
      <c r="DY10">
        <v>24</v>
      </c>
      <c r="DZ10" s="2">
        <v>0.236111111111111</v>
      </c>
      <c r="EA10" t="s">
        <v>168</v>
      </c>
      <c r="EB10" s="2">
        <v>0.361111111111111</v>
      </c>
      <c r="EC10" s="2">
        <v>0.486111111111111</v>
      </c>
      <c r="ED10" s="2">
        <v>0.486111111111111</v>
      </c>
      <c r="EE10" t="s">
        <v>171</v>
      </c>
      <c r="EF10">
        <v>0</v>
      </c>
      <c r="EH10" t="s">
        <v>187</v>
      </c>
      <c r="EI10" t="s">
        <v>172</v>
      </c>
      <c r="FK10" t="s">
        <v>164</v>
      </c>
      <c r="FL10" t="s">
        <v>186</v>
      </c>
      <c r="FM10" t="s">
        <v>188</v>
      </c>
      <c r="FN10">
        <v>216</v>
      </c>
      <c r="FO10" s="2">
        <v>0.486111111111111</v>
      </c>
      <c r="FP10" t="s">
        <v>171</v>
      </c>
      <c r="FQ10" s="2">
        <v>0.486111111111111</v>
      </c>
      <c r="FR10" t="s">
        <v>189</v>
      </c>
      <c r="FS10">
        <v>10.887</v>
      </c>
      <c r="FT10">
        <v>2.7504</v>
      </c>
      <c r="FU10">
        <v>10.887</v>
      </c>
    </row>
    <row r="11" spans="1:176">
      <c r="A11" t="s">
        <v>191</v>
      </c>
      <c r="B11" t="s">
        <v>192</v>
      </c>
      <c r="D11">
        <v>10</v>
      </c>
      <c r="E11" t="s">
        <v>193</v>
      </c>
      <c r="F11">
        <f t="shared" si="0"/>
        <v>5989</v>
      </c>
      <c r="G11" t="s">
        <v>157</v>
      </c>
      <c r="H11" t="str">
        <f t="shared" si="1"/>
        <v>T+20</v>
      </c>
      <c r="I11">
        <f t="shared" si="2"/>
        <v>440.590632603406</v>
      </c>
      <c r="J11">
        <f t="shared" si="3"/>
        <v>27.5</v>
      </c>
      <c r="K11">
        <f t="shared" si="4"/>
        <v>5.93</v>
      </c>
      <c r="L11">
        <f t="shared" si="5"/>
        <v>33.43</v>
      </c>
      <c r="M11">
        <f t="shared" si="6"/>
        <v>3.08</v>
      </c>
      <c r="N11">
        <f t="shared" si="7"/>
        <v>0</v>
      </c>
      <c r="O11">
        <f t="shared" si="8"/>
        <v>5.93</v>
      </c>
      <c r="P11">
        <f t="shared" si="9"/>
        <v>2.08</v>
      </c>
      <c r="Q11">
        <f t="shared" si="10"/>
        <v>0</v>
      </c>
      <c r="R11">
        <f t="shared" si="11"/>
        <v>3.08</v>
      </c>
      <c r="S11">
        <f t="shared" si="12"/>
        <v>0</v>
      </c>
      <c r="T11">
        <f t="shared" si="13"/>
        <v>0</v>
      </c>
      <c r="U11">
        <f>ES11+FG11+FT11</f>
        <v>24.42</v>
      </c>
      <c r="V11">
        <f t="shared" si="15"/>
        <v>5.93</v>
      </c>
      <c r="W11">
        <f t="shared" si="16"/>
        <v>12</v>
      </c>
      <c r="X11">
        <f t="shared" si="17"/>
        <v>71.9406326034063</v>
      </c>
      <c r="Y11">
        <f t="shared" si="18"/>
        <v>0</v>
      </c>
      <c r="Z11">
        <f t="shared" si="19"/>
        <v>9</v>
      </c>
      <c r="AA11">
        <f t="shared" si="20"/>
        <v>7.5</v>
      </c>
      <c r="AB11" t="str">
        <f t="shared" si="21"/>
        <v>T+4</v>
      </c>
      <c r="AC11">
        <f t="shared" si="22"/>
        <v>29.65</v>
      </c>
      <c r="AD11" t="str">
        <f t="shared" si="23"/>
        <v>T+1</v>
      </c>
      <c r="AE11">
        <f t="shared" si="24"/>
        <v>125.5</v>
      </c>
      <c r="AF11">
        <f t="shared" si="25"/>
        <v>14</v>
      </c>
      <c r="AG11">
        <f t="shared" si="26"/>
        <v>3</v>
      </c>
      <c r="AH11">
        <f t="shared" si="27"/>
        <v>24</v>
      </c>
      <c r="AI11">
        <f t="shared" si="28"/>
        <v>144</v>
      </c>
      <c r="AJ11" t="str">
        <f t="shared" si="29"/>
        <v>T+12</v>
      </c>
      <c r="AK11" t="s">
        <v>158</v>
      </c>
      <c r="AL11">
        <v>12</v>
      </c>
      <c r="AM11" s="2">
        <v>0.333333333333333</v>
      </c>
      <c r="AN11" t="s">
        <v>159</v>
      </c>
      <c r="AO11" s="2">
        <v>0.833333333333333</v>
      </c>
      <c r="AP11" t="s">
        <v>159</v>
      </c>
      <c r="AQ11">
        <v>0.5</v>
      </c>
      <c r="AS11" t="s">
        <v>158</v>
      </c>
      <c r="AT11">
        <v>0</v>
      </c>
      <c r="AU11">
        <v>3</v>
      </c>
      <c r="AV11">
        <v>5.5</v>
      </c>
      <c r="AW11" s="2">
        <v>0.833333333333333</v>
      </c>
      <c r="AX11" t="s">
        <v>159</v>
      </c>
      <c r="AY11" s="2">
        <v>0.833333333333333</v>
      </c>
      <c r="AZ11" s="2">
        <v>0.958333333333333</v>
      </c>
      <c r="BA11" s="2">
        <v>0.1875</v>
      </c>
      <c r="BB11" t="s">
        <v>160</v>
      </c>
      <c r="BC11">
        <v>0.2</v>
      </c>
      <c r="BG11" t="s">
        <v>161</v>
      </c>
      <c r="BH11" t="s">
        <v>158</v>
      </c>
      <c r="BI11" t="s">
        <v>162</v>
      </c>
      <c r="BJ11">
        <v>61.007299270073</v>
      </c>
      <c r="BK11">
        <v>4179</v>
      </c>
      <c r="BL11" s="2">
        <v>0.1875</v>
      </c>
      <c r="BM11" t="s">
        <v>160</v>
      </c>
      <c r="BN11" s="2">
        <v>0.729166666666667</v>
      </c>
      <c r="BO11" t="s">
        <v>163</v>
      </c>
      <c r="BP11">
        <v>1.88</v>
      </c>
      <c r="BT11" t="s">
        <v>162</v>
      </c>
      <c r="BU11">
        <v>0</v>
      </c>
      <c r="BV11">
        <v>3</v>
      </c>
      <c r="BW11">
        <v>2</v>
      </c>
      <c r="BX11" s="2">
        <v>0.729166666666667</v>
      </c>
      <c r="BY11" t="s">
        <v>163</v>
      </c>
      <c r="BZ11" s="2">
        <v>0.729166666666667</v>
      </c>
      <c r="CA11" s="2">
        <v>0.854166666666667</v>
      </c>
      <c r="CB11" s="2">
        <v>0.854166666666667</v>
      </c>
      <c r="CC11" t="s">
        <v>163</v>
      </c>
      <c r="CH11" t="s">
        <v>161</v>
      </c>
      <c r="CI11" t="s">
        <v>162</v>
      </c>
      <c r="CJ11" t="s">
        <v>164</v>
      </c>
      <c r="CK11">
        <v>10.9333333333333</v>
      </c>
      <c r="CL11">
        <v>656</v>
      </c>
      <c r="CM11" s="2">
        <v>0.9375</v>
      </c>
      <c r="CN11" t="s">
        <v>163</v>
      </c>
      <c r="CO11" s="2">
        <v>0.393055555555555</v>
      </c>
      <c r="CP11" t="s">
        <v>165</v>
      </c>
      <c r="CU11" t="s">
        <v>164</v>
      </c>
      <c r="CV11">
        <v>0</v>
      </c>
      <c r="CW11">
        <v>3</v>
      </c>
      <c r="CX11">
        <v>0</v>
      </c>
      <c r="CY11" s="2">
        <v>0.393055555555555</v>
      </c>
      <c r="CZ11" t="s">
        <v>165</v>
      </c>
      <c r="DA11" s="2">
        <v>0.393055555555555</v>
      </c>
      <c r="DB11" s="2">
        <v>0.518055555555556</v>
      </c>
      <c r="DC11" s="2">
        <v>0.518055555555556</v>
      </c>
      <c r="DD11" t="s">
        <v>165</v>
      </c>
      <c r="DE11">
        <v>0.5</v>
      </c>
      <c r="DI11" t="s">
        <v>166</v>
      </c>
      <c r="DJ11" t="s">
        <v>164</v>
      </c>
      <c r="DK11" t="s">
        <v>194</v>
      </c>
      <c r="DL11">
        <v>29.65</v>
      </c>
      <c r="DM11">
        <v>339</v>
      </c>
      <c r="DN11" s="2">
        <v>0.518055555555556</v>
      </c>
      <c r="DO11" t="s">
        <v>165</v>
      </c>
      <c r="DP11" s="2">
        <v>0.670138888888889</v>
      </c>
      <c r="DQ11" t="s">
        <v>195</v>
      </c>
      <c r="DR11">
        <v>0</v>
      </c>
      <c r="DT11" t="s">
        <v>196</v>
      </c>
      <c r="DV11" t="s">
        <v>194</v>
      </c>
      <c r="DW11">
        <v>14</v>
      </c>
      <c r="DX11">
        <v>3</v>
      </c>
      <c r="DY11">
        <v>24</v>
      </c>
      <c r="DZ11" s="2">
        <v>0.670138888888889</v>
      </c>
      <c r="EA11" t="s">
        <v>195</v>
      </c>
      <c r="EB11" s="2">
        <v>0.253472222222222</v>
      </c>
      <c r="EC11" s="2">
        <v>0.378472222222222</v>
      </c>
      <c r="ED11" s="2">
        <v>0.378472222222222</v>
      </c>
      <c r="EE11" t="s">
        <v>197</v>
      </c>
      <c r="EF11">
        <v>5.93</v>
      </c>
      <c r="EH11" t="s">
        <v>196</v>
      </c>
      <c r="EI11" t="s">
        <v>198</v>
      </c>
      <c r="EJ11" t="s">
        <v>166</v>
      </c>
      <c r="EK11" t="s">
        <v>194</v>
      </c>
      <c r="EL11" t="s">
        <v>199</v>
      </c>
      <c r="EM11">
        <v>125.5</v>
      </c>
      <c r="EN11">
        <v>815</v>
      </c>
      <c r="EO11" s="2">
        <v>0.378472222222222</v>
      </c>
      <c r="EP11" t="s">
        <v>197</v>
      </c>
      <c r="EQ11" s="2">
        <v>0.607638888888889</v>
      </c>
      <c r="ER11" t="s">
        <v>171</v>
      </c>
      <c r="ES11">
        <v>2.08</v>
      </c>
      <c r="EV11" t="s">
        <v>200</v>
      </c>
      <c r="EW11" t="s">
        <v>199</v>
      </c>
      <c r="EX11">
        <v>7.5</v>
      </c>
      <c r="EY11">
        <v>3</v>
      </c>
      <c r="EZ11">
        <v>24</v>
      </c>
      <c r="FA11" s="2">
        <v>0.607638888888889</v>
      </c>
      <c r="FB11" t="s">
        <v>168</v>
      </c>
      <c r="FC11" s="2">
        <v>0.920138888888889</v>
      </c>
      <c r="FD11" s="2">
        <v>0.0451388888888889</v>
      </c>
      <c r="FE11" s="2">
        <v>0.0451388888888889</v>
      </c>
      <c r="FF11" t="s">
        <v>201</v>
      </c>
      <c r="FG11">
        <v>0</v>
      </c>
      <c r="FH11">
        <v>0</v>
      </c>
      <c r="FK11" t="s">
        <v>194</v>
      </c>
      <c r="FL11" t="s">
        <v>199</v>
      </c>
      <c r="FM11" t="s">
        <v>200</v>
      </c>
      <c r="FN11">
        <v>144</v>
      </c>
      <c r="FO11" s="2">
        <v>0.0451388888888889</v>
      </c>
      <c r="FP11" t="s">
        <v>201</v>
      </c>
      <c r="FQ11" s="2">
        <v>0.0451388888888889</v>
      </c>
      <c r="FR11" t="s">
        <v>202</v>
      </c>
      <c r="FS11">
        <v>0</v>
      </c>
      <c r="FT11">
        <v>22.34</v>
      </c>
    </row>
    <row r="12" spans="1:177">
      <c r="A12" t="s">
        <v>191</v>
      </c>
      <c r="B12" t="s">
        <v>192</v>
      </c>
      <c r="D12">
        <v>11</v>
      </c>
      <c r="E12" t="s">
        <v>203</v>
      </c>
      <c r="F12">
        <f t="shared" si="0"/>
        <v>5989</v>
      </c>
      <c r="G12" t="s">
        <v>157</v>
      </c>
      <c r="H12" t="str">
        <f t="shared" si="1"/>
        <v>T+23</v>
      </c>
      <c r="I12">
        <f t="shared" si="2"/>
        <v>512.590632603406</v>
      </c>
      <c r="J12">
        <f t="shared" si="3"/>
        <v>20.49</v>
      </c>
      <c r="K12">
        <f t="shared" si="4"/>
        <v>2.89</v>
      </c>
      <c r="L12">
        <f t="shared" si="5"/>
        <v>23.38</v>
      </c>
      <c r="M12">
        <f t="shared" si="6"/>
        <v>3.08</v>
      </c>
      <c r="N12">
        <f t="shared" si="7"/>
        <v>0</v>
      </c>
      <c r="O12">
        <f t="shared" si="8"/>
        <v>2.89</v>
      </c>
      <c r="P12">
        <f t="shared" si="9"/>
        <v>2.08</v>
      </c>
      <c r="Q12">
        <f t="shared" si="10"/>
        <v>0</v>
      </c>
      <c r="R12">
        <f t="shared" si="11"/>
        <v>3.08</v>
      </c>
      <c r="S12">
        <f t="shared" si="12"/>
        <v>0</v>
      </c>
      <c r="T12">
        <f t="shared" si="13"/>
        <v>0</v>
      </c>
      <c r="U12">
        <f>ES12+FG12+FT12</f>
        <v>17.41</v>
      </c>
      <c r="V12">
        <f t="shared" si="15"/>
        <v>2.89</v>
      </c>
      <c r="W12">
        <f t="shared" si="16"/>
        <v>12</v>
      </c>
      <c r="X12">
        <f t="shared" si="17"/>
        <v>71.9406326034063</v>
      </c>
      <c r="Y12">
        <f t="shared" si="18"/>
        <v>0</v>
      </c>
      <c r="Z12">
        <f t="shared" si="19"/>
        <v>9</v>
      </c>
      <c r="AA12">
        <f t="shared" si="20"/>
        <v>7.5</v>
      </c>
      <c r="AB12" t="str">
        <f t="shared" si="21"/>
        <v>T+4</v>
      </c>
      <c r="AC12">
        <f t="shared" si="22"/>
        <v>29.65</v>
      </c>
      <c r="AD12" t="str">
        <f t="shared" si="23"/>
        <v>T+1</v>
      </c>
      <c r="AE12">
        <f t="shared" si="24"/>
        <v>125.5</v>
      </c>
      <c r="AF12">
        <f t="shared" si="25"/>
        <v>14</v>
      </c>
      <c r="AG12">
        <f t="shared" si="26"/>
        <v>3</v>
      </c>
      <c r="AH12">
        <f t="shared" si="27"/>
        <v>24</v>
      </c>
      <c r="AI12">
        <f t="shared" si="28"/>
        <v>216</v>
      </c>
      <c r="AJ12" t="str">
        <f t="shared" si="29"/>
        <v>T+15</v>
      </c>
      <c r="AK12" t="s">
        <v>158</v>
      </c>
      <c r="AL12">
        <v>12</v>
      </c>
      <c r="AM12" s="2">
        <v>0.333333333333333</v>
      </c>
      <c r="AN12" t="s">
        <v>159</v>
      </c>
      <c r="AO12" s="2">
        <v>0.833333333333333</v>
      </c>
      <c r="AP12" t="s">
        <v>159</v>
      </c>
      <c r="AQ12">
        <v>0.5</v>
      </c>
      <c r="AS12" t="s">
        <v>158</v>
      </c>
      <c r="AT12">
        <v>0</v>
      </c>
      <c r="AU12">
        <v>3</v>
      </c>
      <c r="AV12">
        <v>5.5</v>
      </c>
      <c r="AW12" s="2">
        <v>0.833333333333333</v>
      </c>
      <c r="AX12" t="s">
        <v>159</v>
      </c>
      <c r="AY12" s="2">
        <v>0.833333333333333</v>
      </c>
      <c r="AZ12" s="2">
        <v>0.958333333333333</v>
      </c>
      <c r="BA12" s="2">
        <v>0.1875</v>
      </c>
      <c r="BB12" t="s">
        <v>160</v>
      </c>
      <c r="BC12">
        <v>0.2</v>
      </c>
      <c r="BG12" t="s">
        <v>161</v>
      </c>
      <c r="BH12" t="s">
        <v>158</v>
      </c>
      <c r="BI12" t="s">
        <v>162</v>
      </c>
      <c r="BJ12">
        <v>61.007299270073</v>
      </c>
      <c r="BK12">
        <v>4179</v>
      </c>
      <c r="BL12" s="2">
        <v>0.1875</v>
      </c>
      <c r="BM12" t="s">
        <v>160</v>
      </c>
      <c r="BN12" s="2">
        <v>0.729166666666667</v>
      </c>
      <c r="BO12" t="s">
        <v>163</v>
      </c>
      <c r="BP12">
        <v>1.88</v>
      </c>
      <c r="BT12" t="s">
        <v>162</v>
      </c>
      <c r="BU12">
        <v>0</v>
      </c>
      <c r="BV12">
        <v>3</v>
      </c>
      <c r="BW12">
        <v>2</v>
      </c>
      <c r="BX12" s="2">
        <v>0.729166666666667</v>
      </c>
      <c r="BY12" t="s">
        <v>163</v>
      </c>
      <c r="BZ12" s="2">
        <v>0.729166666666667</v>
      </c>
      <c r="CA12" s="2">
        <v>0.854166666666667</v>
      </c>
      <c r="CB12" s="2">
        <v>0.854166666666667</v>
      </c>
      <c r="CC12" t="s">
        <v>163</v>
      </c>
      <c r="CH12" t="s">
        <v>161</v>
      </c>
      <c r="CI12" t="s">
        <v>162</v>
      </c>
      <c r="CJ12" t="s">
        <v>164</v>
      </c>
      <c r="CK12">
        <v>10.9333333333333</v>
      </c>
      <c r="CL12">
        <v>656</v>
      </c>
      <c r="CM12" s="2">
        <v>0.9375</v>
      </c>
      <c r="CN12" t="s">
        <v>163</v>
      </c>
      <c r="CO12" s="2">
        <v>0.393055555555555</v>
      </c>
      <c r="CP12" t="s">
        <v>165</v>
      </c>
      <c r="CU12" t="s">
        <v>164</v>
      </c>
      <c r="CV12">
        <v>0</v>
      </c>
      <c r="CW12">
        <v>3</v>
      </c>
      <c r="CX12">
        <v>0</v>
      </c>
      <c r="CY12" s="2">
        <v>0.393055555555555</v>
      </c>
      <c r="CZ12" t="s">
        <v>165</v>
      </c>
      <c r="DA12" s="2">
        <v>0.393055555555555</v>
      </c>
      <c r="DB12" s="2">
        <v>0.518055555555556</v>
      </c>
      <c r="DC12" s="2">
        <v>0.518055555555556</v>
      </c>
      <c r="DD12" t="s">
        <v>165</v>
      </c>
      <c r="DE12">
        <v>0.5</v>
      </c>
      <c r="DI12" t="s">
        <v>166</v>
      </c>
      <c r="DJ12" t="s">
        <v>164</v>
      </c>
      <c r="DK12" t="s">
        <v>204</v>
      </c>
      <c r="DL12">
        <v>29.65</v>
      </c>
      <c r="DM12">
        <v>339</v>
      </c>
      <c r="DN12" s="2">
        <v>0.518055555555556</v>
      </c>
      <c r="DO12" t="s">
        <v>165</v>
      </c>
      <c r="DP12" s="2">
        <v>0.670138888888889</v>
      </c>
      <c r="DQ12" t="s">
        <v>195</v>
      </c>
      <c r="DR12">
        <v>0</v>
      </c>
      <c r="DT12" t="s">
        <v>205</v>
      </c>
      <c r="DV12" t="s">
        <v>204</v>
      </c>
      <c r="DW12">
        <v>14</v>
      </c>
      <c r="DX12">
        <v>3</v>
      </c>
      <c r="DY12">
        <v>24</v>
      </c>
      <c r="DZ12" s="2">
        <v>0.670138888888889</v>
      </c>
      <c r="EA12" t="s">
        <v>195</v>
      </c>
      <c r="EB12" s="2">
        <v>0.253472222222222</v>
      </c>
      <c r="EC12" s="2">
        <v>0.378472222222222</v>
      </c>
      <c r="ED12" s="2">
        <v>0.378472222222222</v>
      </c>
      <c r="EE12" t="s">
        <v>197</v>
      </c>
      <c r="EF12">
        <v>2.89</v>
      </c>
      <c r="EH12" t="s">
        <v>205</v>
      </c>
      <c r="EI12" t="s">
        <v>206</v>
      </c>
      <c r="EJ12" t="s">
        <v>166</v>
      </c>
      <c r="EK12" t="s">
        <v>204</v>
      </c>
      <c r="EL12" t="s">
        <v>199</v>
      </c>
      <c r="EM12">
        <v>125.5</v>
      </c>
      <c r="EN12">
        <v>815</v>
      </c>
      <c r="EO12" s="2">
        <v>0.378472222222222</v>
      </c>
      <c r="EP12" t="s">
        <v>197</v>
      </c>
      <c r="EQ12" s="2">
        <v>0.607638888888889</v>
      </c>
      <c r="ER12" t="s">
        <v>171</v>
      </c>
      <c r="ES12">
        <v>2.08</v>
      </c>
      <c r="EV12" t="s">
        <v>200</v>
      </c>
      <c r="EW12" t="s">
        <v>199</v>
      </c>
      <c r="EX12">
        <v>7.5</v>
      </c>
      <c r="EY12">
        <v>3</v>
      </c>
      <c r="EZ12">
        <v>24</v>
      </c>
      <c r="FA12" s="2">
        <v>0.607638888888889</v>
      </c>
      <c r="FB12" t="s">
        <v>168</v>
      </c>
      <c r="FC12" s="2">
        <v>0.920138888888889</v>
      </c>
      <c r="FD12" s="2">
        <v>0.0451388888888889</v>
      </c>
      <c r="FE12" s="2">
        <v>0.0451388888888889</v>
      </c>
      <c r="FF12" t="s">
        <v>201</v>
      </c>
      <c r="FG12">
        <v>0</v>
      </c>
      <c r="FH12">
        <v>0</v>
      </c>
      <c r="FK12" t="s">
        <v>204</v>
      </c>
      <c r="FL12" t="s">
        <v>199</v>
      </c>
      <c r="FM12" t="s">
        <v>207</v>
      </c>
      <c r="FN12">
        <v>216</v>
      </c>
      <c r="FO12" s="2">
        <v>0.0451388888888889</v>
      </c>
      <c r="FP12" t="s">
        <v>201</v>
      </c>
      <c r="FQ12" s="2">
        <v>0.0451388888888889</v>
      </c>
      <c r="FR12" t="s">
        <v>208</v>
      </c>
      <c r="FS12">
        <v>0</v>
      </c>
      <c r="FT12">
        <v>15.33</v>
      </c>
      <c r="FU12">
        <v>0</v>
      </c>
    </row>
    <row r="13" spans="1:176">
      <c r="A13" t="s">
        <v>209</v>
      </c>
      <c r="B13" t="s">
        <v>192</v>
      </c>
      <c r="D13">
        <v>12</v>
      </c>
      <c r="E13" t="s">
        <v>193</v>
      </c>
      <c r="F13">
        <f t="shared" si="0"/>
        <v>5989</v>
      </c>
      <c r="G13" t="s">
        <v>157</v>
      </c>
      <c r="H13" t="str">
        <f t="shared" si="1"/>
        <v>T+20</v>
      </c>
      <c r="I13">
        <f t="shared" si="2"/>
        <v>440.590632603406</v>
      </c>
      <c r="J13">
        <f t="shared" si="3"/>
        <v>27.5</v>
      </c>
      <c r="K13">
        <f t="shared" si="4"/>
        <v>5.93</v>
      </c>
      <c r="L13">
        <f t="shared" si="5"/>
        <v>33.43</v>
      </c>
      <c r="M13">
        <f t="shared" si="6"/>
        <v>3.08</v>
      </c>
      <c r="N13">
        <f t="shared" si="7"/>
        <v>0</v>
      </c>
      <c r="O13">
        <f t="shared" si="8"/>
        <v>5.93</v>
      </c>
      <c r="P13">
        <f t="shared" si="9"/>
        <v>2.08</v>
      </c>
      <c r="Q13">
        <f t="shared" si="10"/>
        <v>0</v>
      </c>
      <c r="R13">
        <f t="shared" si="11"/>
        <v>3.08</v>
      </c>
      <c r="S13">
        <f t="shared" si="12"/>
        <v>0</v>
      </c>
      <c r="T13">
        <f t="shared" si="13"/>
        <v>0</v>
      </c>
      <c r="U13">
        <f>ES13+FG13+FT13</f>
        <v>24.42</v>
      </c>
      <c r="V13">
        <f t="shared" si="15"/>
        <v>5.93</v>
      </c>
      <c r="W13">
        <f t="shared" si="16"/>
        <v>12</v>
      </c>
      <c r="X13">
        <f t="shared" si="17"/>
        <v>71.9406326034063</v>
      </c>
      <c r="Y13">
        <f t="shared" si="18"/>
        <v>0</v>
      </c>
      <c r="Z13">
        <f t="shared" si="19"/>
        <v>9</v>
      </c>
      <c r="AA13">
        <f t="shared" si="20"/>
        <v>7.5</v>
      </c>
      <c r="AB13" t="str">
        <f t="shared" si="21"/>
        <v>T+4</v>
      </c>
      <c r="AC13">
        <f t="shared" si="22"/>
        <v>29.65</v>
      </c>
      <c r="AD13" t="str">
        <f t="shared" si="23"/>
        <v>T+1</v>
      </c>
      <c r="AE13">
        <f t="shared" si="24"/>
        <v>125.5</v>
      </c>
      <c r="AF13">
        <f t="shared" si="25"/>
        <v>14</v>
      </c>
      <c r="AG13">
        <f t="shared" si="26"/>
        <v>3</v>
      </c>
      <c r="AH13">
        <f t="shared" si="27"/>
        <v>24</v>
      </c>
      <c r="AI13">
        <f t="shared" si="28"/>
        <v>144</v>
      </c>
      <c r="AJ13" t="str">
        <f t="shared" si="29"/>
        <v>T+12</v>
      </c>
      <c r="AK13" t="s">
        <v>158</v>
      </c>
      <c r="AL13">
        <v>12</v>
      </c>
      <c r="AM13" s="2">
        <v>0.333333333333333</v>
      </c>
      <c r="AN13" t="s">
        <v>159</v>
      </c>
      <c r="AO13" s="2">
        <v>0.833333333333333</v>
      </c>
      <c r="AP13" t="s">
        <v>159</v>
      </c>
      <c r="AQ13">
        <v>0.5</v>
      </c>
      <c r="AS13" t="s">
        <v>158</v>
      </c>
      <c r="AT13">
        <v>0</v>
      </c>
      <c r="AU13">
        <v>3</v>
      </c>
      <c r="AV13">
        <v>5.5</v>
      </c>
      <c r="AW13" s="2">
        <v>0.833333333333333</v>
      </c>
      <c r="AX13" t="s">
        <v>159</v>
      </c>
      <c r="AY13" s="2">
        <v>0.833333333333333</v>
      </c>
      <c r="AZ13" s="2">
        <v>0.958333333333333</v>
      </c>
      <c r="BA13" s="2">
        <v>0.1875</v>
      </c>
      <c r="BB13" t="s">
        <v>160</v>
      </c>
      <c r="BC13">
        <v>0.2</v>
      </c>
      <c r="BG13" t="s">
        <v>161</v>
      </c>
      <c r="BH13" t="s">
        <v>158</v>
      </c>
      <c r="BI13" t="s">
        <v>162</v>
      </c>
      <c r="BJ13">
        <v>61.007299270073</v>
      </c>
      <c r="BK13">
        <v>4179</v>
      </c>
      <c r="BL13" s="2">
        <v>0.1875</v>
      </c>
      <c r="BM13" t="s">
        <v>160</v>
      </c>
      <c r="BN13" s="2">
        <v>0.729166666666667</v>
      </c>
      <c r="BO13" t="s">
        <v>163</v>
      </c>
      <c r="BP13">
        <v>1.88</v>
      </c>
      <c r="BT13" t="s">
        <v>162</v>
      </c>
      <c r="BU13">
        <v>0</v>
      </c>
      <c r="BV13">
        <v>3</v>
      </c>
      <c r="BW13">
        <v>2</v>
      </c>
      <c r="BX13" s="2">
        <v>0.729166666666667</v>
      </c>
      <c r="BY13" t="s">
        <v>163</v>
      </c>
      <c r="BZ13" s="2">
        <v>0.729166666666667</v>
      </c>
      <c r="CA13" s="2">
        <v>0.854166666666667</v>
      </c>
      <c r="CB13" s="2">
        <v>0.854166666666667</v>
      </c>
      <c r="CC13" t="s">
        <v>163</v>
      </c>
      <c r="CH13" t="s">
        <v>161</v>
      </c>
      <c r="CI13" t="s">
        <v>162</v>
      </c>
      <c r="CJ13" t="s">
        <v>164</v>
      </c>
      <c r="CK13">
        <v>10.9333333333333</v>
      </c>
      <c r="CL13">
        <v>656</v>
      </c>
      <c r="CM13" s="2">
        <v>0.9375</v>
      </c>
      <c r="CN13" t="s">
        <v>163</v>
      </c>
      <c r="CO13" s="2">
        <v>0.393055555555555</v>
      </c>
      <c r="CP13" t="s">
        <v>165</v>
      </c>
      <c r="CU13" t="s">
        <v>164</v>
      </c>
      <c r="CV13">
        <v>0</v>
      </c>
      <c r="CW13">
        <v>3</v>
      </c>
      <c r="CX13">
        <v>0</v>
      </c>
      <c r="CY13" s="2">
        <v>0.393055555555555</v>
      </c>
      <c r="CZ13" t="s">
        <v>165</v>
      </c>
      <c r="DA13" s="2">
        <v>0.393055555555555</v>
      </c>
      <c r="DB13" s="2">
        <v>0.518055555555556</v>
      </c>
      <c r="DC13" s="2">
        <v>0.518055555555556</v>
      </c>
      <c r="DD13" t="s">
        <v>165</v>
      </c>
      <c r="DE13">
        <v>0.5</v>
      </c>
      <c r="DI13" t="s">
        <v>166</v>
      </c>
      <c r="DJ13" t="s">
        <v>164</v>
      </c>
      <c r="DK13" t="s">
        <v>194</v>
      </c>
      <c r="DL13">
        <v>29.65</v>
      </c>
      <c r="DM13">
        <v>339</v>
      </c>
      <c r="DN13" s="2">
        <v>0.518055555555556</v>
      </c>
      <c r="DO13" t="s">
        <v>165</v>
      </c>
      <c r="DP13" s="2">
        <v>0.670138888888889</v>
      </c>
      <c r="DQ13" t="s">
        <v>195</v>
      </c>
      <c r="DR13">
        <v>0</v>
      </c>
      <c r="DT13" t="s">
        <v>196</v>
      </c>
      <c r="DV13" t="s">
        <v>194</v>
      </c>
      <c r="DW13">
        <v>14</v>
      </c>
      <c r="DX13">
        <v>3</v>
      </c>
      <c r="DY13">
        <v>24</v>
      </c>
      <c r="DZ13" s="2">
        <v>0.670138888888889</v>
      </c>
      <c r="EA13" t="s">
        <v>195</v>
      </c>
      <c r="EB13" s="2">
        <v>0.253472222222222</v>
      </c>
      <c r="EC13" s="2">
        <v>0.378472222222222</v>
      </c>
      <c r="ED13" s="2">
        <v>0.378472222222222</v>
      </c>
      <c r="EE13" t="s">
        <v>197</v>
      </c>
      <c r="EF13">
        <v>5.93</v>
      </c>
      <c r="EH13" t="s">
        <v>196</v>
      </c>
      <c r="EI13" t="s">
        <v>198</v>
      </c>
      <c r="EJ13" t="s">
        <v>166</v>
      </c>
      <c r="EK13" t="s">
        <v>194</v>
      </c>
      <c r="EL13" t="s">
        <v>199</v>
      </c>
      <c r="EM13">
        <v>125.5</v>
      </c>
      <c r="EN13">
        <v>815</v>
      </c>
      <c r="EO13" s="2">
        <v>0.378472222222222</v>
      </c>
      <c r="EP13" t="s">
        <v>197</v>
      </c>
      <c r="EQ13" s="2">
        <v>0.607638888888889</v>
      </c>
      <c r="ER13" t="s">
        <v>171</v>
      </c>
      <c r="ES13">
        <v>2.08</v>
      </c>
      <c r="EV13" t="s">
        <v>200</v>
      </c>
      <c r="EW13" t="s">
        <v>199</v>
      </c>
      <c r="EX13">
        <v>7.5</v>
      </c>
      <c r="EY13">
        <v>3</v>
      </c>
      <c r="EZ13">
        <v>24</v>
      </c>
      <c r="FA13" s="2">
        <v>0.607638888888889</v>
      </c>
      <c r="FB13" t="s">
        <v>168</v>
      </c>
      <c r="FC13" s="2">
        <v>0.920138888888889</v>
      </c>
      <c r="FD13" s="2">
        <v>0.0451388888888889</v>
      </c>
      <c r="FE13" s="2">
        <v>0.0451388888888889</v>
      </c>
      <c r="FF13" t="s">
        <v>201</v>
      </c>
      <c r="FG13">
        <v>0</v>
      </c>
      <c r="FH13">
        <v>0</v>
      </c>
      <c r="FK13" t="s">
        <v>194</v>
      </c>
      <c r="FL13" t="s">
        <v>199</v>
      </c>
      <c r="FM13" t="s">
        <v>200</v>
      </c>
      <c r="FN13">
        <v>144</v>
      </c>
      <c r="FO13" s="2">
        <v>0.0451388888888889</v>
      </c>
      <c r="FP13" t="s">
        <v>201</v>
      </c>
      <c r="FQ13" s="2">
        <v>0.0451388888888889</v>
      </c>
      <c r="FR13" t="s">
        <v>202</v>
      </c>
      <c r="FS13">
        <v>0</v>
      </c>
      <c r="FT13">
        <v>22.34</v>
      </c>
    </row>
    <row r="14" spans="1:177">
      <c r="A14" t="s">
        <v>209</v>
      </c>
      <c r="B14" t="s">
        <v>192</v>
      </c>
      <c r="D14">
        <v>13</v>
      </c>
      <c r="E14" t="s">
        <v>203</v>
      </c>
      <c r="F14">
        <f t="shared" si="0"/>
        <v>5989</v>
      </c>
      <c r="G14" t="s">
        <v>157</v>
      </c>
      <c r="H14" t="str">
        <f t="shared" si="1"/>
        <v>T+23</v>
      </c>
      <c r="I14">
        <f t="shared" si="2"/>
        <v>512.590632603406</v>
      </c>
      <c r="J14">
        <f t="shared" si="3"/>
        <v>20.49</v>
      </c>
      <c r="K14">
        <f t="shared" si="4"/>
        <v>2.89</v>
      </c>
      <c r="L14">
        <f t="shared" si="5"/>
        <v>23.38</v>
      </c>
      <c r="M14">
        <f t="shared" si="6"/>
        <v>3.08</v>
      </c>
      <c r="N14">
        <f t="shared" si="7"/>
        <v>0</v>
      </c>
      <c r="O14">
        <f t="shared" si="8"/>
        <v>2.89</v>
      </c>
      <c r="P14">
        <f t="shared" si="9"/>
        <v>2.08</v>
      </c>
      <c r="Q14">
        <f t="shared" si="10"/>
        <v>0</v>
      </c>
      <c r="R14">
        <f t="shared" si="11"/>
        <v>3.08</v>
      </c>
      <c r="S14">
        <f t="shared" si="12"/>
        <v>0</v>
      </c>
      <c r="T14">
        <f t="shared" si="13"/>
        <v>0</v>
      </c>
      <c r="U14">
        <f>ES14+FG14+FT14</f>
        <v>17.41</v>
      </c>
      <c r="V14">
        <f t="shared" si="15"/>
        <v>2.89</v>
      </c>
      <c r="W14">
        <f t="shared" si="16"/>
        <v>12</v>
      </c>
      <c r="X14">
        <f t="shared" si="17"/>
        <v>71.9406326034063</v>
      </c>
      <c r="Y14">
        <f t="shared" si="18"/>
        <v>0</v>
      </c>
      <c r="Z14">
        <f t="shared" si="19"/>
        <v>9</v>
      </c>
      <c r="AA14">
        <f t="shared" si="20"/>
        <v>7.5</v>
      </c>
      <c r="AB14" t="str">
        <f t="shared" si="21"/>
        <v>T+4</v>
      </c>
      <c r="AC14">
        <f t="shared" si="22"/>
        <v>29.65</v>
      </c>
      <c r="AD14" t="str">
        <f t="shared" si="23"/>
        <v>T+1</v>
      </c>
      <c r="AE14">
        <f t="shared" si="24"/>
        <v>125.5</v>
      </c>
      <c r="AF14">
        <f t="shared" si="25"/>
        <v>14</v>
      </c>
      <c r="AG14">
        <f t="shared" si="26"/>
        <v>3</v>
      </c>
      <c r="AH14">
        <f t="shared" si="27"/>
        <v>24</v>
      </c>
      <c r="AI14">
        <f t="shared" si="28"/>
        <v>216</v>
      </c>
      <c r="AJ14" t="str">
        <f t="shared" si="29"/>
        <v>T+15</v>
      </c>
      <c r="AK14" t="s">
        <v>158</v>
      </c>
      <c r="AL14">
        <v>12</v>
      </c>
      <c r="AM14" s="2">
        <v>0.333333333333333</v>
      </c>
      <c r="AN14" t="s">
        <v>159</v>
      </c>
      <c r="AO14" s="2">
        <v>0.833333333333333</v>
      </c>
      <c r="AP14" t="s">
        <v>159</v>
      </c>
      <c r="AQ14">
        <v>0.5</v>
      </c>
      <c r="AS14" t="s">
        <v>158</v>
      </c>
      <c r="AT14">
        <v>0</v>
      </c>
      <c r="AU14">
        <v>3</v>
      </c>
      <c r="AV14">
        <v>5.5</v>
      </c>
      <c r="AW14" s="2">
        <v>0.833333333333333</v>
      </c>
      <c r="AX14" t="s">
        <v>159</v>
      </c>
      <c r="AY14" s="2">
        <v>0.833333333333333</v>
      </c>
      <c r="AZ14" s="2">
        <v>0.958333333333333</v>
      </c>
      <c r="BA14" s="2">
        <v>0.1875</v>
      </c>
      <c r="BB14" t="s">
        <v>160</v>
      </c>
      <c r="BC14">
        <v>0.2</v>
      </c>
      <c r="BG14" t="s">
        <v>161</v>
      </c>
      <c r="BH14" t="s">
        <v>158</v>
      </c>
      <c r="BI14" t="s">
        <v>162</v>
      </c>
      <c r="BJ14">
        <v>61.007299270073</v>
      </c>
      <c r="BK14">
        <v>4179</v>
      </c>
      <c r="BL14" s="2">
        <v>0.1875</v>
      </c>
      <c r="BM14" t="s">
        <v>160</v>
      </c>
      <c r="BN14" s="2">
        <v>0.729166666666667</v>
      </c>
      <c r="BO14" t="s">
        <v>163</v>
      </c>
      <c r="BP14">
        <v>1.88</v>
      </c>
      <c r="BT14" t="s">
        <v>162</v>
      </c>
      <c r="BU14">
        <v>0</v>
      </c>
      <c r="BV14">
        <v>3</v>
      </c>
      <c r="BW14">
        <v>2</v>
      </c>
      <c r="BX14" s="2">
        <v>0.729166666666667</v>
      </c>
      <c r="BY14" t="s">
        <v>163</v>
      </c>
      <c r="BZ14" s="2">
        <v>0.729166666666667</v>
      </c>
      <c r="CA14" s="2">
        <v>0.854166666666667</v>
      </c>
      <c r="CB14" s="2">
        <v>0.854166666666667</v>
      </c>
      <c r="CC14" t="s">
        <v>163</v>
      </c>
      <c r="CH14" t="s">
        <v>161</v>
      </c>
      <c r="CI14" t="s">
        <v>162</v>
      </c>
      <c r="CJ14" t="s">
        <v>164</v>
      </c>
      <c r="CK14">
        <v>10.9333333333333</v>
      </c>
      <c r="CL14">
        <v>656</v>
      </c>
      <c r="CM14" s="2">
        <v>0.9375</v>
      </c>
      <c r="CN14" t="s">
        <v>163</v>
      </c>
      <c r="CO14" s="2">
        <v>0.393055555555555</v>
      </c>
      <c r="CP14" t="s">
        <v>165</v>
      </c>
      <c r="CU14" t="s">
        <v>164</v>
      </c>
      <c r="CV14">
        <v>0</v>
      </c>
      <c r="CW14">
        <v>3</v>
      </c>
      <c r="CX14">
        <v>0</v>
      </c>
      <c r="CY14" s="2">
        <v>0.393055555555555</v>
      </c>
      <c r="CZ14" t="s">
        <v>165</v>
      </c>
      <c r="DA14" s="2">
        <v>0.393055555555555</v>
      </c>
      <c r="DB14" s="2">
        <v>0.518055555555556</v>
      </c>
      <c r="DC14" s="2">
        <v>0.518055555555556</v>
      </c>
      <c r="DD14" t="s">
        <v>165</v>
      </c>
      <c r="DE14">
        <v>0.5</v>
      </c>
      <c r="DI14" t="s">
        <v>166</v>
      </c>
      <c r="DJ14" t="s">
        <v>164</v>
      </c>
      <c r="DK14" t="s">
        <v>204</v>
      </c>
      <c r="DL14">
        <v>29.65</v>
      </c>
      <c r="DM14">
        <v>339</v>
      </c>
      <c r="DN14" s="2">
        <v>0.518055555555556</v>
      </c>
      <c r="DO14" t="s">
        <v>165</v>
      </c>
      <c r="DP14" s="2">
        <v>0.670138888888889</v>
      </c>
      <c r="DQ14" t="s">
        <v>195</v>
      </c>
      <c r="DR14">
        <v>0</v>
      </c>
      <c r="DT14" t="s">
        <v>205</v>
      </c>
      <c r="DV14" t="s">
        <v>204</v>
      </c>
      <c r="DW14">
        <v>14</v>
      </c>
      <c r="DX14">
        <v>3</v>
      </c>
      <c r="DY14">
        <v>24</v>
      </c>
      <c r="DZ14" s="2">
        <v>0.670138888888889</v>
      </c>
      <c r="EA14" t="s">
        <v>195</v>
      </c>
      <c r="EB14" s="2">
        <v>0.253472222222222</v>
      </c>
      <c r="EC14" s="2">
        <v>0.378472222222222</v>
      </c>
      <c r="ED14" s="2">
        <v>0.378472222222222</v>
      </c>
      <c r="EE14" t="s">
        <v>197</v>
      </c>
      <c r="EF14">
        <v>2.89</v>
      </c>
      <c r="EH14" t="s">
        <v>205</v>
      </c>
      <c r="EI14" t="s">
        <v>206</v>
      </c>
      <c r="EJ14" t="s">
        <v>166</v>
      </c>
      <c r="EK14" t="s">
        <v>204</v>
      </c>
      <c r="EL14" t="s">
        <v>199</v>
      </c>
      <c r="EM14">
        <v>125.5</v>
      </c>
      <c r="EN14">
        <v>815</v>
      </c>
      <c r="EO14" s="2">
        <v>0.378472222222222</v>
      </c>
      <c r="EP14" t="s">
        <v>197</v>
      </c>
      <c r="EQ14" s="2">
        <v>0.607638888888889</v>
      </c>
      <c r="ER14" t="s">
        <v>171</v>
      </c>
      <c r="ES14">
        <v>2.08</v>
      </c>
      <c r="EV14" t="s">
        <v>200</v>
      </c>
      <c r="EW14" t="s">
        <v>199</v>
      </c>
      <c r="EX14">
        <v>7.5</v>
      </c>
      <c r="EY14">
        <v>3</v>
      </c>
      <c r="EZ14">
        <v>24</v>
      </c>
      <c r="FA14" s="2">
        <v>0.607638888888889</v>
      </c>
      <c r="FB14" t="s">
        <v>168</v>
      </c>
      <c r="FC14" s="2">
        <v>0.920138888888889</v>
      </c>
      <c r="FD14" s="2">
        <v>0.0451388888888889</v>
      </c>
      <c r="FE14" s="2">
        <v>0.0451388888888889</v>
      </c>
      <c r="FF14" t="s">
        <v>201</v>
      </c>
      <c r="FG14">
        <v>0</v>
      </c>
      <c r="FH14">
        <v>0</v>
      </c>
      <c r="FK14" t="s">
        <v>204</v>
      </c>
      <c r="FL14" t="s">
        <v>199</v>
      </c>
      <c r="FM14" t="s">
        <v>207</v>
      </c>
      <c r="FN14">
        <v>216</v>
      </c>
      <c r="FO14" s="2">
        <v>0.0451388888888889</v>
      </c>
      <c r="FP14" t="s">
        <v>201</v>
      </c>
      <c r="FQ14" s="2">
        <v>0.0451388888888889</v>
      </c>
      <c r="FR14" t="s">
        <v>208</v>
      </c>
      <c r="FS14">
        <v>0</v>
      </c>
      <c r="FT14">
        <v>15.33</v>
      </c>
      <c r="FU14">
        <v>0</v>
      </c>
    </row>
    <row r="15" spans="1:177">
      <c r="A15" t="s">
        <v>154</v>
      </c>
      <c r="B15" t="s">
        <v>210</v>
      </c>
      <c r="D15">
        <v>14</v>
      </c>
      <c r="E15" t="s">
        <v>211</v>
      </c>
      <c r="F15">
        <f t="shared" si="0"/>
        <v>6300</v>
      </c>
      <c r="G15" t="s">
        <v>157</v>
      </c>
      <c r="H15" t="str">
        <f t="shared" si="1"/>
        <v>T+19</v>
      </c>
      <c r="I15">
        <f t="shared" si="2"/>
        <v>453.857299270073</v>
      </c>
      <c r="J15">
        <f t="shared" si="3"/>
        <v>9.48</v>
      </c>
      <c r="K15">
        <f t="shared" si="4"/>
        <v>24.36</v>
      </c>
      <c r="L15">
        <f t="shared" si="5"/>
        <v>33.84</v>
      </c>
      <c r="M15">
        <f t="shared" si="6"/>
        <v>3.08</v>
      </c>
      <c r="N15">
        <f t="shared" si="7"/>
        <v>6.4</v>
      </c>
      <c r="O15">
        <f t="shared" si="8"/>
        <v>7.17</v>
      </c>
      <c r="P15">
        <f t="shared" si="9"/>
        <v>0</v>
      </c>
      <c r="Q15">
        <f t="shared" si="10"/>
        <v>17.19</v>
      </c>
      <c r="R15">
        <f t="shared" si="11"/>
        <v>3.08</v>
      </c>
      <c r="S15">
        <f t="shared" si="12"/>
        <v>0</v>
      </c>
      <c r="T15">
        <f t="shared" si="13"/>
        <v>6.4</v>
      </c>
      <c r="U15">
        <f t="shared" ref="U15:U20" si="30">ES15+FG15</f>
        <v>0</v>
      </c>
      <c r="V15">
        <f t="shared" si="15"/>
        <v>24.36</v>
      </c>
      <c r="W15">
        <f t="shared" si="16"/>
        <v>12</v>
      </c>
      <c r="X15">
        <f t="shared" si="17"/>
        <v>85.357299270073</v>
      </c>
      <c r="Y15">
        <f t="shared" si="18"/>
        <v>11</v>
      </c>
      <c r="Z15">
        <f t="shared" si="19"/>
        <v>9</v>
      </c>
      <c r="AA15">
        <f t="shared" si="20"/>
        <v>7.5</v>
      </c>
      <c r="AB15" t="str">
        <f t="shared" si="21"/>
        <v>T+5</v>
      </c>
      <c r="AC15">
        <f t="shared" si="22"/>
        <v>155</v>
      </c>
      <c r="AD15" t="str">
        <f t="shared" si="23"/>
        <v>T+7</v>
      </c>
      <c r="AE15">
        <f t="shared" si="24"/>
        <v>0</v>
      </c>
      <c r="AF15">
        <f t="shared" si="25"/>
        <v>3</v>
      </c>
      <c r="AG15">
        <f t="shared" si="26"/>
        <v>3</v>
      </c>
      <c r="AH15">
        <f t="shared" si="27"/>
        <v>24</v>
      </c>
      <c r="AI15">
        <f t="shared" si="28"/>
        <v>144</v>
      </c>
      <c r="AJ15" t="str">
        <f t="shared" si="29"/>
        <v>T+7</v>
      </c>
      <c r="AK15" t="s">
        <v>158</v>
      </c>
      <c r="AL15">
        <v>12</v>
      </c>
      <c r="AM15" s="2">
        <v>0.333333333333333</v>
      </c>
      <c r="AN15" t="s">
        <v>159</v>
      </c>
      <c r="AO15" s="2">
        <v>0.833333333333333</v>
      </c>
      <c r="AP15" t="s">
        <v>159</v>
      </c>
      <c r="AQ15">
        <v>0.5</v>
      </c>
      <c r="AS15" t="s">
        <v>158</v>
      </c>
      <c r="AT15">
        <v>0</v>
      </c>
      <c r="AU15">
        <v>3</v>
      </c>
      <c r="AV15">
        <v>5.5</v>
      </c>
      <c r="AW15" s="2">
        <v>0.833333333333333</v>
      </c>
      <c r="AX15" t="s">
        <v>159</v>
      </c>
      <c r="AY15" s="2">
        <v>0.833333333333333</v>
      </c>
      <c r="AZ15" s="2">
        <v>0.958333333333333</v>
      </c>
      <c r="BA15" s="2">
        <v>0.1875</v>
      </c>
      <c r="BB15" t="s">
        <v>160</v>
      </c>
      <c r="BC15">
        <v>0.2</v>
      </c>
      <c r="BG15" t="s">
        <v>161</v>
      </c>
      <c r="BH15" t="s">
        <v>158</v>
      </c>
      <c r="BI15" t="s">
        <v>162</v>
      </c>
      <c r="BJ15">
        <v>61.007299270073</v>
      </c>
      <c r="BK15">
        <v>4179</v>
      </c>
      <c r="BL15" s="2">
        <v>0.1875</v>
      </c>
      <c r="BM15" t="s">
        <v>160</v>
      </c>
      <c r="BN15" s="2">
        <v>0.729166666666667</v>
      </c>
      <c r="BO15" t="s">
        <v>163</v>
      </c>
      <c r="BP15">
        <v>1.88</v>
      </c>
      <c r="BT15" t="s">
        <v>162</v>
      </c>
      <c r="BU15">
        <v>0</v>
      </c>
      <c r="BV15">
        <v>3</v>
      </c>
      <c r="BW15">
        <v>2</v>
      </c>
      <c r="BX15" s="2">
        <v>0.729166666666667</v>
      </c>
      <c r="BY15" t="s">
        <v>163</v>
      </c>
      <c r="BZ15" s="2">
        <v>0.729166666666667</v>
      </c>
      <c r="CA15" s="2">
        <v>0.854166666666667</v>
      </c>
      <c r="CB15" s="2">
        <v>0.854166666666667</v>
      </c>
      <c r="CC15" t="s">
        <v>163</v>
      </c>
      <c r="CH15" t="s">
        <v>212</v>
      </c>
      <c r="CI15" t="s">
        <v>162</v>
      </c>
      <c r="CJ15" t="s">
        <v>213</v>
      </c>
      <c r="CK15">
        <v>24.35</v>
      </c>
      <c r="CL15">
        <v>1461</v>
      </c>
      <c r="CM15" s="2">
        <v>0.9375</v>
      </c>
      <c r="CN15" t="s">
        <v>163</v>
      </c>
      <c r="CO15" s="2">
        <v>0.952083333333333</v>
      </c>
      <c r="CP15" t="s">
        <v>165</v>
      </c>
      <c r="CU15" t="s">
        <v>213</v>
      </c>
      <c r="CV15">
        <v>11</v>
      </c>
      <c r="CW15">
        <v>3</v>
      </c>
      <c r="CX15">
        <v>0</v>
      </c>
      <c r="CY15" s="2">
        <v>0.952083333333333</v>
      </c>
      <c r="CZ15" t="s">
        <v>165</v>
      </c>
      <c r="DA15" s="2">
        <v>0.410416666666667</v>
      </c>
      <c r="DB15" s="2">
        <v>0.535416666666667</v>
      </c>
      <c r="DC15" s="2">
        <v>0.535416666666667</v>
      </c>
      <c r="DD15" t="s">
        <v>195</v>
      </c>
      <c r="DE15">
        <v>0.5</v>
      </c>
      <c r="DI15" t="s">
        <v>166</v>
      </c>
      <c r="DJ15" t="s">
        <v>213</v>
      </c>
      <c r="DK15" t="s">
        <v>167</v>
      </c>
      <c r="DL15">
        <v>155</v>
      </c>
      <c r="DM15">
        <v>660</v>
      </c>
      <c r="DN15" s="2">
        <v>0.535416666666667</v>
      </c>
      <c r="DO15" t="s">
        <v>195</v>
      </c>
      <c r="DP15" s="2">
        <v>0.910416666666667</v>
      </c>
      <c r="DQ15" t="s">
        <v>168</v>
      </c>
      <c r="DR15">
        <v>6.4</v>
      </c>
      <c r="DT15" t="s">
        <v>169</v>
      </c>
      <c r="DU15" t="s">
        <v>173</v>
      </c>
      <c r="DV15" t="s">
        <v>167</v>
      </c>
      <c r="DW15">
        <v>3</v>
      </c>
      <c r="DX15">
        <v>3</v>
      </c>
      <c r="DY15">
        <v>24</v>
      </c>
      <c r="DZ15" s="2">
        <v>0.236111111111111</v>
      </c>
      <c r="EA15" t="s">
        <v>168</v>
      </c>
      <c r="EB15" s="2">
        <v>0.361111111111111</v>
      </c>
      <c r="EC15" s="2">
        <v>0.486111111111111</v>
      </c>
      <c r="ED15" s="2">
        <v>0.486111111111111</v>
      </c>
      <c r="EE15" t="s">
        <v>171</v>
      </c>
      <c r="EF15">
        <v>3.58</v>
      </c>
      <c r="EG15">
        <v>7.17</v>
      </c>
      <c r="EH15" t="s">
        <v>169</v>
      </c>
      <c r="EI15" t="s">
        <v>172</v>
      </c>
      <c r="FK15" t="s">
        <v>213</v>
      </c>
      <c r="FL15" t="s">
        <v>167</v>
      </c>
      <c r="FM15" t="s">
        <v>173</v>
      </c>
      <c r="FN15">
        <v>144</v>
      </c>
      <c r="FO15" s="2">
        <v>0.452083333333333</v>
      </c>
      <c r="FP15" t="s">
        <v>178</v>
      </c>
      <c r="FQ15" s="2">
        <v>0.452083333333333</v>
      </c>
      <c r="FR15" t="s">
        <v>214</v>
      </c>
      <c r="FS15">
        <v>17.19</v>
      </c>
      <c r="FT15">
        <v>2.75</v>
      </c>
      <c r="FU15">
        <v>17.19</v>
      </c>
    </row>
    <row r="16" spans="1:177">
      <c r="A16" t="s">
        <v>175</v>
      </c>
      <c r="B16" t="s">
        <v>210</v>
      </c>
      <c r="D16">
        <v>15</v>
      </c>
      <c r="E16" t="s">
        <v>211</v>
      </c>
      <c r="F16">
        <f t="shared" si="0"/>
        <v>6300</v>
      </c>
      <c r="G16" t="s">
        <v>157</v>
      </c>
      <c r="H16" t="str">
        <f t="shared" si="1"/>
        <v>T+19</v>
      </c>
      <c r="I16">
        <f t="shared" si="2"/>
        <v>453.857299270073</v>
      </c>
      <c r="J16">
        <f t="shared" si="3"/>
        <v>9.48</v>
      </c>
      <c r="K16">
        <f t="shared" si="4"/>
        <v>24.36</v>
      </c>
      <c r="L16">
        <f t="shared" si="5"/>
        <v>33.84</v>
      </c>
      <c r="M16">
        <f t="shared" si="6"/>
        <v>3.08</v>
      </c>
      <c r="N16">
        <f t="shared" si="7"/>
        <v>6.4</v>
      </c>
      <c r="O16">
        <f t="shared" si="8"/>
        <v>7.17</v>
      </c>
      <c r="P16">
        <f t="shared" si="9"/>
        <v>0</v>
      </c>
      <c r="Q16">
        <f t="shared" si="10"/>
        <v>17.19</v>
      </c>
      <c r="R16">
        <f t="shared" si="11"/>
        <v>3.08</v>
      </c>
      <c r="S16">
        <f t="shared" si="12"/>
        <v>0</v>
      </c>
      <c r="T16">
        <f t="shared" si="13"/>
        <v>6.4</v>
      </c>
      <c r="U16">
        <f t="shared" si="30"/>
        <v>0</v>
      </c>
      <c r="V16">
        <f t="shared" si="15"/>
        <v>24.36</v>
      </c>
      <c r="W16">
        <f t="shared" si="16"/>
        <v>12</v>
      </c>
      <c r="X16">
        <f t="shared" si="17"/>
        <v>85.357299270073</v>
      </c>
      <c r="Y16">
        <f t="shared" si="18"/>
        <v>11</v>
      </c>
      <c r="Z16">
        <f t="shared" si="19"/>
        <v>9</v>
      </c>
      <c r="AA16">
        <f t="shared" si="20"/>
        <v>7.5</v>
      </c>
      <c r="AB16" t="str">
        <f t="shared" si="21"/>
        <v>T+5</v>
      </c>
      <c r="AC16">
        <f t="shared" si="22"/>
        <v>155</v>
      </c>
      <c r="AD16" t="str">
        <f t="shared" si="23"/>
        <v>T+7</v>
      </c>
      <c r="AE16">
        <f t="shared" si="24"/>
        <v>0</v>
      </c>
      <c r="AF16">
        <f t="shared" si="25"/>
        <v>3</v>
      </c>
      <c r="AG16">
        <f t="shared" si="26"/>
        <v>3</v>
      </c>
      <c r="AH16">
        <f t="shared" si="27"/>
        <v>24</v>
      </c>
      <c r="AI16">
        <f t="shared" si="28"/>
        <v>144</v>
      </c>
      <c r="AJ16" t="str">
        <f t="shared" si="29"/>
        <v>T+7</v>
      </c>
      <c r="AK16" t="s">
        <v>158</v>
      </c>
      <c r="AL16">
        <v>12</v>
      </c>
      <c r="AM16" s="2">
        <v>0.333333333333333</v>
      </c>
      <c r="AN16" t="s">
        <v>159</v>
      </c>
      <c r="AO16" s="2">
        <v>0.833333333333333</v>
      </c>
      <c r="AP16" t="s">
        <v>159</v>
      </c>
      <c r="AQ16">
        <v>0.5</v>
      </c>
      <c r="AS16" t="s">
        <v>158</v>
      </c>
      <c r="AT16">
        <v>0</v>
      </c>
      <c r="AU16">
        <v>3</v>
      </c>
      <c r="AV16">
        <v>5.5</v>
      </c>
      <c r="AW16" s="2">
        <v>0.833333333333333</v>
      </c>
      <c r="AX16" t="s">
        <v>159</v>
      </c>
      <c r="AY16" s="2">
        <v>0.833333333333333</v>
      </c>
      <c r="AZ16" s="2">
        <v>0.958333333333333</v>
      </c>
      <c r="BA16" s="2">
        <v>0.1875</v>
      </c>
      <c r="BB16" t="s">
        <v>160</v>
      </c>
      <c r="BC16">
        <v>0.2</v>
      </c>
      <c r="BG16" t="s">
        <v>161</v>
      </c>
      <c r="BH16" t="s">
        <v>158</v>
      </c>
      <c r="BI16" t="s">
        <v>162</v>
      </c>
      <c r="BJ16">
        <v>61.007299270073</v>
      </c>
      <c r="BK16">
        <v>4179</v>
      </c>
      <c r="BL16" s="2">
        <v>0.1875</v>
      </c>
      <c r="BM16" t="s">
        <v>160</v>
      </c>
      <c r="BN16" s="2">
        <v>0.729166666666667</v>
      </c>
      <c r="BO16" t="s">
        <v>163</v>
      </c>
      <c r="BP16">
        <v>1.88</v>
      </c>
      <c r="BT16" t="s">
        <v>162</v>
      </c>
      <c r="BU16">
        <v>0</v>
      </c>
      <c r="BV16">
        <v>3</v>
      </c>
      <c r="BW16">
        <v>2</v>
      </c>
      <c r="BX16" s="2">
        <v>0.729166666666667</v>
      </c>
      <c r="BY16" t="s">
        <v>163</v>
      </c>
      <c r="BZ16" s="2">
        <v>0.729166666666667</v>
      </c>
      <c r="CA16" s="2">
        <v>0.854166666666667</v>
      </c>
      <c r="CB16" s="2">
        <v>0.854166666666667</v>
      </c>
      <c r="CC16" t="s">
        <v>163</v>
      </c>
      <c r="CH16" t="s">
        <v>212</v>
      </c>
      <c r="CI16" t="s">
        <v>162</v>
      </c>
      <c r="CJ16" t="s">
        <v>213</v>
      </c>
      <c r="CK16">
        <v>24.35</v>
      </c>
      <c r="CL16">
        <v>1461</v>
      </c>
      <c r="CM16" s="2">
        <v>0.9375</v>
      </c>
      <c r="CN16" t="s">
        <v>163</v>
      </c>
      <c r="CO16" s="2">
        <v>0.952083333333333</v>
      </c>
      <c r="CP16" t="s">
        <v>165</v>
      </c>
      <c r="CU16" t="s">
        <v>213</v>
      </c>
      <c r="CV16">
        <v>11</v>
      </c>
      <c r="CW16">
        <v>3</v>
      </c>
      <c r="CX16">
        <v>0</v>
      </c>
      <c r="CY16" s="2">
        <v>0.952083333333333</v>
      </c>
      <c r="CZ16" t="s">
        <v>165</v>
      </c>
      <c r="DA16" s="2">
        <v>0.410416666666667</v>
      </c>
      <c r="DB16" s="2">
        <v>0.535416666666667</v>
      </c>
      <c r="DC16" s="2">
        <v>0.535416666666667</v>
      </c>
      <c r="DD16" t="s">
        <v>195</v>
      </c>
      <c r="DE16">
        <v>0.5</v>
      </c>
      <c r="DI16" t="s">
        <v>166</v>
      </c>
      <c r="DJ16" t="s">
        <v>213</v>
      </c>
      <c r="DK16" t="s">
        <v>167</v>
      </c>
      <c r="DL16">
        <v>155</v>
      </c>
      <c r="DM16">
        <v>660</v>
      </c>
      <c r="DN16" s="2">
        <v>0.535416666666667</v>
      </c>
      <c r="DO16" t="s">
        <v>195</v>
      </c>
      <c r="DP16" s="2">
        <v>0.910416666666667</v>
      </c>
      <c r="DQ16" t="s">
        <v>168</v>
      </c>
      <c r="DR16">
        <v>6.4</v>
      </c>
      <c r="DT16" t="s">
        <v>169</v>
      </c>
      <c r="DU16" t="s">
        <v>173</v>
      </c>
      <c r="DV16" t="s">
        <v>167</v>
      </c>
      <c r="DW16">
        <v>3</v>
      </c>
      <c r="DX16">
        <v>3</v>
      </c>
      <c r="DY16">
        <v>24</v>
      </c>
      <c r="DZ16" s="2">
        <v>0.236111111111111</v>
      </c>
      <c r="EA16" t="s">
        <v>168</v>
      </c>
      <c r="EB16" s="2">
        <v>0.361111111111111</v>
      </c>
      <c r="EC16" s="2">
        <v>0.486111111111111</v>
      </c>
      <c r="ED16" s="2">
        <v>0.486111111111111</v>
      </c>
      <c r="EE16" t="s">
        <v>171</v>
      </c>
      <c r="EF16">
        <v>3.58</v>
      </c>
      <c r="EG16">
        <v>7.17</v>
      </c>
      <c r="EH16" t="s">
        <v>169</v>
      </c>
      <c r="EI16" t="s">
        <v>172</v>
      </c>
      <c r="FK16" t="s">
        <v>213</v>
      </c>
      <c r="FL16" t="s">
        <v>167</v>
      </c>
      <c r="FM16" t="s">
        <v>173</v>
      </c>
      <c r="FN16">
        <v>144</v>
      </c>
      <c r="FO16" s="2">
        <v>0.452083333333333</v>
      </c>
      <c r="FP16" t="s">
        <v>178</v>
      </c>
      <c r="FQ16" s="2">
        <v>0.452083333333333</v>
      </c>
      <c r="FR16" t="s">
        <v>214</v>
      </c>
      <c r="FS16">
        <v>17.19</v>
      </c>
      <c r="FT16">
        <v>2.75</v>
      </c>
      <c r="FU16">
        <v>17.19</v>
      </c>
    </row>
    <row r="17" spans="1:177">
      <c r="A17" t="s">
        <v>190</v>
      </c>
      <c r="B17" t="s">
        <v>210</v>
      </c>
      <c r="D17">
        <v>16</v>
      </c>
      <c r="E17" t="s">
        <v>211</v>
      </c>
      <c r="F17">
        <f t="shared" si="0"/>
        <v>6300</v>
      </c>
      <c r="G17" t="s">
        <v>215</v>
      </c>
      <c r="H17" t="str">
        <f t="shared" si="1"/>
        <v>T+19</v>
      </c>
      <c r="I17">
        <f t="shared" si="2"/>
        <v>453.857299270073</v>
      </c>
      <c r="J17">
        <f t="shared" si="3"/>
        <v>9.48</v>
      </c>
      <c r="K17">
        <f t="shared" si="4"/>
        <v>24.36</v>
      </c>
      <c r="L17">
        <f t="shared" si="5"/>
        <v>33.84</v>
      </c>
      <c r="M17">
        <f t="shared" si="6"/>
        <v>3.08</v>
      </c>
      <c r="N17">
        <f t="shared" si="7"/>
        <v>6.4</v>
      </c>
      <c r="O17">
        <f t="shared" si="8"/>
        <v>7.17</v>
      </c>
      <c r="P17">
        <f t="shared" si="9"/>
        <v>0</v>
      </c>
      <c r="Q17">
        <f t="shared" si="10"/>
        <v>17.19</v>
      </c>
      <c r="R17">
        <f t="shared" si="11"/>
        <v>3.08</v>
      </c>
      <c r="S17">
        <f t="shared" si="12"/>
        <v>0</v>
      </c>
      <c r="T17">
        <f t="shared" si="13"/>
        <v>6.4</v>
      </c>
      <c r="U17">
        <f t="shared" si="30"/>
        <v>0</v>
      </c>
      <c r="V17">
        <f t="shared" si="15"/>
        <v>24.36</v>
      </c>
      <c r="W17">
        <f t="shared" si="16"/>
        <v>12</v>
      </c>
      <c r="X17">
        <f t="shared" si="17"/>
        <v>85.357299270073</v>
      </c>
      <c r="Y17">
        <f t="shared" si="18"/>
        <v>11</v>
      </c>
      <c r="Z17">
        <f t="shared" si="19"/>
        <v>9</v>
      </c>
      <c r="AA17">
        <f t="shared" si="20"/>
        <v>7.5</v>
      </c>
      <c r="AB17" t="str">
        <f t="shared" si="21"/>
        <v>T+5</v>
      </c>
      <c r="AC17">
        <f t="shared" si="22"/>
        <v>155</v>
      </c>
      <c r="AD17" t="str">
        <f t="shared" si="23"/>
        <v>T+7</v>
      </c>
      <c r="AE17">
        <f t="shared" si="24"/>
        <v>0</v>
      </c>
      <c r="AF17">
        <f t="shared" si="25"/>
        <v>3</v>
      </c>
      <c r="AG17">
        <f t="shared" si="26"/>
        <v>3</v>
      </c>
      <c r="AH17">
        <f t="shared" si="27"/>
        <v>24</v>
      </c>
      <c r="AI17">
        <f t="shared" si="28"/>
        <v>144</v>
      </c>
      <c r="AJ17" t="str">
        <f t="shared" si="29"/>
        <v>T+7</v>
      </c>
      <c r="AK17" t="s">
        <v>158</v>
      </c>
      <c r="AL17">
        <v>12</v>
      </c>
      <c r="AM17" s="2">
        <v>0.333333333333333</v>
      </c>
      <c r="AN17" t="s">
        <v>159</v>
      </c>
      <c r="AO17" s="2">
        <v>0.833333333333333</v>
      </c>
      <c r="AP17" t="s">
        <v>159</v>
      </c>
      <c r="AQ17">
        <v>0.5</v>
      </c>
      <c r="AS17" t="s">
        <v>158</v>
      </c>
      <c r="AT17">
        <v>0</v>
      </c>
      <c r="AU17">
        <v>3</v>
      </c>
      <c r="AV17">
        <v>5.5</v>
      </c>
      <c r="AW17" s="2">
        <v>0.833333333333333</v>
      </c>
      <c r="AX17" t="s">
        <v>159</v>
      </c>
      <c r="AY17" s="2">
        <v>0.833333333333333</v>
      </c>
      <c r="AZ17" s="2">
        <v>0.958333333333333</v>
      </c>
      <c r="BA17" s="2">
        <v>0.1875</v>
      </c>
      <c r="BB17" t="s">
        <v>160</v>
      </c>
      <c r="BC17">
        <v>0.2</v>
      </c>
      <c r="BG17" t="s">
        <v>161</v>
      </c>
      <c r="BH17" t="s">
        <v>158</v>
      </c>
      <c r="BI17" t="s">
        <v>162</v>
      </c>
      <c r="BJ17">
        <v>61.007299270073</v>
      </c>
      <c r="BK17">
        <v>4179</v>
      </c>
      <c r="BL17" s="2">
        <v>0.1875</v>
      </c>
      <c r="BM17" t="s">
        <v>160</v>
      </c>
      <c r="BN17" s="2">
        <v>0.729166666666667</v>
      </c>
      <c r="BO17" t="s">
        <v>163</v>
      </c>
      <c r="BP17">
        <v>1.88</v>
      </c>
      <c r="BT17" t="s">
        <v>162</v>
      </c>
      <c r="BU17">
        <v>0</v>
      </c>
      <c r="BV17">
        <v>3</v>
      </c>
      <c r="BW17">
        <v>2</v>
      </c>
      <c r="BX17" s="2">
        <v>0.729166666666667</v>
      </c>
      <c r="BY17" t="s">
        <v>163</v>
      </c>
      <c r="BZ17" s="2">
        <v>0.729166666666667</v>
      </c>
      <c r="CA17" s="2">
        <v>0.854166666666667</v>
      </c>
      <c r="CB17" s="2">
        <v>0.854166666666667</v>
      </c>
      <c r="CC17" t="s">
        <v>163</v>
      </c>
      <c r="CH17" t="s">
        <v>212</v>
      </c>
      <c r="CI17" t="s">
        <v>162</v>
      </c>
      <c r="CJ17" t="s">
        <v>213</v>
      </c>
      <c r="CK17">
        <v>24.35</v>
      </c>
      <c r="CL17">
        <v>1461</v>
      </c>
      <c r="CM17" s="2">
        <v>0.9375</v>
      </c>
      <c r="CN17" t="s">
        <v>163</v>
      </c>
      <c r="CO17" s="2">
        <v>0.952083333333333</v>
      </c>
      <c r="CP17" t="s">
        <v>165</v>
      </c>
      <c r="CU17" t="s">
        <v>213</v>
      </c>
      <c r="CV17">
        <v>11</v>
      </c>
      <c r="CW17">
        <v>3</v>
      </c>
      <c r="CX17">
        <v>0</v>
      </c>
      <c r="CY17" s="2">
        <v>0.952083333333333</v>
      </c>
      <c r="CZ17" t="s">
        <v>165</v>
      </c>
      <c r="DA17" s="2">
        <v>0.410416666666667</v>
      </c>
      <c r="DB17" s="2">
        <v>0.535416666666667</v>
      </c>
      <c r="DC17" s="2">
        <v>0.535416666666667</v>
      </c>
      <c r="DD17" t="s">
        <v>195</v>
      </c>
      <c r="DE17">
        <v>0.5</v>
      </c>
      <c r="DI17" t="s">
        <v>166</v>
      </c>
      <c r="DJ17" t="s">
        <v>213</v>
      </c>
      <c r="DK17" t="s">
        <v>167</v>
      </c>
      <c r="DL17">
        <v>155</v>
      </c>
      <c r="DM17">
        <v>660</v>
      </c>
      <c r="DN17" s="2">
        <v>0.535416666666667</v>
      </c>
      <c r="DO17" t="s">
        <v>195</v>
      </c>
      <c r="DP17" s="2">
        <v>0.910416666666667</v>
      </c>
      <c r="DQ17" t="s">
        <v>168</v>
      </c>
      <c r="DR17">
        <v>6.4</v>
      </c>
      <c r="DT17" t="s">
        <v>169</v>
      </c>
      <c r="DU17" t="s">
        <v>173</v>
      </c>
      <c r="DV17" t="s">
        <v>167</v>
      </c>
      <c r="DW17">
        <v>3</v>
      </c>
      <c r="DX17">
        <v>3</v>
      </c>
      <c r="DY17">
        <v>24</v>
      </c>
      <c r="DZ17" s="2">
        <v>0.236111111111111</v>
      </c>
      <c r="EA17" t="s">
        <v>168</v>
      </c>
      <c r="EB17" s="2">
        <v>0.361111111111111</v>
      </c>
      <c r="EC17" s="2">
        <v>0.486111111111111</v>
      </c>
      <c r="ED17" s="2">
        <v>0.486111111111111</v>
      </c>
      <c r="EE17" t="s">
        <v>171</v>
      </c>
      <c r="EF17">
        <v>3.58</v>
      </c>
      <c r="EG17">
        <v>7.17</v>
      </c>
      <c r="EH17" t="s">
        <v>169</v>
      </c>
      <c r="EI17" t="s">
        <v>172</v>
      </c>
      <c r="FK17" t="s">
        <v>213</v>
      </c>
      <c r="FL17" t="s">
        <v>167</v>
      </c>
      <c r="FM17" t="s">
        <v>173</v>
      </c>
      <c r="FN17">
        <v>144</v>
      </c>
      <c r="FO17" s="2">
        <v>0.452083333333333</v>
      </c>
      <c r="FP17" t="s">
        <v>178</v>
      </c>
      <c r="FQ17" s="2">
        <v>0.452083333333333</v>
      </c>
      <c r="FR17" t="s">
        <v>214</v>
      </c>
      <c r="FS17">
        <v>17.19</v>
      </c>
      <c r="FT17">
        <v>2.75</v>
      </c>
      <c r="FU17">
        <v>17.19</v>
      </c>
    </row>
    <row r="18" spans="1:175">
      <c r="A18" t="s">
        <v>154</v>
      </c>
      <c r="B18" t="s">
        <v>210</v>
      </c>
      <c r="D18">
        <v>17</v>
      </c>
      <c r="E18" t="s">
        <v>216</v>
      </c>
      <c r="F18">
        <f t="shared" si="0"/>
        <v>6300</v>
      </c>
      <c r="G18" t="s">
        <v>157</v>
      </c>
      <c r="H18" t="str">
        <f t="shared" si="1"/>
        <v>T+19</v>
      </c>
      <c r="I18">
        <f t="shared" si="2"/>
        <v>453.857299270073</v>
      </c>
      <c r="J18">
        <f t="shared" si="3"/>
        <v>9.48</v>
      </c>
      <c r="K18">
        <f t="shared" si="4"/>
        <v>23.3832552170497</v>
      </c>
      <c r="L18">
        <f t="shared" si="5"/>
        <v>32.8632552170497</v>
      </c>
      <c r="M18">
        <f t="shared" si="6"/>
        <v>3.08</v>
      </c>
      <c r="N18">
        <f t="shared" si="7"/>
        <v>6.4</v>
      </c>
      <c r="O18">
        <f t="shared" si="8"/>
        <v>8.57</v>
      </c>
      <c r="P18">
        <f t="shared" si="9"/>
        <v>0</v>
      </c>
      <c r="Q18">
        <f t="shared" si="10"/>
        <v>14.8132552170497</v>
      </c>
      <c r="R18">
        <f t="shared" si="11"/>
        <v>3.08</v>
      </c>
      <c r="S18">
        <f t="shared" si="12"/>
        <v>0</v>
      </c>
      <c r="T18">
        <f t="shared" si="13"/>
        <v>6.4</v>
      </c>
      <c r="U18">
        <f t="shared" si="30"/>
        <v>0</v>
      </c>
      <c r="V18">
        <f t="shared" si="15"/>
        <v>23.3832552170497</v>
      </c>
      <c r="W18">
        <f t="shared" si="16"/>
        <v>12</v>
      </c>
      <c r="X18">
        <f t="shared" si="17"/>
        <v>85.357299270073</v>
      </c>
      <c r="Y18">
        <f t="shared" si="18"/>
        <v>11</v>
      </c>
      <c r="Z18">
        <f t="shared" si="19"/>
        <v>9</v>
      </c>
      <c r="AA18">
        <f t="shared" si="20"/>
        <v>7.5</v>
      </c>
      <c r="AB18" t="str">
        <f t="shared" si="21"/>
        <v>T+5</v>
      </c>
      <c r="AC18">
        <f t="shared" si="22"/>
        <v>155</v>
      </c>
      <c r="AD18" t="str">
        <f t="shared" si="23"/>
        <v>T+7</v>
      </c>
      <c r="AE18">
        <f t="shared" si="24"/>
        <v>0</v>
      </c>
      <c r="AF18">
        <f t="shared" si="25"/>
        <v>3</v>
      </c>
      <c r="AG18">
        <f t="shared" si="26"/>
        <v>3</v>
      </c>
      <c r="AH18">
        <f t="shared" si="27"/>
        <v>24</v>
      </c>
      <c r="AI18">
        <f t="shared" si="28"/>
        <v>144</v>
      </c>
      <c r="AJ18" t="str">
        <f t="shared" si="29"/>
        <v>T+7</v>
      </c>
      <c r="AK18" t="s">
        <v>158</v>
      </c>
      <c r="AL18">
        <v>12</v>
      </c>
      <c r="AM18" s="2">
        <v>0.333333333333333</v>
      </c>
      <c r="AN18" t="s">
        <v>159</v>
      </c>
      <c r="AO18" s="2">
        <v>0.833333333333333</v>
      </c>
      <c r="AP18" t="s">
        <v>159</v>
      </c>
      <c r="AQ18">
        <v>0.5</v>
      </c>
      <c r="AS18" t="s">
        <v>158</v>
      </c>
      <c r="AT18">
        <v>0</v>
      </c>
      <c r="AU18">
        <v>3</v>
      </c>
      <c r="AV18">
        <v>5.5</v>
      </c>
      <c r="AW18" s="2">
        <v>0.833333333333333</v>
      </c>
      <c r="AX18" t="s">
        <v>159</v>
      </c>
      <c r="AY18" s="2">
        <v>0.833333333333333</v>
      </c>
      <c r="AZ18" s="2">
        <v>0.958333333333333</v>
      </c>
      <c r="BA18" s="2">
        <v>0.1875</v>
      </c>
      <c r="BB18" t="s">
        <v>160</v>
      </c>
      <c r="BC18">
        <v>0.2</v>
      </c>
      <c r="BG18" t="s">
        <v>161</v>
      </c>
      <c r="BH18" t="s">
        <v>158</v>
      </c>
      <c r="BI18" t="s">
        <v>162</v>
      </c>
      <c r="BJ18">
        <v>61.007299270073</v>
      </c>
      <c r="BK18">
        <v>4179</v>
      </c>
      <c r="BL18" s="2">
        <v>0.1875</v>
      </c>
      <c r="BM18" t="s">
        <v>160</v>
      </c>
      <c r="BN18" s="2">
        <v>0.729166666666667</v>
      </c>
      <c r="BO18" t="s">
        <v>163</v>
      </c>
      <c r="BP18">
        <v>1.88</v>
      </c>
      <c r="BT18" t="s">
        <v>162</v>
      </c>
      <c r="BU18">
        <v>0</v>
      </c>
      <c r="BV18">
        <v>3</v>
      </c>
      <c r="BW18">
        <v>2</v>
      </c>
      <c r="BX18" s="2">
        <v>0.729166666666667</v>
      </c>
      <c r="BY18" t="s">
        <v>163</v>
      </c>
      <c r="BZ18" s="2">
        <v>0.729166666666667</v>
      </c>
      <c r="CA18" s="2">
        <v>0.854166666666667</v>
      </c>
      <c r="CB18" s="2">
        <v>0.854166666666667</v>
      </c>
      <c r="CC18" t="s">
        <v>163</v>
      </c>
      <c r="CH18" t="s">
        <v>212</v>
      </c>
      <c r="CI18" t="s">
        <v>162</v>
      </c>
      <c r="CJ18" t="s">
        <v>213</v>
      </c>
      <c r="CK18">
        <v>24.35</v>
      </c>
      <c r="CL18">
        <v>1461</v>
      </c>
      <c r="CM18" s="2">
        <v>0.9375</v>
      </c>
      <c r="CN18" t="s">
        <v>163</v>
      </c>
      <c r="CO18" s="2">
        <v>0.952083333333333</v>
      </c>
      <c r="CP18" t="s">
        <v>165</v>
      </c>
      <c r="CU18" t="s">
        <v>213</v>
      </c>
      <c r="CV18">
        <v>11</v>
      </c>
      <c r="CW18">
        <v>3</v>
      </c>
      <c r="CX18">
        <v>0</v>
      </c>
      <c r="CY18" s="2">
        <v>0.952083333333333</v>
      </c>
      <c r="CZ18" t="s">
        <v>165</v>
      </c>
      <c r="DA18" s="2">
        <v>0.410416666666667</v>
      </c>
      <c r="DB18" s="2">
        <v>0.535416666666667</v>
      </c>
      <c r="DC18" s="2">
        <v>0.535416666666667</v>
      </c>
      <c r="DD18" t="s">
        <v>195</v>
      </c>
      <c r="DE18">
        <v>0.5</v>
      </c>
      <c r="DI18" t="s">
        <v>166</v>
      </c>
      <c r="DJ18" t="s">
        <v>213</v>
      </c>
      <c r="DK18" t="s">
        <v>181</v>
      </c>
      <c r="DL18">
        <v>155</v>
      </c>
      <c r="DM18">
        <v>660</v>
      </c>
      <c r="DN18" s="2">
        <v>0.535416666666667</v>
      </c>
      <c r="DO18" t="s">
        <v>195</v>
      </c>
      <c r="DP18" s="2">
        <v>0.910416666666667</v>
      </c>
      <c r="DQ18" t="s">
        <v>168</v>
      </c>
      <c r="DR18">
        <v>6.4</v>
      </c>
      <c r="DT18" t="s">
        <v>169</v>
      </c>
      <c r="DU18" t="s">
        <v>170</v>
      </c>
      <c r="DV18" t="s">
        <v>181</v>
      </c>
      <c r="DW18">
        <v>3</v>
      </c>
      <c r="DX18">
        <v>3</v>
      </c>
      <c r="DY18">
        <v>24</v>
      </c>
      <c r="DZ18" s="2">
        <v>0.236111111111111</v>
      </c>
      <c r="EA18" t="s">
        <v>168</v>
      </c>
      <c r="EB18" s="2">
        <v>0.361111111111111</v>
      </c>
      <c r="EC18" s="2">
        <v>0.486111111111111</v>
      </c>
      <c r="ED18" s="2">
        <v>0.486111111111111</v>
      </c>
      <c r="EE18" t="s">
        <v>171</v>
      </c>
      <c r="EF18">
        <v>8.57</v>
      </c>
      <c r="EH18" t="s">
        <v>182</v>
      </c>
      <c r="EI18" t="s">
        <v>172</v>
      </c>
      <c r="FK18" t="s">
        <v>213</v>
      </c>
      <c r="FL18" t="s">
        <v>181</v>
      </c>
      <c r="FM18" t="s">
        <v>170</v>
      </c>
      <c r="FN18">
        <v>144</v>
      </c>
      <c r="FO18" s="2">
        <v>0.452083333333333</v>
      </c>
      <c r="FP18" t="s">
        <v>178</v>
      </c>
      <c r="FQ18" s="2">
        <v>0.452083333333333</v>
      </c>
      <c r="FR18" t="s">
        <v>214</v>
      </c>
      <c r="FS18">
        <v>14.8132552170497</v>
      </c>
    </row>
    <row r="19" spans="1:175">
      <c r="A19" t="s">
        <v>175</v>
      </c>
      <c r="B19" t="s">
        <v>210</v>
      </c>
      <c r="D19">
        <v>18</v>
      </c>
      <c r="E19" t="s">
        <v>216</v>
      </c>
      <c r="F19">
        <f t="shared" si="0"/>
        <v>6300</v>
      </c>
      <c r="G19" t="s">
        <v>157</v>
      </c>
      <c r="H19" t="str">
        <f t="shared" si="1"/>
        <v>T+19</v>
      </c>
      <c r="I19">
        <f t="shared" si="2"/>
        <v>453.857299270073</v>
      </c>
      <c r="J19">
        <f t="shared" si="3"/>
        <v>9.48</v>
      </c>
      <c r="K19">
        <f t="shared" si="4"/>
        <v>23.3832552170497</v>
      </c>
      <c r="L19">
        <f t="shared" si="5"/>
        <v>32.8632552170497</v>
      </c>
      <c r="M19">
        <f t="shared" si="6"/>
        <v>3.08</v>
      </c>
      <c r="N19">
        <f t="shared" si="7"/>
        <v>6.4</v>
      </c>
      <c r="O19">
        <f t="shared" si="8"/>
        <v>8.57</v>
      </c>
      <c r="P19">
        <f t="shared" si="9"/>
        <v>0</v>
      </c>
      <c r="Q19">
        <f t="shared" si="10"/>
        <v>14.8132552170497</v>
      </c>
      <c r="R19">
        <f t="shared" si="11"/>
        <v>3.08</v>
      </c>
      <c r="S19">
        <f t="shared" si="12"/>
        <v>0</v>
      </c>
      <c r="T19">
        <f t="shared" si="13"/>
        <v>6.4</v>
      </c>
      <c r="U19">
        <f t="shared" si="30"/>
        <v>0</v>
      </c>
      <c r="V19">
        <f t="shared" si="15"/>
        <v>23.3832552170497</v>
      </c>
      <c r="W19">
        <f t="shared" si="16"/>
        <v>12</v>
      </c>
      <c r="X19">
        <f t="shared" si="17"/>
        <v>85.357299270073</v>
      </c>
      <c r="Y19">
        <f t="shared" si="18"/>
        <v>11</v>
      </c>
      <c r="Z19">
        <f t="shared" si="19"/>
        <v>9</v>
      </c>
      <c r="AA19">
        <f t="shared" si="20"/>
        <v>7.5</v>
      </c>
      <c r="AB19" t="str">
        <f t="shared" si="21"/>
        <v>T+5</v>
      </c>
      <c r="AC19">
        <f t="shared" si="22"/>
        <v>155</v>
      </c>
      <c r="AD19" t="str">
        <f t="shared" si="23"/>
        <v>T+7</v>
      </c>
      <c r="AE19">
        <f t="shared" si="24"/>
        <v>0</v>
      </c>
      <c r="AF19">
        <f t="shared" si="25"/>
        <v>3</v>
      </c>
      <c r="AG19">
        <f t="shared" si="26"/>
        <v>3</v>
      </c>
      <c r="AH19">
        <f t="shared" si="27"/>
        <v>24</v>
      </c>
      <c r="AI19">
        <f t="shared" si="28"/>
        <v>144</v>
      </c>
      <c r="AJ19" t="str">
        <f t="shared" si="29"/>
        <v>T+7</v>
      </c>
      <c r="AK19" t="s">
        <v>158</v>
      </c>
      <c r="AL19">
        <v>12</v>
      </c>
      <c r="AM19" s="2">
        <v>0.333333333333333</v>
      </c>
      <c r="AN19" t="s">
        <v>159</v>
      </c>
      <c r="AO19" s="2">
        <v>0.833333333333333</v>
      </c>
      <c r="AP19" t="s">
        <v>159</v>
      </c>
      <c r="AQ19">
        <v>0.5</v>
      </c>
      <c r="AS19" t="s">
        <v>158</v>
      </c>
      <c r="AT19">
        <v>0</v>
      </c>
      <c r="AU19">
        <v>3</v>
      </c>
      <c r="AV19">
        <v>5.5</v>
      </c>
      <c r="AW19" s="2">
        <v>0.833333333333333</v>
      </c>
      <c r="AX19" t="s">
        <v>159</v>
      </c>
      <c r="AY19" s="2">
        <v>0.833333333333333</v>
      </c>
      <c r="AZ19" s="2">
        <v>0.958333333333333</v>
      </c>
      <c r="BA19" s="2">
        <v>0.1875</v>
      </c>
      <c r="BB19" t="s">
        <v>160</v>
      </c>
      <c r="BC19">
        <v>0.2</v>
      </c>
      <c r="BG19" t="s">
        <v>161</v>
      </c>
      <c r="BH19" t="s">
        <v>158</v>
      </c>
      <c r="BI19" t="s">
        <v>162</v>
      </c>
      <c r="BJ19">
        <v>61.007299270073</v>
      </c>
      <c r="BK19">
        <v>4179</v>
      </c>
      <c r="BL19" s="2">
        <v>0.1875</v>
      </c>
      <c r="BM19" t="s">
        <v>160</v>
      </c>
      <c r="BN19" s="2">
        <v>0.729166666666667</v>
      </c>
      <c r="BO19" t="s">
        <v>163</v>
      </c>
      <c r="BP19">
        <v>1.88</v>
      </c>
      <c r="BT19" t="s">
        <v>162</v>
      </c>
      <c r="BU19">
        <v>0</v>
      </c>
      <c r="BV19">
        <v>3</v>
      </c>
      <c r="BW19">
        <v>2</v>
      </c>
      <c r="BX19" s="2">
        <v>0.729166666666667</v>
      </c>
      <c r="BY19" t="s">
        <v>163</v>
      </c>
      <c r="BZ19" s="2">
        <v>0.729166666666667</v>
      </c>
      <c r="CA19" s="2">
        <v>0.854166666666667</v>
      </c>
      <c r="CB19" s="2">
        <v>0.854166666666667</v>
      </c>
      <c r="CC19" t="s">
        <v>163</v>
      </c>
      <c r="CH19" t="s">
        <v>212</v>
      </c>
      <c r="CI19" t="s">
        <v>162</v>
      </c>
      <c r="CJ19" t="s">
        <v>213</v>
      </c>
      <c r="CK19">
        <v>24.35</v>
      </c>
      <c r="CL19">
        <v>1461</v>
      </c>
      <c r="CM19" s="2">
        <v>0.9375</v>
      </c>
      <c r="CN19" t="s">
        <v>163</v>
      </c>
      <c r="CO19" s="2">
        <v>0.952083333333333</v>
      </c>
      <c r="CP19" t="s">
        <v>165</v>
      </c>
      <c r="CU19" t="s">
        <v>213</v>
      </c>
      <c r="CV19">
        <v>11</v>
      </c>
      <c r="CW19">
        <v>3</v>
      </c>
      <c r="CX19">
        <v>0</v>
      </c>
      <c r="CY19" s="2">
        <v>0.952083333333333</v>
      </c>
      <c r="CZ19" t="s">
        <v>165</v>
      </c>
      <c r="DA19" s="2">
        <v>0.410416666666667</v>
      </c>
      <c r="DB19" s="2">
        <v>0.535416666666667</v>
      </c>
      <c r="DC19" s="2">
        <v>0.535416666666667</v>
      </c>
      <c r="DD19" t="s">
        <v>195</v>
      </c>
      <c r="DE19">
        <v>0.5</v>
      </c>
      <c r="DI19" t="s">
        <v>166</v>
      </c>
      <c r="DJ19" t="s">
        <v>213</v>
      </c>
      <c r="DK19" t="s">
        <v>181</v>
      </c>
      <c r="DL19">
        <v>155</v>
      </c>
      <c r="DM19">
        <v>660</v>
      </c>
      <c r="DN19" s="2">
        <v>0.535416666666667</v>
      </c>
      <c r="DO19" t="s">
        <v>195</v>
      </c>
      <c r="DP19" s="2">
        <v>0.910416666666667</v>
      </c>
      <c r="DQ19" t="s">
        <v>168</v>
      </c>
      <c r="DR19">
        <v>6.4</v>
      </c>
      <c r="DT19" t="s">
        <v>169</v>
      </c>
      <c r="DU19" t="s">
        <v>170</v>
      </c>
      <c r="DV19" t="s">
        <v>181</v>
      </c>
      <c r="DW19">
        <v>3</v>
      </c>
      <c r="DX19">
        <v>3</v>
      </c>
      <c r="DY19">
        <v>24</v>
      </c>
      <c r="DZ19" s="2">
        <v>0.236111111111111</v>
      </c>
      <c r="EA19" t="s">
        <v>168</v>
      </c>
      <c r="EB19" s="2">
        <v>0.361111111111111</v>
      </c>
      <c r="EC19" s="2">
        <v>0.486111111111111</v>
      </c>
      <c r="ED19" s="2">
        <v>0.486111111111111</v>
      </c>
      <c r="EE19" t="s">
        <v>171</v>
      </c>
      <c r="EF19">
        <v>8.57</v>
      </c>
      <c r="EH19" t="s">
        <v>182</v>
      </c>
      <c r="EI19" t="s">
        <v>172</v>
      </c>
      <c r="FK19" t="s">
        <v>213</v>
      </c>
      <c r="FL19" t="s">
        <v>181</v>
      </c>
      <c r="FM19" t="s">
        <v>170</v>
      </c>
      <c r="FN19">
        <v>144</v>
      </c>
      <c r="FO19" s="2">
        <v>0.452083333333333</v>
      </c>
      <c r="FP19" t="s">
        <v>178</v>
      </c>
      <c r="FQ19" s="2">
        <v>0.452083333333333</v>
      </c>
      <c r="FR19" t="s">
        <v>214</v>
      </c>
      <c r="FS19">
        <v>14.8132552170497</v>
      </c>
    </row>
    <row r="20" spans="1:175">
      <c r="A20" t="s">
        <v>190</v>
      </c>
      <c r="B20" t="s">
        <v>210</v>
      </c>
      <c r="D20">
        <v>19</v>
      </c>
      <c r="E20" t="s">
        <v>216</v>
      </c>
      <c r="F20">
        <f t="shared" si="0"/>
        <v>6300</v>
      </c>
      <c r="G20" t="s">
        <v>215</v>
      </c>
      <c r="H20" t="str">
        <f t="shared" si="1"/>
        <v>T+19</v>
      </c>
      <c r="I20">
        <f t="shared" si="2"/>
        <v>453.857299270073</v>
      </c>
      <c r="J20">
        <f t="shared" si="3"/>
        <v>9.48</v>
      </c>
      <c r="K20">
        <f t="shared" si="4"/>
        <v>23.3832552170497</v>
      </c>
      <c r="L20">
        <f t="shared" si="5"/>
        <v>32.8632552170497</v>
      </c>
      <c r="M20">
        <f t="shared" si="6"/>
        <v>3.08</v>
      </c>
      <c r="N20">
        <f t="shared" si="7"/>
        <v>6.4</v>
      </c>
      <c r="O20">
        <f t="shared" si="8"/>
        <v>8.57</v>
      </c>
      <c r="P20">
        <f t="shared" si="9"/>
        <v>0</v>
      </c>
      <c r="Q20">
        <f t="shared" si="10"/>
        <v>14.8132552170497</v>
      </c>
      <c r="R20">
        <f t="shared" si="11"/>
        <v>3.08</v>
      </c>
      <c r="S20">
        <f t="shared" si="12"/>
        <v>0</v>
      </c>
      <c r="T20">
        <f t="shared" si="13"/>
        <v>6.4</v>
      </c>
      <c r="U20">
        <f t="shared" si="30"/>
        <v>0</v>
      </c>
      <c r="V20">
        <f t="shared" si="15"/>
        <v>23.3832552170497</v>
      </c>
      <c r="W20">
        <f t="shared" si="16"/>
        <v>12</v>
      </c>
      <c r="X20">
        <f t="shared" si="17"/>
        <v>85.357299270073</v>
      </c>
      <c r="Y20">
        <f t="shared" si="18"/>
        <v>11</v>
      </c>
      <c r="Z20">
        <f t="shared" si="19"/>
        <v>9</v>
      </c>
      <c r="AA20">
        <f t="shared" si="20"/>
        <v>7.5</v>
      </c>
      <c r="AB20" t="str">
        <f t="shared" si="21"/>
        <v>T+5</v>
      </c>
      <c r="AC20">
        <f t="shared" si="22"/>
        <v>155</v>
      </c>
      <c r="AD20" t="str">
        <f t="shared" si="23"/>
        <v>T+7</v>
      </c>
      <c r="AE20">
        <f t="shared" si="24"/>
        <v>0</v>
      </c>
      <c r="AF20">
        <f t="shared" si="25"/>
        <v>3</v>
      </c>
      <c r="AG20">
        <f t="shared" si="26"/>
        <v>3</v>
      </c>
      <c r="AH20">
        <f t="shared" si="27"/>
        <v>24</v>
      </c>
      <c r="AI20">
        <f t="shared" si="28"/>
        <v>144</v>
      </c>
      <c r="AJ20" t="str">
        <f t="shared" si="29"/>
        <v>T+7</v>
      </c>
      <c r="AK20" t="s">
        <v>158</v>
      </c>
      <c r="AL20">
        <v>12</v>
      </c>
      <c r="AM20" s="2">
        <v>0.333333333333333</v>
      </c>
      <c r="AN20" t="s">
        <v>159</v>
      </c>
      <c r="AO20" s="2">
        <v>0.833333333333333</v>
      </c>
      <c r="AP20" t="s">
        <v>159</v>
      </c>
      <c r="AQ20">
        <v>0.5</v>
      </c>
      <c r="AS20" t="s">
        <v>158</v>
      </c>
      <c r="AT20">
        <v>0</v>
      </c>
      <c r="AU20">
        <v>3</v>
      </c>
      <c r="AV20">
        <v>5.5</v>
      </c>
      <c r="AW20" s="2">
        <v>0.833333333333333</v>
      </c>
      <c r="AX20" t="s">
        <v>159</v>
      </c>
      <c r="AY20" s="2">
        <v>0.833333333333333</v>
      </c>
      <c r="AZ20" s="2">
        <v>0.958333333333333</v>
      </c>
      <c r="BA20" s="2">
        <v>0.1875</v>
      </c>
      <c r="BB20" t="s">
        <v>160</v>
      </c>
      <c r="BC20">
        <v>0.2</v>
      </c>
      <c r="BG20" t="s">
        <v>161</v>
      </c>
      <c r="BH20" t="s">
        <v>158</v>
      </c>
      <c r="BI20" t="s">
        <v>162</v>
      </c>
      <c r="BJ20">
        <v>61.007299270073</v>
      </c>
      <c r="BK20">
        <v>4179</v>
      </c>
      <c r="BL20" s="2">
        <v>0.1875</v>
      </c>
      <c r="BM20" t="s">
        <v>160</v>
      </c>
      <c r="BN20" s="2">
        <v>0.729166666666667</v>
      </c>
      <c r="BO20" t="s">
        <v>163</v>
      </c>
      <c r="BP20">
        <v>1.88</v>
      </c>
      <c r="BT20" t="s">
        <v>162</v>
      </c>
      <c r="BU20">
        <v>0</v>
      </c>
      <c r="BV20">
        <v>3</v>
      </c>
      <c r="BW20">
        <v>2</v>
      </c>
      <c r="BX20" s="2">
        <v>0.729166666666667</v>
      </c>
      <c r="BY20" t="s">
        <v>163</v>
      </c>
      <c r="BZ20" s="2">
        <v>0.729166666666667</v>
      </c>
      <c r="CA20" s="2">
        <v>0.854166666666667</v>
      </c>
      <c r="CB20" s="2">
        <v>0.854166666666667</v>
      </c>
      <c r="CC20" t="s">
        <v>163</v>
      </c>
      <c r="CH20" t="s">
        <v>212</v>
      </c>
      <c r="CI20" t="s">
        <v>162</v>
      </c>
      <c r="CJ20" t="s">
        <v>213</v>
      </c>
      <c r="CK20">
        <v>24.35</v>
      </c>
      <c r="CL20">
        <v>1461</v>
      </c>
      <c r="CM20" s="2">
        <v>0.9375</v>
      </c>
      <c r="CN20" t="s">
        <v>163</v>
      </c>
      <c r="CO20" s="2">
        <v>0.952083333333333</v>
      </c>
      <c r="CP20" t="s">
        <v>165</v>
      </c>
      <c r="CU20" t="s">
        <v>213</v>
      </c>
      <c r="CV20">
        <v>11</v>
      </c>
      <c r="CW20">
        <v>3</v>
      </c>
      <c r="CX20">
        <v>0</v>
      </c>
      <c r="CY20" s="2">
        <v>0.952083333333333</v>
      </c>
      <c r="CZ20" t="s">
        <v>165</v>
      </c>
      <c r="DA20" s="2">
        <v>0.410416666666667</v>
      </c>
      <c r="DB20" s="2">
        <v>0.535416666666667</v>
      </c>
      <c r="DC20" s="2">
        <v>0.535416666666667</v>
      </c>
      <c r="DD20" t="s">
        <v>195</v>
      </c>
      <c r="DE20">
        <v>0.5</v>
      </c>
      <c r="DI20" t="s">
        <v>166</v>
      </c>
      <c r="DJ20" t="s">
        <v>213</v>
      </c>
      <c r="DK20" t="s">
        <v>181</v>
      </c>
      <c r="DL20">
        <v>155</v>
      </c>
      <c r="DM20">
        <v>660</v>
      </c>
      <c r="DN20" s="2">
        <v>0.535416666666667</v>
      </c>
      <c r="DO20" t="s">
        <v>195</v>
      </c>
      <c r="DP20" s="2">
        <v>0.910416666666667</v>
      </c>
      <c r="DQ20" t="s">
        <v>168</v>
      </c>
      <c r="DR20">
        <v>6.4</v>
      </c>
      <c r="DT20" t="s">
        <v>169</v>
      </c>
      <c r="DU20" t="s">
        <v>170</v>
      </c>
      <c r="DV20" t="s">
        <v>181</v>
      </c>
      <c r="DW20">
        <v>3</v>
      </c>
      <c r="DX20">
        <v>3</v>
      </c>
      <c r="DY20">
        <v>24</v>
      </c>
      <c r="DZ20" s="2">
        <v>0.236111111111111</v>
      </c>
      <c r="EA20" t="s">
        <v>168</v>
      </c>
      <c r="EB20" s="2">
        <v>0.361111111111111</v>
      </c>
      <c r="EC20" s="2">
        <v>0.486111111111111</v>
      </c>
      <c r="ED20" s="2">
        <v>0.486111111111111</v>
      </c>
      <c r="EE20" t="s">
        <v>171</v>
      </c>
      <c r="EF20">
        <v>8.57</v>
      </c>
      <c r="EH20" t="s">
        <v>182</v>
      </c>
      <c r="EI20" t="s">
        <v>172</v>
      </c>
      <c r="FK20" t="s">
        <v>213</v>
      </c>
      <c r="FL20" t="s">
        <v>181</v>
      </c>
      <c r="FM20" t="s">
        <v>170</v>
      </c>
      <c r="FN20">
        <v>144</v>
      </c>
      <c r="FO20" s="2">
        <v>0.452083333333333</v>
      </c>
      <c r="FP20" t="s">
        <v>178</v>
      </c>
      <c r="FQ20" s="2">
        <v>0.452083333333333</v>
      </c>
      <c r="FR20" t="s">
        <v>214</v>
      </c>
      <c r="FS20">
        <v>14.8132552170497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对方正在输入中</cp:lastModifiedBy>
  <dcterms:created xsi:type="dcterms:W3CDTF">2025-03-20T02:34:00Z</dcterms:created>
  <dcterms:modified xsi:type="dcterms:W3CDTF">2025-03-20T02:57:36Z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5157D867DA484FA7974177ED3573A63D_12</vt:lpwstr>
  </property>
  <property fmtid="{D5CDD505-2E9C-101B-9397-08002B2CF9AE}" pid="3" name="KSOProductBuildVer">
    <vt:lpwstr>2052-12.1.0.20305</vt:lpwstr>
  </property>
</Properties>
</file>