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.burke\Desktop\"/>
    </mc:Choice>
  </mc:AlternateContent>
  <xr:revisionPtr revIDLastSave="0" documentId="13_ncr:1_{074962EC-5CB8-4444-84E0-CDA3743E8515}" xr6:coauthVersionLast="41" xr6:coauthVersionMax="41" xr10:uidLastSave="{00000000-0000-0000-0000-000000000000}"/>
  <bookViews>
    <workbookView xWindow="28680" yWindow="-180" windowWidth="29040" windowHeight="15840" xr2:uid="{E50BC4D5-0F09-466A-A5E9-B26997A3D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0" i="1"/>
  <c r="F92" i="1"/>
  <c r="F91" i="1"/>
  <c r="F90" i="1"/>
  <c r="E92" i="1"/>
  <c r="E91" i="1"/>
  <c r="E90" i="1"/>
  <c r="C85" i="1"/>
  <c r="B85" i="1"/>
  <c r="H19" i="1"/>
  <c r="E62" i="1"/>
  <c r="E63" i="1"/>
  <c r="E66" i="1"/>
  <c r="E65" i="1"/>
  <c r="E67" i="1"/>
  <c r="E68" i="1"/>
  <c r="E70" i="1"/>
  <c r="E71" i="1"/>
  <c r="E72" i="1"/>
  <c r="E75" i="1"/>
  <c r="E76" i="1"/>
  <c r="E77" i="1"/>
  <c r="E78" i="1"/>
  <c r="E80" i="1"/>
  <c r="E79" i="1"/>
  <c r="E74" i="1"/>
  <c r="E73" i="1"/>
  <c r="E69" i="1"/>
  <c r="E64" i="1"/>
  <c r="E61" i="1"/>
  <c r="E60" i="1"/>
  <c r="E59" i="1"/>
  <c r="E58" i="1"/>
  <c r="F71" i="1"/>
  <c r="F72" i="1"/>
  <c r="F74" i="1"/>
  <c r="F75" i="1"/>
  <c r="F76" i="1"/>
  <c r="F78" i="1"/>
  <c r="F80" i="1"/>
  <c r="F79" i="1"/>
  <c r="F77" i="1"/>
  <c r="F73" i="1"/>
  <c r="F70" i="1"/>
  <c r="F68" i="1"/>
  <c r="F69" i="1"/>
  <c r="F67" i="1"/>
  <c r="F66" i="1"/>
  <c r="F65" i="1"/>
  <c r="F64" i="1"/>
  <c r="F63" i="1"/>
  <c r="F62" i="1"/>
  <c r="F61" i="1"/>
  <c r="F60" i="1"/>
  <c r="F59" i="1"/>
  <c r="F58" i="1"/>
  <c r="E57" i="1"/>
  <c r="E56" i="1"/>
  <c r="E55" i="1"/>
  <c r="E53" i="1"/>
  <c r="E54" i="1"/>
  <c r="E52" i="1"/>
  <c r="E50" i="1"/>
  <c r="E51" i="1"/>
  <c r="E49" i="1"/>
  <c r="E48" i="1"/>
  <c r="E47" i="1"/>
  <c r="E46" i="1"/>
  <c r="E45" i="1"/>
  <c r="E44" i="1"/>
  <c r="E43" i="1"/>
  <c r="E42" i="1"/>
  <c r="K42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8" i="1"/>
  <c r="F36" i="1"/>
  <c r="F35" i="1"/>
  <c r="F34" i="1"/>
  <c r="F33" i="1"/>
  <c r="F32" i="1"/>
  <c r="F31" i="1"/>
  <c r="F30" i="1"/>
  <c r="F29" i="1"/>
  <c r="F28" i="1"/>
  <c r="F27" i="1"/>
  <c r="K58" i="1"/>
  <c r="K27" i="1"/>
  <c r="H18" i="1"/>
  <c r="I58" i="1"/>
  <c r="I42" i="1"/>
  <c r="I27" i="1"/>
  <c r="H76" i="1"/>
  <c r="H72" i="1"/>
  <c r="H67" i="1"/>
  <c r="H63" i="1"/>
  <c r="H59" i="1"/>
  <c r="H54" i="1"/>
  <c r="H50" i="1"/>
  <c r="H46" i="1"/>
  <c r="H37" i="1"/>
  <c r="H41" i="1"/>
  <c r="H32" i="1"/>
  <c r="H28" i="1"/>
  <c r="L17" i="1"/>
  <c r="H17" i="1"/>
  <c r="F19" i="1" l="1"/>
  <c r="F18" i="1"/>
  <c r="F17" i="1"/>
  <c r="L13" i="1"/>
</calcChain>
</file>

<file path=xl/sharedStrings.xml><?xml version="1.0" encoding="utf-8"?>
<sst xmlns="http://schemas.openxmlformats.org/spreadsheetml/2006/main" count="127" uniqueCount="105">
  <si>
    <t>MSc Finances</t>
  </si>
  <si>
    <t>Master's Loan</t>
  </si>
  <si>
    <t>Amount</t>
  </si>
  <si>
    <t>PAYMENT DATE</t>
  </si>
  <si>
    <t>AMOUNT</t>
  </si>
  <si>
    <t>1st</t>
  </si>
  <si>
    <t>2nd</t>
  </si>
  <si>
    <t>3rd</t>
  </si>
  <si>
    <t>INSTALMENT</t>
  </si>
  <si>
    <t>TOTAL</t>
  </si>
  <si>
    <t>Master's Grant</t>
  </si>
  <si>
    <t xml:space="preserve">Type </t>
  </si>
  <si>
    <t>Montly Bills</t>
  </si>
  <si>
    <t>House Rent</t>
  </si>
  <si>
    <t>Energy Bills</t>
  </si>
  <si>
    <t>Phone Bill</t>
  </si>
  <si>
    <t>Gym</t>
  </si>
  <si>
    <t>Course Fee</t>
  </si>
  <si>
    <t>Course Payments</t>
  </si>
  <si>
    <t>Grant &amp; Loan Totals</t>
  </si>
  <si>
    <t>Minus Fee</t>
  </si>
  <si>
    <t>Week Number</t>
  </si>
  <si>
    <t xml:space="preserve">Week </t>
  </si>
  <si>
    <t>WEEKLY BREAKDOWN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</si>
  <si>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</si>
  <si>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</si>
  <si>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</si>
  <si>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</si>
  <si>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</si>
  <si>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</si>
  <si>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</si>
  <si>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</si>
  <si>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</si>
  <si>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</si>
  <si>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</si>
  <si>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</si>
  <si>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</si>
  <si>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</si>
  <si>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</si>
  <si>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</si>
  <si>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</si>
  <si>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</si>
  <si>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</si>
  <si>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</si>
  <si>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</si>
  <si>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</si>
  <si>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</si>
  <si>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</si>
  <si>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</si>
  <si>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</si>
  <si>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</si>
  <si>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</si>
  <si>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</si>
  <si>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</si>
  <si>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</si>
  <si>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</si>
  <si>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</si>
  <si>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</si>
  <si>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</si>
  <si>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</si>
  <si>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</si>
  <si>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</si>
  <si>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</si>
  <si>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</si>
  <si>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</si>
  <si>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</si>
  <si>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</si>
  <si>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</si>
  <si>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</si>
  <si>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</si>
  <si>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</si>
  <si>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</si>
  <si>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</si>
  <si>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</si>
  <si>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</si>
  <si>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</si>
  <si>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</si>
  <si>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</si>
  <si>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Key</t>
  </si>
  <si>
    <t>INSTALMENT 1</t>
  </si>
  <si>
    <t>INSTALMENT 2</t>
  </si>
  <si>
    <t>INSTALMENT 3</t>
  </si>
  <si>
    <t>=</t>
  </si>
  <si>
    <t>15 WEEKS INSTALMENT</t>
  </si>
  <si>
    <r>
      <t>Amount per Week (</t>
    </r>
    <r>
      <rPr>
        <i/>
        <sz val="11"/>
        <color theme="1"/>
        <rFont val="Calibri"/>
        <family val="2"/>
        <scheme val="minor"/>
      </rPr>
      <t>no outgoings</t>
    </r>
    <r>
      <rPr>
        <sz val="11"/>
        <color theme="1"/>
        <rFont val="Calibri"/>
        <family val="2"/>
        <scheme val="minor"/>
      </rPr>
      <t xml:space="preserve">) </t>
    </r>
  </si>
  <si>
    <r>
      <t>Amount per Week (</t>
    </r>
    <r>
      <rPr>
        <i/>
        <sz val="11"/>
        <color theme="1"/>
        <rFont val="Calibri"/>
        <family val="2"/>
        <scheme val="minor"/>
      </rPr>
      <t>minus tuition fee and other bills</t>
    </r>
    <r>
      <rPr>
        <sz val="11"/>
        <color theme="1"/>
        <rFont val="Calibri"/>
        <family val="2"/>
        <scheme val="minor"/>
      </rPr>
      <t>)</t>
    </r>
  </si>
  <si>
    <t>MONTLY BILLS</t>
  </si>
  <si>
    <t>TUITION FEE (1)</t>
  </si>
  <si>
    <t>TUITION FEE (2)</t>
  </si>
  <si>
    <t>TUITION FEE (3)</t>
  </si>
  <si>
    <t>OUTGOING</t>
  </si>
  <si>
    <t>INCOMING</t>
  </si>
  <si>
    <t>TOTAL PER 3RD</t>
  </si>
  <si>
    <t>15 WEEK INSTALMENT</t>
  </si>
  <si>
    <t>22 WEEK INSTALMENT</t>
  </si>
  <si>
    <t>EQUALS</t>
  </si>
  <si>
    <t>TOTAL BILLS EXCLUDING TUITION FEE</t>
  </si>
  <si>
    <t>Whole year money left</t>
  </si>
  <si>
    <t>Avg money per week</t>
  </si>
  <si>
    <t>Number of Months covered by each Instalment</t>
  </si>
  <si>
    <t>Months</t>
  </si>
  <si>
    <t>Each month spending</t>
  </si>
  <si>
    <t xml:space="preserve">What I will have </t>
  </si>
  <si>
    <t>Difference needed</t>
  </si>
  <si>
    <t>divided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</si>
</sst>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32323"/>
      <name val="Arial"/>
      <family val="2"/>
    </font>
    <font>
      <u/>
      <sz val="11"/>
      <color rgb="FF232323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top"/>
    </xf>
    <xf numFmtId="164" fontId="3" fillId="0" borderId="0" xfId="0" applyNumberFormat="1" applyFont="1"/>
    <xf numFmtId="8" fontId="0" fillId="0" borderId="0" xfId="0" applyNumberFormat="1"/>
    <xf numFmtId="0" fontId="0" fillId="0" borderId="0" xfId="0" applyFont="1" applyBorder="1" applyAlignment="1">
      <alignment horizontal="center"/>
    </xf>
    <xf numFmtId="164" fontId="2" fillId="0" borderId="0" xfId="0" applyNumberFormat="1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/>
    <xf numFmtId="17" fontId="0" fillId="0" borderId="0" xfId="0" applyNumberFormat="1" applyFill="1" applyAlignment="1">
      <alignment horizontal="right" vertical="center"/>
    </xf>
    <xf numFmtId="8" fontId="0" fillId="0" borderId="0" xfId="0" applyNumberFormat="1" applyFill="1"/>
    <xf numFmtId="0" fontId="0" fillId="0" borderId="0" xfId="0" applyFill="1" applyAlignment="1">
      <alignment textRotation="45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0" fillId="3" borderId="6" xfId="0" applyNumberFormat="1" applyFill="1" applyBorder="1" applyAlignment="1">
      <alignment horizontal="right" vertical="center"/>
    </xf>
    <xf numFmtId="15" fontId="0" fillId="3" borderId="6" xfId="0" applyNumberFormat="1" applyFill="1" applyBorder="1"/>
    <xf numFmtId="164" fontId="0" fillId="0" borderId="6" xfId="0" applyNumberFormat="1" applyBorder="1"/>
    <xf numFmtId="0" fontId="0" fillId="0" borderId="6" xfId="0" applyBorder="1"/>
    <xf numFmtId="17" fontId="0" fillId="3" borderId="0" xfId="0" applyNumberFormat="1" applyFill="1" applyBorder="1" applyAlignment="1">
      <alignment horizontal="right" vertical="center"/>
    </xf>
    <xf numFmtId="15" fontId="0" fillId="3" borderId="0" xfId="0" applyNumberFormat="1" applyFill="1" applyBorder="1"/>
    <xf numFmtId="164" fontId="0" fillId="0" borderId="0" xfId="0" applyNumberFormat="1" applyBorder="1"/>
    <xf numFmtId="164" fontId="0" fillId="3" borderId="0" xfId="0" applyNumberFormat="1" applyFill="1" applyBorder="1"/>
    <xf numFmtId="17" fontId="0" fillId="3" borderId="11" xfId="0" applyNumberFormat="1" applyFill="1" applyBorder="1" applyAlignment="1">
      <alignment horizontal="right" vertical="center"/>
    </xf>
    <xf numFmtId="15" fontId="0" fillId="3" borderId="11" xfId="0" applyNumberFormat="1" applyFill="1" applyBorder="1"/>
    <xf numFmtId="164" fontId="0" fillId="0" borderId="11" xfId="0" applyNumberFormat="1" applyBorder="1"/>
    <xf numFmtId="0" fontId="0" fillId="0" borderId="11" xfId="0" applyBorder="1"/>
    <xf numFmtId="17" fontId="0" fillId="2" borderId="6" xfId="0" applyNumberFormat="1" applyFill="1" applyBorder="1" applyAlignment="1">
      <alignment horizontal="right" vertical="center"/>
    </xf>
    <xf numFmtId="15" fontId="0" fillId="2" borderId="6" xfId="0" applyNumberFormat="1" applyFill="1" applyBorder="1"/>
    <xf numFmtId="164" fontId="0" fillId="0" borderId="6" xfId="0" applyNumberFormat="1" applyFill="1" applyBorder="1"/>
    <xf numFmtId="164" fontId="0" fillId="2" borderId="6" xfId="0" applyNumberFormat="1" applyFill="1" applyBorder="1"/>
    <xf numFmtId="17" fontId="0" fillId="2" borderId="0" xfId="0" applyNumberFormat="1" applyFill="1" applyBorder="1" applyAlignment="1">
      <alignment horizontal="right" vertical="center"/>
    </xf>
    <xf numFmtId="15" fontId="0" fillId="2" borderId="0" xfId="0" applyNumberFormat="1" applyFill="1" applyBorder="1"/>
    <xf numFmtId="164" fontId="0" fillId="0" borderId="0" xfId="0" applyNumberFormat="1" applyFill="1" applyBorder="1"/>
    <xf numFmtId="17" fontId="0" fillId="2" borderId="11" xfId="0" applyNumberFormat="1" applyFill="1" applyBorder="1" applyAlignment="1">
      <alignment horizontal="right" vertical="center"/>
    </xf>
    <xf numFmtId="15" fontId="0" fillId="2" borderId="11" xfId="0" applyNumberFormat="1" applyFill="1" applyBorder="1"/>
    <xf numFmtId="164" fontId="0" fillId="0" borderId="11" xfId="0" applyNumberFormat="1" applyFill="1" applyBorder="1"/>
    <xf numFmtId="17" fontId="0" fillId="4" borderId="6" xfId="0" applyNumberFormat="1" applyFill="1" applyBorder="1" applyAlignment="1">
      <alignment horizontal="right" vertical="center"/>
    </xf>
    <xf numFmtId="15" fontId="0" fillId="4" borderId="6" xfId="0" applyNumberFormat="1" applyFill="1" applyBorder="1"/>
    <xf numFmtId="164" fontId="0" fillId="4" borderId="6" xfId="0" applyNumberFormat="1" applyFill="1" applyBorder="1"/>
    <xf numFmtId="17" fontId="0" fillId="4" borderId="0" xfId="0" applyNumberFormat="1" applyFill="1" applyBorder="1" applyAlignment="1">
      <alignment horizontal="right" vertical="center"/>
    </xf>
    <xf numFmtId="15" fontId="0" fillId="4" borderId="0" xfId="0" applyNumberFormat="1" applyFill="1" applyBorder="1"/>
    <xf numFmtId="17" fontId="0" fillId="4" borderId="11" xfId="0" applyNumberFormat="1" applyFill="1" applyBorder="1" applyAlignment="1">
      <alignment horizontal="right" vertical="center"/>
    </xf>
    <xf numFmtId="15" fontId="0" fillId="4" borderId="11" xfId="0" applyNumberFormat="1" applyFill="1" applyBorder="1"/>
    <xf numFmtId="0" fontId="1" fillId="0" borderId="0" xfId="0" applyFont="1" applyBorder="1"/>
    <xf numFmtId="8" fontId="1" fillId="0" borderId="0" xfId="0" applyNumberFormat="1" applyFont="1" applyBorder="1"/>
    <xf numFmtId="0" fontId="1" fillId="0" borderId="11" xfId="0" applyFont="1" applyBorder="1"/>
    <xf numFmtId="8" fontId="1" fillId="0" borderId="11" xfId="0" applyNumberFormat="1" applyFont="1" applyBorder="1"/>
    <xf numFmtId="164" fontId="6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1" fillId="0" borderId="0" xfId="0" applyNumberFormat="1" applyFont="1"/>
    <xf numFmtId="0" fontId="0" fillId="0" borderId="4" xfId="0" applyFont="1" applyBorder="1" applyAlignment="1">
      <alignment horizontal="center"/>
    </xf>
    <xf numFmtId="15" fontId="0" fillId="2" borderId="4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164" fontId="2" fillId="2" borderId="4" xfId="0" applyNumberFormat="1" applyFont="1" applyFill="1" applyBorder="1"/>
    <xf numFmtId="15" fontId="0" fillId="3" borderId="4" xfId="0" applyNumberFormat="1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164" fontId="2" fillId="3" borderId="4" xfId="0" applyNumberFormat="1" applyFont="1" applyFill="1" applyBorder="1"/>
    <xf numFmtId="15" fontId="0" fillId="4" borderId="4" xfId="0" applyNumberFormat="1" applyFont="1" applyFill="1" applyBorder="1" applyAlignment="1">
      <alignment horizontal="right"/>
    </xf>
    <xf numFmtId="0" fontId="0" fillId="4" borderId="4" xfId="0" applyFont="1" applyFill="1" applyBorder="1" applyAlignment="1">
      <alignment horizontal="right"/>
    </xf>
    <xf numFmtId="164" fontId="2" fillId="4" borderId="4" xfId="0" applyNumberFormat="1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5" fontId="0" fillId="2" borderId="16" xfId="0" applyNumberFormat="1" applyFont="1" applyFill="1" applyBorder="1" applyAlignment="1">
      <alignment horizontal="right"/>
    </xf>
    <xf numFmtId="164" fontId="2" fillId="2" borderId="17" xfId="0" applyNumberFormat="1" applyFont="1" applyFill="1" applyBorder="1"/>
    <xf numFmtId="15" fontId="0" fillId="3" borderId="16" xfId="0" applyNumberFormat="1" applyFont="1" applyFill="1" applyBorder="1" applyAlignment="1">
      <alignment horizontal="right"/>
    </xf>
    <xf numFmtId="164" fontId="2" fillId="3" borderId="17" xfId="0" applyNumberFormat="1" applyFont="1" applyFill="1" applyBorder="1"/>
    <xf numFmtId="15" fontId="0" fillId="4" borderId="18" xfId="0" applyNumberFormat="1" applyFont="1" applyFill="1" applyBorder="1" applyAlignment="1">
      <alignment horizontal="right"/>
    </xf>
    <xf numFmtId="0" fontId="0" fillId="4" borderId="19" xfId="0" applyFont="1" applyFill="1" applyBorder="1" applyAlignment="1">
      <alignment horizontal="right"/>
    </xf>
    <xf numFmtId="164" fontId="2" fillId="4" borderId="20" xfId="0" applyNumberFormat="1" applyFont="1" applyFill="1" applyBorder="1"/>
    <xf numFmtId="15" fontId="0" fillId="2" borderId="13" xfId="0" applyNumberFormat="1" applyFill="1" applyBorder="1"/>
    <xf numFmtId="164" fontId="0" fillId="2" borderId="15" xfId="0" applyNumberFormat="1" applyFill="1" applyBorder="1"/>
    <xf numFmtId="15" fontId="0" fillId="3" borderId="16" xfId="0" applyNumberFormat="1" applyFill="1" applyBorder="1"/>
    <xf numFmtId="164" fontId="0" fillId="3" borderId="17" xfId="0" applyNumberFormat="1" applyFill="1" applyBorder="1"/>
    <xf numFmtId="15" fontId="0" fillId="4" borderId="18" xfId="0" applyNumberFormat="1" applyFill="1" applyBorder="1"/>
    <xf numFmtId="164" fontId="0" fillId="4" borderId="20" xfId="0" applyNumberFormat="1" applyFill="1" applyBorder="1"/>
    <xf numFmtId="164" fontId="0" fillId="0" borderId="4" xfId="0" applyNumberFormat="1" applyBorder="1"/>
    <xf numFmtId="0" fontId="0" fillId="2" borderId="13" xfId="0" applyFill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3" borderId="16" xfId="0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/>
    <xf numFmtId="164" fontId="0" fillId="2" borderId="13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3" borderId="16" xfId="0" applyNumberFormat="1" applyFill="1" applyBorder="1"/>
    <xf numFmtId="164" fontId="0" fillId="0" borderId="17" xfId="0" applyNumberFormat="1" applyBorder="1"/>
    <xf numFmtId="164" fontId="0" fillId="4" borderId="18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16" xfId="0" applyBorder="1"/>
    <xf numFmtId="8" fontId="0" fillId="0" borderId="17" xfId="0" applyNumberFormat="1" applyBorder="1" applyAlignment="1">
      <alignment horizontal="right"/>
    </xf>
    <xf numFmtId="6" fontId="0" fillId="0" borderId="17" xfId="0" applyNumberFormat="1" applyBorder="1"/>
    <xf numFmtId="8" fontId="0" fillId="0" borderId="17" xfId="0" applyNumberFormat="1" applyBorder="1"/>
    <xf numFmtId="0" fontId="0" fillId="0" borderId="18" xfId="0" applyBorder="1"/>
    <xf numFmtId="8" fontId="4" fillId="0" borderId="20" xfId="0" applyNumberFormat="1" applyFont="1" applyBorder="1"/>
    <xf numFmtId="164" fontId="7" fillId="0" borderId="7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9EF-F8B7-4790-B7CF-12515DC13C5C}">
  <dimension ref="A1:N92"/>
  <sheetViews>
    <sheetView tabSelected="1" topLeftCell="A55" zoomScale="85" zoomScaleNormal="85" workbookViewId="0">
      <selection activeCell="Q98" sqref="Q98"/>
    </sheetView>
  </sheetViews>
  <sheetFormatPr defaultRowHeight="15" x14ac:dyDescent="0.25"/>
  <cols>
    <col min="2" max="2" width="16.42578125" bestFit="1" customWidth="1"/>
    <col min="3" max="3" width="12.28515625" bestFit="1" customWidth="1"/>
    <col min="4" max="4" width="14" bestFit="1" customWidth="1"/>
    <col min="5" max="5" width="17.42578125" bestFit="1" customWidth="1"/>
    <col min="6" max="6" width="23.5703125" bestFit="1" customWidth="1"/>
    <col min="7" max="7" width="17.28515625" bestFit="1" customWidth="1"/>
    <col min="8" max="8" width="12.28515625" bestFit="1" customWidth="1"/>
    <col min="9" max="9" width="11.28515625" bestFit="1" customWidth="1"/>
    <col min="10" max="10" width="10.28515625" bestFit="1" customWidth="1"/>
    <col min="11" max="11" width="14.28515625" bestFit="1" customWidth="1"/>
    <col min="12" max="12" width="13.85546875" bestFit="1" customWidth="1"/>
  </cols>
  <sheetData>
    <row r="1" spans="1:12" ht="15.75" thickBot="1" x14ac:dyDescent="0.3"/>
    <row r="2" spans="1:12" ht="15.75" thickBot="1" x14ac:dyDescent="0.3">
      <c r="B2" s="128" t="s">
        <v>0</v>
      </c>
      <c r="C2" s="129"/>
      <c r="D2" s="130"/>
      <c r="E2" s="7"/>
    </row>
    <row r="3" spans="1:12" ht="15.75" thickBot="1" x14ac:dyDescent="0.3">
      <c r="B3" s="2"/>
      <c r="C3" s="2"/>
      <c r="D3" s="2"/>
      <c r="E3" s="2"/>
    </row>
    <row r="4" spans="1:12" ht="15.75" thickBot="1" x14ac:dyDescent="0.3">
      <c r="B4" s="131" t="s">
        <v>1</v>
      </c>
      <c r="C4" s="131"/>
      <c r="D4" s="131"/>
      <c r="E4" s="3"/>
      <c r="G4" s="125" t="s">
        <v>10</v>
      </c>
      <c r="H4" s="125"/>
      <c r="I4" s="125"/>
      <c r="K4" s="126" t="s">
        <v>12</v>
      </c>
      <c r="L4" s="127"/>
    </row>
    <row r="5" spans="1:12" ht="15.75" thickBot="1" x14ac:dyDescent="0.3">
      <c r="B5" s="2"/>
      <c r="C5" s="2"/>
      <c r="D5" s="2"/>
      <c r="E5" s="2"/>
      <c r="K5" s="16"/>
      <c r="L5" s="16"/>
    </row>
    <row r="6" spans="1:12" x14ac:dyDescent="0.25">
      <c r="B6" s="72" t="s">
        <v>3</v>
      </c>
      <c r="C6" s="73" t="s">
        <v>8</v>
      </c>
      <c r="D6" s="74" t="s">
        <v>4</v>
      </c>
      <c r="E6" s="3"/>
      <c r="G6" s="62" t="s">
        <v>3</v>
      </c>
      <c r="H6" s="62" t="s">
        <v>8</v>
      </c>
      <c r="I6" s="62" t="s">
        <v>4</v>
      </c>
      <c r="K6" s="72" t="s">
        <v>11</v>
      </c>
      <c r="L6" s="74" t="s">
        <v>2</v>
      </c>
    </row>
    <row r="7" spans="1:12" x14ac:dyDescent="0.25">
      <c r="B7" s="75">
        <v>43731</v>
      </c>
      <c r="C7" s="64" t="s">
        <v>5</v>
      </c>
      <c r="D7" s="76">
        <v>3337.95</v>
      </c>
      <c r="E7" s="8"/>
      <c r="G7" s="63">
        <v>43731</v>
      </c>
      <c r="H7" s="64" t="s">
        <v>5</v>
      </c>
      <c r="I7" s="65">
        <v>2272.0500000000002</v>
      </c>
      <c r="K7" s="105" t="s">
        <v>13</v>
      </c>
      <c r="L7" s="106">
        <v>350</v>
      </c>
    </row>
    <row r="8" spans="1:12" x14ac:dyDescent="0.25">
      <c r="B8" s="77">
        <v>43836</v>
      </c>
      <c r="C8" s="67" t="s">
        <v>6</v>
      </c>
      <c r="D8" s="78">
        <v>3337.95</v>
      </c>
      <c r="E8" s="8"/>
      <c r="G8" s="66">
        <v>43836</v>
      </c>
      <c r="H8" s="67" t="s">
        <v>6</v>
      </c>
      <c r="I8" s="68">
        <v>2272.0500000000002</v>
      </c>
      <c r="K8" s="105" t="s">
        <v>14</v>
      </c>
      <c r="L8" s="106">
        <v>90</v>
      </c>
    </row>
    <row r="9" spans="1:12" ht="15.75" thickBot="1" x14ac:dyDescent="0.3">
      <c r="B9" s="79">
        <v>43941</v>
      </c>
      <c r="C9" s="80" t="s">
        <v>7</v>
      </c>
      <c r="D9" s="81">
        <v>3439.1</v>
      </c>
      <c r="E9" s="8"/>
      <c r="G9" s="69">
        <v>43941</v>
      </c>
      <c r="H9" s="70" t="s">
        <v>7</v>
      </c>
      <c r="I9" s="71">
        <v>2340.9</v>
      </c>
      <c r="K9" s="105" t="s">
        <v>15</v>
      </c>
      <c r="L9" s="107">
        <v>35</v>
      </c>
    </row>
    <row r="10" spans="1:12" x14ac:dyDescent="0.25">
      <c r="C10" s="1"/>
      <c r="E10" s="9"/>
      <c r="H10" s="1"/>
      <c r="K10" s="105" t="s">
        <v>16</v>
      </c>
      <c r="L10" s="108">
        <v>15.99</v>
      </c>
    </row>
    <row r="11" spans="1:12" x14ac:dyDescent="0.25">
      <c r="C11" s="1" t="s">
        <v>9</v>
      </c>
      <c r="D11" s="4">
        <v>10115</v>
      </c>
      <c r="E11" s="4"/>
      <c r="H11" s="1" t="s">
        <v>9</v>
      </c>
      <c r="I11" s="5">
        <v>6885</v>
      </c>
      <c r="K11" s="105" t="s">
        <v>17</v>
      </c>
      <c r="L11" s="107">
        <v>9350</v>
      </c>
    </row>
    <row r="12" spans="1:12" x14ac:dyDescent="0.25">
      <c r="K12" s="105"/>
      <c r="L12" s="93"/>
    </row>
    <row r="13" spans="1:12" ht="15.75" thickBot="1" x14ac:dyDescent="0.3">
      <c r="K13" s="109" t="s">
        <v>9</v>
      </c>
      <c r="L13" s="110">
        <f>SUM(L7:L11)</f>
        <v>9840.99</v>
      </c>
    </row>
    <row r="14" spans="1:12" x14ac:dyDescent="0.25">
      <c r="L14" s="6"/>
    </row>
    <row r="15" spans="1:12" x14ac:dyDescent="0.25">
      <c r="A15" s="9"/>
      <c r="B15" t="s">
        <v>18</v>
      </c>
      <c r="C15" t="s">
        <v>2</v>
      </c>
      <c r="F15" t="s">
        <v>19</v>
      </c>
      <c r="G15" t="s">
        <v>20</v>
      </c>
      <c r="H15" t="s">
        <v>95</v>
      </c>
    </row>
    <row r="16" spans="1:12" ht="15.75" thickBot="1" x14ac:dyDescent="0.3">
      <c r="A16" s="9"/>
      <c r="L16" t="s">
        <v>96</v>
      </c>
    </row>
    <row r="17" spans="1:14" ht="15" customHeight="1" x14ac:dyDescent="0.25">
      <c r="A17" s="14"/>
      <c r="B17" s="82">
        <v>43735</v>
      </c>
      <c r="C17" s="83">
        <v>3117</v>
      </c>
      <c r="F17" s="97">
        <f>I7+D7</f>
        <v>5610</v>
      </c>
      <c r="G17" s="98">
        <v>3117</v>
      </c>
      <c r="H17" s="99">
        <f>F17-G17</f>
        <v>2493</v>
      </c>
      <c r="I17" s="10"/>
      <c r="J17" s="10"/>
      <c r="L17" s="6">
        <f>SUM(L7:L10)</f>
        <v>490.99</v>
      </c>
    </row>
    <row r="18" spans="1:14" x14ac:dyDescent="0.25">
      <c r="A18" s="14"/>
      <c r="B18" s="84">
        <v>43857</v>
      </c>
      <c r="C18" s="85">
        <v>3117</v>
      </c>
      <c r="F18" s="100">
        <f>I8+D8</f>
        <v>5610</v>
      </c>
      <c r="G18" s="88">
        <v>3117</v>
      </c>
      <c r="H18" s="101">
        <f>F18-G18</f>
        <v>2493</v>
      </c>
      <c r="I18" s="10"/>
      <c r="J18" s="10"/>
    </row>
    <row r="19" spans="1:14" ht="15.75" thickBot="1" x14ac:dyDescent="0.3">
      <c r="A19" s="14"/>
      <c r="B19" s="86">
        <v>43948</v>
      </c>
      <c r="C19" s="87">
        <v>3116</v>
      </c>
      <c r="F19" s="102">
        <f>I9+D9</f>
        <v>5780</v>
      </c>
      <c r="G19" s="103">
        <v>3116</v>
      </c>
      <c r="H19" s="104">
        <f>F19-G19</f>
        <v>2664</v>
      </c>
      <c r="I19" s="10"/>
      <c r="J19" s="10"/>
    </row>
    <row r="20" spans="1:14" x14ac:dyDescent="0.25">
      <c r="A20" s="14"/>
      <c r="B20" s="12"/>
      <c r="C20" s="13"/>
      <c r="D20" s="13"/>
      <c r="E20" s="13"/>
      <c r="F20" s="13"/>
      <c r="J20" s="16" t="s">
        <v>78</v>
      </c>
      <c r="K20" s="16"/>
      <c r="L20" s="16"/>
      <c r="N20" s="6"/>
    </row>
    <row r="21" spans="1:14" ht="15" customHeight="1" thickBot="1" x14ac:dyDescent="0.3">
      <c r="A21" s="14"/>
      <c r="B21" s="12"/>
      <c r="C21" s="13"/>
      <c r="D21" s="9"/>
      <c r="E21" s="9"/>
      <c r="F21" s="9"/>
      <c r="G21" s="11"/>
      <c r="J21" s="16"/>
      <c r="K21" s="16"/>
      <c r="L21" s="16"/>
      <c r="N21" s="6"/>
    </row>
    <row r="22" spans="1:14" x14ac:dyDescent="0.25">
      <c r="A22" s="14"/>
      <c r="B22" s="12"/>
      <c r="C22" s="9"/>
      <c r="D22" s="9"/>
      <c r="E22" s="9"/>
      <c r="F22" s="9"/>
      <c r="J22" s="89"/>
      <c r="K22" s="90" t="s">
        <v>82</v>
      </c>
      <c r="L22" s="91" t="s">
        <v>79</v>
      </c>
      <c r="N22" s="6"/>
    </row>
    <row r="23" spans="1:14" x14ac:dyDescent="0.25">
      <c r="A23" s="14"/>
      <c r="C23" s="17" t="s">
        <v>23</v>
      </c>
      <c r="D23" s="17"/>
      <c r="E23" s="9"/>
      <c r="F23" s="9"/>
      <c r="J23" s="92"/>
      <c r="K23" s="15" t="s">
        <v>82</v>
      </c>
      <c r="L23" s="93" t="s">
        <v>80</v>
      </c>
    </row>
    <row r="24" spans="1:14" ht="15.75" thickBot="1" x14ac:dyDescent="0.3">
      <c r="A24" s="14"/>
      <c r="E24" s="9"/>
      <c r="G24" s="11"/>
      <c r="J24" s="94"/>
      <c r="K24" s="95" t="s">
        <v>82</v>
      </c>
      <c r="L24" s="96" t="s">
        <v>81</v>
      </c>
    </row>
    <row r="25" spans="1:14" ht="45" x14ac:dyDescent="0.25">
      <c r="A25" s="14"/>
      <c r="C25" s="19" t="s">
        <v>22</v>
      </c>
      <c r="D25" s="12" t="s">
        <v>21</v>
      </c>
      <c r="E25" s="18" t="s">
        <v>84</v>
      </c>
      <c r="F25" s="20" t="s">
        <v>85</v>
      </c>
    </row>
    <row r="26" spans="1:14" ht="15.75" thickBot="1" x14ac:dyDescent="0.3">
      <c r="A26" s="14"/>
      <c r="D26" s="9"/>
      <c r="E26" s="9"/>
      <c r="I26" t="s">
        <v>90</v>
      </c>
      <c r="J26" t="s">
        <v>91</v>
      </c>
      <c r="K26" s="21" t="s">
        <v>92</v>
      </c>
    </row>
    <row r="27" spans="1:14" x14ac:dyDescent="0.25">
      <c r="A27" s="14"/>
      <c r="B27" s="121" t="s">
        <v>83</v>
      </c>
      <c r="C27" s="36" t="s">
        <v>24</v>
      </c>
      <c r="D27" s="37">
        <v>43731</v>
      </c>
      <c r="E27" s="38">
        <v>376.7</v>
      </c>
      <c r="F27" s="38">
        <f>K27/15</f>
        <v>35.269333333333392</v>
      </c>
      <c r="G27" s="27" t="s">
        <v>87</v>
      </c>
      <c r="H27" s="39">
        <v>3117</v>
      </c>
      <c r="I27" s="114">
        <f>SUM(H27:H41)</f>
        <v>5080.9599999999991</v>
      </c>
      <c r="J27" s="114">
        <v>5610</v>
      </c>
      <c r="K27" s="111">
        <f>J27-I27</f>
        <v>529.04000000000087</v>
      </c>
    </row>
    <row r="28" spans="1:14" x14ac:dyDescent="0.25">
      <c r="A28" s="14"/>
      <c r="B28" s="122"/>
      <c r="C28" s="40" t="s">
        <v>25</v>
      </c>
      <c r="D28" s="41">
        <v>43738</v>
      </c>
      <c r="E28" s="42">
        <v>376.7</v>
      </c>
      <c r="F28" s="42">
        <f>K27/15</f>
        <v>35.269333333333392</v>
      </c>
      <c r="G28" s="53" t="s">
        <v>86</v>
      </c>
      <c r="H28" s="54">
        <f>L17</f>
        <v>490.99</v>
      </c>
      <c r="I28" s="119"/>
      <c r="J28" s="115"/>
      <c r="K28" s="112"/>
      <c r="M28" s="6"/>
      <c r="N28" s="6"/>
    </row>
    <row r="29" spans="1:14" x14ac:dyDescent="0.25">
      <c r="A29" s="14"/>
      <c r="B29" s="122"/>
      <c r="C29" s="40" t="s">
        <v>26</v>
      </c>
      <c r="D29" s="41">
        <v>43745</v>
      </c>
      <c r="E29" s="42">
        <v>376.7</v>
      </c>
      <c r="F29" s="42">
        <f>K27/15</f>
        <v>35.269333333333392</v>
      </c>
      <c r="G29" s="53"/>
      <c r="H29" s="53"/>
      <c r="I29" s="119"/>
      <c r="J29" s="115"/>
      <c r="K29" s="112"/>
      <c r="M29" s="10"/>
      <c r="N29" s="10"/>
    </row>
    <row r="30" spans="1:14" x14ac:dyDescent="0.25">
      <c r="B30" s="122"/>
      <c r="C30" s="40" t="s">
        <v>27</v>
      </c>
      <c r="D30" s="41">
        <v>43752</v>
      </c>
      <c r="E30" s="42">
        <v>376.7</v>
      </c>
      <c r="F30" s="42">
        <f>K27/15</f>
        <v>35.269333333333392</v>
      </c>
      <c r="G30" s="53"/>
      <c r="H30" s="53"/>
      <c r="I30" s="119"/>
      <c r="J30" s="115"/>
      <c r="K30" s="112"/>
      <c r="M30" s="10"/>
      <c r="N30" s="10"/>
    </row>
    <row r="31" spans="1:14" x14ac:dyDescent="0.25">
      <c r="B31" s="122"/>
      <c r="C31" s="40" t="s">
        <v>28</v>
      </c>
      <c r="D31" s="41">
        <v>43759</v>
      </c>
      <c r="E31" s="42">
        <v>376.7</v>
      </c>
      <c r="F31" s="42">
        <f>K27/15</f>
        <v>35.269333333333392</v>
      </c>
      <c r="G31" s="53"/>
      <c r="H31" s="53"/>
      <c r="I31" s="119"/>
      <c r="J31" s="115"/>
      <c r="K31" s="112"/>
    </row>
    <row r="32" spans="1:14" x14ac:dyDescent="0.25">
      <c r="B32" s="122"/>
      <c r="C32" s="40" t="s">
        <v>29</v>
      </c>
      <c r="D32" s="41">
        <v>43766</v>
      </c>
      <c r="E32" s="42">
        <v>376.7</v>
      </c>
      <c r="F32" s="42">
        <f>K27/15</f>
        <v>35.269333333333392</v>
      </c>
      <c r="G32" s="53" t="s">
        <v>86</v>
      </c>
      <c r="H32" s="54">
        <f>L17</f>
        <v>490.99</v>
      </c>
      <c r="I32" s="119"/>
      <c r="J32" s="115"/>
      <c r="K32" s="112"/>
    </row>
    <row r="33" spans="2:14" x14ac:dyDescent="0.25">
      <c r="B33" s="122"/>
      <c r="C33" s="40" t="s">
        <v>30</v>
      </c>
      <c r="D33" s="41">
        <v>43773</v>
      </c>
      <c r="E33" s="42">
        <v>376.7</v>
      </c>
      <c r="F33" s="42">
        <f>K27/15</f>
        <v>35.269333333333392</v>
      </c>
      <c r="G33" s="53"/>
      <c r="H33" s="53"/>
      <c r="I33" s="119"/>
      <c r="J33" s="115"/>
      <c r="K33" s="112"/>
    </row>
    <row r="34" spans="2:14" x14ac:dyDescent="0.25">
      <c r="B34" s="122"/>
      <c r="C34" s="40" t="s">
        <v>31</v>
      </c>
      <c r="D34" s="41">
        <v>43780</v>
      </c>
      <c r="E34" s="42">
        <v>376.7</v>
      </c>
      <c r="F34" s="42">
        <f>K27/15</f>
        <v>35.269333333333392</v>
      </c>
      <c r="G34" s="53"/>
      <c r="H34" s="53"/>
      <c r="I34" s="119"/>
      <c r="J34" s="115"/>
      <c r="K34" s="112"/>
      <c r="L34" s="10"/>
      <c r="M34" s="6"/>
      <c r="N34" s="6"/>
    </row>
    <row r="35" spans="2:14" x14ac:dyDescent="0.25">
      <c r="B35" s="122"/>
      <c r="C35" s="40" t="s">
        <v>32</v>
      </c>
      <c r="D35" s="41">
        <v>43787</v>
      </c>
      <c r="E35" s="42">
        <v>376.7</v>
      </c>
      <c r="F35" s="42">
        <f>K27/15</f>
        <v>35.269333333333392</v>
      </c>
      <c r="G35" s="53"/>
      <c r="H35" s="53"/>
      <c r="I35" s="119"/>
      <c r="J35" s="115"/>
      <c r="K35" s="112"/>
    </row>
    <row r="36" spans="2:14" x14ac:dyDescent="0.25">
      <c r="B36" s="122"/>
      <c r="C36" s="40" t="s">
        <v>33</v>
      </c>
      <c r="D36" s="41">
        <v>43794</v>
      </c>
      <c r="E36" s="42">
        <v>376.7</v>
      </c>
      <c r="F36" s="42">
        <f>K27/15</f>
        <v>35.269333333333392</v>
      </c>
      <c r="G36" s="53"/>
      <c r="H36" s="53"/>
      <c r="I36" s="119"/>
      <c r="J36" s="115"/>
      <c r="K36" s="112"/>
    </row>
    <row r="37" spans="2:14" x14ac:dyDescent="0.25">
      <c r="B37" s="122"/>
      <c r="C37" s="40" t="s">
        <v>34</v>
      </c>
      <c r="D37" s="41">
        <v>43801</v>
      </c>
      <c r="E37" s="42">
        <v>376.7</v>
      </c>
      <c r="F37" s="42">
        <f>K27/15</f>
        <v>35.269333333333392</v>
      </c>
      <c r="G37" s="53" t="s">
        <v>86</v>
      </c>
      <c r="H37" s="54">
        <f>L17</f>
        <v>490.99</v>
      </c>
      <c r="I37" s="119"/>
      <c r="J37" s="115"/>
      <c r="K37" s="112"/>
    </row>
    <row r="38" spans="2:14" x14ac:dyDescent="0.25">
      <c r="B38" s="122"/>
      <c r="C38" s="40" t="s">
        <v>35</v>
      </c>
      <c r="D38" s="41">
        <v>43808</v>
      </c>
      <c r="E38" s="42">
        <v>376.7</v>
      </c>
      <c r="F38" s="42">
        <f>K27/15</f>
        <v>35.269333333333392</v>
      </c>
      <c r="G38" s="53"/>
      <c r="H38" s="53"/>
      <c r="I38" s="119"/>
      <c r="J38" s="115"/>
      <c r="K38" s="112"/>
    </row>
    <row r="39" spans="2:14" x14ac:dyDescent="0.25">
      <c r="B39" s="122"/>
      <c r="C39" s="40" t="s">
        <v>36</v>
      </c>
      <c r="D39" s="41">
        <v>43815</v>
      </c>
      <c r="E39" s="42">
        <v>376.7</v>
      </c>
      <c r="F39" s="42">
        <f>K27/15</f>
        <v>35.269333333333392</v>
      </c>
      <c r="G39" s="53"/>
      <c r="H39" s="53"/>
      <c r="I39" s="119"/>
      <c r="J39" s="115"/>
      <c r="K39" s="112"/>
    </row>
    <row r="40" spans="2:14" x14ac:dyDescent="0.25">
      <c r="B40" s="122"/>
      <c r="C40" s="40" t="s">
        <v>37</v>
      </c>
      <c r="D40" s="41">
        <v>43822</v>
      </c>
      <c r="E40" s="42">
        <v>376.7</v>
      </c>
      <c r="F40" s="42">
        <f>K27/15</f>
        <v>35.269333333333392</v>
      </c>
      <c r="G40" s="53"/>
      <c r="H40" s="53"/>
      <c r="I40" s="119"/>
      <c r="J40" s="115"/>
      <c r="K40" s="112"/>
    </row>
    <row r="41" spans="2:14" ht="15.75" thickBot="1" x14ac:dyDescent="0.3">
      <c r="B41" s="123"/>
      <c r="C41" s="43" t="s">
        <v>38</v>
      </c>
      <c r="D41" s="44">
        <v>43829</v>
      </c>
      <c r="E41" s="45">
        <v>376.7</v>
      </c>
      <c r="F41" s="45">
        <f>K27/15</f>
        <v>35.269333333333392</v>
      </c>
      <c r="G41" s="55" t="s">
        <v>86</v>
      </c>
      <c r="H41" s="56">
        <f>L17</f>
        <v>490.99</v>
      </c>
      <c r="I41" s="120"/>
      <c r="J41" s="116"/>
      <c r="K41" s="113"/>
    </row>
    <row r="42" spans="2:14" ht="15" customHeight="1" x14ac:dyDescent="0.25">
      <c r="B42" s="121" t="s">
        <v>93</v>
      </c>
      <c r="C42" s="24" t="s">
        <v>39</v>
      </c>
      <c r="D42" s="25">
        <v>43836</v>
      </c>
      <c r="E42" s="26">
        <f>J42/15</f>
        <v>374</v>
      </c>
      <c r="F42" s="26">
        <f>K42/15</f>
        <v>68.002000000000038</v>
      </c>
      <c r="G42" s="27"/>
      <c r="H42" s="27"/>
      <c r="I42" s="124">
        <f>SUM(H42:H57)</f>
        <v>4589.9699999999993</v>
      </c>
      <c r="J42" s="114">
        <v>5610</v>
      </c>
      <c r="K42" s="111">
        <f>J42-I42</f>
        <v>1020.0300000000007</v>
      </c>
    </row>
    <row r="43" spans="2:14" x14ac:dyDescent="0.25">
      <c r="B43" s="122"/>
      <c r="C43" s="28" t="s">
        <v>40</v>
      </c>
      <c r="D43" s="29">
        <v>43843</v>
      </c>
      <c r="E43" s="30">
        <f>J42/15</f>
        <v>374</v>
      </c>
      <c r="F43" s="30">
        <f>K42/15</f>
        <v>68.002000000000038</v>
      </c>
      <c r="G43" s="16"/>
      <c r="H43" s="16"/>
      <c r="I43" s="119"/>
      <c r="J43" s="115"/>
      <c r="K43" s="117"/>
    </row>
    <row r="44" spans="2:14" x14ac:dyDescent="0.25">
      <c r="B44" s="122"/>
      <c r="C44" s="28" t="s">
        <v>41</v>
      </c>
      <c r="D44" s="29">
        <v>43850</v>
      </c>
      <c r="E44" s="30">
        <f>J42/15</f>
        <v>374</v>
      </c>
      <c r="F44" s="30">
        <f>K42/15</f>
        <v>68.002000000000038</v>
      </c>
      <c r="G44" s="16"/>
      <c r="H44" s="16"/>
      <c r="I44" s="119"/>
      <c r="J44" s="115"/>
      <c r="K44" s="117"/>
    </row>
    <row r="45" spans="2:14" x14ac:dyDescent="0.25">
      <c r="B45" s="122"/>
      <c r="C45" s="28" t="s">
        <v>42</v>
      </c>
      <c r="D45" s="29">
        <v>43857</v>
      </c>
      <c r="E45" s="30">
        <f>J42/15</f>
        <v>374</v>
      </c>
      <c r="F45" s="30">
        <f>K42/15</f>
        <v>68.002000000000038</v>
      </c>
      <c r="G45" s="16" t="s">
        <v>88</v>
      </c>
      <c r="H45" s="31">
        <v>3117</v>
      </c>
      <c r="I45" s="119"/>
      <c r="J45" s="115"/>
      <c r="K45" s="117"/>
    </row>
    <row r="46" spans="2:14" x14ac:dyDescent="0.25">
      <c r="B46" s="122"/>
      <c r="C46" s="28" t="s">
        <v>43</v>
      </c>
      <c r="D46" s="29">
        <v>43864</v>
      </c>
      <c r="E46" s="30">
        <f>J42/15</f>
        <v>374</v>
      </c>
      <c r="F46" s="30">
        <f>K42/15</f>
        <v>68.002000000000038</v>
      </c>
      <c r="G46" s="53" t="s">
        <v>86</v>
      </c>
      <c r="H46" s="54">
        <f>L17</f>
        <v>490.99</v>
      </c>
      <c r="I46" s="119"/>
      <c r="J46" s="115"/>
      <c r="K46" s="117"/>
    </row>
    <row r="47" spans="2:14" x14ac:dyDescent="0.25">
      <c r="B47" s="122"/>
      <c r="C47" s="28" t="s">
        <v>44</v>
      </c>
      <c r="D47" s="29">
        <v>43871</v>
      </c>
      <c r="E47" s="30">
        <f>J42/15</f>
        <v>374</v>
      </c>
      <c r="F47" s="30">
        <f>K42/15</f>
        <v>68.002000000000038</v>
      </c>
      <c r="G47" s="53"/>
      <c r="H47" s="53"/>
      <c r="I47" s="119"/>
      <c r="J47" s="115"/>
      <c r="K47" s="117"/>
    </row>
    <row r="48" spans="2:14" x14ac:dyDescent="0.25">
      <c r="B48" s="122"/>
      <c r="C48" s="28" t="s">
        <v>45</v>
      </c>
      <c r="D48" s="29">
        <v>43878</v>
      </c>
      <c r="E48" s="30">
        <f>J42/15</f>
        <v>374</v>
      </c>
      <c r="F48" s="30">
        <f>K42/15</f>
        <v>68.002000000000038</v>
      </c>
      <c r="G48" s="53"/>
      <c r="H48" s="53"/>
      <c r="I48" s="119"/>
      <c r="J48" s="115"/>
      <c r="K48" s="117"/>
    </row>
    <row r="49" spans="2:11" x14ac:dyDescent="0.25">
      <c r="B49" s="122"/>
      <c r="C49" s="28" t="s">
        <v>46</v>
      </c>
      <c r="D49" s="29">
        <v>43885</v>
      </c>
      <c r="E49" s="30">
        <f>J42/15</f>
        <v>374</v>
      </c>
      <c r="F49" s="30">
        <f>K42/15</f>
        <v>68.002000000000038</v>
      </c>
      <c r="G49" s="53"/>
      <c r="H49" s="53"/>
      <c r="I49" s="119"/>
      <c r="J49" s="115"/>
      <c r="K49" s="117"/>
    </row>
    <row r="50" spans="2:11" x14ac:dyDescent="0.25">
      <c r="B50" s="122"/>
      <c r="C50" s="28" t="s">
        <v>47</v>
      </c>
      <c r="D50" s="29">
        <v>43892</v>
      </c>
      <c r="E50" s="30">
        <f>J42/15</f>
        <v>374</v>
      </c>
      <c r="F50" s="30">
        <f>K42/15</f>
        <v>68.002000000000038</v>
      </c>
      <c r="G50" s="53" t="s">
        <v>86</v>
      </c>
      <c r="H50" s="54">
        <f>L17</f>
        <v>490.99</v>
      </c>
      <c r="I50" s="119"/>
      <c r="J50" s="115"/>
      <c r="K50" s="117"/>
    </row>
    <row r="51" spans="2:11" x14ac:dyDescent="0.25">
      <c r="B51" s="122"/>
      <c r="C51" s="28" t="s">
        <v>48</v>
      </c>
      <c r="D51" s="29">
        <v>43899</v>
      </c>
      <c r="E51" s="30">
        <f>J42/15</f>
        <v>374</v>
      </c>
      <c r="F51" s="30">
        <f>K42/15</f>
        <v>68.002000000000038</v>
      </c>
      <c r="G51" s="53"/>
      <c r="H51" s="53"/>
      <c r="I51" s="119"/>
      <c r="J51" s="115"/>
      <c r="K51" s="117"/>
    </row>
    <row r="52" spans="2:11" x14ac:dyDescent="0.25">
      <c r="B52" s="122"/>
      <c r="C52" s="28" t="s">
        <v>49</v>
      </c>
      <c r="D52" s="29">
        <v>43906</v>
      </c>
      <c r="E52" s="30">
        <f>J42/15</f>
        <v>374</v>
      </c>
      <c r="F52" s="30">
        <f>K42/15</f>
        <v>68.002000000000038</v>
      </c>
      <c r="G52" s="53"/>
      <c r="H52" s="53"/>
      <c r="I52" s="119"/>
      <c r="J52" s="115"/>
      <c r="K52" s="117"/>
    </row>
    <row r="53" spans="2:11" x14ac:dyDescent="0.25">
      <c r="B53" s="122"/>
      <c r="C53" s="28" t="s">
        <v>50</v>
      </c>
      <c r="D53" s="29">
        <v>43913</v>
      </c>
      <c r="E53" s="30">
        <f>J42/15</f>
        <v>374</v>
      </c>
      <c r="F53" s="30">
        <f>K42/15</f>
        <v>68.002000000000038</v>
      </c>
      <c r="G53" s="53"/>
      <c r="H53" s="53"/>
      <c r="I53" s="119"/>
      <c r="J53" s="115"/>
      <c r="K53" s="117"/>
    </row>
    <row r="54" spans="2:11" x14ac:dyDescent="0.25">
      <c r="B54" s="122"/>
      <c r="C54" s="28" t="s">
        <v>51</v>
      </c>
      <c r="D54" s="29">
        <v>43920</v>
      </c>
      <c r="E54" s="30">
        <f>J42/15</f>
        <v>374</v>
      </c>
      <c r="F54" s="30">
        <f>K42/15</f>
        <v>68.002000000000038</v>
      </c>
      <c r="G54" s="53" t="s">
        <v>86</v>
      </c>
      <c r="H54" s="54">
        <f>L17</f>
        <v>490.99</v>
      </c>
      <c r="I54" s="119"/>
      <c r="J54" s="115"/>
      <c r="K54" s="117"/>
    </row>
    <row r="55" spans="2:11" x14ac:dyDescent="0.25">
      <c r="B55" s="122"/>
      <c r="C55" s="28" t="s">
        <v>52</v>
      </c>
      <c r="D55" s="29">
        <v>43927</v>
      </c>
      <c r="E55" s="30">
        <f>J42/15</f>
        <v>374</v>
      </c>
      <c r="F55" s="30">
        <f>K42/15</f>
        <v>68.002000000000038</v>
      </c>
      <c r="G55" s="53"/>
      <c r="H55" s="53"/>
      <c r="I55" s="119"/>
      <c r="J55" s="115"/>
      <c r="K55" s="117"/>
    </row>
    <row r="56" spans="2:11" x14ac:dyDescent="0.25">
      <c r="B56" s="122"/>
      <c r="C56" s="28" t="s">
        <v>53</v>
      </c>
      <c r="D56" s="29">
        <v>43934</v>
      </c>
      <c r="E56" s="30">
        <f>J42/15</f>
        <v>374</v>
      </c>
      <c r="F56" s="30">
        <f>K42/15</f>
        <v>68.002000000000038</v>
      </c>
      <c r="G56" s="53"/>
      <c r="H56" s="53"/>
      <c r="I56" s="119"/>
      <c r="J56" s="115"/>
      <c r="K56" s="117"/>
    </row>
    <row r="57" spans="2:11" ht="15" customHeight="1" thickBot="1" x14ac:dyDescent="0.3">
      <c r="B57" s="123"/>
      <c r="C57" s="32" t="s">
        <v>54</v>
      </c>
      <c r="D57" s="33">
        <v>43941</v>
      </c>
      <c r="E57" s="34">
        <f>J42/15</f>
        <v>374</v>
      </c>
      <c r="F57" s="34">
        <f>K42/15</f>
        <v>68.002000000000038</v>
      </c>
      <c r="G57" s="35"/>
      <c r="H57" s="35"/>
      <c r="I57" s="120"/>
      <c r="J57" s="116"/>
      <c r="K57" s="118"/>
    </row>
    <row r="58" spans="2:11" x14ac:dyDescent="0.25">
      <c r="B58" s="121" t="s">
        <v>94</v>
      </c>
      <c r="C58" s="46" t="s">
        <v>55</v>
      </c>
      <c r="D58" s="47">
        <v>43948</v>
      </c>
      <c r="E58" s="26">
        <f>J58/22</f>
        <v>262.72727272727275</v>
      </c>
      <c r="F58" s="26">
        <f>K58/22</f>
        <v>9.5022727272727767</v>
      </c>
      <c r="G58" s="27" t="s">
        <v>89</v>
      </c>
      <c r="H58" s="48">
        <v>3116</v>
      </c>
      <c r="I58" s="124">
        <f>SUM(H57:H80)</f>
        <v>5570.9499999999989</v>
      </c>
      <c r="J58" s="114">
        <v>5780</v>
      </c>
      <c r="K58" s="111">
        <f>J58-I58</f>
        <v>209.05000000000109</v>
      </c>
    </row>
    <row r="59" spans="2:11" x14ac:dyDescent="0.25">
      <c r="B59" s="122"/>
      <c r="C59" s="49" t="s">
        <v>56</v>
      </c>
      <c r="D59" s="50">
        <v>43955</v>
      </c>
      <c r="E59" s="30">
        <f>J58/22</f>
        <v>262.72727272727275</v>
      </c>
      <c r="F59" s="30">
        <f>K58/22</f>
        <v>9.5022727272727767</v>
      </c>
      <c r="G59" s="53" t="s">
        <v>86</v>
      </c>
      <c r="H59" s="54">
        <f>L17</f>
        <v>490.99</v>
      </c>
      <c r="I59" s="119"/>
      <c r="J59" s="115"/>
      <c r="K59" s="117"/>
    </row>
    <row r="60" spans="2:11" x14ac:dyDescent="0.25">
      <c r="B60" s="122"/>
      <c r="C60" s="49" t="s">
        <v>57</v>
      </c>
      <c r="D60" s="50">
        <v>43962</v>
      </c>
      <c r="E60" s="30">
        <f>J58/22</f>
        <v>262.72727272727275</v>
      </c>
      <c r="F60" s="30">
        <f>K58/22</f>
        <v>9.5022727272727767</v>
      </c>
      <c r="G60" s="53"/>
      <c r="H60" s="53"/>
      <c r="I60" s="119"/>
      <c r="J60" s="115"/>
      <c r="K60" s="117"/>
    </row>
    <row r="61" spans="2:11" x14ac:dyDescent="0.25">
      <c r="B61" s="122"/>
      <c r="C61" s="49" t="s">
        <v>58</v>
      </c>
      <c r="D61" s="50">
        <v>43969</v>
      </c>
      <c r="E61" s="30">
        <f>J58/22</f>
        <v>262.72727272727275</v>
      </c>
      <c r="F61" s="30">
        <f>K58/22</f>
        <v>9.5022727272727767</v>
      </c>
      <c r="G61" s="53"/>
      <c r="H61" s="53"/>
      <c r="I61" s="119"/>
      <c r="J61" s="115"/>
      <c r="K61" s="117"/>
    </row>
    <row r="62" spans="2:11" x14ac:dyDescent="0.25">
      <c r="B62" s="122"/>
      <c r="C62" s="49" t="s">
        <v>59</v>
      </c>
      <c r="D62" s="50">
        <v>43976</v>
      </c>
      <c r="E62" s="30">
        <f>J58/22</f>
        <v>262.72727272727275</v>
      </c>
      <c r="F62" s="30">
        <f>K58/22</f>
        <v>9.5022727272727767</v>
      </c>
      <c r="G62" s="53"/>
      <c r="H62" s="53"/>
      <c r="I62" s="119"/>
      <c r="J62" s="115"/>
      <c r="K62" s="117"/>
    </row>
    <row r="63" spans="2:11" x14ac:dyDescent="0.25">
      <c r="B63" s="122"/>
      <c r="C63" s="49" t="s">
        <v>60</v>
      </c>
      <c r="D63" s="50">
        <v>43983</v>
      </c>
      <c r="E63" s="30">
        <f>J58/22</f>
        <v>262.72727272727275</v>
      </c>
      <c r="F63" s="30">
        <f>K58/22</f>
        <v>9.5022727272727767</v>
      </c>
      <c r="G63" s="53" t="s">
        <v>86</v>
      </c>
      <c r="H63" s="54">
        <f>L17</f>
        <v>490.99</v>
      </c>
      <c r="I63" s="119"/>
      <c r="J63" s="115"/>
      <c r="K63" s="117"/>
    </row>
    <row r="64" spans="2:11" x14ac:dyDescent="0.25">
      <c r="B64" s="122"/>
      <c r="C64" s="49" t="s">
        <v>61</v>
      </c>
      <c r="D64" s="50">
        <v>43990</v>
      </c>
      <c r="E64" s="30">
        <f>J58/22</f>
        <v>262.72727272727275</v>
      </c>
      <c r="F64" s="30">
        <f>K58/22</f>
        <v>9.5022727272727767</v>
      </c>
      <c r="G64" s="53"/>
      <c r="H64" s="53"/>
      <c r="I64" s="119"/>
      <c r="J64" s="115"/>
      <c r="K64" s="117"/>
    </row>
    <row r="65" spans="2:11" x14ac:dyDescent="0.25">
      <c r="B65" s="122"/>
      <c r="C65" s="49" t="s">
        <v>62</v>
      </c>
      <c r="D65" s="50">
        <v>43997</v>
      </c>
      <c r="E65" s="30">
        <f>J58/22</f>
        <v>262.72727272727275</v>
      </c>
      <c r="F65" s="30">
        <f>K58/22</f>
        <v>9.5022727272727767</v>
      </c>
      <c r="G65" s="53"/>
      <c r="H65" s="53"/>
      <c r="I65" s="119"/>
      <c r="J65" s="115"/>
      <c r="K65" s="117"/>
    </row>
    <row r="66" spans="2:11" x14ac:dyDescent="0.25">
      <c r="B66" s="122"/>
      <c r="C66" s="49" t="s">
        <v>63</v>
      </c>
      <c r="D66" s="50">
        <v>44004</v>
      </c>
      <c r="E66" s="30">
        <f>J58/22</f>
        <v>262.72727272727275</v>
      </c>
      <c r="F66" s="30">
        <f>K58/22</f>
        <v>9.5022727272727767</v>
      </c>
      <c r="G66" s="53"/>
      <c r="H66" s="53"/>
      <c r="I66" s="119"/>
      <c r="J66" s="115"/>
      <c r="K66" s="117"/>
    </row>
    <row r="67" spans="2:11" x14ac:dyDescent="0.25">
      <c r="B67" s="122"/>
      <c r="C67" s="49" t="s">
        <v>64</v>
      </c>
      <c r="D67" s="50">
        <v>44011</v>
      </c>
      <c r="E67" s="30">
        <f>J58/22</f>
        <v>262.72727272727275</v>
      </c>
      <c r="F67" s="30">
        <f>K58/22</f>
        <v>9.5022727272727767</v>
      </c>
      <c r="G67" s="53" t="s">
        <v>86</v>
      </c>
      <c r="H67" s="54">
        <f>L17</f>
        <v>490.99</v>
      </c>
      <c r="I67" s="119"/>
      <c r="J67" s="115"/>
      <c r="K67" s="117"/>
    </row>
    <row r="68" spans="2:11" x14ac:dyDescent="0.25">
      <c r="B68" s="122"/>
      <c r="C68" s="49" t="s">
        <v>65</v>
      </c>
      <c r="D68" s="50">
        <v>44018</v>
      </c>
      <c r="E68" s="30">
        <f>J58/22</f>
        <v>262.72727272727275</v>
      </c>
      <c r="F68" s="30">
        <f>K58/22</f>
        <v>9.5022727272727767</v>
      </c>
      <c r="G68" s="53"/>
      <c r="H68" s="53"/>
      <c r="I68" s="119"/>
      <c r="J68" s="115"/>
      <c r="K68" s="117"/>
    </row>
    <row r="69" spans="2:11" x14ac:dyDescent="0.25">
      <c r="B69" s="122"/>
      <c r="C69" s="49" t="s">
        <v>66</v>
      </c>
      <c r="D69" s="50">
        <v>44025</v>
      </c>
      <c r="E69" s="30">
        <f>J58/22</f>
        <v>262.72727272727275</v>
      </c>
      <c r="F69" s="30">
        <f>K58/22</f>
        <v>9.5022727272727767</v>
      </c>
      <c r="G69" s="53"/>
      <c r="H69" s="53"/>
      <c r="I69" s="119"/>
      <c r="J69" s="115"/>
      <c r="K69" s="117"/>
    </row>
    <row r="70" spans="2:11" x14ac:dyDescent="0.25">
      <c r="B70" s="122"/>
      <c r="C70" s="49" t="s">
        <v>67</v>
      </c>
      <c r="D70" s="50">
        <v>44032</v>
      </c>
      <c r="E70" s="30">
        <f>J58/22</f>
        <v>262.72727272727275</v>
      </c>
      <c r="F70" s="30">
        <f>K58/22</f>
        <v>9.5022727272727767</v>
      </c>
      <c r="G70" s="53"/>
      <c r="H70" s="53"/>
      <c r="I70" s="119"/>
      <c r="J70" s="115"/>
      <c r="K70" s="117"/>
    </row>
    <row r="71" spans="2:11" x14ac:dyDescent="0.25">
      <c r="B71" s="122"/>
      <c r="C71" s="49" t="s">
        <v>68</v>
      </c>
      <c r="D71" s="50">
        <v>44039</v>
      </c>
      <c r="E71" s="30">
        <f>J58/22</f>
        <v>262.72727272727275</v>
      </c>
      <c r="F71" s="30">
        <f>K58/22</f>
        <v>9.5022727272727767</v>
      </c>
      <c r="G71" s="53"/>
      <c r="H71" s="53"/>
      <c r="I71" s="119"/>
      <c r="J71" s="115"/>
      <c r="K71" s="117"/>
    </row>
    <row r="72" spans="2:11" x14ac:dyDescent="0.25">
      <c r="B72" s="122"/>
      <c r="C72" s="49" t="s">
        <v>69</v>
      </c>
      <c r="D72" s="50">
        <v>44046</v>
      </c>
      <c r="E72" s="30">
        <f>J58/22</f>
        <v>262.72727272727275</v>
      </c>
      <c r="F72" s="30">
        <f>K58/22</f>
        <v>9.5022727272727767</v>
      </c>
      <c r="G72" s="53" t="s">
        <v>86</v>
      </c>
      <c r="H72" s="54">
        <f>L17</f>
        <v>490.99</v>
      </c>
      <c r="I72" s="119"/>
      <c r="J72" s="115"/>
      <c r="K72" s="117"/>
    </row>
    <row r="73" spans="2:11" x14ac:dyDescent="0.25">
      <c r="B73" s="122"/>
      <c r="C73" s="49" t="s">
        <v>70</v>
      </c>
      <c r="D73" s="50">
        <v>44053</v>
      </c>
      <c r="E73" s="30">
        <f>J58/22</f>
        <v>262.72727272727275</v>
      </c>
      <c r="F73" s="30">
        <f>K58/22</f>
        <v>9.5022727272727767</v>
      </c>
      <c r="G73" s="53"/>
      <c r="H73" s="53"/>
      <c r="I73" s="119"/>
      <c r="J73" s="115"/>
      <c r="K73" s="117"/>
    </row>
    <row r="74" spans="2:11" x14ac:dyDescent="0.25">
      <c r="B74" s="122"/>
      <c r="C74" s="49" t="s">
        <v>71</v>
      </c>
      <c r="D74" s="50">
        <v>44060</v>
      </c>
      <c r="E74" s="30">
        <f>J58/22</f>
        <v>262.72727272727275</v>
      </c>
      <c r="F74" s="30">
        <f>K58/22</f>
        <v>9.5022727272727767</v>
      </c>
      <c r="G74" s="53"/>
      <c r="H74" s="53"/>
      <c r="I74" s="119"/>
      <c r="J74" s="115"/>
      <c r="K74" s="117"/>
    </row>
    <row r="75" spans="2:11" x14ac:dyDescent="0.25">
      <c r="B75" s="122"/>
      <c r="C75" s="49" t="s">
        <v>72</v>
      </c>
      <c r="D75" s="50">
        <v>44067</v>
      </c>
      <c r="E75" s="30">
        <f>J58/22</f>
        <v>262.72727272727275</v>
      </c>
      <c r="F75" s="30">
        <f>K58/22</f>
        <v>9.5022727272727767</v>
      </c>
      <c r="G75" s="53"/>
      <c r="H75" s="53"/>
      <c r="I75" s="119"/>
      <c r="J75" s="115"/>
      <c r="K75" s="117"/>
    </row>
    <row r="76" spans="2:11" x14ac:dyDescent="0.25">
      <c r="B76" s="122"/>
      <c r="C76" s="49" t="s">
        <v>73</v>
      </c>
      <c r="D76" s="50">
        <v>44074</v>
      </c>
      <c r="E76" s="30">
        <f>J58/22</f>
        <v>262.72727272727275</v>
      </c>
      <c r="F76" s="30">
        <f>K58/22</f>
        <v>9.5022727272727767</v>
      </c>
      <c r="G76" s="53" t="s">
        <v>86</v>
      </c>
      <c r="H76" s="54">
        <f>L17</f>
        <v>490.99</v>
      </c>
      <c r="I76" s="119"/>
      <c r="J76" s="115"/>
      <c r="K76" s="117"/>
    </row>
    <row r="77" spans="2:11" x14ac:dyDescent="0.25">
      <c r="B77" s="122"/>
      <c r="C77" s="49" t="s">
        <v>74</v>
      </c>
      <c r="D77" s="50">
        <v>44081</v>
      </c>
      <c r="E77" s="30">
        <f>J58/22</f>
        <v>262.72727272727275</v>
      </c>
      <c r="F77" s="30">
        <f>K58/22</f>
        <v>9.5022727272727767</v>
      </c>
      <c r="G77" s="53"/>
      <c r="H77" s="53"/>
      <c r="I77" s="119"/>
      <c r="J77" s="115"/>
      <c r="K77" s="117"/>
    </row>
    <row r="78" spans="2:11" x14ac:dyDescent="0.25">
      <c r="B78" s="122"/>
      <c r="C78" s="49" t="s">
        <v>75</v>
      </c>
      <c r="D78" s="50">
        <v>44088</v>
      </c>
      <c r="E78" s="30">
        <f>J58/22</f>
        <v>262.72727272727275</v>
      </c>
      <c r="F78" s="30">
        <f>K58/22</f>
        <v>9.5022727272727767</v>
      </c>
      <c r="G78" s="53"/>
      <c r="H78" s="53"/>
      <c r="I78" s="119"/>
      <c r="J78" s="115"/>
      <c r="K78" s="117"/>
    </row>
    <row r="79" spans="2:11" x14ac:dyDescent="0.25">
      <c r="B79" s="122"/>
      <c r="C79" s="49" t="s">
        <v>76</v>
      </c>
      <c r="D79" s="50">
        <v>44095</v>
      </c>
      <c r="E79" s="30">
        <f>J58/22</f>
        <v>262.72727272727275</v>
      </c>
      <c r="F79" s="30">
        <f>K58/22</f>
        <v>9.5022727272727767</v>
      </c>
      <c r="G79" s="53"/>
      <c r="H79" s="53"/>
      <c r="I79" s="119"/>
      <c r="J79" s="115"/>
      <c r="K79" s="117"/>
    </row>
    <row r="80" spans="2:11" ht="15.75" thickBot="1" x14ac:dyDescent="0.3">
      <c r="B80" s="123"/>
      <c r="C80" s="51" t="s">
        <v>77</v>
      </c>
      <c r="D80" s="52">
        <v>44102</v>
      </c>
      <c r="E80" s="34">
        <f>J58/22</f>
        <v>262.72727272727275</v>
      </c>
      <c r="F80" s="34">
        <f>K58/22</f>
        <v>9.5022727272727767</v>
      </c>
      <c r="G80" s="35"/>
      <c r="H80" s="35"/>
      <c r="I80" s="120"/>
      <c r="J80" s="116"/>
      <c r="K80" s="118"/>
    </row>
    <row r="83" spans="2:7" ht="30" x14ac:dyDescent="0.25">
      <c r="B83" s="20" t="s">
        <v>97</v>
      </c>
      <c r="C83" s="20" t="s">
        <v>98</v>
      </c>
    </row>
    <row r="85" spans="2:7" ht="21" x14ac:dyDescent="0.35">
      <c r="B85" s="10">
        <f>K58+K42+K27</f>
        <v>1758.1200000000026</v>
      </c>
      <c r="C85" s="57">
        <f>B85/54</f>
        <v>32.557777777777829</v>
      </c>
    </row>
    <row r="88" spans="2:7" ht="60" x14ac:dyDescent="0.25">
      <c r="B88" s="22" t="s">
        <v>99</v>
      </c>
      <c r="C88" s="23" t="s">
        <v>100</v>
      </c>
      <c r="D88" s="22" t="s">
        <v>101</v>
      </c>
      <c r="E88" t="s">
        <v>102</v>
      </c>
      <c r="F88" t="s">
        <v>103</v>
      </c>
      <c r="G88" t="s">
        <v>104</v>
      </c>
    </row>
    <row r="90" spans="2:7" x14ac:dyDescent="0.25">
      <c r="B90" s="58">
        <v>1</v>
      </c>
      <c r="C90" s="23">
        <v>3</v>
      </c>
      <c r="D90" s="10">
        <v>450</v>
      </c>
      <c r="E90" s="10">
        <f>K27/3</f>
        <v>176.34666666666695</v>
      </c>
      <c r="F90" s="10">
        <f>D90-E90</f>
        <v>273.65333333333308</v>
      </c>
      <c r="G90" s="61">
        <f>F90/2</f>
        <v>136.82666666666654</v>
      </c>
    </row>
    <row r="91" spans="2:7" x14ac:dyDescent="0.25">
      <c r="B91" s="59">
        <v>2</v>
      </c>
      <c r="C91" s="23">
        <v>4</v>
      </c>
      <c r="D91" s="10">
        <v>450</v>
      </c>
      <c r="E91" s="10">
        <f>K42/4</f>
        <v>255.00750000000016</v>
      </c>
      <c r="F91" s="10">
        <f>D91-E91</f>
        <v>194.99249999999984</v>
      </c>
      <c r="G91" s="61">
        <f t="shared" ref="G91:G92" si="0">F91/2</f>
        <v>97.496249999999918</v>
      </c>
    </row>
    <row r="92" spans="2:7" x14ac:dyDescent="0.25">
      <c r="B92" s="60">
        <v>3</v>
      </c>
      <c r="C92" s="23">
        <v>5</v>
      </c>
      <c r="D92" s="10">
        <v>450</v>
      </c>
      <c r="E92" s="10">
        <f>K58/5</f>
        <v>41.810000000000215</v>
      </c>
      <c r="F92" s="10">
        <f>D92-E92</f>
        <v>408.18999999999977</v>
      </c>
      <c r="G92" s="61">
        <f t="shared" si="0"/>
        <v>204.09499999999989</v>
      </c>
    </row>
  </sheetData>
  <mergeCells count="16">
    <mergeCell ref="G4:I4"/>
    <mergeCell ref="K4:L4"/>
    <mergeCell ref="B27:B41"/>
    <mergeCell ref="J27:J41"/>
    <mergeCell ref="B2:D2"/>
    <mergeCell ref="B4:D4"/>
    <mergeCell ref="I27:I41"/>
    <mergeCell ref="B42:B57"/>
    <mergeCell ref="B58:B80"/>
    <mergeCell ref="I42:I57"/>
    <mergeCell ref="I58:I80"/>
    <mergeCell ref="K27:K41"/>
    <mergeCell ref="J42:J57"/>
    <mergeCell ref="K42:K57"/>
    <mergeCell ref="J58:J80"/>
    <mergeCell ref="K58:K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Burke</dc:creator>
  <cp:lastModifiedBy>George Burke</cp:lastModifiedBy>
  <dcterms:created xsi:type="dcterms:W3CDTF">2019-09-12T08:26:09Z</dcterms:created>
  <dcterms:modified xsi:type="dcterms:W3CDTF">2019-09-12T12:08:42Z</dcterms:modified>
</cp:coreProperties>
</file>