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\IgorsCaseStudy1\"/>
    </mc:Choice>
  </mc:AlternateContent>
  <xr:revisionPtr revIDLastSave="0" documentId="13_ncr:1_{3AB8AD6A-78D1-4930-9875-C8D6E5E34DBE}" xr6:coauthVersionLast="47" xr6:coauthVersionMax="47" xr10:uidLastSave="{00000000-0000-0000-0000-000000000000}"/>
  <bookViews>
    <workbookView xWindow="28680" yWindow="-120" windowWidth="29040" windowHeight="15720" xr2:uid="{04EA0199-C045-4216-A148-DC056A721601}"/>
  </bookViews>
  <sheets>
    <sheet name="Divvy Prices Combined" sheetId="1" r:id="rId1"/>
  </sheets>
  <definedNames>
    <definedName name="_xlnm.Print_Area" localSheetId="0">'Divvy Prices Combined'!$A$1:$C$33,'Divvy Prices Combined'!$D$1:$Z$29,'Divvy Prices Combined'!$AB$1:$AO$29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E3" i="1"/>
  <c r="AF3" i="1"/>
  <c r="AG3" i="1"/>
  <c r="AC3" i="1"/>
  <c r="B15" i="1"/>
  <c r="AK8" i="1"/>
  <c r="AB8" i="1"/>
  <c r="AJ8" i="1" s="1"/>
  <c r="O8" i="1"/>
  <c r="D8" i="1"/>
  <c r="L8" i="1" s="1"/>
  <c r="AP6" i="1"/>
  <c r="AM6" i="1"/>
  <c r="AL6" i="1"/>
  <c r="AI6" i="1"/>
  <c r="AH6" i="1"/>
  <c r="AE6" i="1"/>
  <c r="AD6" i="1"/>
  <c r="Y6" i="1"/>
  <c r="X6" i="1"/>
  <c r="U6" i="1"/>
  <c r="T6" i="1"/>
  <c r="S6" i="1"/>
  <c r="Q6" i="1"/>
  <c r="P6" i="1"/>
  <c r="O6" i="1"/>
  <c r="M6" i="1"/>
  <c r="L6" i="1"/>
  <c r="K6" i="1"/>
  <c r="I6" i="1"/>
  <c r="H6" i="1"/>
  <c r="G6" i="1"/>
  <c r="E6" i="1"/>
  <c r="AP5" i="1"/>
  <c r="AO5" i="1"/>
  <c r="AM5" i="1"/>
  <c r="AL5" i="1"/>
  <c r="AK5" i="1"/>
  <c r="AI5" i="1"/>
  <c r="AH5" i="1"/>
  <c r="AG5" i="1"/>
  <c r="AE5" i="1"/>
  <c r="AD5" i="1"/>
  <c r="AC5" i="1"/>
  <c r="Y5" i="1"/>
  <c r="X5" i="1"/>
  <c r="W5" i="1"/>
  <c r="U5" i="1"/>
  <c r="T5" i="1"/>
  <c r="S5" i="1"/>
  <c r="Q5" i="1"/>
  <c r="P5" i="1"/>
  <c r="O5" i="1"/>
  <c r="M5" i="1"/>
  <c r="L5" i="1"/>
  <c r="K5" i="1"/>
  <c r="I5" i="1"/>
  <c r="H5" i="1"/>
  <c r="G5" i="1"/>
  <c r="E5" i="1"/>
  <c r="AP4" i="1"/>
  <c r="AO4" i="1"/>
  <c r="AM4" i="1"/>
  <c r="AL4" i="1"/>
  <c r="AK4" i="1"/>
  <c r="AI4" i="1"/>
  <c r="AH4" i="1"/>
  <c r="AG4" i="1"/>
  <c r="AE4" i="1"/>
  <c r="AD4" i="1"/>
  <c r="AC4" i="1"/>
  <c r="Y4" i="1"/>
  <c r="X4" i="1"/>
  <c r="W4" i="1"/>
  <c r="U4" i="1"/>
  <c r="T4" i="1"/>
  <c r="S4" i="1"/>
  <c r="Q4" i="1"/>
  <c r="P4" i="1"/>
  <c r="O4" i="1"/>
  <c r="M4" i="1"/>
  <c r="L4" i="1"/>
  <c r="K4" i="1"/>
  <c r="I4" i="1"/>
  <c r="H4" i="1"/>
  <c r="G4" i="1"/>
  <c r="E4" i="1"/>
  <c r="AP3" i="1"/>
  <c r="AO3" i="1"/>
  <c r="AM3" i="1"/>
  <c r="AL3" i="1"/>
  <c r="AK3" i="1"/>
  <c r="AI3" i="1"/>
  <c r="AH3" i="1"/>
  <c r="Y3" i="1"/>
  <c r="X3" i="1"/>
  <c r="W3" i="1"/>
  <c r="U3" i="1"/>
  <c r="T3" i="1"/>
  <c r="S3" i="1"/>
  <c r="Q3" i="1"/>
  <c r="P3" i="1"/>
  <c r="O3" i="1"/>
  <c r="M3" i="1"/>
  <c r="L3" i="1"/>
  <c r="K3" i="1"/>
  <c r="I3" i="1"/>
  <c r="H3" i="1"/>
  <c r="G3" i="1"/>
  <c r="F3" i="1"/>
  <c r="E3" i="1"/>
  <c r="AP2" i="1"/>
  <c r="AO2" i="1"/>
  <c r="AM2" i="1"/>
  <c r="AL2" i="1"/>
  <c r="AK2" i="1"/>
  <c r="AJ2" i="1"/>
  <c r="AI2" i="1"/>
  <c r="AH2" i="1"/>
  <c r="AG2" i="1"/>
  <c r="AF2" i="1"/>
  <c r="AE2" i="1"/>
  <c r="AD2" i="1"/>
  <c r="AC2" i="1"/>
  <c r="Y2" i="1"/>
  <c r="X2" i="1"/>
  <c r="W2" i="1"/>
  <c r="U2" i="1"/>
  <c r="T2" i="1"/>
  <c r="S2" i="1"/>
  <c r="Q2" i="1"/>
  <c r="P2" i="1"/>
  <c r="O2" i="1"/>
  <c r="N2" i="1"/>
  <c r="M2" i="1"/>
  <c r="L2" i="1"/>
  <c r="K2" i="1"/>
  <c r="J2" i="1"/>
  <c r="I2" i="1"/>
  <c r="H2" i="1"/>
  <c r="G2" i="1"/>
  <c r="F2" i="1"/>
  <c r="E2" i="1"/>
  <c r="AB17" i="1"/>
  <c r="AB18" i="1"/>
  <c r="AB16" i="1"/>
  <c r="AB19" i="1"/>
  <c r="AB20" i="1"/>
  <c r="AO8" i="1" l="1"/>
  <c r="R2" i="1"/>
  <c r="V2" i="1"/>
  <c r="Z2" i="1"/>
  <c r="AN2" i="1"/>
  <c r="J3" i="1"/>
  <c r="N3" i="1"/>
  <c r="R3" i="1"/>
  <c r="V3" i="1"/>
  <c r="Z3" i="1"/>
  <c r="AJ3" i="1"/>
  <c r="AN3" i="1"/>
  <c r="F4" i="1"/>
  <c r="J4" i="1"/>
  <c r="N4" i="1"/>
  <c r="R4" i="1"/>
  <c r="V4" i="1"/>
  <c r="Z4" i="1"/>
  <c r="AF4" i="1"/>
  <c r="AJ4" i="1"/>
  <c r="AN4" i="1"/>
  <c r="F5" i="1"/>
  <c r="J5" i="1"/>
  <c r="N5" i="1"/>
  <c r="R5" i="1"/>
  <c r="V5" i="1"/>
  <c r="Z5" i="1"/>
  <c r="AF5" i="1"/>
  <c r="AJ5" i="1"/>
  <c r="AN5" i="1"/>
  <c r="F6" i="1"/>
  <c r="J6" i="1"/>
  <c r="N6" i="1"/>
  <c r="R6" i="1"/>
  <c r="V6" i="1"/>
  <c r="Z6" i="1"/>
  <c r="AF6" i="1"/>
  <c r="AJ6" i="1"/>
  <c r="AN6" i="1"/>
  <c r="H8" i="1"/>
  <c r="AF8" i="1"/>
  <c r="W6" i="1"/>
  <c r="AC6" i="1"/>
  <c r="AG6" i="1"/>
  <c r="AK6" i="1"/>
  <c r="AO6" i="1"/>
</calcChain>
</file>

<file path=xl/sharedStrings.xml><?xml version="1.0" encoding="utf-8"?>
<sst xmlns="http://schemas.openxmlformats.org/spreadsheetml/2006/main" count="86" uniqueCount="58">
  <si>
    <t>For casuals:</t>
  </si>
  <si>
    <t>Single Ride</t>
  </si>
  <si>
    <t>Day Pass</t>
  </si>
  <si>
    <t>Duration</t>
  </si>
  <si>
    <t>$1 + $0.18/min</t>
  </si>
  <si>
    <t>$18.10/day</t>
  </si>
  <si>
    <t>Classic Day pass</t>
  </si>
  <si>
    <t>Get the app</t>
  </si>
  <si>
    <t>Get a day pass</t>
  </si>
  <si>
    <t>Classic Member</t>
  </si>
  <si>
    <t>Classic prices</t>
  </si>
  <si>
    <t>$1 unlock + $0.18/min</t>
  </si>
  <si>
    <r>
      <rPr>
        <b/>
        <sz val="11"/>
        <color theme="1"/>
        <rFont val="Arial"/>
        <family val="2"/>
      </rPr>
      <t>3 hours free</t>
    </r>
    <r>
      <rPr>
        <sz val="11"/>
        <color theme="1"/>
        <rFont val="Arial"/>
        <family val="2"/>
      </rPr>
      <t>, &gt;$0.18/min</t>
    </r>
  </si>
  <si>
    <t>Ebike Single Ride</t>
  </si>
  <si>
    <t>Ebike prices</t>
  </si>
  <si>
    <t>$1 unlock + $0.44/min</t>
  </si>
  <si>
    <t>Free unlocks + $0.44/min</t>
  </si>
  <si>
    <t>Ebike Member</t>
  </si>
  <si>
    <t>Classic Single Ride</t>
  </si>
  <si>
    <t>For members:</t>
  </si>
  <si>
    <t>$143.90/year</t>
  </si>
  <si>
    <t>Divvy phone:</t>
  </si>
  <si>
    <t>Below - an axillary table for formulas</t>
  </si>
  <si>
    <t>&lt;&lt; Duration in text boxes &gt;&gt;</t>
  </si>
  <si>
    <t xml:space="preserve"> &lt;&lt; Duration in text boxes &gt;&gt;</t>
  </si>
  <si>
    <r>
      <rPr>
        <b/>
        <sz val="11"/>
        <color theme="1"/>
        <rFont val="Arial"/>
        <family val="2"/>
      </rPr>
      <t>45 min free</t>
    </r>
    <r>
      <rPr>
        <sz val="11"/>
        <color theme="1"/>
        <rFont val="Arial"/>
        <family val="2"/>
      </rPr>
      <t>, &gt; $0.18/min</t>
    </r>
  </si>
  <si>
    <t>855-553-4889</t>
  </si>
  <si>
    <t>- min. in 24 hours</t>
  </si>
  <si>
    <r>
      <t xml:space="preserve">- Ebike -  </t>
    </r>
    <r>
      <rPr>
        <b/>
        <sz val="10"/>
        <color theme="1"/>
        <rFont val="Arial"/>
        <family val="2"/>
      </rPr>
      <t>Casual</t>
    </r>
    <r>
      <rPr>
        <sz val="10"/>
        <color theme="1"/>
        <rFont val="Arial"/>
        <family val="2"/>
      </rPr>
      <t xml:space="preserve"> - Classic -</t>
    </r>
  </si>
  <si>
    <r>
      <t>Ebike -</t>
    </r>
    <r>
      <rPr>
        <b/>
        <sz val="10"/>
        <color theme="1"/>
        <rFont val="Arial"/>
        <family val="2"/>
      </rPr>
      <t>Memb.</t>
    </r>
    <r>
      <rPr>
        <sz val="10"/>
        <color theme="1"/>
        <rFont val="Arial"/>
        <family val="2"/>
      </rPr>
      <t>- Classic</t>
    </r>
  </si>
  <si>
    <r>
      <t xml:space="preserve">  - Ebike  - </t>
    </r>
    <r>
      <rPr>
        <b/>
        <sz val="10"/>
        <color theme="1"/>
        <rFont val="Arial"/>
        <family val="2"/>
      </rPr>
      <t>Member</t>
    </r>
    <r>
      <rPr>
        <sz val="10"/>
        <color theme="1"/>
        <rFont val="Arial"/>
        <family val="2"/>
      </rPr>
      <t xml:space="preserve">  - Classic -   </t>
    </r>
  </si>
  <si>
    <t>Free unlocks + $0.18/min</t>
  </si>
  <si>
    <t>- $ per day Memb.</t>
  </si>
  <si>
    <t>Text boxes on the chart indicate trip durations where the cost is cheaper than a Day Pass.</t>
  </si>
  <si>
    <t>Classic Casual</t>
  </si>
  <si>
    <t>Member annual:</t>
  </si>
  <si>
    <t xml:space="preserve"> </t>
  </si>
  <si>
    <t>5 days a week use:</t>
  </si>
  <si>
    <t>365-104= 261</t>
  </si>
  <si>
    <t>143.9/261= 0.55</t>
  </si>
  <si>
    <t>Member price per day:</t>
  </si>
  <si>
    <t>Benefits for SNAP, WIC, LIHEAP, FAFSA…</t>
  </si>
  <si>
    <r>
      <rPr>
        <sz val="11"/>
        <color theme="1"/>
        <rFont val="Wingdings"/>
        <charset val="2"/>
      </rPr>
      <t>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Unlimited free 45-min classic rides</t>
    </r>
  </si>
  <si>
    <t>Notes:</t>
  </si>
  <si>
    <r>
      <rPr>
        <sz val="11"/>
        <color theme="1"/>
        <rFont val="Wingdings"/>
        <charset val="2"/>
      </rPr>
      <t>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Free unlocks</t>
    </r>
  </si>
  <si>
    <t>1) Price table doesn't reflect all benefits, nor</t>
  </si>
  <si>
    <r>
      <rPr>
        <sz val="11"/>
        <color theme="1"/>
        <rFont val="Wingdings"/>
        <charset val="2"/>
      </rPr>
      <t>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$0.05/min ebike rides</t>
    </r>
  </si>
  <si>
    <t xml:space="preserve">     multiple bike rides on the same day.</t>
  </si>
  <si>
    <r>
      <rPr>
        <sz val="11"/>
        <color theme="1"/>
        <rFont val="Wingdings"/>
        <charset val="2"/>
      </rPr>
      <t>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$0.10/min scooter rides</t>
    </r>
  </si>
  <si>
    <t xml:space="preserve"> 2) Formulas examples are on the pade 4.</t>
  </si>
  <si>
    <t>Requirements: Members must be 16 or</t>
  </si>
  <si>
    <t>older Proof that your household receives</t>
  </si>
  <si>
    <t>SNAP, WIC, LIHEAP, FAFSA or public</t>
  </si>
  <si>
    <t>housing assistance</t>
  </si>
  <si>
    <t xml:space="preserve">This PDF copy of the Excel spreadsheet supports the Pricing </t>
  </si>
  <si>
    <t>Analysis for Cyclistic (Divvy - the bicycle sharing company)</t>
  </si>
  <si>
    <t>can be modified  &gt;&gt;&gt;</t>
  </si>
  <si>
    <t>$(price) in bright-blue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</si>
</sst>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5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5" tint="-0.249977111117893"/>
      <name val="Arial"/>
      <family val="2"/>
    </font>
    <font>
      <sz val="11"/>
      <color rgb="FFC00000"/>
      <name val="Arial"/>
      <family val="2"/>
    </font>
    <font>
      <sz val="10.5"/>
      <color theme="1"/>
      <name val="Arial"/>
      <family val="2"/>
    </font>
    <font>
      <sz val="10.4"/>
      <color theme="1"/>
      <name val="Arial"/>
      <family val="2"/>
    </font>
    <font>
      <b/>
      <sz val="10.5"/>
      <color theme="1"/>
      <name val="Arial"/>
      <family val="2"/>
    </font>
    <font>
      <sz val="10"/>
      <color theme="5" tint="-0.249977111117893"/>
      <name val="Arial"/>
      <family val="2"/>
    </font>
    <font>
      <sz val="11"/>
      <color rgb="FF040C28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8" tint="-0.249977111117893"/>
      <name val="Arial"/>
      <family val="2"/>
    </font>
    <font>
      <i/>
      <sz val="11"/>
      <color theme="5" tint="-0.249977111117893"/>
      <name val="Arial"/>
      <family val="2"/>
    </font>
    <font>
      <sz val="11"/>
      <name val="Arial"/>
      <family val="2"/>
    </font>
    <font>
      <sz val="11"/>
      <color theme="1"/>
      <name val="Arial"/>
      <family val="2"/>
      <charset val="2"/>
    </font>
    <font>
      <sz val="11"/>
      <color theme="1"/>
      <name val="Wingdings"/>
      <charset val="2"/>
    </font>
    <font>
      <sz val="14.3"/>
      <color theme="1"/>
      <name val="Arial"/>
      <family val="2"/>
    </font>
    <font>
      <b/>
      <sz val="11"/>
      <color theme="4" tint="-0.249977111117893"/>
      <name val="Arial"/>
      <family val="2"/>
    </font>
    <font>
      <b/>
      <sz val="11"/>
      <color rgb="FF0070C0"/>
      <name val="Arial"/>
      <family val="2"/>
    </font>
    <font>
      <i/>
      <sz val="11"/>
      <color rgb="FF0000FF"/>
      <name val="Arial"/>
      <family val="2"/>
    </font>
    <font>
      <b/>
      <sz val="11"/>
      <color theme="4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20" fontId="0" fillId="0" borderId="1" xfId="0" applyNumberFormat="1" applyBorder="1"/>
    <xf numFmtId="20" fontId="0" fillId="0" borderId="2" xfId="0" applyNumberFormat="1" applyBorder="1"/>
    <xf numFmtId="0" fontId="0" fillId="2" borderId="1" xfId="0" applyFill="1" applyBorder="1"/>
    <xf numFmtId="44" fontId="3" fillId="3" borderId="1" xfId="0" applyNumberFormat="1" applyFont="1" applyFill="1" applyBorder="1"/>
    <xf numFmtId="44" fontId="3" fillId="3" borderId="3" xfId="0" applyNumberFormat="1" applyFont="1" applyFill="1" applyBorder="1"/>
    <xf numFmtId="44" fontId="4" fillId="3" borderId="1" xfId="0" applyNumberFormat="1" applyFont="1" applyFill="1" applyBorder="1"/>
    <xf numFmtId="44" fontId="3" fillId="3" borderId="4" xfId="0" applyNumberFormat="1" applyFont="1" applyFill="1" applyBorder="1"/>
    <xf numFmtId="44" fontId="0" fillId="3" borderId="1" xfId="0" applyNumberFormat="1" applyFill="1" applyBorder="1"/>
    <xf numFmtId="44" fontId="5" fillId="3" borderId="1" xfId="0" applyNumberFormat="1" applyFont="1" applyFill="1" applyBorder="1"/>
    <xf numFmtId="44" fontId="0" fillId="3" borderId="3" xfId="0" applyNumberFormat="1" applyFill="1" applyBorder="1"/>
    <xf numFmtId="0" fontId="0" fillId="4" borderId="1" xfId="0" applyFill="1" applyBorder="1"/>
    <xf numFmtId="44" fontId="3" fillId="5" borderId="1" xfId="0" applyNumberFormat="1" applyFont="1" applyFill="1" applyBorder="1"/>
    <xf numFmtId="44" fontId="3" fillId="5" borderId="5" xfId="0" applyNumberFormat="1" applyFont="1" applyFill="1" applyBorder="1"/>
    <xf numFmtId="44" fontId="0" fillId="5" borderId="1" xfId="0" applyNumberFormat="1" applyFill="1" applyBorder="1"/>
    <xf numFmtId="44" fontId="6" fillId="5" borderId="1" xfId="0" applyNumberFormat="1" applyFont="1" applyFill="1" applyBorder="1"/>
    <xf numFmtId="44" fontId="5" fillId="5" borderId="1" xfId="0" applyNumberFormat="1" applyFont="1" applyFill="1" applyBorder="1"/>
    <xf numFmtId="0" fontId="0" fillId="6" borderId="1" xfId="0" applyFill="1" applyBorder="1"/>
    <xf numFmtId="44" fontId="0" fillId="7" borderId="1" xfId="0" applyNumberFormat="1" applyFill="1" applyBorder="1"/>
    <xf numFmtId="44" fontId="0" fillId="7" borderId="3" xfId="0" applyNumberFormat="1" applyFill="1" applyBorder="1"/>
    <xf numFmtId="44" fontId="6" fillId="7" borderId="1" xfId="0" applyNumberFormat="1" applyFont="1" applyFill="1" applyBorder="1"/>
    <xf numFmtId="44" fontId="0" fillId="7" borderId="4" xfId="1" applyFont="1" applyFill="1" applyBorder="1"/>
    <xf numFmtId="44" fontId="0" fillId="7" borderId="1" xfId="1" applyFont="1" applyFill="1" applyBorder="1"/>
    <xf numFmtId="44" fontId="0" fillId="7" borderId="3" xfId="1" applyFont="1" applyFill="1" applyBorder="1"/>
    <xf numFmtId="44" fontId="0" fillId="7" borderId="2" xfId="1" applyFont="1" applyFill="1" applyBorder="1"/>
    <xf numFmtId="44" fontId="0" fillId="7" borderId="6" xfId="1" applyFont="1" applyFill="1" applyBorder="1"/>
    <xf numFmtId="44" fontId="5" fillId="7" borderId="1" xfId="1" applyFont="1" applyFill="1" applyBorder="1"/>
    <xf numFmtId="0" fontId="0" fillId="8" borderId="2" xfId="0" applyFill="1" applyBorder="1"/>
    <xf numFmtId="44" fontId="0" fillId="9" borderId="2" xfId="0" applyNumberFormat="1" applyFill="1" applyBorder="1"/>
    <xf numFmtId="44" fontId="0" fillId="9" borderId="5" xfId="0" applyNumberFormat="1" applyFill="1" applyBorder="1"/>
    <xf numFmtId="44" fontId="0" fillId="9" borderId="7" xfId="0" applyNumberFormat="1" applyFill="1" applyBorder="1"/>
    <xf numFmtId="44" fontId="6" fillId="9" borderId="1" xfId="0" applyNumberFormat="1" applyFont="1" applyFill="1" applyBorder="1"/>
    <xf numFmtId="44" fontId="0" fillId="9" borderId="8" xfId="0" applyNumberFormat="1" applyFill="1" applyBorder="1"/>
    <xf numFmtId="44" fontId="0" fillId="9" borderId="1" xfId="0" applyNumberFormat="1" applyFill="1" applyBorder="1"/>
    <xf numFmtId="44" fontId="5" fillId="9" borderId="1" xfId="0" applyNumberFormat="1" applyFont="1" applyFill="1" applyBorder="1"/>
    <xf numFmtId="0" fontId="0" fillId="8" borderId="1" xfId="0" applyFill="1" applyBorder="1"/>
    <xf numFmtId="44" fontId="6" fillId="9" borderId="2" xfId="0" applyNumberFormat="1" applyFont="1" applyFill="1" applyBorder="1"/>
    <xf numFmtId="0" fontId="7" fillId="10" borderId="1" xfId="0" applyFont="1" applyFill="1" applyBorder="1"/>
    <xf numFmtId="44" fontId="0" fillId="11" borderId="2" xfId="0" applyNumberFormat="1" applyFill="1" applyBorder="1"/>
    <xf numFmtId="44" fontId="0" fillId="11" borderId="1" xfId="0" applyNumberFormat="1" applyFill="1" applyBorder="1"/>
    <xf numFmtId="44" fontId="6" fillId="11" borderId="1" xfId="0" applyNumberFormat="1" applyFont="1" applyFill="1" applyBorder="1"/>
    <xf numFmtId="0" fontId="8" fillId="10" borderId="1" xfId="0" applyFont="1" applyFill="1" applyBorder="1"/>
    <xf numFmtId="0" fontId="0" fillId="0" borderId="2" xfId="0" applyBorder="1"/>
    <xf numFmtId="0" fontId="0" fillId="0" borderId="11" xfId="0" applyBorder="1"/>
    <xf numFmtId="0" fontId="11" fillId="0" borderId="6" xfId="0" applyFont="1" applyBorder="1"/>
    <xf numFmtId="0" fontId="0" fillId="7" borderId="11" xfId="0" applyFill="1" applyBorder="1" applyAlignment="1">
      <alignment horizontal="right"/>
    </xf>
    <xf numFmtId="0" fontId="0" fillId="7" borderId="0" xfId="0" quotePrefix="1" applyFill="1"/>
    <xf numFmtId="0" fontId="0" fillId="7" borderId="12" xfId="0" applyFill="1" applyBorder="1"/>
    <xf numFmtId="0" fontId="0" fillId="0" borderId="5" xfId="0" applyBorder="1"/>
    <xf numFmtId="44" fontId="12" fillId="7" borderId="2" xfId="0" applyNumberFormat="1" applyFont="1" applyFill="1" applyBorder="1"/>
    <xf numFmtId="44" fontId="12" fillId="9" borderId="2" xfId="0" applyNumberFormat="1" applyFont="1" applyFill="1" applyBorder="1"/>
    <xf numFmtId="44" fontId="12" fillId="5" borderId="2" xfId="0" applyNumberFormat="1" applyFont="1" applyFill="1" applyBorder="1"/>
    <xf numFmtId="20" fontId="0" fillId="0" borderId="0" xfId="0" applyNumberFormat="1"/>
    <xf numFmtId="0" fontId="0" fillId="7" borderId="11" xfId="0" applyFill="1" applyBorder="1"/>
    <xf numFmtId="44" fontId="12" fillId="11" borderId="2" xfId="0" applyNumberFormat="1" applyFont="1" applyFill="1" applyBorder="1"/>
    <xf numFmtId="0" fontId="0" fillId="0" borderId="14" xfId="0" quotePrefix="1" applyBorder="1"/>
    <xf numFmtId="0" fontId="0" fillId="0" borderId="14" xfId="0" applyBorder="1"/>
    <xf numFmtId="164" fontId="16" fillId="0" borderId="0" xfId="0" applyNumberFormat="1" applyFont="1" applyAlignment="1">
      <alignment horizontal="center"/>
    </xf>
    <xf numFmtId="0" fontId="0" fillId="0" borderId="15" xfId="0" applyBorder="1"/>
    <xf numFmtId="0" fontId="0" fillId="0" borderId="7" xfId="0" quotePrefix="1" applyBorder="1"/>
    <xf numFmtId="0" fontId="0" fillId="3" borderId="11" xfId="0" applyFill="1" applyBorder="1"/>
    <xf numFmtId="44" fontId="0" fillId="0" borderId="0" xfId="0" applyNumberFormat="1"/>
    <xf numFmtId="0" fontId="0" fillId="5" borderId="1" xfId="0" applyFill="1" applyBorder="1"/>
    <xf numFmtId="164" fontId="0" fillId="5" borderId="1" xfId="1" applyNumberFormat="1" applyFont="1" applyFill="1" applyBorder="1"/>
    <xf numFmtId="0" fontId="0" fillId="12" borderId="11" xfId="0" applyFill="1" applyBorder="1"/>
    <xf numFmtId="0" fontId="0" fillId="5" borderId="5" xfId="0" applyFill="1" applyBorder="1"/>
    <xf numFmtId="0" fontId="0" fillId="12" borderId="13" xfId="0" applyFill="1" applyBorder="1"/>
    <xf numFmtId="0" fontId="13" fillId="5" borderId="1" xfId="0" applyFont="1" applyFill="1" applyBorder="1"/>
    <xf numFmtId="164" fontId="0" fillId="5" borderId="1" xfId="0" applyNumberFormat="1" applyFill="1" applyBorder="1"/>
    <xf numFmtId="0" fontId="17" fillId="0" borderId="0" xfId="0" applyFont="1"/>
    <xf numFmtId="0" fontId="0" fillId="0" borderId="0" xfId="0" applyAlignment="1">
      <alignment horizontal="center"/>
    </xf>
    <xf numFmtId="0" fontId="22" fillId="0" borderId="0" xfId="0" applyFont="1"/>
    <xf numFmtId="0" fontId="3" fillId="0" borderId="0" xfId="0" applyFont="1" applyAlignment="1">
      <alignment horizontal="center"/>
    </xf>
    <xf numFmtId="18" fontId="0" fillId="0" borderId="0" xfId="0" applyNumberFormat="1"/>
    <xf numFmtId="0" fontId="23" fillId="0" borderId="0" xfId="0" applyFont="1"/>
    <xf numFmtId="20" fontId="24" fillId="7" borderId="5" xfId="0" applyNumberFormat="1" applyFont="1" applyFill="1" applyBorder="1"/>
    <xf numFmtId="20" fontId="24" fillId="11" borderId="2" xfId="0" applyNumberFormat="1" applyFont="1" applyFill="1" applyBorder="1"/>
    <xf numFmtId="20" fontId="24" fillId="9" borderId="6" xfId="0" applyNumberFormat="1" applyFont="1" applyFill="1" applyBorder="1"/>
    <xf numFmtId="20" fontId="24" fillId="5" borderId="6" xfId="0" applyNumberFormat="1" applyFont="1" applyFill="1" applyBorder="1"/>
    <xf numFmtId="44" fontId="23" fillId="3" borderId="8" xfId="1" applyFont="1" applyFill="1" applyBorder="1" applyProtection="1">
      <protection locked="0"/>
    </xf>
    <xf numFmtId="44" fontId="23" fillId="3" borderId="12" xfId="0" applyNumberFormat="1" applyFont="1" applyFill="1" applyBorder="1" applyProtection="1">
      <protection locked="0"/>
    </xf>
    <xf numFmtId="44" fontId="23" fillId="12" borderId="12" xfId="0" applyNumberFormat="1" applyFont="1" applyFill="1" applyBorder="1" applyProtection="1">
      <protection locked="0"/>
    </xf>
    <xf numFmtId="44" fontId="23" fillId="12" borderId="15" xfId="0" applyNumberFormat="1" applyFont="1" applyFill="1" applyBorder="1" applyProtection="1">
      <protection locked="0"/>
    </xf>
    <xf numFmtId="44" fontId="23" fillId="0" borderId="13" xfId="0" applyNumberFormat="1" applyFont="1" applyBorder="1" applyAlignment="1" applyProtection="1">
      <alignment horizontal="right"/>
      <protection locked="0"/>
    </xf>
    <xf numFmtId="44" fontId="23" fillId="0" borderId="13" xfId="0" applyNumberFormat="1" applyFont="1" applyBorder="1" applyProtection="1">
      <protection locked="0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21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20" fontId="13" fillId="0" borderId="7" xfId="0" quotePrefix="1" applyNumberFormat="1" applyFont="1" applyBorder="1" applyAlignment="1">
      <alignment horizontal="center"/>
    </xf>
    <xf numFmtId="20" fontId="13" fillId="0" borderId="9" xfId="0" quotePrefix="1" applyNumberFormat="1" applyFont="1" applyBorder="1" applyAlignment="1">
      <alignment horizontal="center"/>
    </xf>
    <xf numFmtId="20" fontId="13" fillId="0" borderId="8" xfId="0" quotePrefix="1" applyNumberFormat="1" applyFont="1" applyBorder="1" applyAlignment="1">
      <alignment horizontal="center"/>
    </xf>
    <xf numFmtId="0" fontId="13" fillId="0" borderId="7" xfId="0" quotePrefix="1" applyFont="1" applyBorder="1" applyAlignment="1">
      <alignment horizontal="center"/>
    </xf>
    <xf numFmtId="0" fontId="13" fillId="0" borderId="8" xfId="0" quotePrefix="1" applyFont="1" applyBorder="1" applyAlignment="1">
      <alignment horizontal="center"/>
    </xf>
    <xf numFmtId="0" fontId="13" fillId="0" borderId="9" xfId="0" quotePrefix="1" applyFont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164" fontId="15" fillId="0" borderId="9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0" fillId="0" borderId="3" xfId="0" quotePrefix="1" applyFont="1" applyBorder="1" applyAlignment="1">
      <alignment horizontal="center"/>
    </xf>
    <xf numFmtId="0" fontId="10" fillId="0" borderId="10" xfId="0" quotePrefix="1" applyFont="1" applyBorder="1" applyAlignment="1">
      <alignment horizontal="center"/>
    </xf>
    <xf numFmtId="0" fontId="10" fillId="0" borderId="4" xfId="0" quotePrefix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Prices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'Divvy Prices Combined'!$D$2</c:f>
              <c:strCache>
                <c:ptCount val="1"/>
                <c:pt idx="0">
                  <c:v>Classic Day pass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1.2867031280146235E-2"/>
                  <c:y val="9.7436319478192993E-2"/>
                </c:manualLayout>
              </c:layout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1C3-41C3-A14E-A82923D1F4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('Divvy Prices Combined'!$E$1,'Divvy Prices Combined'!$I$1,'Divvy Prices Combined'!$M$1,'Divvy Prices Combined'!$Q$1:$Z$1)</c:f>
              <c:numCache>
                <c:formatCode>h:mm</c:formatCode>
                <c:ptCount val="13"/>
                <c:pt idx="0">
                  <c:v>6.9444444444444447E-4</c:v>
                </c:pt>
                <c:pt idx="1">
                  <c:v>4.1666666666666699E-2</c:v>
                </c:pt>
                <c:pt idx="2">
                  <c:v>8.3333333333333398E-2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</c:numCache>
            </c:numRef>
          </c:cat>
          <c:val>
            <c:numRef>
              <c:f>('Divvy Prices Combined'!$E$2,'Divvy Prices Combined'!$I$2,'Divvy Prices Combined'!$M$2,'Divvy Prices Combined'!$Q$2:$Z$2)</c:f>
              <c:numCache>
                <c:formatCode>_("$"* #,##0.00_);_("$"* \(#,##0.00\);_("$"* "-"??_);_(@_)</c:formatCode>
                <c:ptCount val="13"/>
                <c:pt idx="0">
                  <c:v>18.100000000000001</c:v>
                </c:pt>
                <c:pt idx="1">
                  <c:v>18.100000000000001</c:v>
                </c:pt>
                <c:pt idx="2">
                  <c:v>18.100000000000001</c:v>
                </c:pt>
                <c:pt idx="3">
                  <c:v>18.100000000000001</c:v>
                </c:pt>
                <c:pt idx="4">
                  <c:v>28.900000000000084</c:v>
                </c:pt>
                <c:pt idx="5">
                  <c:v>39.700000000000173</c:v>
                </c:pt>
                <c:pt idx="6">
                  <c:v>50.5</c:v>
                </c:pt>
                <c:pt idx="7">
                  <c:v>61.30000000000009</c:v>
                </c:pt>
                <c:pt idx="8">
                  <c:v>72.100000000000165</c:v>
                </c:pt>
                <c:pt idx="9">
                  <c:v>82.9</c:v>
                </c:pt>
                <c:pt idx="10">
                  <c:v>93.700000000000102</c:v>
                </c:pt>
                <c:pt idx="11">
                  <c:v>104.50000000000017</c:v>
                </c:pt>
                <c:pt idx="12">
                  <c:v>115.30000000000001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C3-41C3-A14E-A82923D1F4DC}"/>
            </c:ext>
          </c:extLst>
        </c:ser>
        <c:ser>
          <c:idx val="1"/>
          <c:order val="1"/>
          <c:tx>
            <c:strRef>
              <c:f>'Divvy Prices Combined'!$D$3</c:f>
              <c:strCache>
                <c:ptCount val="1"/>
                <c:pt idx="0">
                  <c:v>Classic Member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1.9488751406074242E-2"/>
                  <c:y val="-9.70660187360076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1C3-41C3-A14E-A82923D1F4DC}"/>
                </c:ext>
              </c:extLst>
            </c:dLbl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('Divvy Prices Combined'!$E$1,'Divvy Prices Combined'!$I$1,'Divvy Prices Combined'!$M$1,'Divvy Prices Combined'!$Q$1:$Z$1)</c:f>
              <c:numCache>
                <c:formatCode>h:mm</c:formatCode>
                <c:ptCount val="13"/>
                <c:pt idx="0">
                  <c:v>6.9444444444444447E-4</c:v>
                </c:pt>
                <c:pt idx="1">
                  <c:v>4.1666666666666699E-2</c:v>
                </c:pt>
                <c:pt idx="2">
                  <c:v>8.3333333333333398E-2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</c:numCache>
            </c:numRef>
          </c:cat>
          <c:val>
            <c:numRef>
              <c:f>('Divvy Prices Combined'!$E$3,'Divvy Prices Combined'!$I$3,'Divvy Prices Combined'!$M$3,'Divvy Prices Combined'!$Q$3:$Z$3)</c:f>
              <c:numCache>
                <c:formatCode>_("$"* #,##0.00_);_("$"* \(#,##0.00\);_("$"* "-"??_);_(@_)</c:formatCode>
                <c:ptCount val="13"/>
                <c:pt idx="0">
                  <c:v>0.55000000000000004</c:v>
                </c:pt>
                <c:pt idx="1">
                  <c:v>3.250000000000008</c:v>
                </c:pt>
                <c:pt idx="2">
                  <c:v>14.050000000000018</c:v>
                </c:pt>
                <c:pt idx="3">
                  <c:v>24.85</c:v>
                </c:pt>
                <c:pt idx="4">
                  <c:v>35.650000000000077</c:v>
                </c:pt>
                <c:pt idx="5">
                  <c:v>46.450000000000166</c:v>
                </c:pt>
                <c:pt idx="6">
                  <c:v>57.25</c:v>
                </c:pt>
                <c:pt idx="7">
                  <c:v>68.050000000000082</c:v>
                </c:pt>
                <c:pt idx="8">
                  <c:v>78.850000000000165</c:v>
                </c:pt>
                <c:pt idx="9">
                  <c:v>89.649999999999991</c:v>
                </c:pt>
                <c:pt idx="10">
                  <c:v>100.45000000000009</c:v>
                </c:pt>
                <c:pt idx="11">
                  <c:v>111.25000000000016</c:v>
                </c:pt>
                <c:pt idx="12">
                  <c:v>122.04999999999998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C3-41C3-A14E-A82923D1F4DC}"/>
            </c:ext>
          </c:extLst>
        </c:ser>
        <c:ser>
          <c:idx val="2"/>
          <c:order val="2"/>
          <c:tx>
            <c:strRef>
              <c:f>'Divvy Prices Combined'!$D$4</c:f>
              <c:strCache>
                <c:ptCount val="1"/>
                <c:pt idx="0">
                  <c:v>Ebike Single Ride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3.3454086849322065E-2"/>
                  <c:y val="-5.08722229035313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1C3-41C3-A14E-A82923D1F4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('Divvy Prices Combined'!$E$1,'Divvy Prices Combined'!$I$1,'Divvy Prices Combined'!$M$1,'Divvy Prices Combined'!$Q$1:$Z$1)</c:f>
              <c:numCache>
                <c:formatCode>h:mm</c:formatCode>
                <c:ptCount val="13"/>
                <c:pt idx="0">
                  <c:v>6.9444444444444447E-4</c:v>
                </c:pt>
                <c:pt idx="1">
                  <c:v>4.1666666666666699E-2</c:v>
                </c:pt>
                <c:pt idx="2">
                  <c:v>8.3333333333333398E-2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</c:numCache>
            </c:numRef>
          </c:cat>
          <c:val>
            <c:numRef>
              <c:f>('Divvy Prices Combined'!$E$4,'Divvy Prices Combined'!$I$4,'Divvy Prices Combined'!$M$4,'Divvy Prices Combined'!$Q$4:$Z$4)</c:f>
              <c:numCache>
                <c:formatCode>_("$"* #,##0.00_);_("$"* \(#,##0.00\);_("$"* "-"??_);_(@_)</c:formatCode>
                <c:ptCount val="13"/>
                <c:pt idx="0">
                  <c:v>1.44</c:v>
                </c:pt>
                <c:pt idx="1">
                  <c:v>27.40000000000002</c:v>
                </c:pt>
                <c:pt idx="2">
                  <c:v>53.80000000000004</c:v>
                </c:pt>
                <c:pt idx="3">
                  <c:v>80.2</c:v>
                </c:pt>
                <c:pt idx="4">
                  <c:v>106.60000000000019</c:v>
                </c:pt>
                <c:pt idx="5">
                  <c:v>133.00000000000043</c:v>
                </c:pt>
                <c:pt idx="6">
                  <c:v>159.4</c:v>
                </c:pt>
                <c:pt idx="7">
                  <c:v>185.80000000000024</c:v>
                </c:pt>
                <c:pt idx="8">
                  <c:v>212.20000000000039</c:v>
                </c:pt>
                <c:pt idx="9">
                  <c:v>238.60000000000002</c:v>
                </c:pt>
                <c:pt idx="10">
                  <c:v>265.00000000000023</c:v>
                </c:pt>
                <c:pt idx="11">
                  <c:v>291.40000000000043</c:v>
                </c:pt>
                <c:pt idx="12">
                  <c:v>317.8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C3-41C3-A14E-A82923D1F4DC}"/>
            </c:ext>
          </c:extLst>
        </c:ser>
        <c:ser>
          <c:idx val="3"/>
          <c:order val="3"/>
          <c:tx>
            <c:strRef>
              <c:f>'Divvy Prices Combined'!$D$5</c:f>
              <c:strCache>
                <c:ptCount val="1"/>
                <c:pt idx="0">
                  <c:v>Ebike Member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0.14372497187851518"/>
                  <c:y val="-3.4947368058868868E-2"/>
                </c:manualLayout>
              </c:layout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1C3-41C3-A14E-A82923D1F4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('Divvy Prices Combined'!$E$1,'Divvy Prices Combined'!$I$1,'Divvy Prices Combined'!$M$1,'Divvy Prices Combined'!$Q$1:$Z$1)</c:f>
              <c:numCache>
                <c:formatCode>h:mm</c:formatCode>
                <c:ptCount val="13"/>
                <c:pt idx="0">
                  <c:v>6.9444444444444447E-4</c:v>
                </c:pt>
                <c:pt idx="1">
                  <c:v>4.1666666666666699E-2</c:v>
                </c:pt>
                <c:pt idx="2">
                  <c:v>8.3333333333333398E-2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0.20833333333333401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0.33333333333333398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0.45833333333333398</c:v>
                </c:pt>
                <c:pt idx="12">
                  <c:v>0.5</c:v>
                </c:pt>
              </c:numCache>
            </c:numRef>
          </c:cat>
          <c:val>
            <c:numRef>
              <c:f>('Divvy Prices Combined'!$E$5,'Divvy Prices Combined'!$I$5,'Divvy Prices Combined'!$M$5,'Divvy Prices Combined'!$Q$5:$Z$5)</c:f>
              <c:numCache>
                <c:formatCode>_("$"* #,##0.00_);_("$"* \(#,##0.00\);_("$"* "-"??_);_(@_)</c:formatCode>
                <c:ptCount val="13"/>
                <c:pt idx="0">
                  <c:v>0.73</c:v>
                </c:pt>
                <c:pt idx="1">
                  <c:v>11.350000000000009</c:v>
                </c:pt>
                <c:pt idx="2">
                  <c:v>22.150000000000016</c:v>
                </c:pt>
                <c:pt idx="3">
                  <c:v>32.949999999999996</c:v>
                </c:pt>
                <c:pt idx="4">
                  <c:v>43.750000000000078</c:v>
                </c:pt>
                <c:pt idx="5">
                  <c:v>54.550000000000175</c:v>
                </c:pt>
                <c:pt idx="6">
                  <c:v>65.349999999999994</c:v>
                </c:pt>
                <c:pt idx="7">
                  <c:v>76.150000000000091</c:v>
                </c:pt>
                <c:pt idx="8">
                  <c:v>86.950000000000159</c:v>
                </c:pt>
                <c:pt idx="9">
                  <c:v>97.75</c:v>
                </c:pt>
                <c:pt idx="10">
                  <c:v>108.5500000000001</c:v>
                </c:pt>
                <c:pt idx="11">
                  <c:v>119.35000000000016</c:v>
                </c:pt>
                <c:pt idx="12">
                  <c:v>130.15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C3-41C3-A14E-A82923D1F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1369615"/>
        <c:axId val="1971371055"/>
      </c:lineChart>
      <c:catAx>
        <c:axId val="197136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371055"/>
        <c:crosses val="autoZero"/>
        <c:auto val="1"/>
        <c:lblAlgn val="ctr"/>
        <c:lblOffset val="100"/>
        <c:noMultiLvlLbl val="0"/>
      </c:catAx>
      <c:valAx>
        <c:axId val="1971371055"/>
        <c:scaling>
          <c:orientation val="minMax"/>
          <c:max val="3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Price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136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Current 15-minute Price Increments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1956600071808222"/>
          <c:y val="2.83409501998794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'Divvy Prices Combined'!$D$2</c:f>
              <c:strCache>
                <c:ptCount val="1"/>
                <c:pt idx="0">
                  <c:v>Classic Day pass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'Divvy Prices Combined'!$E$1:$R$1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Combined'!$E$2:$R$2</c:f>
              <c:numCache>
                <c:formatCode>_("$"* #,##0.00_);_("$"* \(#,##0.00\);_("$"* "-"??_);_(@_)</c:formatCode>
                <c:ptCount val="14"/>
                <c:pt idx="0">
                  <c:v>18.100000000000001</c:v>
                </c:pt>
                <c:pt idx="1">
                  <c:v>18.100000000000001</c:v>
                </c:pt>
                <c:pt idx="2">
                  <c:v>18.100000000000001</c:v>
                </c:pt>
                <c:pt idx="3">
                  <c:v>18.100000000000001</c:v>
                </c:pt>
                <c:pt idx="4">
                  <c:v>18.100000000000001</c:v>
                </c:pt>
                <c:pt idx="5">
                  <c:v>18.100000000000001</c:v>
                </c:pt>
                <c:pt idx="6">
                  <c:v>18.100000000000001</c:v>
                </c:pt>
                <c:pt idx="7">
                  <c:v>18.100000000000001</c:v>
                </c:pt>
                <c:pt idx="8">
                  <c:v>18.100000000000001</c:v>
                </c:pt>
                <c:pt idx="9">
                  <c:v>18.100000000000001</c:v>
                </c:pt>
                <c:pt idx="10">
                  <c:v>18.100000000000001</c:v>
                </c:pt>
                <c:pt idx="11">
                  <c:v>18.100000000000001</c:v>
                </c:pt>
                <c:pt idx="12">
                  <c:v>18.100000000000001</c:v>
                </c:pt>
                <c:pt idx="13">
                  <c:v>28.900000000000084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1-4EFB-9604-9C9E8580E5D3}"/>
            </c:ext>
          </c:extLst>
        </c:ser>
        <c:ser>
          <c:idx val="1"/>
          <c:order val="1"/>
          <c:tx>
            <c:strRef>
              <c:f>'Divvy Prices Combined'!$D$3</c:f>
              <c:strCache>
                <c:ptCount val="1"/>
                <c:pt idx="0">
                  <c:v>Classic Member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'Divvy Prices Combined'!$E$1:$R$1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Combined'!$E$3:$R$3</c:f>
              <c:numCache>
                <c:formatCode>_("$"* #,##0.00_);_("$"* \(#,##0.00\);_("$"* "-"??_);_(@_)</c:formatCode>
                <c:ptCount val="14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0.55000000000000004</c:v>
                </c:pt>
                <c:pt idx="4">
                  <c:v>3.250000000000008</c:v>
                </c:pt>
                <c:pt idx="5">
                  <c:v>5.9500000000000162</c:v>
                </c:pt>
                <c:pt idx="6">
                  <c:v>8.65</c:v>
                </c:pt>
                <c:pt idx="7">
                  <c:v>11.350000000000009</c:v>
                </c:pt>
                <c:pt idx="8">
                  <c:v>14.050000000000018</c:v>
                </c:pt>
                <c:pt idx="9">
                  <c:v>16.75</c:v>
                </c:pt>
                <c:pt idx="10">
                  <c:v>19.450000000000088</c:v>
                </c:pt>
                <c:pt idx="11">
                  <c:v>22.150000000000173</c:v>
                </c:pt>
                <c:pt idx="12">
                  <c:v>24.85</c:v>
                </c:pt>
                <c:pt idx="13">
                  <c:v>35.650000000000077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C1-4EFB-9604-9C9E8580E5D3}"/>
            </c:ext>
          </c:extLst>
        </c:ser>
        <c:ser>
          <c:idx val="2"/>
          <c:order val="2"/>
          <c:tx>
            <c:strRef>
              <c:f>'Divvy Prices Combined'!$D$4</c:f>
              <c:strCache>
                <c:ptCount val="1"/>
                <c:pt idx="0">
                  <c:v>Ebike Single Ride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'Divvy Prices Combined'!$E$1:$R$1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Combined'!$E$4:$R$4</c:f>
              <c:numCache>
                <c:formatCode>_("$"* #,##0.00_);_("$"* \(#,##0.00\);_("$"* "-"??_);_(@_)</c:formatCode>
                <c:ptCount val="14"/>
                <c:pt idx="0">
                  <c:v>1.44</c:v>
                </c:pt>
                <c:pt idx="1">
                  <c:v>7.6</c:v>
                </c:pt>
                <c:pt idx="2">
                  <c:v>14.2</c:v>
                </c:pt>
                <c:pt idx="3">
                  <c:v>20.8</c:v>
                </c:pt>
                <c:pt idx="4">
                  <c:v>27.40000000000002</c:v>
                </c:pt>
                <c:pt idx="5">
                  <c:v>34.000000000000043</c:v>
                </c:pt>
                <c:pt idx="6">
                  <c:v>40.6</c:v>
                </c:pt>
                <c:pt idx="7">
                  <c:v>47.200000000000017</c:v>
                </c:pt>
                <c:pt idx="8">
                  <c:v>53.80000000000004</c:v>
                </c:pt>
                <c:pt idx="9">
                  <c:v>60.400000000000006</c:v>
                </c:pt>
                <c:pt idx="10">
                  <c:v>67.000000000000213</c:v>
                </c:pt>
                <c:pt idx="11">
                  <c:v>73.600000000000421</c:v>
                </c:pt>
                <c:pt idx="12">
                  <c:v>80.2</c:v>
                </c:pt>
                <c:pt idx="13">
                  <c:v>106.60000000000019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C1-4EFB-9604-9C9E8580E5D3}"/>
            </c:ext>
          </c:extLst>
        </c:ser>
        <c:ser>
          <c:idx val="3"/>
          <c:order val="3"/>
          <c:tx>
            <c:strRef>
              <c:f>'Divvy Prices Combined'!$D$5</c:f>
              <c:strCache>
                <c:ptCount val="1"/>
                <c:pt idx="0">
                  <c:v>Ebike Member</c:v>
                </c:pt>
              </c:strCache>
            </c:strRef>
          </c:tx>
          <c:spPr>
            <a:ln w="381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'Divvy Prices Combined'!$E$1:$R$1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Combined'!$E$5:$R$5</c:f>
              <c:numCache>
                <c:formatCode>_("$"* #,##0.00_);_("$"* \(#,##0.00\);_("$"* "-"??_);_(@_)</c:formatCode>
                <c:ptCount val="14"/>
                <c:pt idx="0">
                  <c:v>0.73</c:v>
                </c:pt>
                <c:pt idx="1">
                  <c:v>3.25</c:v>
                </c:pt>
                <c:pt idx="2">
                  <c:v>5.9499999999999993</c:v>
                </c:pt>
                <c:pt idx="3">
                  <c:v>8.65</c:v>
                </c:pt>
                <c:pt idx="4">
                  <c:v>11.350000000000009</c:v>
                </c:pt>
                <c:pt idx="5">
                  <c:v>14.050000000000018</c:v>
                </c:pt>
                <c:pt idx="6">
                  <c:v>16.75</c:v>
                </c:pt>
                <c:pt idx="7">
                  <c:v>19.450000000000006</c:v>
                </c:pt>
                <c:pt idx="8">
                  <c:v>22.150000000000016</c:v>
                </c:pt>
                <c:pt idx="9">
                  <c:v>24.85</c:v>
                </c:pt>
                <c:pt idx="10">
                  <c:v>27.55000000000009</c:v>
                </c:pt>
                <c:pt idx="11">
                  <c:v>30.250000000000171</c:v>
                </c:pt>
                <c:pt idx="12">
                  <c:v>32.949999999999996</c:v>
                </c:pt>
                <c:pt idx="13">
                  <c:v>43.750000000000078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C1-4EFB-9604-9C9E8580E5D3}"/>
            </c:ext>
          </c:extLst>
        </c:ser>
        <c:ser>
          <c:idx val="4"/>
          <c:order val="4"/>
          <c:tx>
            <c:strRef>
              <c:f>'Divvy Prices Combined'!$D$6</c:f>
              <c:strCache>
                <c:ptCount val="1"/>
                <c:pt idx="0">
                  <c:v>Classic Single Ride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'Divvy Prices Combined'!$E$1:$R$1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Combined'!$E$6:$R$6</c:f>
              <c:numCache>
                <c:formatCode>_("$"* #,##0.00_);_("$"* \(#,##0.00\);_("$"* "-"??_);_(@_)</c:formatCode>
                <c:ptCount val="14"/>
                <c:pt idx="0">
                  <c:v>1.18</c:v>
                </c:pt>
                <c:pt idx="1">
                  <c:v>3.6999999999999997</c:v>
                </c:pt>
                <c:pt idx="2">
                  <c:v>6.3999999999999995</c:v>
                </c:pt>
                <c:pt idx="3">
                  <c:v>9.1</c:v>
                </c:pt>
                <c:pt idx="4">
                  <c:v>11.800000000000008</c:v>
                </c:pt>
                <c:pt idx="5">
                  <c:v>14.500000000000018</c:v>
                </c:pt>
                <c:pt idx="6">
                  <c:v>17.2</c:v>
                </c:pt>
                <c:pt idx="7">
                  <c:v>19.900000000000006</c:v>
                </c:pt>
                <c:pt idx="8">
                  <c:v>22.600000000000016</c:v>
                </c:pt>
                <c:pt idx="9">
                  <c:v>25.3</c:v>
                </c:pt>
                <c:pt idx="10">
                  <c:v>28.000000000000089</c:v>
                </c:pt>
                <c:pt idx="11">
                  <c:v>30.70000000000017</c:v>
                </c:pt>
                <c:pt idx="12">
                  <c:v>33.4</c:v>
                </c:pt>
                <c:pt idx="13">
                  <c:v>44.200000000000081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C1-4EFB-9604-9C9E8580E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648703"/>
        <c:axId val="1963649663"/>
      </c:lineChart>
      <c:catAx>
        <c:axId val="196364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0" u="none" strike="noStrike" baseline="0"/>
                  <a:t>Time Intervals (h:mm)</a:t>
                </a:r>
                <a:endParaRPr lang="en-US" sz="105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649663"/>
        <c:crosses val="autoZero"/>
        <c:auto val="1"/>
        <c:lblAlgn val="ctr"/>
        <c:lblOffset val="100"/>
        <c:noMultiLvlLbl val="0"/>
      </c:catAx>
      <c:valAx>
        <c:axId val="1963649663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Price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64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New prices, 15-Minute Price Increments</a:t>
            </a:r>
            <a:endParaRPr lang="en-US" sz="1400" b="0" i="0" u="none" strike="noStrike" kern="1200" spc="0" baseline="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20379203880744207"/>
          <c:y val="3.23623825791412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298272223687681"/>
          <c:y val="0.15091389082008286"/>
          <c:w val="0.78671264351858283"/>
          <c:h val="0.47160418675731353"/>
        </c:manualLayout>
      </c:layout>
      <c:lineChart>
        <c:grouping val="standard"/>
        <c:varyColors val="0"/>
        <c:ser>
          <c:idx val="0"/>
          <c:order val="0"/>
          <c:tx>
            <c:strRef>
              <c:f>'Divvy Prices Combined'!$AB$2</c:f>
              <c:strCache>
                <c:ptCount val="1"/>
                <c:pt idx="0">
                  <c:v>Classic Day pass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'Divvy Prices Combined'!$AC$1:$AP$1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Combined'!$AC$2:$AP$2</c:f>
              <c:numCache>
                <c:formatCode>_("$"* #,##0.00_);_("$"* \(#,##0.00\);_("$"* "-"??_);_(@_)</c:formatCode>
                <c:ptCount val="1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22.999999999999982</c:v>
                </c:pt>
                <c:pt idx="10">
                  <c:v>26.000000000000078</c:v>
                </c:pt>
                <c:pt idx="11">
                  <c:v>29.000000000000171</c:v>
                </c:pt>
                <c:pt idx="12">
                  <c:v>31.999999999999982</c:v>
                </c:pt>
                <c:pt idx="13">
                  <c:v>44.000000000000071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1-402C-ADEC-5EB1E685D687}"/>
            </c:ext>
          </c:extLst>
        </c:ser>
        <c:ser>
          <c:idx val="1"/>
          <c:order val="1"/>
          <c:tx>
            <c:strRef>
              <c:f>'Divvy Prices Combined'!$AB$3</c:f>
              <c:strCache>
                <c:ptCount val="1"/>
                <c:pt idx="0">
                  <c:v>Classic Member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'Divvy Prices Combined'!$AC$1:$AP$1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Combined'!$AC$3:$AP$3</c:f>
              <c:numCache>
                <c:formatCode>_("$"* #,##0.00_);_("$"* \(#,##0.00\);_("$"* "-"??_);_(@_)</c:formatCode>
                <c:ptCount val="14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0.55000000000000004</c:v>
                </c:pt>
                <c:pt idx="4">
                  <c:v>0.55000000000000004</c:v>
                </c:pt>
                <c:pt idx="5">
                  <c:v>2.9500000000000073</c:v>
                </c:pt>
                <c:pt idx="6">
                  <c:v>5.3499999999999925</c:v>
                </c:pt>
                <c:pt idx="7">
                  <c:v>7.75</c:v>
                </c:pt>
                <c:pt idx="8">
                  <c:v>10.150000000000009</c:v>
                </c:pt>
                <c:pt idx="9">
                  <c:v>12.549999999999994</c:v>
                </c:pt>
                <c:pt idx="10">
                  <c:v>14.95000000000007</c:v>
                </c:pt>
                <c:pt idx="11">
                  <c:v>17.350000000000147</c:v>
                </c:pt>
                <c:pt idx="12">
                  <c:v>19.749999999999993</c:v>
                </c:pt>
                <c:pt idx="13">
                  <c:v>29.350000000000065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1-402C-ADEC-5EB1E685D687}"/>
            </c:ext>
          </c:extLst>
        </c:ser>
        <c:ser>
          <c:idx val="2"/>
          <c:order val="2"/>
          <c:tx>
            <c:strRef>
              <c:f>'Divvy Prices Combined'!$AB$4</c:f>
              <c:strCache>
                <c:ptCount val="1"/>
                <c:pt idx="0">
                  <c:v>Ebike Single Ride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'Divvy Prices Combined'!$AC$1:$AP$1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Combined'!$AC$4:$AP$4</c:f>
              <c:numCache>
                <c:formatCode>_("$"* #,##0.00_);_("$"* \(#,##0.00\);_("$"* "-"??_);_(@_)</c:formatCode>
                <c:ptCount val="14"/>
                <c:pt idx="0">
                  <c:v>1.44</c:v>
                </c:pt>
                <c:pt idx="1">
                  <c:v>7.6</c:v>
                </c:pt>
                <c:pt idx="2">
                  <c:v>14.2</c:v>
                </c:pt>
                <c:pt idx="3">
                  <c:v>20.8</c:v>
                </c:pt>
                <c:pt idx="4">
                  <c:v>27.40000000000002</c:v>
                </c:pt>
                <c:pt idx="5">
                  <c:v>34.000000000000043</c:v>
                </c:pt>
                <c:pt idx="6">
                  <c:v>40.6</c:v>
                </c:pt>
                <c:pt idx="7">
                  <c:v>47.200000000000017</c:v>
                </c:pt>
                <c:pt idx="8">
                  <c:v>53.80000000000004</c:v>
                </c:pt>
                <c:pt idx="9">
                  <c:v>60.400000000000006</c:v>
                </c:pt>
                <c:pt idx="10">
                  <c:v>67.000000000000213</c:v>
                </c:pt>
                <c:pt idx="11">
                  <c:v>73.600000000000421</c:v>
                </c:pt>
                <c:pt idx="12">
                  <c:v>80.2</c:v>
                </c:pt>
                <c:pt idx="13">
                  <c:v>106.60000000000019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1-402C-ADEC-5EB1E685D687}"/>
            </c:ext>
          </c:extLst>
        </c:ser>
        <c:ser>
          <c:idx val="3"/>
          <c:order val="3"/>
          <c:tx>
            <c:strRef>
              <c:f>'Divvy Prices Combined'!$AB$5</c:f>
              <c:strCache>
                <c:ptCount val="1"/>
                <c:pt idx="0">
                  <c:v>Ebike Member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'Divvy Prices Combined'!$AC$1:$AP$1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Combined'!$AC$5:$AP$5</c:f>
              <c:numCache>
                <c:formatCode>_("$"* #,##0.00_);_("$"* \(#,##0.00\);_("$"* "-"??_);_(@_)</c:formatCode>
                <c:ptCount val="14"/>
                <c:pt idx="0">
                  <c:v>0.71000000000000008</c:v>
                </c:pt>
                <c:pt idx="1">
                  <c:v>2.95</c:v>
                </c:pt>
                <c:pt idx="2">
                  <c:v>5.35</c:v>
                </c:pt>
                <c:pt idx="3">
                  <c:v>7.75</c:v>
                </c:pt>
                <c:pt idx="4">
                  <c:v>10.150000000000009</c:v>
                </c:pt>
                <c:pt idx="5">
                  <c:v>12.550000000000015</c:v>
                </c:pt>
                <c:pt idx="6">
                  <c:v>14.950000000000001</c:v>
                </c:pt>
                <c:pt idx="7">
                  <c:v>17.350000000000009</c:v>
                </c:pt>
                <c:pt idx="8">
                  <c:v>19.750000000000018</c:v>
                </c:pt>
                <c:pt idx="9">
                  <c:v>22.15</c:v>
                </c:pt>
                <c:pt idx="10">
                  <c:v>24.550000000000079</c:v>
                </c:pt>
                <c:pt idx="11">
                  <c:v>26.950000000000156</c:v>
                </c:pt>
                <c:pt idx="12">
                  <c:v>29.35</c:v>
                </c:pt>
                <c:pt idx="13">
                  <c:v>38.950000000000074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1-402C-ADEC-5EB1E685D687}"/>
            </c:ext>
          </c:extLst>
        </c:ser>
        <c:ser>
          <c:idx val="4"/>
          <c:order val="4"/>
          <c:tx>
            <c:strRef>
              <c:f>'Divvy Prices Combined'!$AB$6</c:f>
              <c:strCache>
                <c:ptCount val="1"/>
                <c:pt idx="0">
                  <c:v>Classic Single Ride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'Divvy Prices Combined'!$AC$1:$AP$1</c:f>
              <c:numCache>
                <c:formatCode>h:mm</c:formatCode>
                <c:ptCount val="14"/>
                <c:pt idx="0">
                  <c:v>6.9444444444444447E-4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4.1666666666666699E-2</c:v>
                </c:pt>
                <c:pt idx="5">
                  <c:v>5.2083333333333398E-2</c:v>
                </c:pt>
                <c:pt idx="6">
                  <c:v>6.25E-2</c:v>
                </c:pt>
                <c:pt idx="7">
                  <c:v>7.2916666666666699E-2</c:v>
                </c:pt>
                <c:pt idx="8">
                  <c:v>8.3333333333333398E-2</c:v>
                </c:pt>
                <c:pt idx="9">
                  <c:v>9.375E-2</c:v>
                </c:pt>
                <c:pt idx="10">
                  <c:v>0.104166666666667</c:v>
                </c:pt>
                <c:pt idx="11">
                  <c:v>0.11458333333333399</c:v>
                </c:pt>
                <c:pt idx="12">
                  <c:v>0.125</c:v>
                </c:pt>
                <c:pt idx="13">
                  <c:v>0.16666666666666699</c:v>
                </c:pt>
              </c:numCache>
            </c:numRef>
          </c:cat>
          <c:val>
            <c:numRef>
              <c:f>'Divvy Prices Combined'!$AC$6:$AP$6</c:f>
              <c:numCache>
                <c:formatCode>_("$"* #,##0.00_);_("$"* \(#,##0.00\);_("$"* "-"??_);_(@_)</c:formatCode>
                <c:ptCount val="14"/>
                <c:pt idx="0">
                  <c:v>1.2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13.000000000000011</c:v>
                </c:pt>
                <c:pt idx="5">
                  <c:v>16.000000000000021</c:v>
                </c:pt>
                <c:pt idx="6">
                  <c:v>19</c:v>
                </c:pt>
                <c:pt idx="7">
                  <c:v>22.000000000000011</c:v>
                </c:pt>
                <c:pt idx="8">
                  <c:v>25.000000000000021</c:v>
                </c:pt>
                <c:pt idx="9">
                  <c:v>28.000000000000004</c:v>
                </c:pt>
                <c:pt idx="10">
                  <c:v>31.000000000000099</c:v>
                </c:pt>
                <c:pt idx="11">
                  <c:v>34.000000000000192</c:v>
                </c:pt>
                <c:pt idx="12">
                  <c:v>37</c:v>
                </c:pt>
                <c:pt idx="13">
                  <c:v>49.000000000000099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1-402C-ADEC-5EB1E685D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648703"/>
        <c:axId val="1963649663"/>
      </c:lineChart>
      <c:catAx>
        <c:axId val="196364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i="0" u="none" strike="noStrike" baseline="0"/>
                  <a:t>Time Intervals (h:mm)</a:t>
                </a:r>
                <a:endParaRPr lang="en-US" sz="105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649663"/>
        <c:crosses val="autoZero"/>
        <c:auto val="1"/>
        <c:lblAlgn val="ctr"/>
        <c:lblOffset val="100"/>
        <c:noMultiLvlLbl val="0"/>
      </c:catAx>
      <c:valAx>
        <c:axId val="1963649663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1"/>
                    </a:solidFill>
                  </a:rPr>
                  <a:t>Price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64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453346166703217E-2"/>
          <c:y val="0.82676762984298058"/>
          <c:w val="0.95060302304388189"/>
          <c:h val="0.14068151745923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7</xdr:row>
      <xdr:rowOff>0</xdr:rowOff>
    </xdr:from>
    <xdr:to>
      <xdr:col>25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6D03B-B5C7-45A8-9772-64A9D8BA2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650630</xdr:colOff>
      <xdr:row>10</xdr:row>
      <xdr:rowOff>0</xdr:rowOff>
    </xdr:from>
    <xdr:to>
      <xdr:col>14</xdr:col>
      <xdr:colOff>0</xdr:colOff>
      <xdr:row>26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E80A98-C5B4-436F-9A83-A8B74BF6E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372503</xdr:colOff>
      <xdr:row>18</xdr:row>
      <xdr:rowOff>68286</xdr:rowOff>
    </xdr:from>
    <xdr:to>
      <xdr:col>13</xdr:col>
      <xdr:colOff>404814</xdr:colOff>
      <xdr:row>19</xdr:row>
      <xdr:rowOff>115180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A5F9038-6D5B-49F0-BF69-2E7FCCE98670}"/>
            </a:ext>
          </a:extLst>
        </xdr:cNvPr>
        <xdr:cNvSpPr txBox="1"/>
      </xdr:nvSpPr>
      <xdr:spPr>
        <a:xfrm>
          <a:off x="11478653" y="3392511"/>
          <a:ext cx="699061" cy="22786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2h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22m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461011</xdr:colOff>
      <xdr:row>13</xdr:row>
      <xdr:rowOff>175260</xdr:rowOff>
    </xdr:from>
    <xdr:to>
      <xdr:col>11</xdr:col>
      <xdr:colOff>449286</xdr:colOff>
      <xdr:row>15</xdr:row>
      <xdr:rowOff>71437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4A02507-AFB1-4C1D-B2BA-739D98B50A05}"/>
            </a:ext>
          </a:extLst>
        </xdr:cNvPr>
        <xdr:cNvSpPr txBox="1"/>
      </xdr:nvSpPr>
      <xdr:spPr>
        <a:xfrm>
          <a:off x="10233661" y="2585085"/>
          <a:ext cx="655025" cy="25812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1h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37m</a:t>
          </a:r>
          <a:endParaRPr lang="en-US">
            <a:effectLst/>
          </a:endParaRPr>
        </a:p>
        <a:p>
          <a:endParaRPr lang="en-US" sz="1100" b="1"/>
        </a:p>
      </xdr:txBody>
    </xdr:sp>
    <xdr:clientData/>
  </xdr:twoCellAnchor>
  <xdr:twoCellAnchor>
    <xdr:from>
      <xdr:col>10</xdr:col>
      <xdr:colOff>652633</xdr:colOff>
      <xdr:row>15</xdr:row>
      <xdr:rowOff>60374</xdr:rowOff>
    </xdr:from>
    <xdr:to>
      <xdr:col>10</xdr:col>
      <xdr:colOff>654538</xdr:colOff>
      <xdr:row>16</xdr:row>
      <xdr:rowOff>169839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67D56B0-EB6A-4AC0-AC9F-F8C11B885327}"/>
            </a:ext>
          </a:extLst>
        </xdr:cNvPr>
        <xdr:cNvCxnSpPr/>
      </xdr:nvCxnSpPr>
      <xdr:spPr>
        <a:xfrm>
          <a:off x="10425283" y="2832149"/>
          <a:ext cx="1905" cy="2904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224081</xdr:colOff>
      <xdr:row>17</xdr:row>
      <xdr:rowOff>6717</xdr:rowOff>
    </xdr:from>
    <xdr:to>
      <xdr:col>12</xdr:col>
      <xdr:colOff>366347</xdr:colOff>
      <xdr:row>18</xdr:row>
      <xdr:rowOff>87923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F33640A-197B-4BCC-924E-D82FEF150C62}"/>
            </a:ext>
          </a:extLst>
        </xdr:cNvPr>
        <xdr:cNvCxnSpPr/>
      </xdr:nvCxnSpPr>
      <xdr:spPr>
        <a:xfrm flipH="1" flipV="1">
          <a:off x="11330231" y="3149967"/>
          <a:ext cx="142266" cy="2621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435828</xdr:colOff>
      <xdr:row>14</xdr:row>
      <xdr:rowOff>52533</xdr:rowOff>
    </xdr:from>
    <xdr:to>
      <xdr:col>9</xdr:col>
      <xdr:colOff>412750</xdr:colOff>
      <xdr:row>15</xdr:row>
      <xdr:rowOff>119062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22EEF7C-B44D-48AD-99D4-3D35A050630F}"/>
            </a:ext>
          </a:extLst>
        </xdr:cNvPr>
        <xdr:cNvSpPr txBox="1"/>
      </xdr:nvSpPr>
      <xdr:spPr>
        <a:xfrm>
          <a:off x="8874978" y="2643333"/>
          <a:ext cx="643672" cy="24750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0h 38m</a:t>
          </a:r>
          <a:endParaRPr lang="en-US">
            <a:effectLst/>
          </a:endParaRPr>
        </a:p>
        <a:p>
          <a:endParaRPr lang="en-US" sz="1100" b="1"/>
        </a:p>
      </xdr:txBody>
    </xdr:sp>
    <xdr:clientData/>
  </xdr:twoCellAnchor>
  <xdr:twoCellAnchor>
    <xdr:from>
      <xdr:col>9</xdr:col>
      <xdr:colOff>90914</xdr:colOff>
      <xdr:row>15</xdr:row>
      <xdr:rowOff>119062</xdr:rowOff>
    </xdr:from>
    <xdr:to>
      <xdr:col>9</xdr:col>
      <xdr:colOff>222495</xdr:colOff>
      <xdr:row>16</xdr:row>
      <xdr:rowOff>169887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1B86F0D-A7AF-442F-BDE5-C73FBE76A2B5}"/>
            </a:ext>
          </a:extLst>
        </xdr:cNvPr>
        <xdr:cNvCxnSpPr>
          <a:stCxn id="8" idx="2"/>
        </xdr:cNvCxnSpPr>
      </xdr:nvCxnSpPr>
      <xdr:spPr>
        <a:xfrm>
          <a:off x="9196814" y="2890837"/>
          <a:ext cx="131581" cy="231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556846</xdr:colOff>
      <xdr:row>16</xdr:row>
      <xdr:rowOff>102577</xdr:rowOff>
    </xdr:from>
    <xdr:to>
      <xdr:col>24</xdr:col>
      <xdr:colOff>282698</xdr:colOff>
      <xdr:row>16</xdr:row>
      <xdr:rowOff>178899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251D906-727A-4FDB-A8BB-52A9421BF009}"/>
            </a:ext>
          </a:extLst>
        </xdr:cNvPr>
        <xdr:cNvCxnSpPr/>
      </xdr:nvCxnSpPr>
      <xdr:spPr>
        <a:xfrm>
          <a:off x="18997246" y="3055327"/>
          <a:ext cx="392602" cy="763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338874</xdr:colOff>
      <xdr:row>15</xdr:row>
      <xdr:rowOff>175848</xdr:rowOff>
    </xdr:from>
    <xdr:to>
      <xdr:col>24</xdr:col>
      <xdr:colOff>512886</xdr:colOff>
      <xdr:row>17</xdr:row>
      <xdr:rowOff>37246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1A70121B-A857-43AD-B4C7-65C0F2245729}"/>
            </a:ext>
          </a:extLst>
        </xdr:cNvPr>
        <xdr:cNvCxnSpPr/>
      </xdr:nvCxnSpPr>
      <xdr:spPr>
        <a:xfrm rot="5400000">
          <a:off x="19416593" y="2977054"/>
          <a:ext cx="232873" cy="174012"/>
        </a:xfrm>
        <a:prstGeom prst="bentConnector3">
          <a:avLst>
            <a:gd name="adj1" fmla="val 9052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10</xdr:row>
      <xdr:rowOff>0</xdr:rowOff>
    </xdr:from>
    <xdr:to>
      <xdr:col>38</xdr:col>
      <xdr:colOff>653318</xdr:colOff>
      <xdr:row>27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B22C0E-3C10-436A-A01B-E10FF45EC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35</xdr:col>
      <xdr:colOff>245234</xdr:colOff>
      <xdr:row>14</xdr:row>
      <xdr:rowOff>71729</xdr:rowOff>
    </xdr:from>
    <xdr:to>
      <xdr:col>36</xdr:col>
      <xdr:colOff>269263</xdr:colOff>
      <xdr:row>15</xdr:row>
      <xdr:rowOff>133107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4431100-A2BA-48BA-96F3-948A944E9D9B}"/>
            </a:ext>
          </a:extLst>
        </xdr:cNvPr>
        <xdr:cNvSpPr txBox="1"/>
      </xdr:nvSpPr>
      <xdr:spPr>
        <a:xfrm>
          <a:off x="27661359" y="2675229"/>
          <a:ext cx="682842" cy="243941"/>
        </a:xfrm>
        <a:prstGeom prst="rect">
          <a:avLst/>
        </a:prstGeom>
        <a:solidFill>
          <a:srgbClr val="E6E6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1h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34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endParaRPr lang="en-US">
            <a:effectLst/>
          </a:endParaRPr>
        </a:p>
      </xdr:txBody>
    </xdr:sp>
    <xdr:clientData/>
  </xdr:twoCellAnchor>
  <xdr:twoCellAnchor>
    <xdr:from>
      <xdr:col>36</xdr:col>
      <xdr:colOff>351178</xdr:colOff>
      <xdr:row>12</xdr:row>
      <xdr:rowOff>159972</xdr:rowOff>
    </xdr:from>
    <xdr:to>
      <xdr:col>37</xdr:col>
      <xdr:colOff>389548</xdr:colOff>
      <xdr:row>14</xdr:row>
      <xdr:rowOff>48845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BFDC6B-5B93-4C27-8B05-56F71FD821BE}"/>
            </a:ext>
          </a:extLst>
        </xdr:cNvPr>
        <xdr:cNvSpPr txBox="1"/>
      </xdr:nvSpPr>
      <xdr:spPr>
        <a:xfrm>
          <a:off x="27745078" y="2388822"/>
          <a:ext cx="695595" cy="2508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2h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01m</a:t>
          </a:r>
          <a:endParaRPr lang="en-US">
            <a:effectLst/>
          </a:endParaRPr>
        </a:p>
      </xdr:txBody>
    </xdr:sp>
    <xdr:clientData/>
  </xdr:twoCellAnchor>
  <xdr:twoCellAnchor>
    <xdr:from>
      <xdr:col>36</xdr:col>
      <xdr:colOff>452070</xdr:colOff>
      <xdr:row>14</xdr:row>
      <xdr:rowOff>58615</xdr:rowOff>
    </xdr:from>
    <xdr:to>
      <xdr:col>37</xdr:col>
      <xdr:colOff>29308</xdr:colOff>
      <xdr:row>16</xdr:row>
      <xdr:rowOff>107584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ECE7202-2CC3-41FC-8BB3-8EAB6DAB8B74}"/>
            </a:ext>
          </a:extLst>
        </xdr:cNvPr>
        <xdr:cNvCxnSpPr/>
      </xdr:nvCxnSpPr>
      <xdr:spPr>
        <a:xfrm flipH="1">
          <a:off x="27845970" y="2649415"/>
          <a:ext cx="234463" cy="41091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514106</xdr:colOff>
      <xdr:row>15</xdr:row>
      <xdr:rowOff>153254</xdr:rowOff>
    </xdr:from>
    <xdr:to>
      <xdr:col>35</xdr:col>
      <xdr:colOff>627233</xdr:colOff>
      <xdr:row>16</xdr:row>
      <xdr:rowOff>92124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7039ED5-2390-4BE7-82AE-65A40B23C271}"/>
            </a:ext>
          </a:extLst>
        </xdr:cNvPr>
        <xdr:cNvCxnSpPr/>
      </xdr:nvCxnSpPr>
      <xdr:spPr>
        <a:xfrm>
          <a:off x="27930231" y="2939317"/>
          <a:ext cx="113127" cy="1214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473073</xdr:colOff>
      <xdr:row>13</xdr:row>
      <xdr:rowOff>92830</xdr:rowOff>
    </xdr:from>
    <xdr:to>
      <xdr:col>34</xdr:col>
      <xdr:colOff>481746</xdr:colOff>
      <xdr:row>14</xdr:row>
      <xdr:rowOff>167298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858004E-4359-4BAD-AD4E-C57C94CE7096}"/>
            </a:ext>
          </a:extLst>
        </xdr:cNvPr>
        <xdr:cNvSpPr txBox="1"/>
      </xdr:nvSpPr>
      <xdr:spPr>
        <a:xfrm>
          <a:off x="25895298" y="2502655"/>
          <a:ext cx="665898" cy="2554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0h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43m</a:t>
          </a:r>
          <a:endParaRPr lang="en-US">
            <a:effectLst/>
          </a:endParaRPr>
        </a:p>
        <a:p>
          <a:endParaRPr lang="en-US" sz="1100" b="1"/>
        </a:p>
      </xdr:txBody>
    </xdr:sp>
    <xdr:clientData/>
  </xdr:twoCellAnchor>
  <xdr:twoCellAnchor>
    <xdr:from>
      <xdr:col>34</xdr:col>
      <xdr:colOff>256442</xdr:colOff>
      <xdr:row>14</xdr:row>
      <xdr:rowOff>180731</xdr:rowOff>
    </xdr:from>
    <xdr:to>
      <xdr:col>34</xdr:col>
      <xdr:colOff>308415</xdr:colOff>
      <xdr:row>16</xdr:row>
      <xdr:rowOff>107047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4F25C0E-1487-4DBA-BB9B-F55671B60368}"/>
            </a:ext>
          </a:extLst>
        </xdr:cNvPr>
        <xdr:cNvCxnSpPr/>
      </xdr:nvCxnSpPr>
      <xdr:spPr>
        <a:xfrm>
          <a:off x="26335892" y="2771531"/>
          <a:ext cx="51973" cy="288266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25572</xdr:colOff>
      <xdr:row>18</xdr:row>
      <xdr:rowOff>122728</xdr:rowOff>
    </xdr:from>
    <xdr:to>
      <xdr:col>38</xdr:col>
      <xdr:colOff>470755</xdr:colOff>
      <xdr:row>20</xdr:row>
      <xdr:rowOff>34803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C5933BC-3501-4131-96E5-965C96B06AC8}"/>
            </a:ext>
          </a:extLst>
        </xdr:cNvPr>
        <xdr:cNvSpPr txBox="1"/>
      </xdr:nvSpPr>
      <xdr:spPr>
        <a:xfrm>
          <a:off x="28076697" y="3446953"/>
          <a:ext cx="1102408" cy="2740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$20</a:t>
          </a:r>
          <a:r>
            <a:rPr lang="en-US" sz="1100" baseline="0"/>
            <a:t> for 3 hours</a:t>
          </a:r>
          <a:endParaRPr lang="en-US" sz="1100"/>
        </a:p>
      </xdr:txBody>
    </xdr:sp>
    <xdr:clientData/>
  </xdr:twoCellAnchor>
  <xdr:twoCellAnchor>
    <xdr:from>
      <xdr:col>38</xdr:col>
      <xdr:colOff>234462</xdr:colOff>
      <xdr:row>16</xdr:row>
      <xdr:rowOff>124557</xdr:rowOff>
    </xdr:from>
    <xdr:to>
      <xdr:col>38</xdr:col>
      <xdr:colOff>241789</xdr:colOff>
      <xdr:row>18</xdr:row>
      <xdr:rowOff>109904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48F0482-6DEE-4091-99C7-87F7A6FD7C85}"/>
            </a:ext>
          </a:extLst>
        </xdr:cNvPr>
        <xdr:cNvCxnSpPr/>
      </xdr:nvCxnSpPr>
      <xdr:spPr>
        <a:xfrm flipH="1" flipV="1">
          <a:off x="28942812" y="3077307"/>
          <a:ext cx="7327" cy="3568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21</xdr:row>
      <xdr:rowOff>21981</xdr:rowOff>
    </xdr:from>
    <xdr:to>
      <xdr:col>31</xdr:col>
      <xdr:colOff>43961</xdr:colOff>
      <xdr:row>26</xdr:row>
      <xdr:rowOff>190500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8CCC253-3974-4659-ACDA-849691C97CBA}"/>
            </a:ext>
          </a:extLst>
        </xdr:cNvPr>
        <xdr:cNvSpPr txBox="1"/>
      </xdr:nvSpPr>
      <xdr:spPr>
        <a:xfrm>
          <a:off x="21612225" y="3889131"/>
          <a:ext cx="2539511" cy="107339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/>
            <a:t>The formulas above are the output of the FORMULATEXT(AH2:AH6) function. Also, the Trace Precedents arrows show that all table data is derived from calculations.</a:t>
          </a:r>
          <a:endParaRPr lang="en-US" sz="1200" b="1" kern="12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351693</xdr:colOff>
      <xdr:row>12</xdr:row>
      <xdr:rowOff>109904</xdr:rowOff>
    </xdr:from>
    <xdr:to>
      <xdr:col>9</xdr:col>
      <xdr:colOff>351693</xdr:colOff>
      <xdr:row>21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7D04D9A-F7DE-4545-BFE3-B2E6CB781132}"/>
            </a:ext>
          </a:extLst>
        </xdr:cNvPr>
        <xdr:cNvCxnSpPr/>
      </xdr:nvCxnSpPr>
      <xdr:spPr>
        <a:xfrm flipV="1">
          <a:off x="9457593" y="2338754"/>
          <a:ext cx="0" cy="1528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240324</xdr:colOff>
      <xdr:row>12</xdr:row>
      <xdr:rowOff>86458</xdr:rowOff>
    </xdr:from>
    <xdr:to>
      <xdr:col>13</xdr:col>
      <xdr:colOff>240324</xdr:colOff>
      <xdr:row>20</xdr:row>
      <xdr:rowOff>167054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5961923-3B71-41C2-AC2E-7B7CD6E3E4E1}"/>
            </a:ext>
          </a:extLst>
        </xdr:cNvPr>
        <xdr:cNvCxnSpPr/>
      </xdr:nvCxnSpPr>
      <xdr:spPr>
        <a:xfrm flipV="1">
          <a:off x="12013224" y="2315308"/>
          <a:ext cx="0" cy="15379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637442</xdr:colOff>
      <xdr:row>12</xdr:row>
      <xdr:rowOff>102577</xdr:rowOff>
    </xdr:from>
    <xdr:to>
      <xdr:col>34</xdr:col>
      <xdr:colOff>637442</xdr:colOff>
      <xdr:row>20</xdr:row>
      <xdr:rowOff>146538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834B085-E2E4-4082-B008-BEFEE533D7FF}"/>
            </a:ext>
          </a:extLst>
        </xdr:cNvPr>
        <xdr:cNvCxnSpPr/>
      </xdr:nvCxnSpPr>
      <xdr:spPr>
        <a:xfrm flipV="1">
          <a:off x="26716892" y="2331427"/>
          <a:ext cx="0" cy="1501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438150</xdr:colOff>
      <xdr:row>12</xdr:row>
      <xdr:rowOff>93784</xdr:rowOff>
    </xdr:from>
    <xdr:to>
      <xdr:col>36</xdr:col>
      <xdr:colOff>438150</xdr:colOff>
      <xdr:row>20</xdr:row>
      <xdr:rowOff>137745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1C52A1B-3181-4793-836E-605BF6C0A1DC}"/>
            </a:ext>
          </a:extLst>
        </xdr:cNvPr>
        <xdr:cNvCxnSpPr/>
      </xdr:nvCxnSpPr>
      <xdr:spPr>
        <a:xfrm flipV="1">
          <a:off x="27832050" y="2322634"/>
          <a:ext cx="0" cy="1501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yft.com/memberships/divvy-access-pass/checkout?app=lbs_chicago&amp;utm_source=mktg_pricing_table&amp;utm_medium=web" TargetMode="External"/><Relationship Id="rId1" Type="http://schemas.openxmlformats.org/officeDocument/2006/relationships/hyperlink" Target="https://divvybikes.com/singular-redirect?pcn=TBSMarketingPricingSingleRid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C404-5C92-4C90-9935-FA1E26CBDE62}">
  <sheetPr>
    <tabColor theme="9" tint="-0.249977111117893"/>
    <pageSetUpPr fitToPage="1"/>
  </sheetPr>
  <dimension ref="A1:AP33"/>
  <sheetViews>
    <sheetView tabSelected="1" topLeftCell="AA1" zoomScale="120" zoomScaleNormal="120" workbookViewId="0">
      <selection activeCell="AD16" sqref="AD16"/>
    </sheetView>
  </sheetViews>
  <sheetFormatPr defaultRowHeight="14.25"/>
  <cols>
    <col min="1" max="1" width="16.625" customWidth="1"/>
    <col min="2" max="2" width="21.625" customWidth="1"/>
    <col min="3" max="3" width="22.125" bestFit="1" customWidth="1"/>
    <col min="4" max="4" width="15.375" customWidth="1"/>
    <col min="5" max="26" width="8.75" customWidth="1"/>
    <col min="27" max="27" width="15.375" customWidth="1"/>
    <col min="28" max="28" width="15.5" customWidth="1"/>
    <col min="29" max="41" width="8.625" customWidth="1"/>
    <col min="43" max="43" width="9.125" customWidth="1"/>
    <col min="44" max="44" width="26.375" bestFit="1" customWidth="1"/>
    <col min="45" max="46" width="26.125" bestFit="1" customWidth="1"/>
  </cols>
  <sheetData>
    <row r="1" spans="1:42" ht="15">
      <c r="A1" s="1" t="s">
        <v>0</v>
      </c>
      <c r="B1" s="2" t="s">
        <v>1</v>
      </c>
      <c r="C1" s="2" t="s">
        <v>2</v>
      </c>
      <c r="D1" s="3" t="s">
        <v>3</v>
      </c>
      <c r="E1" s="4">
        <v>6.9444444444444447E-4</v>
      </c>
      <c r="F1" s="4">
        <v>1.0416666666666666E-2</v>
      </c>
      <c r="G1" s="4">
        <v>2.0833333333333332E-2</v>
      </c>
      <c r="H1" s="5">
        <v>3.125E-2</v>
      </c>
      <c r="I1" s="4">
        <v>4.1666666666666699E-2</v>
      </c>
      <c r="J1" s="4">
        <v>5.2083333333333398E-2</v>
      </c>
      <c r="K1" s="4">
        <v>6.25E-2</v>
      </c>
      <c r="L1" s="5">
        <v>7.2916666666666699E-2</v>
      </c>
      <c r="M1" s="4">
        <v>8.3333333333333398E-2</v>
      </c>
      <c r="N1" s="4">
        <v>9.375E-2</v>
      </c>
      <c r="O1" s="5">
        <v>0.104166666666667</v>
      </c>
      <c r="P1" s="4">
        <v>0.11458333333333399</v>
      </c>
      <c r="Q1" s="4">
        <v>0.125</v>
      </c>
      <c r="R1" s="4">
        <v>0.16666666666666699</v>
      </c>
      <c r="S1" s="4">
        <v>0.20833333333333401</v>
      </c>
      <c r="T1" s="4">
        <v>0.25</v>
      </c>
      <c r="U1" s="4">
        <v>0.29166666666666702</v>
      </c>
      <c r="V1" s="4">
        <v>0.33333333333333398</v>
      </c>
      <c r="W1" s="4">
        <v>0.375</v>
      </c>
      <c r="X1" s="4">
        <v>0.41666666666666702</v>
      </c>
      <c r="Y1" s="4">
        <v>0.45833333333333398</v>
      </c>
      <c r="Z1" s="4">
        <v>0.5</v>
      </c>
      <c r="AB1" s="3" t="s">
        <v>3</v>
      </c>
      <c r="AC1" s="4">
        <v>6.9444444444444447E-4</v>
      </c>
      <c r="AD1" s="4">
        <v>1.0416666666666666E-2</v>
      </c>
      <c r="AE1" s="4">
        <v>2.0833333333333332E-2</v>
      </c>
      <c r="AF1" s="5">
        <v>3.125E-2</v>
      </c>
      <c r="AG1" s="4">
        <v>4.1666666666666699E-2</v>
      </c>
      <c r="AH1" s="4">
        <v>5.2083333333333398E-2</v>
      </c>
      <c r="AI1" s="4">
        <v>6.25E-2</v>
      </c>
      <c r="AJ1" s="5">
        <v>7.2916666666666699E-2</v>
      </c>
      <c r="AK1" s="4">
        <v>8.3333333333333398E-2</v>
      </c>
      <c r="AL1" s="4">
        <v>9.375E-2</v>
      </c>
      <c r="AM1" s="4">
        <v>0.104166666666667</v>
      </c>
      <c r="AN1" s="4">
        <v>0.11458333333333399</v>
      </c>
      <c r="AO1" s="4">
        <v>0.125</v>
      </c>
      <c r="AP1" s="4">
        <v>0.16666666666666699</v>
      </c>
    </row>
    <row r="2" spans="1:42" ht="15">
      <c r="A2" s="3"/>
      <c r="B2" s="1" t="s">
        <v>4</v>
      </c>
      <c r="C2" s="1" t="s">
        <v>5</v>
      </c>
      <c r="D2" s="6" t="s">
        <v>6</v>
      </c>
      <c r="E2" s="7">
        <f t="shared" ref="E2:Q2" si="0">$E$10</f>
        <v>18.100000000000001</v>
      </c>
      <c r="F2" s="7">
        <f t="shared" si="0"/>
        <v>18.100000000000001</v>
      </c>
      <c r="G2" s="8">
        <f t="shared" si="0"/>
        <v>18.100000000000001</v>
      </c>
      <c r="H2" s="9">
        <f t="shared" si="0"/>
        <v>18.100000000000001</v>
      </c>
      <c r="I2" s="10">
        <f t="shared" si="0"/>
        <v>18.100000000000001</v>
      </c>
      <c r="J2" s="7">
        <f t="shared" si="0"/>
        <v>18.100000000000001</v>
      </c>
      <c r="K2" s="8">
        <f t="shared" si="0"/>
        <v>18.100000000000001</v>
      </c>
      <c r="L2" s="9">
        <f t="shared" si="0"/>
        <v>18.100000000000001</v>
      </c>
      <c r="M2" s="10">
        <f t="shared" si="0"/>
        <v>18.100000000000001</v>
      </c>
      <c r="N2" s="8">
        <f t="shared" si="0"/>
        <v>18.100000000000001</v>
      </c>
      <c r="O2" s="9">
        <f t="shared" si="0"/>
        <v>18.100000000000001</v>
      </c>
      <c r="P2" s="7">
        <f t="shared" si="0"/>
        <v>18.100000000000001</v>
      </c>
      <c r="Q2" s="7">
        <f t="shared" si="0"/>
        <v>18.100000000000001</v>
      </c>
      <c r="R2" s="11">
        <f t="shared" ref="R2:Z2" si="1">$E$10+(R1-$Q$1)*$E$11*$D$8</f>
        <v>28.900000000000084</v>
      </c>
      <c r="S2" s="11">
        <f t="shared" si="1"/>
        <v>39.700000000000173</v>
      </c>
      <c r="T2" s="11">
        <f t="shared" si="1"/>
        <v>50.5</v>
      </c>
      <c r="U2" s="11">
        <f t="shared" si="1"/>
        <v>61.30000000000009</v>
      </c>
      <c r="V2" s="11">
        <f t="shared" si="1"/>
        <v>72.100000000000165</v>
      </c>
      <c r="W2" s="11">
        <f t="shared" si="1"/>
        <v>82.9</v>
      </c>
      <c r="X2" s="11">
        <f t="shared" si="1"/>
        <v>93.700000000000102</v>
      </c>
      <c r="Y2" s="11">
        <f t="shared" si="1"/>
        <v>104.50000000000017</v>
      </c>
      <c r="Z2" s="12">
        <f t="shared" si="1"/>
        <v>115.30000000000001</v>
      </c>
      <c r="AB2" s="6" t="s">
        <v>6</v>
      </c>
      <c r="AC2" s="7">
        <f t="shared" ref="AC2:AK2" si="2">$AC$10</f>
        <v>20</v>
      </c>
      <c r="AD2" s="7">
        <f t="shared" si="2"/>
        <v>20</v>
      </c>
      <c r="AE2" s="7">
        <f t="shared" si="2"/>
        <v>20</v>
      </c>
      <c r="AF2" s="7">
        <f t="shared" si="2"/>
        <v>20</v>
      </c>
      <c r="AG2" s="7">
        <f t="shared" si="2"/>
        <v>20</v>
      </c>
      <c r="AH2" s="7">
        <f t="shared" si="2"/>
        <v>20</v>
      </c>
      <c r="AI2" s="7">
        <f t="shared" si="2"/>
        <v>20</v>
      </c>
      <c r="AJ2" s="9">
        <f t="shared" si="2"/>
        <v>20</v>
      </c>
      <c r="AK2" s="7">
        <f t="shared" si="2"/>
        <v>20</v>
      </c>
      <c r="AL2" s="13">
        <f>$AC$10+(AL1-$AK$1)*$AC$11*$AB$8</f>
        <v>22.999999999999982</v>
      </c>
      <c r="AM2" s="13">
        <f>$AC$10+(AM1-$AK$1)*$AC$11*$AB$8</f>
        <v>26.000000000000078</v>
      </c>
      <c r="AN2" s="13">
        <f>$AC$10+(AN1-$AK$1)*$AC$11*$AB$8</f>
        <v>29.000000000000171</v>
      </c>
      <c r="AO2" s="13">
        <f>$AC$10+(AO1-$AK$1)*$AC$11*$AB$8</f>
        <v>31.999999999999982</v>
      </c>
      <c r="AP2" s="11">
        <f>$AC$10+(AP1-$AK$1)*$AC$11*$AB$8</f>
        <v>44.000000000000071</v>
      </c>
    </row>
    <row r="3" spans="1:42" ht="15">
      <c r="A3" s="3"/>
      <c r="B3" s="3" t="s">
        <v>7</v>
      </c>
      <c r="C3" s="3" t="s">
        <v>8</v>
      </c>
      <c r="D3" s="14" t="s">
        <v>9</v>
      </c>
      <c r="E3" s="15">
        <f>$D$9</f>
        <v>0.55000000000000004</v>
      </c>
      <c r="F3" s="15">
        <f>$D$9</f>
        <v>0.55000000000000004</v>
      </c>
      <c r="G3" s="15">
        <f>$D$9</f>
        <v>0.55000000000000004</v>
      </c>
      <c r="H3" s="16">
        <f>$D$9</f>
        <v>0.55000000000000004</v>
      </c>
      <c r="I3" s="17">
        <f t="shared" ref="I3:Z3" si="3">$E$12*(I1-$H$1)*$D$8+$D$9</f>
        <v>3.250000000000008</v>
      </c>
      <c r="J3" s="17">
        <f t="shared" si="3"/>
        <v>5.9500000000000162</v>
      </c>
      <c r="K3" s="17">
        <f t="shared" si="3"/>
        <v>8.65</v>
      </c>
      <c r="L3" s="17">
        <f t="shared" si="3"/>
        <v>11.350000000000009</v>
      </c>
      <c r="M3" s="17">
        <f t="shared" si="3"/>
        <v>14.050000000000018</v>
      </c>
      <c r="N3" s="17">
        <f t="shared" si="3"/>
        <v>16.75</v>
      </c>
      <c r="O3" s="18">
        <f t="shared" si="3"/>
        <v>19.450000000000088</v>
      </c>
      <c r="P3" s="17">
        <f t="shared" si="3"/>
        <v>22.150000000000173</v>
      </c>
      <c r="Q3" s="17">
        <f t="shared" si="3"/>
        <v>24.85</v>
      </c>
      <c r="R3" s="17">
        <f t="shared" si="3"/>
        <v>35.650000000000077</v>
      </c>
      <c r="S3" s="17">
        <f t="shared" si="3"/>
        <v>46.450000000000166</v>
      </c>
      <c r="T3" s="17">
        <f t="shared" si="3"/>
        <v>57.25</v>
      </c>
      <c r="U3" s="17">
        <f t="shared" si="3"/>
        <v>68.050000000000082</v>
      </c>
      <c r="V3" s="17">
        <f t="shared" si="3"/>
        <v>78.850000000000165</v>
      </c>
      <c r="W3" s="17">
        <f t="shared" si="3"/>
        <v>89.649999999999991</v>
      </c>
      <c r="X3" s="17">
        <f t="shared" si="3"/>
        <v>100.45000000000009</v>
      </c>
      <c r="Y3" s="17">
        <f t="shared" si="3"/>
        <v>111.25000000000016</v>
      </c>
      <c r="Z3" s="19">
        <f t="shared" si="3"/>
        <v>122.04999999999998</v>
      </c>
      <c r="AB3" s="14" t="s">
        <v>9</v>
      </c>
      <c r="AC3" s="15">
        <f>$AB$9</f>
        <v>0.55000000000000004</v>
      </c>
      <c r="AD3" s="15">
        <f t="shared" ref="AD3:AG3" si="4">$AB$9</f>
        <v>0.55000000000000004</v>
      </c>
      <c r="AE3" s="15">
        <f t="shared" si="4"/>
        <v>0.55000000000000004</v>
      </c>
      <c r="AF3" s="15">
        <f t="shared" si="4"/>
        <v>0.55000000000000004</v>
      </c>
      <c r="AG3" s="15">
        <f t="shared" si="4"/>
        <v>0.55000000000000004</v>
      </c>
      <c r="AH3" s="17">
        <f t="shared" ref="AH3:AP3" si="5">$AC$12*(AH1-$AG$1)*$AB$8+$AB$9</f>
        <v>2.9500000000000073</v>
      </c>
      <c r="AI3" s="17">
        <f t="shared" si="5"/>
        <v>5.3499999999999925</v>
      </c>
      <c r="AJ3" s="17">
        <f t="shared" si="5"/>
        <v>7.75</v>
      </c>
      <c r="AK3" s="17">
        <f t="shared" si="5"/>
        <v>10.150000000000009</v>
      </c>
      <c r="AL3" s="17">
        <f t="shared" si="5"/>
        <v>12.549999999999994</v>
      </c>
      <c r="AM3" s="17">
        <f t="shared" si="5"/>
        <v>14.95000000000007</v>
      </c>
      <c r="AN3" s="17">
        <f t="shared" si="5"/>
        <v>17.350000000000147</v>
      </c>
      <c r="AO3" s="18">
        <f t="shared" si="5"/>
        <v>19.749999999999993</v>
      </c>
      <c r="AP3" s="17">
        <f t="shared" si="5"/>
        <v>29.350000000000065</v>
      </c>
    </row>
    <row r="4" spans="1:42" ht="15">
      <c r="A4" s="3" t="s">
        <v>10</v>
      </c>
      <c r="B4" s="3" t="s">
        <v>11</v>
      </c>
      <c r="C4" s="3" t="s">
        <v>12</v>
      </c>
      <c r="D4" s="20" t="s">
        <v>13</v>
      </c>
      <c r="E4" s="21">
        <f>$E$13*E1*$D$8+ 1</f>
        <v>1.44</v>
      </c>
      <c r="F4" s="21">
        <f>$E$13*F1*$D$8+ 1</f>
        <v>7.6</v>
      </c>
      <c r="G4" s="22">
        <f>$E$13*G1*$D$8+ 1</f>
        <v>14.2</v>
      </c>
      <c r="H4" s="23">
        <f>$E$13*H1*$D$8+ 1</f>
        <v>20.8</v>
      </c>
      <c r="I4" s="24">
        <f t="shared" ref="I4:Z4" si="6">$E$13*I1*$D$8+1</f>
        <v>27.40000000000002</v>
      </c>
      <c r="J4" s="25">
        <f t="shared" si="6"/>
        <v>34.000000000000043</v>
      </c>
      <c r="K4" s="26">
        <f t="shared" si="6"/>
        <v>40.6</v>
      </c>
      <c r="L4" s="27">
        <f t="shared" si="6"/>
        <v>47.200000000000017</v>
      </c>
      <c r="M4" s="24">
        <f t="shared" si="6"/>
        <v>53.80000000000004</v>
      </c>
      <c r="N4" s="25">
        <f t="shared" si="6"/>
        <v>60.400000000000006</v>
      </c>
      <c r="O4" s="28">
        <f t="shared" si="6"/>
        <v>67.000000000000213</v>
      </c>
      <c r="P4" s="25">
        <f t="shared" si="6"/>
        <v>73.600000000000421</v>
      </c>
      <c r="Q4" s="25">
        <f t="shared" si="6"/>
        <v>80.2</v>
      </c>
      <c r="R4" s="25">
        <f t="shared" si="6"/>
        <v>106.60000000000019</v>
      </c>
      <c r="S4" s="25">
        <f t="shared" si="6"/>
        <v>133.00000000000043</v>
      </c>
      <c r="T4" s="25">
        <f t="shared" si="6"/>
        <v>159.4</v>
      </c>
      <c r="U4" s="25">
        <f t="shared" si="6"/>
        <v>185.80000000000024</v>
      </c>
      <c r="V4" s="25">
        <f t="shared" si="6"/>
        <v>212.20000000000039</v>
      </c>
      <c r="W4" s="25">
        <f t="shared" si="6"/>
        <v>238.60000000000002</v>
      </c>
      <c r="X4" s="26">
        <f t="shared" si="6"/>
        <v>265.00000000000023</v>
      </c>
      <c r="Y4" s="26">
        <f t="shared" si="6"/>
        <v>291.40000000000043</v>
      </c>
      <c r="Z4" s="29">
        <f t="shared" si="6"/>
        <v>317.8</v>
      </c>
      <c r="AB4" s="20" t="s">
        <v>13</v>
      </c>
      <c r="AC4" s="21">
        <f t="shared" ref="AC4:AP4" si="7">$AC$13*AC1*$AB$8+ 1</f>
        <v>1.44</v>
      </c>
      <c r="AD4" s="21">
        <f t="shared" si="7"/>
        <v>7.6</v>
      </c>
      <c r="AE4" s="21">
        <f t="shared" si="7"/>
        <v>14.2</v>
      </c>
      <c r="AF4" s="23">
        <f t="shared" si="7"/>
        <v>20.8</v>
      </c>
      <c r="AG4" s="21">
        <f t="shared" si="7"/>
        <v>27.40000000000002</v>
      </c>
      <c r="AH4" s="21">
        <f t="shared" si="7"/>
        <v>34.000000000000043</v>
      </c>
      <c r="AI4" s="21">
        <f t="shared" si="7"/>
        <v>40.6</v>
      </c>
      <c r="AJ4" s="21">
        <f t="shared" si="7"/>
        <v>47.200000000000017</v>
      </c>
      <c r="AK4" s="21">
        <f t="shared" si="7"/>
        <v>53.80000000000004</v>
      </c>
      <c r="AL4" s="21">
        <f t="shared" si="7"/>
        <v>60.400000000000006</v>
      </c>
      <c r="AM4" s="21">
        <f t="shared" si="7"/>
        <v>67.000000000000213</v>
      </c>
      <c r="AN4" s="21">
        <f t="shared" si="7"/>
        <v>73.600000000000421</v>
      </c>
      <c r="AO4" s="21">
        <f t="shared" si="7"/>
        <v>80.2</v>
      </c>
      <c r="AP4" s="21">
        <f t="shared" si="7"/>
        <v>106.60000000000019</v>
      </c>
    </row>
    <row r="5" spans="1:42">
      <c r="A5" s="3" t="s">
        <v>14</v>
      </c>
      <c r="B5" s="3" t="s">
        <v>15</v>
      </c>
      <c r="C5" s="3" t="s">
        <v>16</v>
      </c>
      <c r="D5" s="30" t="s">
        <v>17</v>
      </c>
      <c r="E5" s="31">
        <f>D9+E14</f>
        <v>0.73</v>
      </c>
      <c r="F5" s="31">
        <f t="shared" ref="F5:Z5" si="8">$E$14*F1*$D$8+$D$9</f>
        <v>3.25</v>
      </c>
      <c r="G5" s="31">
        <f t="shared" si="8"/>
        <v>5.9499999999999993</v>
      </c>
      <c r="H5" s="32">
        <f t="shared" si="8"/>
        <v>8.65</v>
      </c>
      <c r="I5" s="31">
        <f t="shared" si="8"/>
        <v>11.350000000000009</v>
      </c>
      <c r="J5" s="31">
        <f t="shared" si="8"/>
        <v>14.050000000000018</v>
      </c>
      <c r="K5" s="33">
        <f t="shared" si="8"/>
        <v>16.75</v>
      </c>
      <c r="L5" s="34">
        <f t="shared" si="8"/>
        <v>19.450000000000006</v>
      </c>
      <c r="M5" s="35">
        <f t="shared" si="8"/>
        <v>22.150000000000016</v>
      </c>
      <c r="N5" s="31">
        <f t="shared" si="8"/>
        <v>24.85</v>
      </c>
      <c r="O5" s="31">
        <f t="shared" si="8"/>
        <v>27.55000000000009</v>
      </c>
      <c r="P5" s="36">
        <f t="shared" si="8"/>
        <v>30.250000000000171</v>
      </c>
      <c r="Q5" s="31">
        <f t="shared" si="8"/>
        <v>32.949999999999996</v>
      </c>
      <c r="R5" s="31">
        <f t="shared" si="8"/>
        <v>43.750000000000078</v>
      </c>
      <c r="S5" s="31">
        <f t="shared" si="8"/>
        <v>54.550000000000175</v>
      </c>
      <c r="T5" s="31">
        <f t="shared" si="8"/>
        <v>65.349999999999994</v>
      </c>
      <c r="U5" s="31">
        <f t="shared" si="8"/>
        <v>76.150000000000091</v>
      </c>
      <c r="V5" s="31">
        <f t="shared" si="8"/>
        <v>86.950000000000159</v>
      </c>
      <c r="W5" s="31">
        <f t="shared" si="8"/>
        <v>97.75</v>
      </c>
      <c r="X5" s="31">
        <f t="shared" si="8"/>
        <v>108.5500000000001</v>
      </c>
      <c r="Y5" s="31">
        <f t="shared" si="8"/>
        <v>119.35000000000016</v>
      </c>
      <c r="Z5" s="37">
        <f t="shared" si="8"/>
        <v>130.15</v>
      </c>
      <c r="AB5" s="38" t="s">
        <v>17</v>
      </c>
      <c r="AC5" s="31">
        <f>AB9+AC14</f>
        <v>0.71000000000000008</v>
      </c>
      <c r="AD5" s="31">
        <f t="shared" ref="AD5:AP5" si="9">$AC$14*AD1*$AB$8+$AB$9</f>
        <v>2.95</v>
      </c>
      <c r="AE5" s="31">
        <f t="shared" si="9"/>
        <v>5.35</v>
      </c>
      <c r="AF5" s="31">
        <f t="shared" si="9"/>
        <v>7.75</v>
      </c>
      <c r="AG5" s="31">
        <f t="shared" si="9"/>
        <v>10.150000000000009</v>
      </c>
      <c r="AH5" s="31">
        <f t="shared" si="9"/>
        <v>12.550000000000015</v>
      </c>
      <c r="AI5" s="31">
        <f t="shared" si="9"/>
        <v>14.950000000000001</v>
      </c>
      <c r="AJ5" s="31">
        <f t="shared" si="9"/>
        <v>17.350000000000009</v>
      </c>
      <c r="AK5" s="39">
        <f t="shared" si="9"/>
        <v>19.750000000000018</v>
      </c>
      <c r="AL5" s="31">
        <f t="shared" si="9"/>
        <v>22.15</v>
      </c>
      <c r="AM5" s="31">
        <f t="shared" si="9"/>
        <v>24.550000000000079</v>
      </c>
      <c r="AN5" s="31">
        <f t="shared" si="9"/>
        <v>26.950000000000156</v>
      </c>
      <c r="AO5" s="31">
        <f t="shared" si="9"/>
        <v>29.35</v>
      </c>
      <c r="AP5" s="31">
        <f t="shared" si="9"/>
        <v>38.950000000000074</v>
      </c>
    </row>
    <row r="6" spans="1:42">
      <c r="D6" s="40" t="s">
        <v>18</v>
      </c>
      <c r="E6" s="41">
        <f t="shared" ref="E6:Z6" si="10">$E$11*E1*$D$8+1</f>
        <v>1.18</v>
      </c>
      <c r="F6" s="41">
        <f t="shared" si="10"/>
        <v>3.6999999999999997</v>
      </c>
      <c r="G6" s="42">
        <f t="shared" si="10"/>
        <v>6.3999999999999995</v>
      </c>
      <c r="H6" s="42">
        <f t="shared" si="10"/>
        <v>9.1</v>
      </c>
      <c r="I6" s="42">
        <f t="shared" si="10"/>
        <v>11.800000000000008</v>
      </c>
      <c r="J6" s="42">
        <f t="shared" si="10"/>
        <v>14.500000000000018</v>
      </c>
      <c r="K6" s="42">
        <f t="shared" si="10"/>
        <v>17.2</v>
      </c>
      <c r="L6" s="43">
        <f t="shared" si="10"/>
        <v>19.900000000000006</v>
      </c>
      <c r="M6" s="42">
        <f t="shared" si="10"/>
        <v>22.600000000000016</v>
      </c>
      <c r="N6" s="42">
        <f t="shared" si="10"/>
        <v>25.3</v>
      </c>
      <c r="O6" s="42">
        <f t="shared" si="10"/>
        <v>28.000000000000089</v>
      </c>
      <c r="P6" s="42">
        <f t="shared" si="10"/>
        <v>30.70000000000017</v>
      </c>
      <c r="Q6" s="42">
        <f t="shared" si="10"/>
        <v>33.4</v>
      </c>
      <c r="R6" s="42">
        <f t="shared" si="10"/>
        <v>44.200000000000081</v>
      </c>
      <c r="S6" s="42">
        <f t="shared" si="10"/>
        <v>55.000000000000178</v>
      </c>
      <c r="T6" s="42">
        <f t="shared" si="10"/>
        <v>65.8</v>
      </c>
      <c r="U6" s="42">
        <f t="shared" si="10"/>
        <v>76.600000000000094</v>
      </c>
      <c r="V6" s="42">
        <f t="shared" si="10"/>
        <v>87.400000000000162</v>
      </c>
      <c r="W6" s="42">
        <f t="shared" si="10"/>
        <v>98.2</v>
      </c>
      <c r="X6" s="42">
        <f t="shared" si="10"/>
        <v>109.0000000000001</v>
      </c>
      <c r="Y6" s="42">
        <f t="shared" si="10"/>
        <v>119.80000000000017</v>
      </c>
      <c r="Z6" s="42">
        <f t="shared" si="10"/>
        <v>130.6</v>
      </c>
      <c r="AB6" s="44" t="s">
        <v>18</v>
      </c>
      <c r="AC6" s="42">
        <f t="shared" ref="AC6:AP6" si="11">$AC$11*AC1*$AB$8+1</f>
        <v>1.2</v>
      </c>
      <c r="AD6" s="42">
        <f t="shared" si="11"/>
        <v>4</v>
      </c>
      <c r="AE6" s="42">
        <f t="shared" si="11"/>
        <v>7</v>
      </c>
      <c r="AF6" s="42">
        <f t="shared" si="11"/>
        <v>10</v>
      </c>
      <c r="AG6" s="42">
        <f t="shared" si="11"/>
        <v>13.000000000000011</v>
      </c>
      <c r="AH6" s="42">
        <f t="shared" si="11"/>
        <v>16.000000000000021</v>
      </c>
      <c r="AI6" s="42">
        <f t="shared" si="11"/>
        <v>19</v>
      </c>
      <c r="AJ6" s="42">
        <f t="shared" si="11"/>
        <v>22.000000000000011</v>
      </c>
      <c r="AK6" s="42">
        <f t="shared" si="11"/>
        <v>25.000000000000021</v>
      </c>
      <c r="AL6" s="42">
        <f t="shared" si="11"/>
        <v>28.000000000000004</v>
      </c>
      <c r="AM6" s="42">
        <f t="shared" si="11"/>
        <v>31.000000000000099</v>
      </c>
      <c r="AN6" s="42">
        <f t="shared" si="11"/>
        <v>34.000000000000192</v>
      </c>
      <c r="AO6" s="42">
        <f t="shared" si="11"/>
        <v>37</v>
      </c>
      <c r="AP6" s="42">
        <f t="shared" si="11"/>
        <v>49.000000000000099</v>
      </c>
    </row>
    <row r="7" spans="1:42" ht="15">
      <c r="A7" s="1" t="s">
        <v>19</v>
      </c>
      <c r="B7" s="1" t="s">
        <v>20</v>
      </c>
      <c r="C7" s="45" t="s">
        <v>21</v>
      </c>
      <c r="D7" s="112" t="s">
        <v>22</v>
      </c>
      <c r="E7" s="113"/>
      <c r="F7" s="114"/>
      <c r="H7" s="78">
        <v>2.6388888888888889E-2</v>
      </c>
      <c r="I7" s="115" t="s">
        <v>23</v>
      </c>
      <c r="J7" s="116"/>
      <c r="K7" s="117"/>
      <c r="L7" s="80">
        <v>6.7361111111111108E-2</v>
      </c>
      <c r="M7" s="115"/>
      <c r="N7" s="116"/>
      <c r="O7" s="81">
        <v>9.8611111111111108E-2</v>
      </c>
      <c r="AB7" s="112" t="s">
        <v>22</v>
      </c>
      <c r="AC7" s="113"/>
      <c r="AD7" s="114"/>
      <c r="AF7" s="78">
        <v>2.9861111111111113E-2</v>
      </c>
      <c r="AG7" s="109" t="s">
        <v>24</v>
      </c>
      <c r="AH7" s="110"/>
      <c r="AI7" s="111"/>
      <c r="AJ7" s="79">
        <v>6.5277777777777782E-2</v>
      </c>
      <c r="AK7" s="80">
        <v>8.4027777777777785E-2</v>
      </c>
      <c r="AL7" s="109" t="s">
        <v>24</v>
      </c>
      <c r="AM7" s="110"/>
      <c r="AN7" s="111"/>
      <c r="AO7" s="81">
        <v>0.12569444444444444</v>
      </c>
    </row>
    <row r="8" spans="1:42" ht="15">
      <c r="A8" s="46" t="s">
        <v>10</v>
      </c>
      <c r="B8" s="3" t="s">
        <v>25</v>
      </c>
      <c r="C8" s="47" t="s">
        <v>26</v>
      </c>
      <c r="D8" s="48">
        <f>24*60</f>
        <v>1440</v>
      </c>
      <c r="E8" s="49" t="s">
        <v>27</v>
      </c>
      <c r="F8" s="50"/>
      <c r="G8" s="51"/>
      <c r="H8" s="52">
        <f>$E$13*H7*$D$8+1</f>
        <v>17.720000000000002</v>
      </c>
      <c r="I8" s="96" t="s">
        <v>28</v>
      </c>
      <c r="J8" s="97"/>
      <c r="K8" s="98"/>
      <c r="L8" s="53">
        <f>$E$14*L7*$D$8+$D$9</f>
        <v>18.009999999999998</v>
      </c>
      <c r="M8" s="99" t="s">
        <v>29</v>
      </c>
      <c r="N8" s="100"/>
      <c r="O8" s="54">
        <f>$E$12*(O7-$H$1)*$D$8+$D$9</f>
        <v>18.009999999999998</v>
      </c>
      <c r="P8" s="55"/>
      <c r="AB8" s="56">
        <f>24*60</f>
        <v>1440</v>
      </c>
      <c r="AC8" s="49" t="s">
        <v>27</v>
      </c>
      <c r="AD8" s="50"/>
      <c r="AF8" s="52">
        <f>$AC$13*AF7*$AB$8+1</f>
        <v>19.920000000000002</v>
      </c>
      <c r="AG8" s="96" t="s">
        <v>28</v>
      </c>
      <c r="AH8" s="97"/>
      <c r="AI8" s="98"/>
      <c r="AJ8" s="57">
        <f>$AC$11*AJ7*$AB$8+1</f>
        <v>19.8</v>
      </c>
      <c r="AK8" s="53">
        <f>$AC$14*AK7*$AB$8+$AB$9</f>
        <v>19.910000000000004</v>
      </c>
      <c r="AL8" s="99" t="s">
        <v>30</v>
      </c>
      <c r="AM8" s="101"/>
      <c r="AN8" s="100"/>
      <c r="AO8" s="54">
        <f>$AC$12*(AO7-$AG$1)*$AB$8+$AB$9</f>
        <v>19.909999999999993</v>
      </c>
    </row>
    <row r="9" spans="1:42">
      <c r="A9" s="3" t="s">
        <v>14</v>
      </c>
      <c r="B9" s="3" t="s">
        <v>31</v>
      </c>
      <c r="D9" s="86">
        <v>0.55000000000000004</v>
      </c>
      <c r="E9" s="58" t="s">
        <v>32</v>
      </c>
      <c r="F9" s="59"/>
      <c r="G9" s="102" t="s">
        <v>33</v>
      </c>
      <c r="H9" s="103"/>
      <c r="I9" s="103"/>
      <c r="J9" s="103"/>
      <c r="K9" s="103"/>
      <c r="L9" s="103"/>
      <c r="M9" s="103"/>
      <c r="N9" s="103"/>
      <c r="O9" s="103"/>
      <c r="P9" s="60"/>
      <c r="AB9" s="87">
        <v>0.55000000000000004</v>
      </c>
      <c r="AC9" s="58" t="s">
        <v>32</v>
      </c>
      <c r="AD9" s="61"/>
      <c r="AF9" s="103" t="s">
        <v>33</v>
      </c>
      <c r="AG9" s="103"/>
      <c r="AH9" s="103"/>
      <c r="AI9" s="103"/>
      <c r="AJ9" s="103"/>
      <c r="AK9" s="103"/>
      <c r="AL9" s="103"/>
      <c r="AM9" s="103"/>
      <c r="AN9" s="103"/>
      <c r="AO9" s="103"/>
    </row>
    <row r="10" spans="1:42">
      <c r="C10" s="77" t="s">
        <v>57</v>
      </c>
      <c r="D10" s="62" t="s">
        <v>2</v>
      </c>
      <c r="E10" s="82">
        <v>18.100000000000001</v>
      </c>
      <c r="Z10" s="77" t="s">
        <v>57</v>
      </c>
      <c r="AB10" s="62" t="s">
        <v>2</v>
      </c>
      <c r="AC10" s="82">
        <v>20</v>
      </c>
    </row>
    <row r="11" spans="1:42">
      <c r="C11" s="77" t="s">
        <v>56</v>
      </c>
      <c r="D11" s="63" t="s">
        <v>34</v>
      </c>
      <c r="E11" s="83">
        <v>0.18</v>
      </c>
      <c r="I11" s="64"/>
      <c r="Z11" s="77" t="s">
        <v>56</v>
      </c>
      <c r="AB11" s="63" t="s">
        <v>34</v>
      </c>
      <c r="AC11" s="83">
        <v>0.2</v>
      </c>
      <c r="AG11" s="64"/>
    </row>
    <row r="12" spans="1:42">
      <c r="A12" s="65" t="s">
        <v>35</v>
      </c>
      <c r="B12" s="66">
        <v>143.9</v>
      </c>
      <c r="D12" s="67" t="s">
        <v>9</v>
      </c>
      <c r="E12" s="84">
        <v>0.18</v>
      </c>
      <c r="H12" t="s">
        <v>36</v>
      </c>
      <c r="AB12" s="67" t="s">
        <v>9</v>
      </c>
      <c r="AC12" s="84">
        <v>0.16</v>
      </c>
      <c r="AF12" t="s">
        <v>36</v>
      </c>
    </row>
    <row r="13" spans="1:42">
      <c r="A13" s="68" t="s">
        <v>37</v>
      </c>
      <c r="B13" s="68" t="s">
        <v>38</v>
      </c>
      <c r="D13" s="63" t="s">
        <v>13</v>
      </c>
      <c r="E13" s="83">
        <v>0.44</v>
      </c>
      <c r="AB13" s="63" t="s">
        <v>13</v>
      </c>
      <c r="AC13" s="83">
        <v>0.44</v>
      </c>
      <c r="AP13" s="64"/>
    </row>
    <row r="14" spans="1:42">
      <c r="A14" s="68"/>
      <c r="B14" s="68" t="s">
        <v>39</v>
      </c>
      <c r="D14" s="69" t="s">
        <v>17</v>
      </c>
      <c r="E14" s="85">
        <v>0.18</v>
      </c>
      <c r="AB14" s="69" t="s">
        <v>17</v>
      </c>
      <c r="AC14" s="85">
        <v>0.16</v>
      </c>
    </row>
    <row r="15" spans="1:42">
      <c r="A15" s="70" t="s">
        <v>40</v>
      </c>
      <c r="B15" s="71">
        <f>B12/261</f>
        <v>0.55134099616858234</v>
      </c>
    </row>
    <row r="16" spans="1:42">
      <c r="AB16" t="str">
        <f ca="1">_xlfn.FORMULATEXT(AH2)</f>
        <v>=$AC$10</v>
      </c>
      <c r="AF16" s="72"/>
    </row>
    <row r="17" spans="1:37" ht="15">
      <c r="B17" s="104" t="s">
        <v>41</v>
      </c>
      <c r="C17" s="105"/>
      <c r="AB17" s="88" t="str">
        <f ca="1">_xlfn.FORMULATEXT(AH3)</f>
        <v>=$AC$12*(AH1-$AG$1)*$AB$8+$AB$9</v>
      </c>
    </row>
    <row r="18" spans="1:37" ht="14.25" customHeight="1">
      <c r="B18" s="106" t="s">
        <v>42</v>
      </c>
      <c r="C18" s="95"/>
      <c r="D18" s="64" t="s">
        <v>43</v>
      </c>
      <c r="AB18" t="str">
        <f ca="1">_xlfn.FORMULATEXT(AH4)</f>
        <v>=$AC$13*AH1*$AB$8+ 1</v>
      </c>
      <c r="AC18" s="73"/>
      <c r="AD18" s="73"/>
    </row>
    <row r="19" spans="1:37" ht="14.25" customHeight="1">
      <c r="B19" s="107" t="s">
        <v>44</v>
      </c>
      <c r="C19" s="90"/>
      <c r="D19" s="64" t="s">
        <v>45</v>
      </c>
      <c r="AB19" t="str">
        <f ca="1">_xlfn.FORMULATEXT(AH5)</f>
        <v>=$AC$14*AH1*$AB$8+$AB$9</v>
      </c>
    </row>
    <row r="20" spans="1:37" ht="14.25" customHeight="1">
      <c r="B20" s="107" t="s">
        <v>46</v>
      </c>
      <c r="C20" s="90"/>
      <c r="D20" t="s">
        <v>47</v>
      </c>
      <c r="E20" s="64"/>
      <c r="F20" s="64"/>
      <c r="G20" s="64"/>
      <c r="AB20" t="str">
        <f ca="1">_xlfn.FORMULATEXT(AH6)</f>
        <v>=$AC$11*AH1*$AB$8+1</v>
      </c>
    </row>
    <row r="21" spans="1:37" ht="14.25" customHeight="1">
      <c r="B21" s="108" t="s">
        <v>48</v>
      </c>
      <c r="C21" s="92"/>
      <c r="D21" t="s">
        <v>49</v>
      </c>
      <c r="M21" t="s">
        <v>36</v>
      </c>
      <c r="AK21" t="s">
        <v>36</v>
      </c>
    </row>
    <row r="22" spans="1:37">
      <c r="B22" s="94" t="s">
        <v>50</v>
      </c>
      <c r="C22" s="95"/>
    </row>
    <row r="23" spans="1:37">
      <c r="B23" s="89" t="s">
        <v>51</v>
      </c>
      <c r="C23" s="90"/>
    </row>
    <row r="24" spans="1:37">
      <c r="B24" s="89" t="s">
        <v>52</v>
      </c>
      <c r="C24" s="90"/>
    </row>
    <row r="25" spans="1:37">
      <c r="B25" s="91" t="s">
        <v>53</v>
      </c>
      <c r="C25" s="92"/>
    </row>
    <row r="27" spans="1:37" ht="15">
      <c r="A27" s="93" t="s">
        <v>54</v>
      </c>
      <c r="B27" s="93"/>
      <c r="C27" s="93"/>
    </row>
    <row r="28" spans="1:37" ht="15">
      <c r="A28" s="93" t="s">
        <v>55</v>
      </c>
      <c r="B28" s="93"/>
      <c r="C28" s="93"/>
    </row>
    <row r="29" spans="1:37" ht="15">
      <c r="AB29" s="74"/>
    </row>
    <row r="32" spans="1:37" ht="15">
      <c r="B32" s="75"/>
      <c r="C32" s="75"/>
      <c r="D32" s="76"/>
      <c r="E32" s="55"/>
      <c r="F32" s="55"/>
      <c r="G32" s="55"/>
      <c r="H32" s="55"/>
      <c r="I32" s="55"/>
      <c r="J32" s="55"/>
      <c r="K32" s="55"/>
      <c r="L32" s="55"/>
    </row>
    <row r="33" spans="2:3" ht="15">
      <c r="B33" s="75"/>
      <c r="C33" s="75"/>
    </row>
  </sheetData>
  <sheetProtection algorithmName="SHA-512" hashValue="um+5vQZlIJB0FM/0KdDE9qtScpepL//RrgMRE+en/pnHq8U1HAz6UmvB5cjBN7PorFFU2bTz7C9DbrshhA/tiA==" saltValue="kAwdQ0l+6fxRrSSogmSdqw==" spinCount="100000" sheet="1" objects="1" scenarios="1"/>
  <mergeCells count="23">
    <mergeCell ref="AL7:AN7"/>
    <mergeCell ref="D7:F7"/>
    <mergeCell ref="I7:K7"/>
    <mergeCell ref="M7:N7"/>
    <mergeCell ref="AB7:AD7"/>
    <mergeCell ref="AG7:AI7"/>
    <mergeCell ref="B22:C22"/>
    <mergeCell ref="I8:K8"/>
    <mergeCell ref="M8:N8"/>
    <mergeCell ref="AG8:AI8"/>
    <mergeCell ref="AL8:AN8"/>
    <mergeCell ref="G9:O9"/>
    <mergeCell ref="AF9:AO9"/>
    <mergeCell ref="B17:C17"/>
    <mergeCell ref="B18:C18"/>
    <mergeCell ref="B19:C19"/>
    <mergeCell ref="B20:C20"/>
    <mergeCell ref="B21:C21"/>
    <mergeCell ref="B23:C23"/>
    <mergeCell ref="B24:C24"/>
    <mergeCell ref="B25:C25"/>
    <mergeCell ref="A27:C27"/>
    <mergeCell ref="A28:C28"/>
  </mergeCells>
  <hyperlinks>
    <hyperlink ref="B3" r:id="rId1" display="https://divvybikes.com/singular-redirect?pcn=TBSMarketingPricingSingleRide" xr:uid="{93502210-1882-4847-A00C-93A13A739277}"/>
    <hyperlink ref="C3" r:id="rId2" display="https://www.lyft.com/memberships/divvy-access-pass/checkout?app=lbs_chicago&amp;utm_source=mktg_pricing_table&amp;utm_medium=web" xr:uid="{88EC0FB6-9271-469E-965B-718A62AE14DB}"/>
  </hyperlinks>
  <printOptions headings="1"/>
  <pageMargins left="0.25" right="0.25" top="0.75" bottom="0.75" header="0.3" footer="0.3"/>
  <pageSetup fitToWidth="4" fitToHeight="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Divvy Prices Combined</vt:lpstr>
      <vt:lpstr>'Divvy Prices Combined'!Print_Area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Vyso</dc:creator>
  <cp:lastModifiedBy>Igor Vyso</cp:lastModifiedBy>
  <dcterms:created xsi:type="dcterms:W3CDTF">2024-12-11T03:36:19Z</dcterms:created>
  <dcterms:modified xsi:type="dcterms:W3CDTF">2024-12-13T23:03:52Z</dcterms:modified>
</cp:coreProperties>
</file>