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mlivingston/Documents/Grad School/Storytelling/Project/"/>
    </mc:Choice>
  </mc:AlternateContent>
  <bookViews>
    <workbookView xWindow="0" yWindow="0" windowWidth="28800" windowHeight="18000" tabRatio="500" activeTab="7"/>
  </bookViews>
  <sheets>
    <sheet name="Schedule 1 (Ops)" sheetId="1" r:id="rId1"/>
    <sheet name="Schedule 1 (Ops) Cleaned" sheetId="6" r:id="rId2"/>
    <sheet name="Schedule 2 (Rev)" sheetId="2" r:id="rId3"/>
    <sheet name="Schedule 2 (Rev) Cleaned" sheetId="7" r:id="rId4"/>
    <sheet name="Schedule 3 (Profit)" sheetId="3" r:id="rId5"/>
    <sheet name="Schedule 4 (Recon)" sheetId="4" r:id="rId6"/>
    <sheet name="Schedule 5 (Key Metrics)" sheetId="5" r:id="rId7"/>
    <sheet name="Schedule 5 (Key Metrics) Cleane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5" l="1"/>
  <c r="J51" i="5"/>
  <c r="I51" i="5"/>
  <c r="H51" i="5"/>
  <c r="G51" i="5"/>
  <c r="F51" i="5"/>
  <c r="E51" i="5"/>
  <c r="D51" i="5"/>
  <c r="C51" i="5"/>
  <c r="I47" i="5"/>
  <c r="H47" i="5"/>
  <c r="G47" i="5"/>
  <c r="F47" i="5"/>
  <c r="E47" i="5"/>
  <c r="D47" i="5"/>
  <c r="C47" i="5"/>
  <c r="I45" i="5"/>
  <c r="H45" i="5"/>
  <c r="G45" i="5"/>
  <c r="F45" i="5"/>
  <c r="E45" i="5"/>
  <c r="D45" i="5"/>
  <c r="C45" i="5"/>
  <c r="I43" i="5"/>
  <c r="H43" i="5"/>
  <c r="G43" i="5"/>
  <c r="F43" i="5"/>
  <c r="E43" i="5"/>
  <c r="D43" i="5"/>
  <c r="C43" i="5"/>
  <c r="I41" i="5"/>
  <c r="H41" i="5"/>
  <c r="G41" i="5"/>
  <c r="F41" i="5"/>
  <c r="E41" i="5"/>
  <c r="D41" i="5"/>
  <c r="C41" i="5"/>
  <c r="K37" i="5"/>
  <c r="J37" i="5"/>
  <c r="I37" i="5"/>
  <c r="H37" i="5"/>
  <c r="G37" i="5"/>
  <c r="F37" i="5"/>
  <c r="E37" i="5"/>
  <c r="D37" i="5"/>
  <c r="C37" i="5"/>
  <c r="K33" i="5"/>
  <c r="J33" i="5"/>
  <c r="I33" i="5"/>
  <c r="H33" i="5"/>
  <c r="G33" i="5"/>
  <c r="K31" i="5"/>
  <c r="J31" i="5"/>
  <c r="I31" i="5"/>
  <c r="H31" i="5"/>
  <c r="G31" i="5"/>
  <c r="K25" i="5"/>
  <c r="J25" i="5"/>
  <c r="K26" i="5"/>
  <c r="I25" i="5"/>
  <c r="J26" i="5"/>
  <c r="H25" i="5"/>
  <c r="I26" i="5"/>
  <c r="G25" i="5"/>
  <c r="H26" i="5"/>
  <c r="F25" i="5"/>
  <c r="G26" i="5"/>
  <c r="E25" i="5"/>
  <c r="F26" i="5"/>
  <c r="D25" i="5"/>
  <c r="E26" i="5"/>
  <c r="C25" i="5"/>
  <c r="D26" i="5"/>
  <c r="B25" i="5"/>
  <c r="C26" i="5"/>
  <c r="L20" i="5"/>
  <c r="K20" i="5"/>
  <c r="J20" i="5"/>
  <c r="I20" i="5"/>
  <c r="H20" i="5"/>
  <c r="G20" i="5"/>
  <c r="F20" i="5"/>
  <c r="E20" i="5"/>
  <c r="D20" i="5"/>
  <c r="C20" i="5"/>
  <c r="B20" i="5"/>
  <c r="L19" i="5"/>
  <c r="K19" i="5"/>
  <c r="J19" i="5"/>
  <c r="I19" i="5"/>
  <c r="H19" i="5"/>
  <c r="G19" i="5"/>
  <c r="F19" i="5"/>
  <c r="E19" i="5"/>
  <c r="D19" i="5"/>
  <c r="C19" i="5"/>
  <c r="L17" i="5"/>
  <c r="K17" i="5"/>
  <c r="J17" i="5"/>
  <c r="I17" i="5"/>
  <c r="H17" i="5"/>
  <c r="G17" i="5"/>
  <c r="F17" i="5"/>
  <c r="E17" i="5"/>
  <c r="D17" i="5"/>
  <c r="C17" i="5"/>
  <c r="L14" i="5"/>
  <c r="K14" i="5"/>
  <c r="J14" i="5"/>
  <c r="I14" i="5"/>
  <c r="H14" i="5"/>
  <c r="G14" i="5"/>
  <c r="F14" i="5"/>
  <c r="E14" i="5"/>
  <c r="D14" i="5"/>
  <c r="C14" i="5"/>
  <c r="L12" i="5"/>
  <c r="K12" i="5"/>
  <c r="J12" i="5"/>
  <c r="I12" i="5"/>
  <c r="H12" i="5"/>
  <c r="G12" i="5"/>
  <c r="F12" i="5"/>
  <c r="E12" i="5"/>
  <c r="D12" i="5"/>
  <c r="C12" i="5"/>
  <c r="L7" i="5"/>
  <c r="K7" i="5"/>
  <c r="L5" i="5"/>
  <c r="K5" i="5"/>
  <c r="L9" i="4"/>
  <c r="K9" i="4"/>
  <c r="J9" i="4"/>
  <c r="I9" i="4"/>
  <c r="H9" i="4"/>
  <c r="G9" i="4"/>
  <c r="F8" i="4"/>
  <c r="F6" i="4"/>
  <c r="F9" i="4"/>
  <c r="E8" i="4"/>
  <c r="E6" i="4"/>
  <c r="E9" i="4"/>
  <c r="D8" i="4"/>
  <c r="D6" i="4"/>
  <c r="D9" i="4"/>
  <c r="C8" i="4"/>
  <c r="C6" i="4"/>
  <c r="C9" i="4"/>
  <c r="B8" i="4"/>
  <c r="B6" i="4"/>
  <c r="B9" i="4"/>
  <c r="L33" i="1"/>
  <c r="L37" i="1"/>
  <c r="L39" i="1"/>
  <c r="L42" i="1"/>
  <c r="L3" i="4"/>
  <c r="L4" i="4"/>
  <c r="L5" i="4"/>
  <c r="L8" i="4"/>
  <c r="K33" i="1"/>
  <c r="K37" i="1"/>
  <c r="K39" i="1"/>
  <c r="K42" i="1"/>
  <c r="K3" i="4"/>
  <c r="K4" i="4"/>
  <c r="K5" i="4"/>
  <c r="K8" i="4"/>
  <c r="J33" i="1"/>
  <c r="J37" i="1"/>
  <c r="J39" i="1"/>
  <c r="J42" i="1"/>
  <c r="J3" i="4"/>
  <c r="J4" i="4"/>
  <c r="J5" i="4"/>
  <c r="J8" i="4"/>
  <c r="I21" i="1"/>
  <c r="I33" i="1"/>
  <c r="I37" i="1"/>
  <c r="I39" i="1"/>
  <c r="I42" i="1"/>
  <c r="I3" i="4"/>
  <c r="I4" i="4"/>
  <c r="I5" i="4"/>
  <c r="I8" i="4"/>
  <c r="H8" i="4"/>
  <c r="G8" i="4"/>
  <c r="P18" i="3"/>
  <c r="P25" i="3"/>
  <c r="L8" i="2"/>
  <c r="L24" i="2"/>
  <c r="P26" i="3"/>
  <c r="O18" i="3"/>
  <c r="O25" i="3"/>
  <c r="K4" i="2"/>
  <c r="K8" i="2"/>
  <c r="K24" i="2"/>
  <c r="O26" i="3"/>
  <c r="N18" i="3"/>
  <c r="N25" i="3"/>
  <c r="J4" i="2"/>
  <c r="J8" i="2"/>
  <c r="J24" i="2"/>
  <c r="N26" i="3"/>
  <c r="M7" i="3"/>
  <c r="M18" i="3"/>
  <c r="M25" i="3"/>
  <c r="I4" i="2"/>
  <c r="I11" i="2"/>
  <c r="I8" i="2"/>
  <c r="I24" i="2"/>
  <c r="M26" i="3"/>
  <c r="L7" i="3"/>
  <c r="L18" i="3"/>
  <c r="L25" i="3"/>
  <c r="H4" i="2"/>
  <c r="H11" i="2"/>
  <c r="H8" i="2"/>
  <c r="H24" i="2"/>
  <c r="L26" i="3"/>
  <c r="K7" i="3"/>
  <c r="K18" i="3"/>
  <c r="K25" i="3"/>
  <c r="G4" i="2"/>
  <c r="G11" i="2"/>
  <c r="G8" i="2"/>
  <c r="G24" i="2"/>
  <c r="K26" i="3"/>
  <c r="H18" i="3"/>
  <c r="H22" i="3"/>
  <c r="H25" i="3"/>
  <c r="H26" i="3"/>
  <c r="G18" i="3"/>
  <c r="G22" i="3"/>
  <c r="G25" i="3"/>
  <c r="G26" i="3"/>
  <c r="F18" i="3"/>
  <c r="F22" i="3"/>
  <c r="F25" i="3"/>
  <c r="F4" i="2"/>
  <c r="F11" i="2"/>
  <c r="F8" i="2"/>
  <c r="F24" i="2"/>
  <c r="F26" i="3"/>
  <c r="E18" i="3"/>
  <c r="E22" i="3"/>
  <c r="E25" i="3"/>
  <c r="E4" i="2"/>
  <c r="E11" i="2"/>
  <c r="E8" i="2"/>
  <c r="E24" i="2"/>
  <c r="E26" i="3"/>
  <c r="D18" i="3"/>
  <c r="D22" i="3"/>
  <c r="D25" i="3"/>
  <c r="D4" i="2"/>
  <c r="D11" i="2"/>
  <c r="D8" i="2"/>
  <c r="D24" i="2"/>
  <c r="D26" i="3"/>
  <c r="C18" i="3"/>
  <c r="C22" i="3"/>
  <c r="C25" i="3"/>
  <c r="C4" i="2"/>
  <c r="C11" i="2"/>
  <c r="C8" i="2"/>
  <c r="C24" i="2"/>
  <c r="C26" i="3"/>
  <c r="B18" i="3"/>
  <c r="B22" i="3"/>
  <c r="B25" i="3"/>
  <c r="B4" i="2"/>
  <c r="B11" i="2"/>
  <c r="B8" i="2"/>
  <c r="B24" i="2"/>
  <c r="B26" i="3"/>
  <c r="H19" i="3"/>
  <c r="G19" i="3"/>
  <c r="F19" i="3"/>
  <c r="E19" i="3"/>
  <c r="D19" i="3"/>
  <c r="C19" i="3"/>
  <c r="B19" i="3"/>
  <c r="L5" i="2"/>
  <c r="L45" i="1"/>
  <c r="L11" i="1"/>
  <c r="L46" i="1"/>
  <c r="K45" i="1"/>
  <c r="K11" i="1"/>
  <c r="K46" i="1"/>
  <c r="J45" i="1"/>
  <c r="J11" i="1"/>
  <c r="J46" i="1"/>
  <c r="I45" i="1"/>
  <c r="I11" i="1"/>
  <c r="I46" i="1"/>
  <c r="H29" i="1"/>
  <c r="H45" i="1"/>
  <c r="H11" i="1"/>
  <c r="H46" i="1"/>
  <c r="G29" i="1"/>
  <c r="G45" i="1"/>
  <c r="G11" i="1"/>
  <c r="G46" i="1"/>
  <c r="F29" i="1"/>
  <c r="F45" i="1"/>
  <c r="F11" i="1"/>
  <c r="F46" i="1"/>
  <c r="E29" i="1"/>
  <c r="E45" i="1"/>
  <c r="E11" i="1"/>
  <c r="E46" i="1"/>
  <c r="D29" i="1"/>
  <c r="D45" i="1"/>
  <c r="D11" i="1"/>
  <c r="D46" i="1"/>
  <c r="C29" i="1"/>
  <c r="C45" i="1"/>
  <c r="C11" i="1"/>
  <c r="C46" i="1"/>
  <c r="B29" i="1"/>
  <c r="B45" i="1"/>
  <c r="B11" i="1"/>
  <c r="B46" i="1"/>
  <c r="L43" i="1"/>
  <c r="K43" i="1"/>
  <c r="J43" i="1"/>
  <c r="I43" i="1"/>
  <c r="H37" i="1"/>
  <c r="H39" i="1"/>
  <c r="H42" i="1"/>
  <c r="H43" i="1"/>
  <c r="G37" i="1"/>
  <c r="G39" i="1"/>
  <c r="G42" i="1"/>
  <c r="G43" i="1"/>
  <c r="F37" i="1"/>
  <c r="F39" i="1"/>
  <c r="F42" i="1"/>
  <c r="F43" i="1"/>
  <c r="E37" i="1"/>
  <c r="E39" i="1"/>
  <c r="E42" i="1"/>
  <c r="E43" i="1"/>
  <c r="D37" i="1"/>
  <c r="D39" i="1"/>
  <c r="D42" i="1"/>
  <c r="D43" i="1"/>
  <c r="C37" i="1"/>
  <c r="C39" i="1"/>
  <c r="C42" i="1"/>
  <c r="C43" i="1"/>
  <c r="B37" i="1"/>
  <c r="B39" i="1"/>
  <c r="B42" i="1"/>
  <c r="B43" i="1"/>
  <c r="I41" i="1"/>
  <c r="H41" i="1"/>
  <c r="G41" i="1"/>
  <c r="F41" i="1"/>
  <c r="E41" i="1"/>
  <c r="D41" i="1"/>
  <c r="C41" i="1"/>
  <c r="B41" i="1"/>
  <c r="H21" i="1"/>
  <c r="H33" i="1"/>
  <c r="G21" i="1"/>
  <c r="G33" i="1"/>
  <c r="H30" i="1"/>
  <c r="G30" i="1"/>
  <c r="F30" i="1"/>
  <c r="E30" i="1"/>
  <c r="D30" i="1"/>
  <c r="C30" i="1"/>
  <c r="B30" i="1"/>
  <c r="L21" i="1"/>
  <c r="L22" i="1"/>
  <c r="K21" i="1"/>
  <c r="K22" i="1"/>
  <c r="J21" i="1"/>
  <c r="J22" i="1"/>
  <c r="I22" i="1"/>
  <c r="H22" i="1"/>
  <c r="G22" i="1"/>
</calcChain>
</file>

<file path=xl/sharedStrings.xml><?xml version="1.0" encoding="utf-8"?>
<sst xmlns="http://schemas.openxmlformats.org/spreadsheetml/2006/main" count="252" uniqueCount="92">
  <si>
    <t>PROFIT CONTRIBUTION (2006-2012) / OIBDA (2011-2016) ($ in millions; Unaudited)</t>
  </si>
  <si>
    <t>REVENUES ($ in millions; Unaudited)</t>
  </si>
  <si>
    <t>STATEMENT OF OPERATIONS ($ in millions; Unaudited)</t>
  </si>
  <si>
    <t>Profit Contribution</t>
  </si>
  <si>
    <t>Revenues</t>
  </si>
  <si>
    <t>OIBDA</t>
  </si>
  <si>
    <t>Live Events</t>
  </si>
  <si>
    <t>Total Network</t>
  </si>
  <si>
    <t>Media Division</t>
  </si>
  <si>
    <t>Venue Merchandise</t>
  </si>
  <si>
    <t>Pay-Per-View</t>
  </si>
  <si>
    <t>WWE Network+Pay-Per-View</t>
  </si>
  <si>
    <t>Television Rights</t>
  </si>
  <si>
    <t>Television</t>
  </si>
  <si>
    <t>Consumer Products</t>
  </si>
  <si>
    <t>WWE Studios</t>
  </si>
  <si>
    <t>Live &amp; TV Entertainment</t>
  </si>
  <si>
    <t>Digital Media</t>
  </si>
  <si>
    <t>Corporate &amp; Other</t>
  </si>
  <si>
    <t>TV Advertising</t>
  </si>
  <si>
    <t>Total Revenues</t>
  </si>
  <si>
    <t>Licensing</t>
  </si>
  <si>
    <t>Other (Includes WWE 24/7)</t>
  </si>
  <si>
    <t>Home Video/Entertainment</t>
  </si>
  <si>
    <t>Digital Media / WWE.com</t>
  </si>
  <si>
    <t>WWEShop</t>
  </si>
  <si>
    <t>Magazine Publishing</t>
  </si>
  <si>
    <t>Other (Includes Appearances)</t>
  </si>
  <si>
    <t>WWE.com</t>
  </si>
  <si>
    <t>WWE Network</t>
  </si>
  <si>
    <t>Other (Includes Classics on Demand)</t>
  </si>
  <si>
    <t>Corporate &amp; other</t>
  </si>
  <si>
    <t>Other (Classics/VOD)</t>
  </si>
  <si>
    <t>Total Segment OIBDA</t>
  </si>
  <si>
    <t>OIBDA Margin %</t>
  </si>
  <si>
    <t>Profit Margin %</t>
  </si>
  <si>
    <t>Travel Packages</t>
  </si>
  <si>
    <t>Total Profit Contribution</t>
  </si>
  <si>
    <t>Television Rights Fees</t>
  </si>
  <si>
    <t>Television Advertising</t>
  </si>
  <si>
    <t>WWEShop / Other</t>
  </si>
  <si>
    <t>Unallocated SG&amp;A</t>
  </si>
  <si>
    <t>Total OIBDA</t>
  </si>
  <si>
    <t>Expenses</t>
  </si>
  <si>
    <t>SG&amp;A</t>
  </si>
  <si>
    <t>Corporate and Other</t>
  </si>
  <si>
    <t>TOTAL REVENUES</t>
  </si>
  <si>
    <t>Dep. &amp; Amortization</t>
  </si>
  <si>
    <t>Operating Income (loss)</t>
  </si>
  <si>
    <t>Interest and Other, net</t>
  </si>
  <si>
    <t>Income before taxes</t>
  </si>
  <si>
    <t>EBITDA</t>
  </si>
  <si>
    <t>Provision (benefit) for taxes</t>
  </si>
  <si>
    <t>Effective tax rate</t>
  </si>
  <si>
    <t>Net Income</t>
  </si>
  <si>
    <t>EBITDA Margin %</t>
  </si>
  <si>
    <t>EPS - Net Income</t>
  </si>
  <si>
    <t>EBITDA/OIBDA</t>
  </si>
  <si>
    <t>EBITDA/OIBDA Margin %</t>
  </si>
  <si>
    <t>Diluted Shares</t>
  </si>
  <si>
    <t>KEY METRICS ($ in millions; Unaudited)</t>
  </si>
  <si>
    <t>RECONCILATION OF NET INCOME TO EBITDA/OIBDA ($ in millions; Unaudited)</t>
  </si>
  <si>
    <t>Total Paid Subscribers at End of Period (000s)</t>
  </si>
  <si>
    <t>-- year-over-year growth %</t>
  </si>
  <si>
    <t>Provision for income taxes</t>
  </si>
  <si>
    <t>Average Paid Subscribers (000s)</t>
  </si>
  <si>
    <t>North America (Excl. ECW)</t>
  </si>
  <si>
    <t>Average Event Attendance</t>
  </si>
  <si>
    <t>Interest and other, net</t>
  </si>
  <si>
    <t>Number of live events</t>
  </si>
  <si>
    <t>International</t>
  </si>
  <si>
    <t>Depreciation and Amortization</t>
  </si>
  <si>
    <t>Total attendance (approx; slightly different from WWE annual reports' attendance)</t>
  </si>
  <si>
    <t>Pay-Per-View (Incl. ECW)</t>
  </si>
  <si>
    <t>Current buys (000s)</t>
  </si>
  <si>
    <t>Prior period buys (000s)</t>
  </si>
  <si>
    <t>Total buys (000s)</t>
  </si>
  <si>
    <t>PPV events (#)</t>
  </si>
  <si>
    <t>TV Ratings (THH)</t>
  </si>
  <si>
    <t>Monday Night Raw</t>
  </si>
  <si>
    <t>SmackDown</t>
  </si>
  <si>
    <t>Home Video (DVD and Blu-ray)</t>
  </si>
  <si>
    <t>Gross Units Shipped (000s)</t>
  </si>
  <si>
    <t>WWE.com/Apps</t>
  </si>
  <si>
    <t>Avg. Mo. Unique Visitors (MM)</t>
  </si>
  <si>
    <t>Avg. Mo. Page Views (MM)</t>
  </si>
  <si>
    <t>Avg. Mo. Video Streams (MM)</t>
  </si>
  <si>
    <t>Avg. Time Per Mo. Unique Visitor (Mins)</t>
  </si>
  <si>
    <t>WWEShop.com</t>
  </si>
  <si>
    <t>Online Merch. Orders (000s)</t>
  </si>
  <si>
    <t>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</si>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</sst>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9" x14ac:knownFonts="1">
    <font>
      <sz val="10"/>
      <color rgb="FF000000"/>
      <name val="Arial"/>
    </font>
    <font>
      <b/>
      <sz val="10"/>
      <name val="Arial"/>
    </font>
    <font>
      <b/>
      <u/>
      <sz val="10"/>
      <name val="Arial"/>
    </font>
    <font>
      <sz val="10"/>
      <name val="Arial"/>
    </font>
    <font>
      <b/>
      <u/>
      <sz val="10"/>
      <name val="Arial"/>
    </font>
    <font>
      <sz val="10"/>
      <color rgb="FF999999"/>
      <name val="Arial"/>
    </font>
    <font>
      <b/>
      <u/>
      <sz val="10"/>
      <color rgb="FF0000FF"/>
      <name val="Arial"/>
    </font>
    <font>
      <i/>
      <sz val="10"/>
      <name val="Arial"/>
    </font>
    <font>
      <b/>
      <u/>
      <sz val="10"/>
      <color rgb="FF999999"/>
      <name val="Arial"/>
    </font>
    <font>
      <b/>
      <u/>
      <sz val="10"/>
      <name val="Arial"/>
    </font>
    <font>
      <b/>
      <sz val="10"/>
      <color rgb="FF999999"/>
      <name val="Arial"/>
    </font>
    <font>
      <sz val="10"/>
      <color rgb="FF000000"/>
      <name val="Arial"/>
    </font>
    <font>
      <u/>
      <sz val="10"/>
      <name val="Arial"/>
    </font>
    <font>
      <b/>
      <u/>
      <sz val="10"/>
      <name val="Arial"/>
    </font>
    <font>
      <b/>
      <u/>
      <sz val="10"/>
      <name val="Arial"/>
    </font>
    <font>
      <u/>
      <sz val="10"/>
      <name val="Arial"/>
    </font>
    <font>
      <u/>
      <sz val="10"/>
      <color rgb="FF999999"/>
      <name val="Arial"/>
    </font>
    <font>
      <sz val="10"/>
      <color rgb="FFB7B7B7"/>
      <name val="Arial"/>
    </font>
    <font>
      <b/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 applyAlignment="1"/>
    <xf numFmtId="164" fontId="3" fillId="2" borderId="0" xfId="0" applyNumberFormat="1" applyFont="1" applyFill="1" applyAlignment="1"/>
    <xf numFmtId="164" fontId="3" fillId="2" borderId="0" xfId="0" applyNumberFormat="1" applyFont="1" applyFill="1"/>
    <xf numFmtId="164" fontId="4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/>
    <xf numFmtId="164" fontId="5" fillId="2" borderId="0" xfId="0" applyNumberFormat="1" applyFont="1" applyFill="1" applyAlignment="1"/>
    <xf numFmtId="0" fontId="6" fillId="0" borderId="0" xfId="0" applyFont="1" applyAlignment="1"/>
    <xf numFmtId="164" fontId="1" fillId="0" borderId="0" xfId="0" applyNumberFormat="1" applyFont="1"/>
    <xf numFmtId="164" fontId="5" fillId="0" borderId="0" xfId="0" applyNumberFormat="1" applyFont="1"/>
    <xf numFmtId="0" fontId="7" fillId="0" borderId="0" xfId="0" applyFont="1" applyAlignment="1"/>
    <xf numFmtId="9" fontId="3" fillId="0" borderId="0" xfId="0" applyNumberFormat="1" applyFont="1"/>
    <xf numFmtId="0" fontId="3" fillId="0" borderId="0" xfId="0" applyFont="1" applyAlignment="1"/>
    <xf numFmtId="164" fontId="8" fillId="2" borderId="0" xfId="0" applyNumberFormat="1" applyFont="1" applyFill="1" applyAlignment="1"/>
    <xf numFmtId="9" fontId="7" fillId="0" borderId="0" xfId="0" applyNumberFormat="1" applyFont="1"/>
    <xf numFmtId="164" fontId="9" fillId="2" borderId="0" xfId="0" applyNumberFormat="1" applyFont="1" applyFill="1"/>
    <xf numFmtId="164" fontId="5" fillId="2" borderId="0" xfId="0" applyNumberFormat="1" applyFont="1" applyFill="1"/>
    <xf numFmtId="9" fontId="7" fillId="2" borderId="0" xfId="0" applyNumberFormat="1" applyFont="1" applyFill="1"/>
    <xf numFmtId="164" fontId="10" fillId="2" borderId="0" xfId="0" applyNumberFormat="1" applyFont="1" applyFill="1"/>
    <xf numFmtId="0" fontId="1" fillId="2" borderId="0" xfId="0" applyFont="1" applyFill="1"/>
    <xf numFmtId="164" fontId="10" fillId="2" borderId="0" xfId="0" applyNumberFormat="1" applyFont="1" applyFill="1" applyAlignment="1"/>
    <xf numFmtId="0" fontId="1" fillId="0" borderId="0" xfId="0" applyFont="1" applyAlignment="1"/>
    <xf numFmtId="0" fontId="1" fillId="0" borderId="0" xfId="0" applyFont="1" applyAlignment="1"/>
    <xf numFmtId="165" fontId="3" fillId="0" borderId="0" xfId="0" applyNumberFormat="1" applyFont="1" applyAlignment="1"/>
    <xf numFmtId="0" fontId="3" fillId="0" borderId="0" xfId="0" applyFont="1" applyAlignment="1"/>
    <xf numFmtId="4" fontId="11" fillId="2" borderId="0" xfId="0" applyNumberFormat="1" applyFont="1" applyFill="1"/>
    <xf numFmtId="0" fontId="7" fillId="0" borderId="0" xfId="0" applyFont="1" applyAlignment="1"/>
    <xf numFmtId="0" fontId="12" fillId="0" borderId="0" xfId="0" applyFont="1"/>
    <xf numFmtId="164" fontId="13" fillId="0" borderId="0" xfId="0" applyNumberFormat="1" applyFont="1" applyAlignment="1"/>
    <xf numFmtId="9" fontId="3" fillId="0" borderId="0" xfId="0" applyNumberFormat="1" applyFont="1" applyAlignment="1"/>
    <xf numFmtId="2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1" fontId="3" fillId="0" borderId="0" xfId="0" applyNumberFormat="1" applyFont="1"/>
    <xf numFmtId="1" fontId="1" fillId="2" borderId="0" xfId="0" applyNumberFormat="1" applyFont="1" applyFill="1"/>
    <xf numFmtId="1" fontId="7" fillId="0" borderId="0" xfId="0" applyNumberFormat="1" applyFont="1" applyAlignment="1"/>
    <xf numFmtId="1" fontId="3" fillId="2" borderId="0" xfId="0" applyNumberFormat="1" applyFont="1" applyFill="1"/>
    <xf numFmtId="1" fontId="14" fillId="0" borderId="0" xfId="0" applyNumberFormat="1" applyFont="1" applyAlignment="1"/>
    <xf numFmtId="164" fontId="5" fillId="0" borderId="0" xfId="0" applyNumberFormat="1" applyFont="1" applyAlignment="1"/>
    <xf numFmtId="164" fontId="15" fillId="0" borderId="0" xfId="0" applyNumberFormat="1" applyFont="1" applyAlignment="1"/>
    <xf numFmtId="164" fontId="16" fillId="0" borderId="0" xfId="0" applyNumberFormat="1" applyFont="1" applyAlignment="1"/>
    <xf numFmtId="1" fontId="17" fillId="0" borderId="0" xfId="0" applyNumberFormat="1" applyFont="1" applyAlignment="1"/>
    <xf numFmtId="3" fontId="17" fillId="0" borderId="0" xfId="0" applyNumberFormat="1" applyFont="1"/>
    <xf numFmtId="1" fontId="18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e.com/Apps" TargetMode="External"/><Relationship Id="rId2" Type="http://schemas.openxmlformats.org/officeDocument/2006/relationships/hyperlink" Target="http://wwe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pane ySplit="2" topLeftCell="A44" activePane="bottomLeft" state="frozen"/>
      <selection pane="bottomLeft" activeCell="L47" sqref="A1:L47"/>
    </sheetView>
  </sheetViews>
  <sheetFormatPr baseColWidth="10" defaultColWidth="14.5" defaultRowHeight="15.75" customHeight="1" x14ac:dyDescent="0.15"/>
  <cols>
    <col min="1" max="1" width="23.6640625" customWidth="1"/>
    <col min="2" max="11" width="7" customWidth="1"/>
    <col min="12" max="12" width="6.5" customWidth="1"/>
  </cols>
  <sheetData>
    <row r="1" spans="1:26" ht="15.75" customHeight="1" x14ac:dyDescent="0.15">
      <c r="A1" s="52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3">
        <v>2006</v>
      </c>
      <c r="C2" s="3">
        <v>2007</v>
      </c>
      <c r="D2" s="3">
        <v>2008</v>
      </c>
      <c r="E2" s="3">
        <v>2009</v>
      </c>
      <c r="F2" s="3">
        <v>2010</v>
      </c>
      <c r="G2" s="3">
        <v>2011</v>
      </c>
      <c r="H2" s="3">
        <v>2012</v>
      </c>
      <c r="I2" s="3">
        <v>2013</v>
      </c>
      <c r="J2" s="3">
        <v>2014</v>
      </c>
      <c r="K2" s="3">
        <v>2015</v>
      </c>
      <c r="L2" s="3">
        <v>2016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" t="s">
        <v>4</v>
      </c>
      <c r="E3" s="5"/>
      <c r="F3" s="5"/>
      <c r="G3" s="5"/>
      <c r="H3" s="5"/>
      <c r="I3" s="5"/>
      <c r="J3" s="5"/>
      <c r="K3" s="5"/>
    </row>
    <row r="4" spans="1:26" ht="15.75" customHeight="1" x14ac:dyDescent="0.15">
      <c r="A4" s="3" t="s">
        <v>8</v>
      </c>
      <c r="B4" s="8"/>
      <c r="C4" s="8"/>
      <c r="D4" s="8"/>
      <c r="E4" s="8"/>
      <c r="F4" s="8"/>
      <c r="G4" s="8"/>
      <c r="H4" s="8"/>
      <c r="I4" s="8"/>
      <c r="J4" s="6">
        <v>339.9</v>
      </c>
      <c r="K4" s="6">
        <v>425.4</v>
      </c>
      <c r="L4" s="7">
        <v>462.6</v>
      </c>
    </row>
    <row r="5" spans="1:26" ht="15.75" customHeight="1" x14ac:dyDescent="0.15">
      <c r="A5" s="3" t="s">
        <v>6</v>
      </c>
      <c r="B5" s="8"/>
      <c r="C5" s="8"/>
      <c r="D5" s="8"/>
      <c r="E5" s="8"/>
      <c r="F5" s="8"/>
      <c r="G5" s="8"/>
      <c r="H5" s="8"/>
      <c r="I5" s="8"/>
      <c r="J5" s="6">
        <v>110.7</v>
      </c>
      <c r="K5" s="6">
        <v>124.7</v>
      </c>
      <c r="L5" s="7">
        <v>144.4</v>
      </c>
    </row>
    <row r="6" spans="1:26" ht="15.75" customHeight="1" x14ac:dyDescent="0.15">
      <c r="A6" s="3" t="s">
        <v>14</v>
      </c>
      <c r="B6" s="6">
        <v>95</v>
      </c>
      <c r="C6" s="6">
        <v>118.1</v>
      </c>
      <c r="D6" s="6">
        <v>135.69999999999999</v>
      </c>
      <c r="E6" s="6">
        <v>99.7</v>
      </c>
      <c r="F6" s="6">
        <v>97.4</v>
      </c>
      <c r="G6" s="6">
        <v>94.9</v>
      </c>
      <c r="H6" s="6">
        <v>87.8</v>
      </c>
      <c r="I6" s="6">
        <v>76.400000000000006</v>
      </c>
      <c r="J6" s="6">
        <v>78.099999999999994</v>
      </c>
      <c r="K6" s="6">
        <v>98.4</v>
      </c>
      <c r="L6" s="7">
        <v>107.9</v>
      </c>
    </row>
    <row r="7" spans="1:26" ht="15.75" customHeight="1" x14ac:dyDescent="0.15">
      <c r="A7" s="3" t="s">
        <v>15</v>
      </c>
      <c r="B7" s="8"/>
      <c r="C7" s="6">
        <v>16</v>
      </c>
      <c r="D7" s="6">
        <v>24.5</v>
      </c>
      <c r="E7" s="6">
        <v>7.7</v>
      </c>
      <c r="F7" s="6">
        <v>19.600000000000001</v>
      </c>
      <c r="G7" s="6">
        <v>20.9</v>
      </c>
      <c r="H7" s="6">
        <v>7.9</v>
      </c>
      <c r="I7" s="6">
        <v>10.8</v>
      </c>
      <c r="J7" s="6">
        <v>10.9</v>
      </c>
      <c r="K7" s="6">
        <v>7.1</v>
      </c>
      <c r="L7" s="7">
        <v>10.1</v>
      </c>
    </row>
    <row r="8" spans="1:26" ht="15.75" customHeight="1" x14ac:dyDescent="0.15">
      <c r="A8" s="3" t="s">
        <v>16</v>
      </c>
      <c r="B8" s="6">
        <v>292.2</v>
      </c>
      <c r="C8" s="6">
        <v>316.8</v>
      </c>
      <c r="D8" s="6">
        <v>331.5</v>
      </c>
      <c r="E8" s="6">
        <v>335</v>
      </c>
      <c r="F8" s="6">
        <v>331.8</v>
      </c>
      <c r="G8" s="6">
        <v>340</v>
      </c>
      <c r="H8" s="6">
        <v>353.8</v>
      </c>
      <c r="I8" s="6">
        <v>382.3</v>
      </c>
      <c r="J8" s="8"/>
      <c r="K8" s="9"/>
      <c r="L8" s="9"/>
    </row>
    <row r="9" spans="1:26" ht="15.75" customHeight="1" x14ac:dyDescent="0.15">
      <c r="A9" s="3" t="s">
        <v>17</v>
      </c>
      <c r="B9" s="6">
        <v>28.1</v>
      </c>
      <c r="C9" s="6">
        <v>34.799999999999997</v>
      </c>
      <c r="D9" s="6">
        <v>34.799999999999997</v>
      </c>
      <c r="E9" s="6">
        <v>32.799999999999997</v>
      </c>
      <c r="F9" s="6">
        <v>28.9</v>
      </c>
      <c r="G9" s="6">
        <v>28.1</v>
      </c>
      <c r="H9" s="6">
        <v>34.5</v>
      </c>
      <c r="I9" s="6">
        <v>38.5</v>
      </c>
      <c r="J9" s="9"/>
      <c r="K9" s="9"/>
      <c r="L9" s="9"/>
    </row>
    <row r="10" spans="1:26" ht="15.75" customHeight="1" x14ac:dyDescent="0.15">
      <c r="A10" s="3" t="s">
        <v>18</v>
      </c>
      <c r="B10" s="10"/>
      <c r="C10" s="10"/>
      <c r="D10" s="10"/>
      <c r="E10" s="10"/>
      <c r="F10" s="10"/>
      <c r="G10" s="10"/>
      <c r="H10" s="10"/>
      <c r="I10" s="10"/>
      <c r="J10" s="6">
        <v>3</v>
      </c>
      <c r="K10" s="6">
        <v>3.2</v>
      </c>
      <c r="L10" s="7">
        <v>4.2</v>
      </c>
    </row>
    <row r="11" spans="1:26" ht="15.75" customHeight="1" x14ac:dyDescent="0.15">
      <c r="A11" s="3" t="s">
        <v>20</v>
      </c>
      <c r="B11" s="10">
        <f t="shared" ref="B11:L11" si="0">SUM(B4:B10)</f>
        <v>415.3</v>
      </c>
      <c r="C11" s="10">
        <f t="shared" si="0"/>
        <v>485.7</v>
      </c>
      <c r="D11" s="10">
        <f t="shared" si="0"/>
        <v>526.5</v>
      </c>
      <c r="E11" s="10">
        <f t="shared" si="0"/>
        <v>475.2</v>
      </c>
      <c r="F11" s="10">
        <f t="shared" si="0"/>
        <v>477.7</v>
      </c>
      <c r="G11" s="10">
        <f t="shared" si="0"/>
        <v>483.90000000000003</v>
      </c>
      <c r="H11" s="10">
        <f t="shared" si="0"/>
        <v>484</v>
      </c>
      <c r="I11" s="10">
        <f t="shared" si="0"/>
        <v>508</v>
      </c>
      <c r="J11" s="10">
        <f t="shared" si="0"/>
        <v>542.59999999999991</v>
      </c>
      <c r="K11" s="10">
        <f t="shared" si="0"/>
        <v>658.80000000000007</v>
      </c>
      <c r="L11" s="10">
        <f t="shared" si="0"/>
        <v>729.2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26" ht="15.75" customHeight="1" x14ac:dyDescent="0.15">
      <c r="A13" s="4" t="s">
        <v>5</v>
      </c>
    </row>
    <row r="14" spans="1:26" ht="15.75" customHeight="1" x14ac:dyDescent="0.15">
      <c r="A14" s="3" t="s">
        <v>8</v>
      </c>
      <c r="B14" s="9"/>
      <c r="C14" s="9"/>
      <c r="D14" s="9"/>
      <c r="E14" s="9"/>
      <c r="F14" s="9"/>
      <c r="G14" s="8"/>
      <c r="H14" s="8"/>
      <c r="I14" s="8"/>
      <c r="J14" s="6">
        <v>75.400000000000006</v>
      </c>
      <c r="K14" s="6">
        <v>155.19999999999999</v>
      </c>
      <c r="L14" s="7">
        <v>172.7</v>
      </c>
    </row>
    <row r="15" spans="1:26" ht="15.75" customHeight="1" x14ac:dyDescent="0.15">
      <c r="A15" s="3" t="s">
        <v>6</v>
      </c>
      <c r="B15" s="9"/>
      <c r="C15" s="9"/>
      <c r="D15" s="9"/>
      <c r="E15" s="9"/>
      <c r="F15" s="9"/>
      <c r="G15" s="8"/>
      <c r="H15" s="8"/>
      <c r="I15" s="8"/>
      <c r="J15" s="6">
        <v>27.8</v>
      </c>
      <c r="K15" s="6">
        <v>37.200000000000003</v>
      </c>
      <c r="L15" s="7">
        <v>41.8</v>
      </c>
    </row>
    <row r="16" spans="1:26" ht="15.75" customHeight="1" x14ac:dyDescent="0.15">
      <c r="A16" s="3" t="s">
        <v>14</v>
      </c>
      <c r="B16" s="9"/>
      <c r="C16" s="9"/>
      <c r="D16" s="9"/>
      <c r="E16" s="9"/>
      <c r="F16" s="9"/>
      <c r="G16" s="6">
        <v>51</v>
      </c>
      <c r="H16" s="6">
        <v>48.6</v>
      </c>
      <c r="I16" s="6">
        <v>40.799999999999997</v>
      </c>
      <c r="J16" s="6">
        <v>32.200000000000003</v>
      </c>
      <c r="K16" s="6">
        <v>42.8</v>
      </c>
      <c r="L16" s="7">
        <v>44.5</v>
      </c>
    </row>
    <row r="17" spans="1:12" ht="15.75" customHeight="1" x14ac:dyDescent="0.15">
      <c r="A17" s="3" t="s">
        <v>15</v>
      </c>
      <c r="B17" s="9"/>
      <c r="C17" s="9"/>
      <c r="D17" s="9"/>
      <c r="E17" s="9"/>
      <c r="F17" s="9"/>
      <c r="G17" s="6">
        <v>-29.3</v>
      </c>
      <c r="H17" s="6">
        <v>-5.5</v>
      </c>
      <c r="I17" s="6">
        <v>-12.7</v>
      </c>
      <c r="J17" s="6">
        <v>0.5</v>
      </c>
      <c r="K17" s="6">
        <v>-1.5</v>
      </c>
      <c r="L17" s="7">
        <v>-0.2</v>
      </c>
    </row>
    <row r="18" spans="1:12" ht="15.75" customHeight="1" x14ac:dyDescent="0.15">
      <c r="A18" s="3" t="s">
        <v>16</v>
      </c>
      <c r="B18" s="9"/>
      <c r="C18" s="9"/>
      <c r="D18" s="9"/>
      <c r="E18" s="9"/>
      <c r="F18" s="9"/>
      <c r="G18" s="6">
        <v>123.4</v>
      </c>
      <c r="H18" s="6">
        <v>126.5</v>
      </c>
      <c r="I18" s="6">
        <v>119.5</v>
      </c>
      <c r="J18" s="9"/>
      <c r="K18" s="9"/>
      <c r="L18" s="9"/>
    </row>
    <row r="19" spans="1:12" ht="15.75" customHeight="1" x14ac:dyDescent="0.15">
      <c r="A19" s="3" t="s">
        <v>17</v>
      </c>
      <c r="B19" s="9"/>
      <c r="C19" s="9"/>
      <c r="D19" s="9"/>
      <c r="E19" s="9"/>
      <c r="F19" s="9"/>
      <c r="G19" s="6">
        <v>7.2</v>
      </c>
      <c r="H19" s="6">
        <v>10.3</v>
      </c>
      <c r="I19" s="6">
        <v>7.9</v>
      </c>
      <c r="J19" s="9"/>
      <c r="K19" s="9"/>
      <c r="L19" s="9"/>
    </row>
    <row r="20" spans="1:12" ht="15.75" customHeight="1" x14ac:dyDescent="0.15">
      <c r="A20" s="3" t="s">
        <v>31</v>
      </c>
      <c r="B20" s="9"/>
      <c r="C20" s="9"/>
      <c r="D20" s="9"/>
      <c r="E20" s="9"/>
      <c r="F20" s="9"/>
      <c r="G20" s="8"/>
      <c r="H20" s="8"/>
      <c r="I20" s="8"/>
      <c r="J20" s="6">
        <v>-151.4</v>
      </c>
      <c r="K20" s="6">
        <v>-172.1</v>
      </c>
      <c r="L20" s="7">
        <v>-178.7</v>
      </c>
    </row>
    <row r="21" spans="1:12" ht="15.75" customHeight="1" x14ac:dyDescent="0.15">
      <c r="A21" s="3" t="s">
        <v>33</v>
      </c>
      <c r="B21" s="9"/>
      <c r="C21" s="9"/>
      <c r="D21" s="9"/>
      <c r="E21" s="9"/>
      <c r="F21" s="9"/>
      <c r="G21" s="5">
        <f t="shared" ref="G21:L21" si="1">SUM(G14:G19)</f>
        <v>152.29999999999998</v>
      </c>
      <c r="H21" s="5">
        <f t="shared" si="1"/>
        <v>179.9</v>
      </c>
      <c r="I21" s="5">
        <f t="shared" si="1"/>
        <v>155.5</v>
      </c>
      <c r="J21" s="17">
        <f t="shared" si="1"/>
        <v>135.9</v>
      </c>
      <c r="K21" s="17">
        <f t="shared" si="1"/>
        <v>233.7</v>
      </c>
      <c r="L21" s="17">
        <f t="shared" si="1"/>
        <v>258.8</v>
      </c>
    </row>
    <row r="22" spans="1:12" ht="15.75" customHeight="1" x14ac:dyDescent="0.15">
      <c r="A22" s="18" t="s">
        <v>34</v>
      </c>
      <c r="B22" s="9"/>
      <c r="C22" s="9"/>
      <c r="D22" s="9"/>
      <c r="E22" s="9"/>
      <c r="F22" s="9"/>
      <c r="G22" s="19">
        <f t="shared" ref="G22:L22" si="2">G21/G11</f>
        <v>0.31473444926637728</v>
      </c>
      <c r="H22" s="19">
        <f t="shared" si="2"/>
        <v>0.37169421487603305</v>
      </c>
      <c r="I22" s="19">
        <f t="shared" si="2"/>
        <v>0.30610236220472442</v>
      </c>
      <c r="J22" s="19">
        <f t="shared" si="2"/>
        <v>0.25046074456321421</v>
      </c>
      <c r="K22" s="19">
        <f t="shared" si="2"/>
        <v>0.35473588342440798</v>
      </c>
      <c r="L22" s="19">
        <f t="shared" si="2"/>
        <v>0.35490948985189247</v>
      </c>
    </row>
    <row r="24" spans="1:12" ht="15.75" customHeight="1" x14ac:dyDescent="0.15">
      <c r="A24" s="4" t="s">
        <v>3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2" ht="15.75" customHeight="1" x14ac:dyDescent="0.15">
      <c r="A25" s="3" t="s">
        <v>16</v>
      </c>
      <c r="B25" s="6">
        <v>107.1</v>
      </c>
      <c r="C25" s="6">
        <v>114.1</v>
      </c>
      <c r="D25" s="6">
        <v>110.3</v>
      </c>
      <c r="E25" s="6">
        <v>144.19999999999999</v>
      </c>
      <c r="F25" s="6">
        <v>134.5</v>
      </c>
      <c r="G25" s="6">
        <v>130.69999999999999</v>
      </c>
      <c r="H25" s="6">
        <v>135.19999999999999</v>
      </c>
      <c r="I25" s="9"/>
      <c r="J25" s="9"/>
      <c r="K25" s="9"/>
      <c r="L25" s="9"/>
    </row>
    <row r="26" spans="1:12" ht="15.75" customHeight="1" x14ac:dyDescent="0.15">
      <c r="A26" s="3" t="s">
        <v>14</v>
      </c>
      <c r="B26" s="6">
        <v>53.6</v>
      </c>
      <c r="C26" s="6">
        <v>72.400000000000006</v>
      </c>
      <c r="D26" s="6">
        <v>83.6</v>
      </c>
      <c r="E26" s="6">
        <v>58.3</v>
      </c>
      <c r="F26" s="6">
        <v>55.6</v>
      </c>
      <c r="G26" s="6">
        <v>56.1</v>
      </c>
      <c r="H26" s="6">
        <v>53.8</v>
      </c>
      <c r="I26" s="9"/>
      <c r="J26" s="9"/>
      <c r="K26" s="9"/>
      <c r="L26" s="9"/>
    </row>
    <row r="27" spans="1:12" ht="15.75" customHeight="1" x14ac:dyDescent="0.15">
      <c r="A27" s="3" t="s">
        <v>17</v>
      </c>
      <c r="B27" s="6">
        <v>9.6999999999999993</v>
      </c>
      <c r="C27" s="6">
        <v>13.5</v>
      </c>
      <c r="D27" s="6">
        <v>11.9</v>
      </c>
      <c r="E27" s="6">
        <v>13.1</v>
      </c>
      <c r="F27" s="6">
        <v>12.9</v>
      </c>
      <c r="G27" s="6">
        <v>9.5</v>
      </c>
      <c r="H27" s="6">
        <v>14.2</v>
      </c>
      <c r="I27" s="9"/>
      <c r="J27" s="9"/>
      <c r="K27" s="9"/>
      <c r="L27" s="9"/>
    </row>
    <row r="28" spans="1:12" ht="15.75" customHeight="1" x14ac:dyDescent="0.15">
      <c r="A28" s="3" t="s">
        <v>15</v>
      </c>
      <c r="B28" s="6"/>
      <c r="C28" s="6">
        <v>-13.1</v>
      </c>
      <c r="D28" s="6">
        <v>8.9</v>
      </c>
      <c r="E28" s="6">
        <v>3.7</v>
      </c>
      <c r="F28" s="6">
        <v>0.4</v>
      </c>
      <c r="G28" s="6">
        <v>-27.6</v>
      </c>
      <c r="H28" s="6">
        <v>-3.6</v>
      </c>
      <c r="I28" s="9"/>
      <c r="J28" s="9"/>
      <c r="K28" s="9"/>
      <c r="L28" s="9"/>
    </row>
    <row r="29" spans="1:12" ht="15.75" customHeight="1" x14ac:dyDescent="0.15">
      <c r="A29" s="3" t="s">
        <v>37</v>
      </c>
      <c r="B29" s="10">
        <f t="shared" ref="B29:H29" si="3">SUM(B25:B28)</f>
        <v>170.39999999999998</v>
      </c>
      <c r="C29" s="10">
        <f t="shared" si="3"/>
        <v>186.9</v>
      </c>
      <c r="D29" s="10">
        <f t="shared" si="3"/>
        <v>214.7</v>
      </c>
      <c r="E29" s="10">
        <f t="shared" si="3"/>
        <v>219.29999999999998</v>
      </c>
      <c r="F29" s="10">
        <f t="shared" si="3"/>
        <v>203.4</v>
      </c>
      <c r="G29" s="10">
        <f t="shared" si="3"/>
        <v>168.7</v>
      </c>
      <c r="H29" s="10">
        <f t="shared" si="3"/>
        <v>199.6</v>
      </c>
      <c r="I29" s="23"/>
      <c r="J29" s="23"/>
      <c r="K29" s="23"/>
      <c r="L29" s="23"/>
    </row>
    <row r="30" spans="1:12" ht="15.75" customHeight="1" x14ac:dyDescent="0.15">
      <c r="A30" s="18" t="s">
        <v>35</v>
      </c>
      <c r="B30" s="22">
        <f t="shared" ref="B30:H30" si="4">B29/B11</f>
        <v>0.41030580303395131</v>
      </c>
      <c r="C30" s="22">
        <f t="shared" si="4"/>
        <v>0.38480543545398394</v>
      </c>
      <c r="D30" s="22">
        <f t="shared" si="4"/>
        <v>0.40778727445394108</v>
      </c>
      <c r="E30" s="22">
        <f t="shared" si="4"/>
        <v>0.46148989898989895</v>
      </c>
      <c r="F30" s="22">
        <f t="shared" si="4"/>
        <v>0.42579024492359224</v>
      </c>
      <c r="G30" s="22">
        <f t="shared" si="4"/>
        <v>0.34862574912171934</v>
      </c>
      <c r="H30" s="22">
        <f t="shared" si="4"/>
        <v>0.41239669421487601</v>
      </c>
      <c r="I30" s="25"/>
      <c r="J30" s="25"/>
      <c r="K30" s="25"/>
      <c r="L30" s="25"/>
    </row>
    <row r="31" spans="1:12" ht="15.75" customHeight="1" x14ac:dyDescent="0.1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5.75" customHeight="1" x14ac:dyDescent="0.15">
      <c r="A32" s="3" t="s">
        <v>41</v>
      </c>
      <c r="B32" s="13"/>
      <c r="C32" s="13"/>
      <c r="D32" s="13"/>
      <c r="E32" s="13"/>
      <c r="F32" s="13"/>
      <c r="G32" s="7">
        <v>-100.3</v>
      </c>
      <c r="H32" s="7">
        <v>-116.7</v>
      </c>
      <c r="I32" s="7">
        <v>-125.1</v>
      </c>
      <c r="J32" s="13"/>
      <c r="K32" s="13"/>
      <c r="L32" s="13"/>
    </row>
    <row r="33" spans="1:26" ht="15.75" customHeight="1" x14ac:dyDescent="0.15">
      <c r="A33" s="3" t="s">
        <v>42</v>
      </c>
      <c r="B33" s="27"/>
      <c r="C33" s="27"/>
      <c r="D33" s="27"/>
      <c r="E33" s="27"/>
      <c r="F33" s="27"/>
      <c r="G33" s="16">
        <f t="shared" ref="G33:I33" si="5">G21+G32</f>
        <v>51.999999999999986</v>
      </c>
      <c r="H33" s="16">
        <f t="shared" si="5"/>
        <v>63.2</v>
      </c>
      <c r="I33" s="16">
        <f t="shared" si="5"/>
        <v>30.400000000000006</v>
      </c>
      <c r="J33" s="16">
        <f t="shared" ref="J33:L33" si="6">SUM(J14:J20)</f>
        <v>-15.5</v>
      </c>
      <c r="K33" s="16">
        <f t="shared" si="6"/>
        <v>61.599999999999994</v>
      </c>
      <c r="L33" s="1">
        <f t="shared" si="6"/>
        <v>80.100000000000023</v>
      </c>
    </row>
    <row r="35" spans="1:26" ht="15.75" customHeight="1" x14ac:dyDescent="0.15">
      <c r="A35" s="3" t="s">
        <v>44</v>
      </c>
      <c r="B35" s="6">
        <v>96.1</v>
      </c>
      <c r="C35" s="6">
        <v>109.1</v>
      </c>
      <c r="D35" s="6">
        <v>131.30000000000001</v>
      </c>
      <c r="E35" s="6">
        <v>127.7</v>
      </c>
      <c r="F35" s="6">
        <v>109.4</v>
      </c>
      <c r="G35" s="6">
        <v>116.7</v>
      </c>
      <c r="H35" s="6">
        <v>136.4</v>
      </c>
      <c r="I35" s="9"/>
      <c r="J35" s="9"/>
      <c r="K35" s="9"/>
      <c r="L35" s="9"/>
    </row>
    <row r="36" spans="1:26" ht="15.75" customHeight="1" x14ac:dyDescent="0.15">
      <c r="A36" s="7" t="s">
        <v>47</v>
      </c>
      <c r="B36" s="6">
        <v>8.6999999999999993</v>
      </c>
      <c r="C36" s="6">
        <v>9.4</v>
      </c>
      <c r="D36" s="6">
        <v>13.1</v>
      </c>
      <c r="E36" s="6">
        <v>14.5</v>
      </c>
      <c r="F36" s="6">
        <v>11.7</v>
      </c>
      <c r="G36" s="6">
        <v>15</v>
      </c>
      <c r="H36" s="6">
        <v>20</v>
      </c>
      <c r="I36" s="6">
        <v>24.5</v>
      </c>
      <c r="J36" s="6">
        <v>26.7</v>
      </c>
      <c r="K36" s="6">
        <v>22.8</v>
      </c>
      <c r="L36" s="7">
        <v>24.4</v>
      </c>
    </row>
    <row r="37" spans="1:26" ht="15.75" customHeight="1" x14ac:dyDescent="0.15">
      <c r="A37" s="3" t="s">
        <v>48</v>
      </c>
      <c r="B37" s="10">
        <f t="shared" ref="B37:H37" si="7">B29-(SUM(B35:B36))</f>
        <v>65.59999999999998</v>
      </c>
      <c r="C37" s="10">
        <f t="shared" si="7"/>
        <v>68.400000000000006</v>
      </c>
      <c r="D37" s="10">
        <f t="shared" si="7"/>
        <v>70.299999999999983</v>
      </c>
      <c r="E37" s="10">
        <f t="shared" si="7"/>
        <v>77.099999999999994</v>
      </c>
      <c r="F37" s="10">
        <f t="shared" si="7"/>
        <v>82.3</v>
      </c>
      <c r="G37" s="10">
        <f t="shared" si="7"/>
        <v>37</v>
      </c>
      <c r="H37" s="10">
        <f t="shared" si="7"/>
        <v>43.199999999999989</v>
      </c>
      <c r="I37" s="10">
        <f t="shared" ref="I37:L37" si="8">I33-I36</f>
        <v>5.9000000000000057</v>
      </c>
      <c r="J37" s="10">
        <f t="shared" si="8"/>
        <v>-42.2</v>
      </c>
      <c r="K37" s="10">
        <f t="shared" si="8"/>
        <v>38.799999999999997</v>
      </c>
      <c r="L37" s="10">
        <f t="shared" si="8"/>
        <v>55.700000000000024</v>
      </c>
    </row>
    <row r="38" spans="1:26" ht="15.75" customHeight="1" x14ac:dyDescent="0.15">
      <c r="A38" s="32" t="s">
        <v>49</v>
      </c>
      <c r="B38" s="6">
        <v>9.8000000000000007</v>
      </c>
      <c r="C38" s="6">
        <v>8</v>
      </c>
      <c r="D38" s="6">
        <v>-1</v>
      </c>
      <c r="E38" s="6">
        <v>2.2999999999999998</v>
      </c>
      <c r="F38" s="6">
        <v>-0.4</v>
      </c>
      <c r="G38" s="6">
        <v>-0.1</v>
      </c>
      <c r="H38" s="6">
        <v>-0.5</v>
      </c>
      <c r="I38" s="6">
        <v>-1.3</v>
      </c>
      <c r="J38" s="6">
        <v>-7.1</v>
      </c>
      <c r="K38" s="6">
        <v>-2.6</v>
      </c>
      <c r="L38" s="7">
        <v>-2.5</v>
      </c>
    </row>
    <row r="39" spans="1:26" ht="15.75" customHeight="1" x14ac:dyDescent="0.15">
      <c r="A39" s="3" t="s">
        <v>50</v>
      </c>
      <c r="B39" s="10">
        <f t="shared" ref="B39:L39" si="9">B37+B38</f>
        <v>75.399999999999977</v>
      </c>
      <c r="C39" s="10">
        <f t="shared" si="9"/>
        <v>76.400000000000006</v>
      </c>
      <c r="D39" s="10">
        <f t="shared" si="9"/>
        <v>69.299999999999983</v>
      </c>
      <c r="E39" s="10">
        <f t="shared" si="9"/>
        <v>79.399999999999991</v>
      </c>
      <c r="F39" s="10">
        <f t="shared" si="9"/>
        <v>81.899999999999991</v>
      </c>
      <c r="G39" s="10">
        <f t="shared" si="9"/>
        <v>36.9</v>
      </c>
      <c r="H39" s="10">
        <f t="shared" si="9"/>
        <v>42.699999999999989</v>
      </c>
      <c r="I39" s="10">
        <f t="shared" si="9"/>
        <v>4.6000000000000059</v>
      </c>
      <c r="J39" s="10">
        <f t="shared" si="9"/>
        <v>-49.300000000000004</v>
      </c>
      <c r="K39" s="10">
        <f t="shared" si="9"/>
        <v>36.199999999999996</v>
      </c>
      <c r="L39" s="10">
        <f t="shared" si="9"/>
        <v>53.200000000000024</v>
      </c>
    </row>
    <row r="40" spans="1:26" ht="15.75" customHeight="1" x14ac:dyDescent="0.15">
      <c r="A40" s="32" t="s">
        <v>52</v>
      </c>
      <c r="B40" s="6">
        <v>26.6</v>
      </c>
      <c r="C40" s="6">
        <v>24.3</v>
      </c>
      <c r="D40" s="6">
        <v>23.9</v>
      </c>
      <c r="E40" s="6">
        <v>29.1</v>
      </c>
      <c r="F40" s="6">
        <v>28.4</v>
      </c>
      <c r="G40" s="6">
        <v>12.1</v>
      </c>
      <c r="H40" s="6">
        <v>11.3</v>
      </c>
      <c r="I40" s="6">
        <v>1.8</v>
      </c>
      <c r="J40" s="6">
        <v>-19.2</v>
      </c>
      <c r="K40" s="6">
        <v>12.1</v>
      </c>
      <c r="L40" s="7">
        <v>19.399999999999999</v>
      </c>
    </row>
    <row r="41" spans="1:26" ht="15.75" customHeight="1" x14ac:dyDescent="0.15">
      <c r="A41" s="34" t="s">
        <v>53</v>
      </c>
      <c r="B41" s="19">
        <f t="shared" ref="B41:I41" si="10">B40/B39</f>
        <v>0.35278514588859428</v>
      </c>
      <c r="C41" s="19">
        <f t="shared" si="10"/>
        <v>0.31806282722513085</v>
      </c>
      <c r="D41" s="19">
        <f t="shared" si="10"/>
        <v>0.34487734487734495</v>
      </c>
      <c r="E41" s="19">
        <f t="shared" si="10"/>
        <v>0.36649874055415621</v>
      </c>
      <c r="F41" s="19">
        <f t="shared" si="10"/>
        <v>0.34676434676434681</v>
      </c>
      <c r="G41" s="19">
        <f t="shared" si="10"/>
        <v>0.32791327913279134</v>
      </c>
      <c r="H41" s="19">
        <f t="shared" si="10"/>
        <v>0.26463700234192045</v>
      </c>
      <c r="I41" s="19">
        <f t="shared" si="10"/>
        <v>0.39130434782608647</v>
      </c>
      <c r="J41" s="37">
        <v>0.39</v>
      </c>
      <c r="K41" s="37">
        <v>0.33</v>
      </c>
      <c r="L41" s="37">
        <v>0.37</v>
      </c>
    </row>
    <row r="42" spans="1:26" ht="15.75" customHeight="1" x14ac:dyDescent="0.15">
      <c r="A42" s="3" t="s">
        <v>54</v>
      </c>
      <c r="B42" s="10">
        <f t="shared" ref="B42:L42" si="11">B39-B40</f>
        <v>48.799999999999976</v>
      </c>
      <c r="C42" s="10">
        <f t="shared" si="11"/>
        <v>52.100000000000009</v>
      </c>
      <c r="D42" s="10">
        <f t="shared" si="11"/>
        <v>45.399999999999984</v>
      </c>
      <c r="E42" s="10">
        <f t="shared" si="11"/>
        <v>50.29999999999999</v>
      </c>
      <c r="F42" s="10">
        <f t="shared" si="11"/>
        <v>53.499999999999993</v>
      </c>
      <c r="G42" s="10">
        <f t="shared" si="11"/>
        <v>24.799999999999997</v>
      </c>
      <c r="H42" s="10">
        <f t="shared" si="11"/>
        <v>31.399999999999988</v>
      </c>
      <c r="I42" s="10">
        <f t="shared" si="11"/>
        <v>2.800000000000006</v>
      </c>
      <c r="J42" s="10">
        <f t="shared" si="11"/>
        <v>-30.100000000000005</v>
      </c>
      <c r="K42" s="10">
        <f t="shared" si="11"/>
        <v>24.099999999999994</v>
      </c>
      <c r="L42" s="10">
        <f t="shared" si="11"/>
        <v>33.800000000000026</v>
      </c>
    </row>
    <row r="43" spans="1:26" ht="15.75" customHeight="1" x14ac:dyDescent="0.15">
      <c r="A43" s="3" t="s">
        <v>56</v>
      </c>
      <c r="B43" s="38">
        <f t="shared" ref="B43:L43" si="12">B42/B47</f>
        <v>0.68156424581005559</v>
      </c>
      <c r="C43" s="38">
        <f t="shared" si="12"/>
        <v>0.72060857538035972</v>
      </c>
      <c r="D43" s="38">
        <f t="shared" si="12"/>
        <v>0.61768707482993179</v>
      </c>
      <c r="E43" s="38">
        <f t="shared" si="12"/>
        <v>0.67516778523489918</v>
      </c>
      <c r="F43" s="38">
        <f t="shared" si="12"/>
        <v>0.71049136786188571</v>
      </c>
      <c r="G43" s="38">
        <f t="shared" si="12"/>
        <v>0.33110814419225626</v>
      </c>
      <c r="H43" s="38">
        <f t="shared" si="12"/>
        <v>0.41866666666666652</v>
      </c>
      <c r="I43" s="38">
        <f t="shared" si="12"/>
        <v>3.7135278514588935E-2</v>
      </c>
      <c r="J43" s="38">
        <f t="shared" si="12"/>
        <v>-0.39973439575033209</v>
      </c>
      <c r="K43" s="38">
        <f t="shared" si="12"/>
        <v>0.31585845347313229</v>
      </c>
      <c r="L43" s="38">
        <f t="shared" si="12"/>
        <v>0.43612903225806482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26" ht="15.75" customHeight="1" x14ac:dyDescent="0.15">
      <c r="A45" s="3" t="s">
        <v>57</v>
      </c>
      <c r="B45" s="16">
        <f t="shared" ref="B45:H45" si="13">B29-B35</f>
        <v>74.299999999999983</v>
      </c>
      <c r="C45" s="16">
        <f t="shared" si="13"/>
        <v>77.800000000000011</v>
      </c>
      <c r="D45" s="16">
        <f t="shared" si="13"/>
        <v>83.399999999999977</v>
      </c>
      <c r="E45" s="16">
        <f t="shared" si="13"/>
        <v>91.59999999999998</v>
      </c>
      <c r="F45" s="16">
        <f t="shared" si="13"/>
        <v>94</v>
      </c>
      <c r="G45" s="16">
        <f t="shared" si="13"/>
        <v>51.999999999999986</v>
      </c>
      <c r="H45" s="16">
        <f t="shared" si="13"/>
        <v>63.199999999999989</v>
      </c>
      <c r="I45" s="16">
        <f t="shared" ref="I45:L45" si="14">I33</f>
        <v>30.400000000000006</v>
      </c>
      <c r="J45" s="16">
        <f t="shared" si="14"/>
        <v>-15.5</v>
      </c>
      <c r="K45" s="16">
        <f t="shared" si="14"/>
        <v>61.599999999999994</v>
      </c>
      <c r="L45" s="16">
        <f t="shared" si="14"/>
        <v>80.100000000000023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7" t="s">
        <v>58</v>
      </c>
      <c r="B46" s="19">
        <f t="shared" ref="B46:L46" si="15">B45/B11</f>
        <v>0.17890681435107147</v>
      </c>
      <c r="C46" s="19">
        <f t="shared" si="15"/>
        <v>0.16018118179946472</v>
      </c>
      <c r="D46" s="19">
        <f t="shared" si="15"/>
        <v>0.15840455840455836</v>
      </c>
      <c r="E46" s="19">
        <f t="shared" si="15"/>
        <v>0.19276094276094272</v>
      </c>
      <c r="F46" s="19">
        <f t="shared" si="15"/>
        <v>0.19677621938455098</v>
      </c>
      <c r="G46" s="19">
        <f t="shared" si="15"/>
        <v>0.10746021905352342</v>
      </c>
      <c r="H46" s="19">
        <f t="shared" si="15"/>
        <v>0.13057851239669419</v>
      </c>
      <c r="I46" s="19">
        <f t="shared" si="15"/>
        <v>5.9842519685039383E-2</v>
      </c>
      <c r="J46" s="19">
        <f t="shared" si="15"/>
        <v>-2.8566162919277556E-2</v>
      </c>
      <c r="K46" s="19">
        <f t="shared" si="15"/>
        <v>9.3503339404978736E-2</v>
      </c>
      <c r="L46" s="19">
        <f t="shared" si="15"/>
        <v>0.10984640702139334</v>
      </c>
    </row>
    <row r="47" spans="1:26" ht="15.75" customHeight="1" x14ac:dyDescent="0.15">
      <c r="A47" s="32" t="s">
        <v>59</v>
      </c>
      <c r="B47" s="6">
        <v>71.599999999999994</v>
      </c>
      <c r="C47" s="6">
        <v>72.3</v>
      </c>
      <c r="D47" s="6">
        <v>73.5</v>
      </c>
      <c r="E47" s="6">
        <v>74.5</v>
      </c>
      <c r="F47" s="6">
        <v>75.3</v>
      </c>
      <c r="G47" s="6">
        <v>74.900000000000006</v>
      </c>
      <c r="H47" s="6">
        <v>75</v>
      </c>
      <c r="I47" s="6">
        <v>75.400000000000006</v>
      </c>
      <c r="J47" s="6">
        <v>75.3</v>
      </c>
      <c r="K47" s="6">
        <v>76.3</v>
      </c>
      <c r="L47" s="7">
        <v>77.5</v>
      </c>
    </row>
    <row r="48" spans="1:26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  <row r="1001" spans="1:1" ht="13" x14ac:dyDescent="0.15">
      <c r="A1001" s="1"/>
    </row>
    <row r="1002" spans="1:1" ht="13" x14ac:dyDescent="0.15">
      <c r="A1002" s="1"/>
    </row>
    <row r="1003" spans="1:1" ht="13" x14ac:dyDescent="0.15">
      <c r="A1003" s="1"/>
    </row>
    <row r="1004" spans="1:1" ht="13" x14ac:dyDescent="0.15">
      <c r="A1004" s="1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selection sqref="A1:A12"/>
    </sheetView>
  </sheetViews>
  <sheetFormatPr baseColWidth="10" defaultRowHeight="13" x14ac:dyDescent="0.15"/>
  <cols>
    <col min="1" max="1" width="7.5" bestFit="1" customWidth="1"/>
    <col min="2" max="2" width="12" bestFit="1" customWidth="1"/>
    <col min="3" max="3" width="9.6640625" bestFit="1" customWidth="1"/>
    <col min="4" max="4" width="15.83203125" bestFit="1" customWidth="1"/>
    <col min="5" max="5" width="11.33203125" bestFit="1" customWidth="1"/>
    <col min="6" max="6" width="19.1640625" bestFit="1" customWidth="1"/>
    <col min="7" max="7" width="10.6640625" bestFit="1" customWidth="1"/>
    <col min="8" max="8" width="14.6640625" bestFit="1" customWidth="1"/>
    <col min="9" max="9" width="12.83203125" bestFit="1" customWidth="1"/>
    <col min="10" max="10" width="12" bestFit="1" customWidth="1"/>
    <col min="11" max="11" width="9.6640625" bestFit="1" customWidth="1"/>
    <col min="12" max="12" width="15.83203125" bestFit="1" customWidth="1"/>
    <col min="13" max="13" width="11.33203125" bestFit="1" customWidth="1"/>
    <col min="14" max="14" width="19.1640625" bestFit="1" customWidth="1"/>
    <col min="15" max="15" width="10.6640625" bestFit="1" customWidth="1"/>
    <col min="16" max="16" width="14.33203125" bestFit="1" customWidth="1"/>
    <col min="17" max="17" width="17.5" bestFit="1" customWidth="1"/>
    <col min="18" max="18" width="13.83203125" bestFit="1" customWidth="1"/>
    <col min="19" max="19" width="19.1640625" bestFit="1" customWidth="1"/>
    <col min="20" max="20" width="15.83203125" bestFit="1" customWidth="1"/>
    <col min="21" max="21" width="10.6640625" bestFit="1" customWidth="1"/>
    <col min="22" max="22" width="11.33203125" bestFit="1" customWidth="1"/>
    <col min="23" max="23" width="18.6640625" bestFit="1" customWidth="1"/>
    <col min="24" max="24" width="12.5" bestFit="1" customWidth="1"/>
    <col min="25" max="25" width="15" bestFit="1" customWidth="1"/>
    <col min="26" max="26" width="10.5" bestFit="1" customWidth="1"/>
    <col min="27" max="27" width="6.1640625" bestFit="1" customWidth="1"/>
    <col min="28" max="28" width="15.83203125" bestFit="1" customWidth="1"/>
    <col min="29" max="29" width="18.83203125" bestFit="1" customWidth="1"/>
    <col min="30" max="30" width="17.83203125" bestFit="1" customWidth="1"/>
    <col min="31" max="31" width="16.1640625" bestFit="1" customWidth="1"/>
    <col min="32" max="32" width="21.33203125" bestFit="1" customWidth="1"/>
    <col min="33" max="33" width="13.5" bestFit="1" customWidth="1"/>
    <col min="34" max="34" width="9.6640625" bestFit="1" customWidth="1"/>
    <col min="35" max="35" width="14.5" bestFit="1" customWidth="1"/>
    <col min="36" max="36" width="12.83203125" bestFit="1" customWidth="1"/>
    <col min="37" max="37" width="20.33203125" bestFit="1" customWidth="1"/>
    <col min="38" max="38" width="12" bestFit="1" customWidth="1"/>
  </cols>
  <sheetData>
    <row r="1" spans="1:38" x14ac:dyDescent="0.15">
      <c r="A1" t="s">
        <v>91</v>
      </c>
      <c r="B1" t="s">
        <v>8</v>
      </c>
      <c r="C1" t="s">
        <v>6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20</v>
      </c>
      <c r="J1" t="s">
        <v>8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31</v>
      </c>
      <c r="Q1" t="s">
        <v>33</v>
      </c>
      <c r="R1" t="s">
        <v>34</v>
      </c>
      <c r="S1" t="s">
        <v>16</v>
      </c>
      <c r="T1" t="s">
        <v>14</v>
      </c>
      <c r="U1" t="s">
        <v>17</v>
      </c>
      <c r="V1" t="s">
        <v>15</v>
      </c>
      <c r="W1" t="s">
        <v>37</v>
      </c>
      <c r="X1" t="s">
        <v>35</v>
      </c>
      <c r="Y1" t="s">
        <v>41</v>
      </c>
      <c r="Z1" t="s">
        <v>42</v>
      </c>
      <c r="AA1" t="s">
        <v>44</v>
      </c>
      <c r="AB1" t="s">
        <v>47</v>
      </c>
      <c r="AC1" t="s">
        <v>48</v>
      </c>
      <c r="AD1" t="s">
        <v>49</v>
      </c>
      <c r="AE1" t="s">
        <v>50</v>
      </c>
      <c r="AF1" t="s">
        <v>52</v>
      </c>
      <c r="AG1" t="s">
        <v>53</v>
      </c>
      <c r="AH1" t="s">
        <v>54</v>
      </c>
      <c r="AI1" t="s">
        <v>56</v>
      </c>
      <c r="AJ1" t="s">
        <v>57</v>
      </c>
      <c r="AK1" t="s">
        <v>58</v>
      </c>
      <c r="AL1" t="s">
        <v>59</v>
      </c>
    </row>
    <row r="2" spans="1:38" x14ac:dyDescent="0.15">
      <c r="A2" s="55">
        <v>39082</v>
      </c>
      <c r="D2">
        <v>95</v>
      </c>
      <c r="F2">
        <v>292.2</v>
      </c>
      <c r="G2">
        <v>28.1</v>
      </c>
      <c r="I2">
        <v>415.3</v>
      </c>
      <c r="S2">
        <v>107.1</v>
      </c>
      <c r="T2">
        <v>53.6</v>
      </c>
      <c r="U2">
        <v>9.6999999999999993</v>
      </c>
      <c r="W2">
        <v>170.39999999999998</v>
      </c>
      <c r="X2">
        <v>0.41030580303395131</v>
      </c>
      <c r="AA2">
        <v>96.1</v>
      </c>
      <c r="AB2">
        <v>8.6999999999999993</v>
      </c>
      <c r="AC2">
        <v>65.59999999999998</v>
      </c>
      <c r="AD2">
        <v>9.8000000000000007</v>
      </c>
      <c r="AE2">
        <v>75.399999999999977</v>
      </c>
      <c r="AF2">
        <v>26.6</v>
      </c>
      <c r="AG2">
        <v>0.35278514588859428</v>
      </c>
      <c r="AH2">
        <v>48.799999999999976</v>
      </c>
      <c r="AI2">
        <v>0.68156424581005559</v>
      </c>
      <c r="AJ2">
        <v>74.299999999999983</v>
      </c>
      <c r="AK2">
        <v>0.17890681435107147</v>
      </c>
      <c r="AL2">
        <v>71.599999999999994</v>
      </c>
    </row>
    <row r="3" spans="1:38" x14ac:dyDescent="0.15">
      <c r="A3" s="55">
        <v>39447</v>
      </c>
      <c r="D3">
        <v>118.1</v>
      </c>
      <c r="E3">
        <v>16</v>
      </c>
      <c r="F3">
        <v>316.8</v>
      </c>
      <c r="G3">
        <v>34.799999999999997</v>
      </c>
      <c r="I3">
        <v>485.7</v>
      </c>
      <c r="S3">
        <v>114.1</v>
      </c>
      <c r="T3">
        <v>72.400000000000006</v>
      </c>
      <c r="U3">
        <v>13.5</v>
      </c>
      <c r="V3">
        <v>-13.1</v>
      </c>
      <c r="W3">
        <v>186.9</v>
      </c>
      <c r="X3">
        <v>0.38480543545398394</v>
      </c>
      <c r="AA3">
        <v>109.1</v>
      </c>
      <c r="AB3">
        <v>9.4</v>
      </c>
      <c r="AC3">
        <v>68.400000000000006</v>
      </c>
      <c r="AD3">
        <v>8</v>
      </c>
      <c r="AE3">
        <v>76.400000000000006</v>
      </c>
      <c r="AF3">
        <v>24.3</v>
      </c>
      <c r="AG3">
        <v>0.31806282722513085</v>
      </c>
      <c r="AH3">
        <v>52.100000000000009</v>
      </c>
      <c r="AI3">
        <v>0.72060857538035972</v>
      </c>
      <c r="AJ3">
        <v>77.800000000000011</v>
      </c>
      <c r="AK3">
        <v>0.16018118179946472</v>
      </c>
      <c r="AL3">
        <v>72.3</v>
      </c>
    </row>
    <row r="4" spans="1:38" x14ac:dyDescent="0.15">
      <c r="A4" s="55">
        <v>39813</v>
      </c>
      <c r="D4">
        <v>135.69999999999999</v>
      </c>
      <c r="E4">
        <v>24.5</v>
      </c>
      <c r="F4">
        <v>331.5</v>
      </c>
      <c r="G4">
        <v>34.799999999999997</v>
      </c>
      <c r="I4">
        <v>526.5</v>
      </c>
      <c r="S4">
        <v>110.3</v>
      </c>
      <c r="T4">
        <v>83.6</v>
      </c>
      <c r="U4">
        <v>11.9</v>
      </c>
      <c r="V4">
        <v>8.9</v>
      </c>
      <c r="W4">
        <v>214.7</v>
      </c>
      <c r="X4">
        <v>0.40778727445394108</v>
      </c>
      <c r="AA4">
        <v>131.30000000000001</v>
      </c>
      <c r="AB4">
        <v>13.1</v>
      </c>
      <c r="AC4">
        <v>70.299999999999983</v>
      </c>
      <c r="AD4">
        <v>-1</v>
      </c>
      <c r="AE4">
        <v>69.299999999999983</v>
      </c>
      <c r="AF4">
        <v>23.9</v>
      </c>
      <c r="AG4">
        <v>0.34487734487734495</v>
      </c>
      <c r="AH4">
        <v>45.399999999999984</v>
      </c>
      <c r="AI4">
        <v>0.61768707482993179</v>
      </c>
      <c r="AJ4">
        <v>83.399999999999977</v>
      </c>
      <c r="AK4">
        <v>0.15840455840455836</v>
      </c>
      <c r="AL4">
        <v>73.5</v>
      </c>
    </row>
    <row r="5" spans="1:38" x14ac:dyDescent="0.15">
      <c r="A5" s="55">
        <v>40178</v>
      </c>
      <c r="D5">
        <v>99.7</v>
      </c>
      <c r="E5">
        <v>7.7</v>
      </c>
      <c r="F5">
        <v>335</v>
      </c>
      <c r="G5">
        <v>32.799999999999997</v>
      </c>
      <c r="I5">
        <v>475.2</v>
      </c>
      <c r="S5">
        <v>144.19999999999999</v>
      </c>
      <c r="T5">
        <v>58.3</v>
      </c>
      <c r="U5">
        <v>13.1</v>
      </c>
      <c r="V5">
        <v>3.7</v>
      </c>
      <c r="W5">
        <v>219.29999999999998</v>
      </c>
      <c r="X5">
        <v>0.46148989898989895</v>
      </c>
      <c r="AA5">
        <v>127.7</v>
      </c>
      <c r="AB5">
        <v>14.5</v>
      </c>
      <c r="AC5">
        <v>77.099999999999994</v>
      </c>
      <c r="AD5">
        <v>2.2999999999999998</v>
      </c>
      <c r="AE5">
        <v>79.399999999999991</v>
      </c>
      <c r="AF5">
        <v>29.1</v>
      </c>
      <c r="AG5">
        <v>0.36649874055415621</v>
      </c>
      <c r="AH5">
        <v>50.29999999999999</v>
      </c>
      <c r="AI5">
        <v>0.67516778523489918</v>
      </c>
      <c r="AJ5">
        <v>91.59999999999998</v>
      </c>
      <c r="AK5">
        <v>0.19276094276094272</v>
      </c>
      <c r="AL5">
        <v>74.5</v>
      </c>
    </row>
    <row r="6" spans="1:38" x14ac:dyDescent="0.15">
      <c r="A6" s="55">
        <v>40543</v>
      </c>
      <c r="D6">
        <v>97.4</v>
      </c>
      <c r="E6">
        <v>19.600000000000001</v>
      </c>
      <c r="F6">
        <v>331.8</v>
      </c>
      <c r="G6">
        <v>28.9</v>
      </c>
      <c r="I6">
        <v>477.7</v>
      </c>
      <c r="S6">
        <v>134.5</v>
      </c>
      <c r="T6">
        <v>55.6</v>
      </c>
      <c r="U6">
        <v>12.9</v>
      </c>
      <c r="V6">
        <v>0.4</v>
      </c>
      <c r="W6">
        <v>203.4</v>
      </c>
      <c r="X6">
        <v>0.42579024492359224</v>
      </c>
      <c r="AA6">
        <v>109.4</v>
      </c>
      <c r="AB6">
        <v>11.7</v>
      </c>
      <c r="AC6">
        <v>82.3</v>
      </c>
      <c r="AD6">
        <v>-0.4</v>
      </c>
      <c r="AE6">
        <v>81.899999999999991</v>
      </c>
      <c r="AF6">
        <v>28.4</v>
      </c>
      <c r="AG6">
        <v>0.34676434676434681</v>
      </c>
      <c r="AH6">
        <v>53.499999999999993</v>
      </c>
      <c r="AI6">
        <v>0.71049136786188571</v>
      </c>
      <c r="AJ6">
        <v>94</v>
      </c>
      <c r="AK6">
        <v>0.19677621938455098</v>
      </c>
      <c r="AL6">
        <v>75.3</v>
      </c>
    </row>
    <row r="7" spans="1:38" x14ac:dyDescent="0.15">
      <c r="A7" s="55">
        <v>40908</v>
      </c>
      <c r="D7">
        <v>94.9</v>
      </c>
      <c r="E7">
        <v>20.9</v>
      </c>
      <c r="F7">
        <v>340</v>
      </c>
      <c r="G7">
        <v>28.1</v>
      </c>
      <c r="I7">
        <v>483.90000000000003</v>
      </c>
      <c r="L7">
        <v>51</v>
      </c>
      <c r="M7">
        <v>-29.3</v>
      </c>
      <c r="N7">
        <v>123.4</v>
      </c>
      <c r="O7">
        <v>7.2</v>
      </c>
      <c r="Q7">
        <v>152.29999999999998</v>
      </c>
      <c r="R7">
        <v>0.31473444926637728</v>
      </c>
      <c r="S7">
        <v>130.69999999999999</v>
      </c>
      <c r="T7">
        <v>56.1</v>
      </c>
      <c r="U7">
        <v>9.5</v>
      </c>
      <c r="V7">
        <v>-27.6</v>
      </c>
      <c r="W7">
        <v>168.7</v>
      </c>
      <c r="X7">
        <v>0.34862574912171934</v>
      </c>
      <c r="Y7">
        <v>-100.3</v>
      </c>
      <c r="Z7">
        <v>51.999999999999986</v>
      </c>
      <c r="AA7">
        <v>116.7</v>
      </c>
      <c r="AB7">
        <v>15</v>
      </c>
      <c r="AC7">
        <v>37</v>
      </c>
      <c r="AD7">
        <v>-0.1</v>
      </c>
      <c r="AE7">
        <v>36.9</v>
      </c>
      <c r="AF7">
        <v>12.1</v>
      </c>
      <c r="AG7">
        <v>0.32791327913279134</v>
      </c>
      <c r="AH7">
        <v>24.799999999999997</v>
      </c>
      <c r="AI7">
        <v>0.33110814419225626</v>
      </c>
      <c r="AJ7">
        <v>51.999999999999986</v>
      </c>
      <c r="AK7">
        <v>0.10746021905352342</v>
      </c>
      <c r="AL7">
        <v>74.900000000000006</v>
      </c>
    </row>
    <row r="8" spans="1:38" x14ac:dyDescent="0.15">
      <c r="A8" s="55">
        <v>41274</v>
      </c>
      <c r="D8">
        <v>87.8</v>
      </c>
      <c r="E8">
        <v>7.9</v>
      </c>
      <c r="F8">
        <v>353.8</v>
      </c>
      <c r="G8">
        <v>34.5</v>
      </c>
      <c r="I8">
        <v>484</v>
      </c>
      <c r="L8">
        <v>48.6</v>
      </c>
      <c r="M8">
        <v>-5.5</v>
      </c>
      <c r="N8">
        <v>126.5</v>
      </c>
      <c r="O8">
        <v>10.3</v>
      </c>
      <c r="Q8">
        <v>179.9</v>
      </c>
      <c r="R8">
        <v>0.37169421487603305</v>
      </c>
      <c r="S8">
        <v>135.19999999999999</v>
      </c>
      <c r="T8">
        <v>53.8</v>
      </c>
      <c r="U8">
        <v>14.2</v>
      </c>
      <c r="V8">
        <v>-3.6</v>
      </c>
      <c r="W8">
        <v>199.6</v>
      </c>
      <c r="X8">
        <v>0.41239669421487601</v>
      </c>
      <c r="Y8">
        <v>-116.7</v>
      </c>
      <c r="Z8">
        <v>63.2</v>
      </c>
      <c r="AA8">
        <v>136.4</v>
      </c>
      <c r="AB8">
        <v>20</v>
      </c>
      <c r="AC8">
        <v>43.199999999999989</v>
      </c>
      <c r="AD8">
        <v>-0.5</v>
      </c>
      <c r="AE8">
        <v>42.699999999999989</v>
      </c>
      <c r="AF8">
        <v>11.3</v>
      </c>
      <c r="AG8">
        <v>0.26463700234192045</v>
      </c>
      <c r="AH8">
        <v>31.399999999999988</v>
      </c>
      <c r="AI8">
        <v>0.41866666666666652</v>
      </c>
      <c r="AJ8">
        <v>63.199999999999989</v>
      </c>
      <c r="AK8">
        <v>0.13057851239669419</v>
      </c>
      <c r="AL8">
        <v>75</v>
      </c>
    </row>
    <row r="9" spans="1:38" x14ac:dyDescent="0.15">
      <c r="A9" s="55">
        <v>41639</v>
      </c>
      <c r="D9">
        <v>76.400000000000006</v>
      </c>
      <c r="E9">
        <v>10.8</v>
      </c>
      <c r="F9">
        <v>382.3</v>
      </c>
      <c r="G9">
        <v>38.5</v>
      </c>
      <c r="I9">
        <v>508</v>
      </c>
      <c r="L9">
        <v>40.799999999999997</v>
      </c>
      <c r="M9">
        <v>-12.7</v>
      </c>
      <c r="N9">
        <v>119.5</v>
      </c>
      <c r="O9">
        <v>7.9</v>
      </c>
      <c r="Q9">
        <v>155.5</v>
      </c>
      <c r="R9">
        <v>0.30610236220472442</v>
      </c>
      <c r="Y9">
        <v>-125.1</v>
      </c>
      <c r="Z9">
        <v>30.400000000000006</v>
      </c>
      <c r="AB9">
        <v>24.5</v>
      </c>
      <c r="AC9">
        <v>5.9000000000000057</v>
      </c>
      <c r="AD9">
        <v>-1.3</v>
      </c>
      <c r="AE9">
        <v>4.6000000000000059</v>
      </c>
      <c r="AF9">
        <v>1.8</v>
      </c>
      <c r="AG9">
        <v>0.39130434782608647</v>
      </c>
      <c r="AH9">
        <v>2.800000000000006</v>
      </c>
      <c r="AI9">
        <v>3.7135278514588935E-2</v>
      </c>
      <c r="AJ9">
        <v>30.400000000000006</v>
      </c>
      <c r="AK9">
        <v>5.9842519685039383E-2</v>
      </c>
      <c r="AL9">
        <v>75.400000000000006</v>
      </c>
    </row>
    <row r="10" spans="1:38" x14ac:dyDescent="0.15">
      <c r="A10" s="55">
        <v>42004</v>
      </c>
      <c r="B10">
        <v>339.9</v>
      </c>
      <c r="C10">
        <v>110.7</v>
      </c>
      <c r="D10">
        <v>78.099999999999994</v>
      </c>
      <c r="E10">
        <v>10.9</v>
      </c>
      <c r="H10">
        <v>3</v>
      </c>
      <c r="I10">
        <v>542.59999999999991</v>
      </c>
      <c r="J10">
        <v>75.400000000000006</v>
      </c>
      <c r="K10">
        <v>27.8</v>
      </c>
      <c r="L10">
        <v>32.200000000000003</v>
      </c>
      <c r="M10">
        <v>0.5</v>
      </c>
      <c r="P10">
        <v>-151.4</v>
      </c>
      <c r="Q10">
        <v>135.9</v>
      </c>
      <c r="R10">
        <v>0.25046074456321421</v>
      </c>
      <c r="Z10">
        <v>-15.5</v>
      </c>
      <c r="AB10">
        <v>26.7</v>
      </c>
      <c r="AC10">
        <v>-42.2</v>
      </c>
      <c r="AD10">
        <v>-7.1</v>
      </c>
      <c r="AE10">
        <v>-49.300000000000004</v>
      </c>
      <c r="AF10">
        <v>-19.2</v>
      </c>
      <c r="AG10">
        <v>0.39</v>
      </c>
      <c r="AH10">
        <v>-30.100000000000005</v>
      </c>
      <c r="AI10">
        <v>-0.39973439575033209</v>
      </c>
      <c r="AJ10">
        <v>-15.5</v>
      </c>
      <c r="AK10">
        <v>-2.8566162919277556E-2</v>
      </c>
      <c r="AL10">
        <v>75.3</v>
      </c>
    </row>
    <row r="11" spans="1:38" x14ac:dyDescent="0.15">
      <c r="A11" s="55">
        <v>42369</v>
      </c>
      <c r="B11">
        <v>425.4</v>
      </c>
      <c r="C11">
        <v>124.7</v>
      </c>
      <c r="D11">
        <v>98.4</v>
      </c>
      <c r="E11">
        <v>7.1</v>
      </c>
      <c r="H11">
        <v>3.2</v>
      </c>
      <c r="I11">
        <v>658.80000000000007</v>
      </c>
      <c r="J11">
        <v>155.19999999999999</v>
      </c>
      <c r="K11">
        <v>37.200000000000003</v>
      </c>
      <c r="L11">
        <v>42.8</v>
      </c>
      <c r="M11">
        <v>-1.5</v>
      </c>
      <c r="P11">
        <v>-172.1</v>
      </c>
      <c r="Q11">
        <v>233.7</v>
      </c>
      <c r="R11">
        <v>0.35473588342440798</v>
      </c>
      <c r="Z11">
        <v>61.599999999999994</v>
      </c>
      <c r="AB11">
        <v>22.8</v>
      </c>
      <c r="AC11">
        <v>38.799999999999997</v>
      </c>
      <c r="AD11">
        <v>-2.6</v>
      </c>
      <c r="AE11">
        <v>36.199999999999996</v>
      </c>
      <c r="AF11">
        <v>12.1</v>
      </c>
      <c r="AG11">
        <v>0.33</v>
      </c>
      <c r="AH11">
        <v>24.099999999999994</v>
      </c>
      <c r="AI11">
        <v>0.31585845347313229</v>
      </c>
      <c r="AJ11">
        <v>61.599999999999994</v>
      </c>
      <c r="AK11">
        <v>9.3503339404978736E-2</v>
      </c>
      <c r="AL11">
        <v>76.3</v>
      </c>
    </row>
    <row r="12" spans="1:38" x14ac:dyDescent="0.15">
      <c r="A12" s="55">
        <v>42735</v>
      </c>
      <c r="B12">
        <v>462.6</v>
      </c>
      <c r="C12">
        <v>144.4</v>
      </c>
      <c r="D12">
        <v>107.9</v>
      </c>
      <c r="E12">
        <v>10.1</v>
      </c>
      <c r="H12">
        <v>4.2</v>
      </c>
      <c r="I12">
        <v>729.2</v>
      </c>
      <c r="J12">
        <v>172.7</v>
      </c>
      <c r="K12">
        <v>41.8</v>
      </c>
      <c r="L12">
        <v>44.5</v>
      </c>
      <c r="M12">
        <v>-0.2</v>
      </c>
      <c r="P12">
        <v>-178.7</v>
      </c>
      <c r="Q12">
        <v>258.8</v>
      </c>
      <c r="R12">
        <v>0.35490948985189247</v>
      </c>
      <c r="Z12">
        <v>80.100000000000023</v>
      </c>
      <c r="AB12">
        <v>24.4</v>
      </c>
      <c r="AC12">
        <v>55.700000000000024</v>
      </c>
      <c r="AD12">
        <v>-2.5</v>
      </c>
      <c r="AE12">
        <v>53.200000000000024</v>
      </c>
      <c r="AF12">
        <v>19.399999999999999</v>
      </c>
      <c r="AG12">
        <v>0.37</v>
      </c>
      <c r="AH12">
        <v>33.800000000000026</v>
      </c>
      <c r="AI12">
        <v>0.43612903225806482</v>
      </c>
      <c r="AJ12">
        <v>80.100000000000023</v>
      </c>
      <c r="AK12">
        <v>0.10984640702139334</v>
      </c>
      <c r="AL12">
        <v>77.5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2" topLeftCell="A3" activePane="bottomLeft" state="frozen"/>
      <selection pane="bottomLeft" activeCell="A2" sqref="A2:L24"/>
    </sheetView>
  </sheetViews>
  <sheetFormatPr baseColWidth="10" defaultColWidth="14.5" defaultRowHeight="15.75" customHeight="1" x14ac:dyDescent="0.15"/>
  <cols>
    <col min="1" max="1" width="29" customWidth="1"/>
    <col min="2" max="12" width="5.5" customWidth="1"/>
  </cols>
  <sheetData>
    <row r="1" spans="1:12" ht="15.75" customHeight="1" x14ac:dyDescent="0.15">
      <c r="A1" s="52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5.75" customHeight="1" x14ac:dyDescent="0.15">
      <c r="A2" s="1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</row>
    <row r="3" spans="1:12" ht="15.75" customHeight="1" x14ac:dyDescent="0.15">
      <c r="A3" s="4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ht="15.75" customHeight="1" x14ac:dyDescent="0.15">
      <c r="A4" s="3" t="s">
        <v>7</v>
      </c>
      <c r="B4" s="11">
        <f t="shared" ref="B4:K4" si="0">B6+B5+B7</f>
        <v>97.199999999999989</v>
      </c>
      <c r="C4" s="11">
        <f t="shared" si="0"/>
        <v>100.1</v>
      </c>
      <c r="D4" s="11">
        <f t="shared" si="0"/>
        <v>99.2</v>
      </c>
      <c r="E4" s="11">
        <f t="shared" si="0"/>
        <v>86.8</v>
      </c>
      <c r="F4" s="11">
        <f t="shared" si="0"/>
        <v>75.900000000000006</v>
      </c>
      <c r="G4" s="11">
        <f t="shared" si="0"/>
        <v>84.399999999999991</v>
      </c>
      <c r="H4" s="11">
        <f t="shared" si="0"/>
        <v>90.399999999999991</v>
      </c>
      <c r="I4" s="11">
        <f t="shared" si="0"/>
        <v>88</v>
      </c>
      <c r="J4" s="11">
        <f t="shared" si="0"/>
        <v>115</v>
      </c>
      <c r="K4" s="11">
        <f t="shared" si="0"/>
        <v>159.4</v>
      </c>
      <c r="L4" s="3">
        <v>180.9</v>
      </c>
    </row>
    <row r="5" spans="1:12" ht="15.75" customHeight="1" x14ac:dyDescent="0.15">
      <c r="A5" s="7" t="s">
        <v>29</v>
      </c>
      <c r="B5" s="14"/>
      <c r="C5" s="14"/>
      <c r="D5" s="14"/>
      <c r="E5" s="14"/>
      <c r="F5" s="14"/>
      <c r="G5" s="14"/>
      <c r="H5" s="14"/>
      <c r="I5" s="14"/>
      <c r="J5" s="6">
        <v>69.5</v>
      </c>
      <c r="K5" s="6">
        <v>138.80000000000001</v>
      </c>
      <c r="L5" s="6">
        <f>L4-L6</f>
        <v>168.3</v>
      </c>
    </row>
    <row r="6" spans="1:12" ht="15.75" customHeight="1" x14ac:dyDescent="0.15">
      <c r="A6" s="7" t="s">
        <v>10</v>
      </c>
      <c r="B6" s="6">
        <v>93.6</v>
      </c>
      <c r="C6" s="6">
        <v>94.3</v>
      </c>
      <c r="D6" s="6">
        <v>91.4</v>
      </c>
      <c r="E6" s="6">
        <v>80</v>
      </c>
      <c r="F6" s="6">
        <v>70.2</v>
      </c>
      <c r="G6" s="6">
        <v>78.3</v>
      </c>
      <c r="H6" s="6">
        <v>83.6</v>
      </c>
      <c r="I6" s="6">
        <v>82.5</v>
      </c>
      <c r="J6" s="6">
        <v>45.2</v>
      </c>
      <c r="K6" s="6">
        <v>20.6</v>
      </c>
      <c r="L6" s="6">
        <v>12.6</v>
      </c>
    </row>
    <row r="7" spans="1:12" ht="15.75" customHeight="1" x14ac:dyDescent="0.15">
      <c r="A7" s="7" t="s">
        <v>32</v>
      </c>
      <c r="B7" s="6">
        <v>3.6</v>
      </c>
      <c r="C7" s="6">
        <v>5.8</v>
      </c>
      <c r="D7" s="6">
        <v>7.8</v>
      </c>
      <c r="E7" s="6">
        <v>6.8</v>
      </c>
      <c r="F7" s="6">
        <v>5.7</v>
      </c>
      <c r="G7" s="6">
        <v>6.1</v>
      </c>
      <c r="H7" s="6">
        <v>6.8</v>
      </c>
      <c r="I7" s="6">
        <v>5.5</v>
      </c>
      <c r="J7" s="6">
        <v>0.3</v>
      </c>
      <c r="K7" s="9"/>
      <c r="L7" s="14"/>
    </row>
    <row r="8" spans="1:12" ht="15.75" customHeight="1" x14ac:dyDescent="0.15">
      <c r="A8" s="3" t="s">
        <v>6</v>
      </c>
      <c r="B8" s="16">
        <f t="shared" ref="B8:L8" si="1">B9+B10</f>
        <v>83.7</v>
      </c>
      <c r="C8" s="16">
        <f t="shared" si="1"/>
        <v>99.3</v>
      </c>
      <c r="D8" s="16">
        <f t="shared" si="1"/>
        <v>105.7</v>
      </c>
      <c r="E8" s="16">
        <f t="shared" si="1"/>
        <v>108.8</v>
      </c>
      <c r="F8" s="16">
        <f t="shared" si="1"/>
        <v>104.6</v>
      </c>
      <c r="G8" s="16">
        <f t="shared" si="1"/>
        <v>104.7</v>
      </c>
      <c r="H8" s="16">
        <f t="shared" si="1"/>
        <v>103.7</v>
      </c>
      <c r="I8" s="16">
        <f t="shared" si="1"/>
        <v>111.5</v>
      </c>
      <c r="J8" s="16">
        <f t="shared" si="1"/>
        <v>110.7</v>
      </c>
      <c r="K8" s="16">
        <f t="shared" si="1"/>
        <v>124.7</v>
      </c>
      <c r="L8" s="1">
        <f t="shared" si="1"/>
        <v>144.39999999999998</v>
      </c>
    </row>
    <row r="9" spans="1:12" ht="15.75" customHeight="1" x14ac:dyDescent="0.15">
      <c r="A9" s="7" t="s">
        <v>6</v>
      </c>
      <c r="B9" s="6">
        <v>83.7</v>
      </c>
      <c r="C9" s="6">
        <v>99.3</v>
      </c>
      <c r="D9" s="6">
        <v>105.7</v>
      </c>
      <c r="E9" s="6">
        <v>108.8</v>
      </c>
      <c r="F9" s="6">
        <v>104.6</v>
      </c>
      <c r="G9" s="6">
        <v>104.7</v>
      </c>
      <c r="H9" s="6">
        <v>103.7</v>
      </c>
      <c r="I9" s="6">
        <v>111.5</v>
      </c>
      <c r="J9" s="6">
        <v>108.5</v>
      </c>
      <c r="K9" s="6">
        <v>122.4</v>
      </c>
      <c r="L9" s="7">
        <v>141.19999999999999</v>
      </c>
    </row>
    <row r="10" spans="1:12" ht="15.75" customHeight="1" x14ac:dyDescent="0.15">
      <c r="A10" s="20" t="s">
        <v>36</v>
      </c>
      <c r="B10" s="21"/>
      <c r="C10" s="21"/>
      <c r="D10" s="21"/>
      <c r="E10" s="21"/>
      <c r="F10" s="21"/>
      <c r="G10" s="21"/>
      <c r="H10" s="21"/>
      <c r="I10" s="21"/>
      <c r="J10" s="6">
        <v>2.2000000000000002</v>
      </c>
      <c r="K10" s="6">
        <v>2.2999999999999998</v>
      </c>
      <c r="L10" s="7">
        <v>3.2</v>
      </c>
    </row>
    <row r="11" spans="1:12" ht="15.75" customHeight="1" x14ac:dyDescent="0.15">
      <c r="A11" s="3" t="s">
        <v>13</v>
      </c>
      <c r="B11" s="11">
        <f t="shared" ref="B11:I11" si="2">SUM(B12,B13)</f>
        <v>92.9</v>
      </c>
      <c r="C11" s="11">
        <f t="shared" si="2"/>
        <v>98.300000000000011</v>
      </c>
      <c r="D11" s="11">
        <f t="shared" si="2"/>
        <v>108.10000000000001</v>
      </c>
      <c r="E11" s="11">
        <f t="shared" si="2"/>
        <v>119.60000000000001</v>
      </c>
      <c r="F11" s="11">
        <f t="shared" si="2"/>
        <v>132.9</v>
      </c>
      <c r="G11" s="11">
        <f t="shared" si="2"/>
        <v>132.6</v>
      </c>
      <c r="H11" s="11">
        <f t="shared" si="2"/>
        <v>140.9</v>
      </c>
      <c r="I11" s="11">
        <f t="shared" si="2"/>
        <v>163.4</v>
      </c>
      <c r="J11" s="11">
        <v>176.7</v>
      </c>
      <c r="K11" s="11">
        <v>231.1</v>
      </c>
      <c r="L11" s="3">
        <v>241.7</v>
      </c>
    </row>
    <row r="12" spans="1:12" ht="15.75" customHeight="1" x14ac:dyDescent="0.15">
      <c r="A12" s="7" t="s">
        <v>38</v>
      </c>
      <c r="B12" s="6">
        <v>85.5</v>
      </c>
      <c r="C12" s="6">
        <v>92.4</v>
      </c>
      <c r="D12" s="6">
        <v>100.7</v>
      </c>
      <c r="E12" s="6">
        <v>111.9</v>
      </c>
      <c r="F12" s="6">
        <v>127</v>
      </c>
      <c r="G12" s="6">
        <v>131.5</v>
      </c>
      <c r="H12" s="6">
        <v>139.5</v>
      </c>
      <c r="I12" s="6">
        <v>160.9</v>
      </c>
      <c r="J12" s="24"/>
      <c r="K12" s="24"/>
      <c r="L12" s="24"/>
    </row>
    <row r="13" spans="1:12" ht="15.75" customHeight="1" x14ac:dyDescent="0.15">
      <c r="A13" s="7" t="s">
        <v>39</v>
      </c>
      <c r="B13" s="6">
        <v>7.4</v>
      </c>
      <c r="C13" s="6">
        <v>5.9</v>
      </c>
      <c r="D13" s="6">
        <v>7.4</v>
      </c>
      <c r="E13" s="6">
        <v>7.7</v>
      </c>
      <c r="F13" s="6">
        <v>5.9</v>
      </c>
      <c r="G13" s="6">
        <v>1.1000000000000001</v>
      </c>
      <c r="H13" s="6">
        <v>1.4</v>
      </c>
      <c r="I13" s="6">
        <v>2.5</v>
      </c>
      <c r="J13" s="24"/>
      <c r="K13" s="24"/>
      <c r="L13" s="24"/>
    </row>
    <row r="14" spans="1:12" ht="15.75" customHeight="1" x14ac:dyDescent="0.15">
      <c r="A14" s="3" t="s">
        <v>23</v>
      </c>
      <c r="B14" s="11">
        <v>49.9</v>
      </c>
      <c r="C14" s="11">
        <v>53.7</v>
      </c>
      <c r="D14" s="11">
        <v>58.5</v>
      </c>
      <c r="E14" s="11">
        <v>39.4</v>
      </c>
      <c r="F14" s="11">
        <v>32.1</v>
      </c>
      <c r="G14" s="11">
        <v>30.4</v>
      </c>
      <c r="H14" s="11">
        <v>33</v>
      </c>
      <c r="I14" s="11">
        <v>24.3</v>
      </c>
      <c r="J14" s="11">
        <v>27.3</v>
      </c>
      <c r="K14" s="11">
        <v>13.4</v>
      </c>
      <c r="L14" s="3">
        <v>13.1</v>
      </c>
    </row>
    <row r="15" spans="1:12" ht="15.75" customHeight="1" x14ac:dyDescent="0.15">
      <c r="A15" s="3" t="s">
        <v>24</v>
      </c>
      <c r="B15" s="11">
        <v>11</v>
      </c>
      <c r="C15" s="11">
        <v>16.2</v>
      </c>
      <c r="D15" s="11">
        <v>16.3</v>
      </c>
      <c r="E15" s="11">
        <v>16.8</v>
      </c>
      <c r="F15" s="11">
        <v>14.9</v>
      </c>
      <c r="G15" s="11">
        <v>12.5</v>
      </c>
      <c r="H15" s="11">
        <v>19.7</v>
      </c>
      <c r="I15" s="11">
        <v>23</v>
      </c>
      <c r="J15" s="11">
        <v>20.9</v>
      </c>
      <c r="K15" s="11">
        <v>21.5</v>
      </c>
      <c r="L15" s="3">
        <v>26.9</v>
      </c>
    </row>
    <row r="16" spans="1:12" ht="15.75" customHeight="1" x14ac:dyDescent="0.15">
      <c r="A16" s="3" t="s">
        <v>21</v>
      </c>
      <c r="B16" s="11">
        <v>32</v>
      </c>
      <c r="C16" s="11">
        <v>47.1</v>
      </c>
      <c r="D16" s="11">
        <v>60.5</v>
      </c>
      <c r="E16" s="11">
        <v>44.7</v>
      </c>
      <c r="F16" s="11">
        <v>51.7</v>
      </c>
      <c r="G16" s="11">
        <v>54.4</v>
      </c>
      <c r="H16" s="11">
        <v>46.3</v>
      </c>
      <c r="I16" s="11">
        <v>43.6</v>
      </c>
      <c r="J16" s="11">
        <v>38.6</v>
      </c>
      <c r="K16" s="11">
        <v>48.9</v>
      </c>
      <c r="L16" s="3">
        <v>49.1</v>
      </c>
    </row>
    <row r="17" spans="1:12" ht="15.75" customHeight="1" x14ac:dyDescent="0.15">
      <c r="A17" s="3" t="s">
        <v>40</v>
      </c>
      <c r="B17" s="11">
        <v>17.100000000000001</v>
      </c>
      <c r="C17" s="11">
        <v>18.600000000000001</v>
      </c>
      <c r="D17" s="11">
        <v>18.5</v>
      </c>
      <c r="E17" s="11">
        <v>16</v>
      </c>
      <c r="F17" s="11">
        <v>14</v>
      </c>
      <c r="G17" s="11">
        <v>15.6</v>
      </c>
      <c r="H17" s="11">
        <v>14.8</v>
      </c>
      <c r="I17" s="11">
        <v>15.5</v>
      </c>
      <c r="J17" s="11">
        <v>20.2</v>
      </c>
      <c r="K17" s="11">
        <v>27.1</v>
      </c>
      <c r="L17" s="3">
        <v>34.6</v>
      </c>
    </row>
    <row r="18" spans="1:12" ht="15.75" customHeight="1" x14ac:dyDescent="0.15">
      <c r="A18" s="3" t="s">
        <v>9</v>
      </c>
      <c r="B18" s="11">
        <v>18.399999999999999</v>
      </c>
      <c r="C18" s="11">
        <v>19.100000000000001</v>
      </c>
      <c r="D18" s="11">
        <v>18.5</v>
      </c>
      <c r="E18" s="11">
        <v>19.8</v>
      </c>
      <c r="F18" s="11">
        <v>18.399999999999999</v>
      </c>
      <c r="G18" s="11">
        <v>18.3</v>
      </c>
      <c r="H18" s="11">
        <v>18.8</v>
      </c>
      <c r="I18" s="11">
        <v>19.399999999999999</v>
      </c>
      <c r="J18" s="11">
        <v>19.3</v>
      </c>
      <c r="K18" s="11">
        <v>22.4</v>
      </c>
      <c r="L18" s="3">
        <v>24.2</v>
      </c>
    </row>
    <row r="19" spans="1:12" ht="15.75" customHeight="1" x14ac:dyDescent="0.15">
      <c r="A19" s="3" t="s">
        <v>26</v>
      </c>
      <c r="B19" s="11">
        <v>12.4</v>
      </c>
      <c r="C19" s="11">
        <v>16.5</v>
      </c>
      <c r="D19" s="11">
        <v>15.4</v>
      </c>
      <c r="E19" s="11">
        <v>13.5</v>
      </c>
      <c r="F19" s="11">
        <v>11</v>
      </c>
      <c r="G19" s="11">
        <v>7.7</v>
      </c>
      <c r="H19" s="11">
        <v>6</v>
      </c>
      <c r="I19" s="11">
        <v>5.7</v>
      </c>
      <c r="J19" s="26"/>
      <c r="K19" s="26"/>
      <c r="L19" s="26"/>
    </row>
    <row r="20" spans="1:12" ht="15.75" customHeight="1" x14ac:dyDescent="0.15">
      <c r="A20" s="3" t="s">
        <v>27</v>
      </c>
      <c r="B20" s="11">
        <v>0.7</v>
      </c>
      <c r="C20" s="11">
        <v>0.8</v>
      </c>
      <c r="D20" s="11">
        <v>1.3</v>
      </c>
      <c r="E20" s="11">
        <v>2.1</v>
      </c>
      <c r="F20" s="11">
        <v>2.6</v>
      </c>
      <c r="G20" s="11">
        <v>2.4</v>
      </c>
      <c r="H20" s="11">
        <v>2.5</v>
      </c>
      <c r="I20" s="11">
        <v>2.8</v>
      </c>
      <c r="J20" s="26"/>
      <c r="K20" s="26"/>
      <c r="L20" s="26"/>
    </row>
    <row r="21" spans="1:12" ht="15.75" customHeight="1" x14ac:dyDescent="0.15">
      <c r="A21" s="3" t="s">
        <v>15</v>
      </c>
      <c r="B21" s="28"/>
      <c r="C21" s="11">
        <v>16</v>
      </c>
      <c r="D21" s="11">
        <v>24.5</v>
      </c>
      <c r="E21" s="11">
        <v>7.7</v>
      </c>
      <c r="F21" s="11">
        <v>19.600000000000001</v>
      </c>
      <c r="G21" s="11">
        <v>20.9</v>
      </c>
      <c r="H21" s="11">
        <v>7.9</v>
      </c>
      <c r="I21" s="11">
        <v>10.8</v>
      </c>
      <c r="J21" s="11">
        <v>10.9</v>
      </c>
      <c r="K21" s="11">
        <v>7.1</v>
      </c>
      <c r="L21" s="3">
        <v>10.1</v>
      </c>
    </row>
    <row r="22" spans="1:12" ht="15.75" customHeight="1" x14ac:dyDescent="0.15">
      <c r="A22" s="3" t="s">
        <v>45</v>
      </c>
      <c r="B22" s="26"/>
      <c r="C22" s="26"/>
      <c r="D22" s="26"/>
      <c r="E22" s="26"/>
      <c r="F22" s="26"/>
      <c r="G22" s="26"/>
      <c r="H22" s="26"/>
      <c r="I22" s="26"/>
      <c r="J22" s="11">
        <v>3</v>
      </c>
      <c r="K22" s="11">
        <v>3.2</v>
      </c>
      <c r="L22" s="3">
        <v>4.2</v>
      </c>
    </row>
    <row r="23" spans="1:12" ht="15.75" customHeight="1" x14ac:dyDescent="0.1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2" ht="15.75" customHeight="1" x14ac:dyDescent="0.15">
      <c r="A24" s="29" t="s">
        <v>46</v>
      </c>
      <c r="B24" s="10">
        <f t="shared" ref="B24:L24" si="3">SUM(B4,B11,B14,B15,B8,B16,B17,B18,B19,B20,B21,B22)</f>
        <v>415.29999999999995</v>
      </c>
      <c r="C24" s="10">
        <f t="shared" si="3"/>
        <v>485.7000000000001</v>
      </c>
      <c r="D24" s="10">
        <f t="shared" si="3"/>
        <v>526.5</v>
      </c>
      <c r="E24" s="10">
        <f t="shared" si="3"/>
        <v>475.20000000000005</v>
      </c>
      <c r="F24" s="10">
        <f t="shared" si="3"/>
        <v>477.7</v>
      </c>
      <c r="G24" s="10">
        <f t="shared" si="3"/>
        <v>483.89999999999992</v>
      </c>
      <c r="H24" s="10">
        <f t="shared" si="3"/>
        <v>484</v>
      </c>
      <c r="I24" s="10">
        <f t="shared" si="3"/>
        <v>508</v>
      </c>
      <c r="J24" s="10">
        <f t="shared" si="3"/>
        <v>542.59999999999991</v>
      </c>
      <c r="K24" s="10">
        <f t="shared" si="3"/>
        <v>658.80000000000007</v>
      </c>
      <c r="L24" s="10">
        <f t="shared" si="3"/>
        <v>729.20000000000016</v>
      </c>
    </row>
    <row r="25" spans="1:12" ht="15.75" customHeight="1" x14ac:dyDescent="0.1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2" ht="15.75" customHeight="1" x14ac:dyDescent="0.15">
      <c r="A26" s="1"/>
      <c r="B26" s="5"/>
      <c r="C26" s="5"/>
      <c r="D26" s="5"/>
      <c r="E26" s="5"/>
      <c r="F26" s="5"/>
      <c r="G26" s="5"/>
      <c r="H26" s="19"/>
      <c r="I26" s="19"/>
      <c r="J26" s="19"/>
      <c r="K26" s="19"/>
    </row>
    <row r="27" spans="1:12" ht="15.75" customHeight="1" x14ac:dyDescent="0.1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2" ht="15.75" customHeight="1" x14ac:dyDescent="0.15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2" ht="15.75" customHeight="1" x14ac:dyDescent="0.15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2" ht="15.75" customHeight="1" x14ac:dyDescent="0.15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2" ht="15.75" customHeight="1" x14ac:dyDescent="0.1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2" ht="15.75" customHeight="1" x14ac:dyDescent="0.15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 x14ac:dyDescent="0.15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 x14ac:dyDescent="0.15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 x14ac:dyDescent="0.15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 x14ac:dyDescent="0.15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 x14ac:dyDescent="0.15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 x14ac:dyDescent="0.15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 x14ac:dyDescent="0.15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 x14ac:dyDescent="0.15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 x14ac:dyDescent="0.1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 x14ac:dyDescent="0.15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 x14ac:dyDescent="0.15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 x14ac:dyDescent="0.15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 x14ac:dyDescent="0.15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 x14ac:dyDescent="0.15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 x14ac:dyDescent="0.15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1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3" x14ac:dyDescent="0.15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sqref="A1:A12"/>
    </sheetView>
  </sheetViews>
  <sheetFormatPr baseColWidth="10" defaultRowHeight="13" x14ac:dyDescent="0.15"/>
  <sheetData>
    <row r="1" spans="1:21" x14ac:dyDescent="0.15">
      <c r="A1" t="s">
        <v>91</v>
      </c>
      <c r="B1" t="s">
        <v>7</v>
      </c>
      <c r="C1" t="s">
        <v>29</v>
      </c>
      <c r="D1" t="s">
        <v>10</v>
      </c>
      <c r="E1" t="s">
        <v>32</v>
      </c>
      <c r="F1" t="s">
        <v>6</v>
      </c>
      <c r="G1" t="s">
        <v>6</v>
      </c>
      <c r="H1" t="s">
        <v>36</v>
      </c>
      <c r="I1" t="s">
        <v>13</v>
      </c>
      <c r="J1" t="s">
        <v>38</v>
      </c>
      <c r="K1" t="s">
        <v>39</v>
      </c>
      <c r="L1" t="s">
        <v>23</v>
      </c>
      <c r="M1" t="s">
        <v>24</v>
      </c>
      <c r="N1" t="s">
        <v>21</v>
      </c>
      <c r="O1" t="s">
        <v>40</v>
      </c>
      <c r="P1" t="s">
        <v>9</v>
      </c>
      <c r="Q1" t="s">
        <v>26</v>
      </c>
      <c r="R1" t="s">
        <v>27</v>
      </c>
      <c r="S1" t="s">
        <v>15</v>
      </c>
      <c r="T1" t="s">
        <v>45</v>
      </c>
      <c r="U1" t="s">
        <v>46</v>
      </c>
    </row>
    <row r="2" spans="1:21" x14ac:dyDescent="0.15">
      <c r="A2" s="55">
        <v>39082</v>
      </c>
      <c r="B2">
        <v>97.199999999999989</v>
      </c>
      <c r="D2">
        <v>93.6</v>
      </c>
      <c r="E2">
        <v>3.6</v>
      </c>
      <c r="F2">
        <v>83.7</v>
      </c>
      <c r="G2">
        <v>83.7</v>
      </c>
      <c r="I2">
        <v>92.9</v>
      </c>
      <c r="J2">
        <v>85.5</v>
      </c>
      <c r="K2">
        <v>7.4</v>
      </c>
      <c r="L2">
        <v>49.9</v>
      </c>
      <c r="M2">
        <v>11</v>
      </c>
      <c r="N2">
        <v>32</v>
      </c>
      <c r="O2">
        <v>17.100000000000001</v>
      </c>
      <c r="P2">
        <v>18.399999999999999</v>
      </c>
      <c r="Q2">
        <v>12.4</v>
      </c>
      <c r="R2">
        <v>0.7</v>
      </c>
      <c r="U2">
        <v>415.29999999999995</v>
      </c>
    </row>
    <row r="3" spans="1:21" x14ac:dyDescent="0.15">
      <c r="A3" s="55">
        <v>39447</v>
      </c>
      <c r="B3">
        <v>100.1</v>
      </c>
      <c r="D3">
        <v>94.3</v>
      </c>
      <c r="E3">
        <v>5.8</v>
      </c>
      <c r="F3">
        <v>99.3</v>
      </c>
      <c r="G3">
        <v>99.3</v>
      </c>
      <c r="I3">
        <v>98.300000000000011</v>
      </c>
      <c r="J3">
        <v>92.4</v>
      </c>
      <c r="K3">
        <v>5.9</v>
      </c>
      <c r="L3">
        <v>53.7</v>
      </c>
      <c r="M3">
        <v>16.2</v>
      </c>
      <c r="N3">
        <v>47.1</v>
      </c>
      <c r="O3">
        <v>18.600000000000001</v>
      </c>
      <c r="P3">
        <v>19.100000000000001</v>
      </c>
      <c r="Q3">
        <v>16.5</v>
      </c>
      <c r="R3">
        <v>0.8</v>
      </c>
      <c r="S3">
        <v>16</v>
      </c>
      <c r="U3">
        <v>485.7000000000001</v>
      </c>
    </row>
    <row r="4" spans="1:21" x14ac:dyDescent="0.15">
      <c r="A4" s="55">
        <v>39813</v>
      </c>
      <c r="B4">
        <v>99.2</v>
      </c>
      <c r="D4">
        <v>91.4</v>
      </c>
      <c r="E4">
        <v>7.8</v>
      </c>
      <c r="F4">
        <v>105.7</v>
      </c>
      <c r="G4">
        <v>105.7</v>
      </c>
      <c r="I4">
        <v>108.10000000000001</v>
      </c>
      <c r="J4">
        <v>100.7</v>
      </c>
      <c r="K4">
        <v>7.4</v>
      </c>
      <c r="L4">
        <v>58.5</v>
      </c>
      <c r="M4">
        <v>16.3</v>
      </c>
      <c r="N4">
        <v>60.5</v>
      </c>
      <c r="O4">
        <v>18.5</v>
      </c>
      <c r="P4">
        <v>18.5</v>
      </c>
      <c r="Q4">
        <v>15.4</v>
      </c>
      <c r="R4">
        <v>1.3</v>
      </c>
      <c r="S4">
        <v>24.5</v>
      </c>
      <c r="U4">
        <v>526.5</v>
      </c>
    </row>
    <row r="5" spans="1:21" x14ac:dyDescent="0.15">
      <c r="A5" s="55">
        <v>40178</v>
      </c>
      <c r="B5">
        <v>86.8</v>
      </c>
      <c r="D5">
        <v>80</v>
      </c>
      <c r="E5">
        <v>6.8</v>
      </c>
      <c r="F5">
        <v>108.8</v>
      </c>
      <c r="G5">
        <v>108.8</v>
      </c>
      <c r="I5">
        <v>119.60000000000001</v>
      </c>
      <c r="J5">
        <v>111.9</v>
      </c>
      <c r="K5">
        <v>7.7</v>
      </c>
      <c r="L5">
        <v>39.4</v>
      </c>
      <c r="M5">
        <v>16.8</v>
      </c>
      <c r="N5">
        <v>44.7</v>
      </c>
      <c r="O5">
        <v>16</v>
      </c>
      <c r="P5">
        <v>19.8</v>
      </c>
      <c r="Q5">
        <v>13.5</v>
      </c>
      <c r="R5">
        <v>2.1</v>
      </c>
      <c r="S5">
        <v>7.7</v>
      </c>
      <c r="U5">
        <v>475.20000000000005</v>
      </c>
    </row>
    <row r="6" spans="1:21" x14ac:dyDescent="0.15">
      <c r="A6" s="55">
        <v>40543</v>
      </c>
      <c r="B6">
        <v>75.900000000000006</v>
      </c>
      <c r="D6">
        <v>70.2</v>
      </c>
      <c r="E6">
        <v>5.7</v>
      </c>
      <c r="F6">
        <v>104.6</v>
      </c>
      <c r="G6">
        <v>104.6</v>
      </c>
      <c r="I6">
        <v>132.9</v>
      </c>
      <c r="J6">
        <v>127</v>
      </c>
      <c r="K6">
        <v>5.9</v>
      </c>
      <c r="L6">
        <v>32.1</v>
      </c>
      <c r="M6">
        <v>14.9</v>
      </c>
      <c r="N6">
        <v>51.7</v>
      </c>
      <c r="O6">
        <v>14</v>
      </c>
      <c r="P6">
        <v>18.399999999999999</v>
      </c>
      <c r="Q6">
        <v>11</v>
      </c>
      <c r="R6">
        <v>2.6</v>
      </c>
      <c r="S6">
        <v>19.600000000000001</v>
      </c>
      <c r="U6">
        <v>477.7</v>
      </c>
    </row>
    <row r="7" spans="1:21" x14ac:dyDescent="0.15">
      <c r="A7" s="55">
        <v>40908</v>
      </c>
      <c r="B7">
        <v>84.399999999999991</v>
      </c>
      <c r="D7">
        <v>78.3</v>
      </c>
      <c r="E7">
        <v>6.1</v>
      </c>
      <c r="F7">
        <v>104.7</v>
      </c>
      <c r="G7">
        <v>104.7</v>
      </c>
      <c r="I7">
        <v>132.6</v>
      </c>
      <c r="J7">
        <v>131.5</v>
      </c>
      <c r="K7">
        <v>1.1000000000000001</v>
      </c>
      <c r="L7">
        <v>30.4</v>
      </c>
      <c r="M7">
        <v>12.5</v>
      </c>
      <c r="N7">
        <v>54.4</v>
      </c>
      <c r="O7">
        <v>15.6</v>
      </c>
      <c r="P7">
        <v>18.3</v>
      </c>
      <c r="Q7">
        <v>7.7</v>
      </c>
      <c r="R7">
        <v>2.4</v>
      </c>
      <c r="S7">
        <v>20.9</v>
      </c>
      <c r="U7">
        <v>483.89999999999992</v>
      </c>
    </row>
    <row r="8" spans="1:21" x14ac:dyDescent="0.15">
      <c r="A8" s="55">
        <v>41274</v>
      </c>
      <c r="B8">
        <v>90.399999999999991</v>
      </c>
      <c r="D8">
        <v>83.6</v>
      </c>
      <c r="E8">
        <v>6.8</v>
      </c>
      <c r="F8">
        <v>103.7</v>
      </c>
      <c r="G8">
        <v>103.7</v>
      </c>
      <c r="I8">
        <v>140.9</v>
      </c>
      <c r="J8">
        <v>139.5</v>
      </c>
      <c r="K8">
        <v>1.4</v>
      </c>
      <c r="L8">
        <v>33</v>
      </c>
      <c r="M8">
        <v>19.7</v>
      </c>
      <c r="N8">
        <v>46.3</v>
      </c>
      <c r="O8">
        <v>14.8</v>
      </c>
      <c r="P8">
        <v>18.8</v>
      </c>
      <c r="Q8">
        <v>6</v>
      </c>
      <c r="R8">
        <v>2.5</v>
      </c>
      <c r="S8">
        <v>7.9</v>
      </c>
      <c r="U8">
        <v>484</v>
      </c>
    </row>
    <row r="9" spans="1:21" x14ac:dyDescent="0.15">
      <c r="A9" s="55">
        <v>41639</v>
      </c>
      <c r="B9">
        <v>88</v>
      </c>
      <c r="D9">
        <v>82.5</v>
      </c>
      <c r="E9">
        <v>5.5</v>
      </c>
      <c r="F9">
        <v>111.5</v>
      </c>
      <c r="G9">
        <v>111.5</v>
      </c>
      <c r="I9">
        <v>163.4</v>
      </c>
      <c r="J9">
        <v>160.9</v>
      </c>
      <c r="K9">
        <v>2.5</v>
      </c>
      <c r="L9">
        <v>24.3</v>
      </c>
      <c r="M9">
        <v>23</v>
      </c>
      <c r="N9">
        <v>43.6</v>
      </c>
      <c r="O9">
        <v>15.5</v>
      </c>
      <c r="P9">
        <v>19.399999999999999</v>
      </c>
      <c r="Q9">
        <v>5.7</v>
      </c>
      <c r="R9">
        <v>2.8</v>
      </c>
      <c r="S9">
        <v>10.8</v>
      </c>
      <c r="U9">
        <v>508</v>
      </c>
    </row>
    <row r="10" spans="1:21" x14ac:dyDescent="0.15">
      <c r="A10" s="55">
        <v>42004</v>
      </c>
      <c r="B10">
        <v>115</v>
      </c>
      <c r="C10">
        <v>69.5</v>
      </c>
      <c r="D10">
        <v>45.2</v>
      </c>
      <c r="E10">
        <v>0.3</v>
      </c>
      <c r="F10">
        <v>110.7</v>
      </c>
      <c r="G10">
        <v>108.5</v>
      </c>
      <c r="H10">
        <v>2.2000000000000002</v>
      </c>
      <c r="I10">
        <v>176.7</v>
      </c>
      <c r="L10">
        <v>27.3</v>
      </c>
      <c r="M10">
        <v>20.9</v>
      </c>
      <c r="N10">
        <v>38.6</v>
      </c>
      <c r="O10">
        <v>20.2</v>
      </c>
      <c r="P10">
        <v>19.3</v>
      </c>
      <c r="S10">
        <v>10.9</v>
      </c>
      <c r="T10">
        <v>3</v>
      </c>
      <c r="U10">
        <v>542.59999999999991</v>
      </c>
    </row>
    <row r="11" spans="1:21" x14ac:dyDescent="0.15">
      <c r="A11" s="55">
        <v>42369</v>
      </c>
      <c r="B11">
        <v>159.4</v>
      </c>
      <c r="C11">
        <v>138.80000000000001</v>
      </c>
      <c r="D11">
        <v>20.6</v>
      </c>
      <c r="F11">
        <v>124.7</v>
      </c>
      <c r="G11">
        <v>122.4</v>
      </c>
      <c r="H11">
        <v>2.2999999999999998</v>
      </c>
      <c r="I11">
        <v>231.1</v>
      </c>
      <c r="L11">
        <v>13.4</v>
      </c>
      <c r="M11">
        <v>21.5</v>
      </c>
      <c r="N11">
        <v>48.9</v>
      </c>
      <c r="O11">
        <v>27.1</v>
      </c>
      <c r="P11">
        <v>22.4</v>
      </c>
      <c r="S11">
        <v>7.1</v>
      </c>
      <c r="T11">
        <v>3.2</v>
      </c>
      <c r="U11">
        <v>658.80000000000007</v>
      </c>
    </row>
    <row r="12" spans="1:21" x14ac:dyDescent="0.15">
      <c r="A12" s="55">
        <v>42735</v>
      </c>
      <c r="B12">
        <v>180.9</v>
      </c>
      <c r="C12">
        <v>168.3</v>
      </c>
      <c r="D12">
        <v>12.6</v>
      </c>
      <c r="F12">
        <v>144.39999999999998</v>
      </c>
      <c r="G12">
        <v>141.19999999999999</v>
      </c>
      <c r="H12">
        <v>3.2</v>
      </c>
      <c r="I12">
        <v>241.7</v>
      </c>
      <c r="L12">
        <v>13.1</v>
      </c>
      <c r="M12">
        <v>26.9</v>
      </c>
      <c r="N12">
        <v>49.1</v>
      </c>
      <c r="O12">
        <v>34.6</v>
      </c>
      <c r="P12">
        <v>24.2</v>
      </c>
      <c r="S12">
        <v>10.1</v>
      </c>
      <c r="T12">
        <v>4.2</v>
      </c>
      <c r="U12">
        <v>729.20000000000016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28.83203125" customWidth="1"/>
    <col min="2" max="8" width="5.5" customWidth="1"/>
    <col min="9" max="9" width="7.33203125" customWidth="1"/>
    <col min="10" max="10" width="28.5" customWidth="1"/>
    <col min="11" max="12" width="5.83203125" customWidth="1"/>
    <col min="13" max="13" width="6.1640625" customWidth="1"/>
    <col min="14" max="15" width="5.83203125" customWidth="1"/>
    <col min="16" max="16" width="5" customWidth="1"/>
  </cols>
  <sheetData>
    <row r="1" spans="1:16" ht="15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5.75" customHeight="1" x14ac:dyDescent="0.15">
      <c r="A2" s="1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K2" s="2">
        <v>2011</v>
      </c>
      <c r="L2" s="2">
        <v>2012</v>
      </c>
      <c r="M2" s="2">
        <v>2013</v>
      </c>
      <c r="N2" s="2">
        <v>2014</v>
      </c>
      <c r="O2" s="2">
        <v>2015</v>
      </c>
      <c r="P2" s="2">
        <v>2016</v>
      </c>
    </row>
    <row r="3" spans="1:16" ht="15.75" customHeight="1" x14ac:dyDescent="0.15">
      <c r="A3" s="4" t="s">
        <v>3</v>
      </c>
      <c r="B3" s="5"/>
      <c r="C3" s="5"/>
      <c r="D3" s="5"/>
      <c r="E3" s="5"/>
      <c r="F3" s="5"/>
      <c r="G3" s="5"/>
      <c r="H3" s="5"/>
      <c r="J3" s="4" t="s">
        <v>5</v>
      </c>
      <c r="M3" s="5"/>
      <c r="N3" s="5"/>
      <c r="O3" s="5"/>
    </row>
    <row r="4" spans="1:16" ht="15.75" customHeight="1" x14ac:dyDescent="0.15">
      <c r="A4" s="3" t="s">
        <v>6</v>
      </c>
      <c r="B4" s="6">
        <v>20.9</v>
      </c>
      <c r="C4" s="6">
        <v>28.1</v>
      </c>
      <c r="D4" s="6">
        <v>31.3</v>
      </c>
      <c r="E4" s="6">
        <v>34.1</v>
      </c>
      <c r="F4" s="6">
        <v>27.4</v>
      </c>
      <c r="G4" s="6">
        <v>28.7</v>
      </c>
      <c r="H4" s="6">
        <v>29.2</v>
      </c>
      <c r="J4" s="3" t="s">
        <v>6</v>
      </c>
      <c r="K4" s="7">
        <v>26.8</v>
      </c>
      <c r="L4" s="7">
        <v>26.5</v>
      </c>
      <c r="M4" s="6">
        <v>30.1</v>
      </c>
      <c r="N4" s="6">
        <v>27.8</v>
      </c>
      <c r="O4" s="6">
        <v>37.200000000000003</v>
      </c>
      <c r="P4" s="6">
        <v>41.8</v>
      </c>
    </row>
    <row r="5" spans="1:16" ht="15.75" customHeight="1" x14ac:dyDescent="0.15">
      <c r="A5" s="3" t="s">
        <v>9</v>
      </c>
      <c r="B5" s="6">
        <v>5.5</v>
      </c>
      <c r="C5" s="6">
        <v>7.7</v>
      </c>
      <c r="D5" s="6">
        <v>7.3</v>
      </c>
      <c r="E5" s="6">
        <v>8.6999999999999993</v>
      </c>
      <c r="F5" s="6">
        <v>8</v>
      </c>
      <c r="G5" s="6">
        <v>8.1</v>
      </c>
      <c r="H5" s="6">
        <v>7.8</v>
      </c>
      <c r="J5" s="3" t="s">
        <v>9</v>
      </c>
      <c r="K5" s="7">
        <v>7.2</v>
      </c>
      <c r="L5" s="7">
        <v>6.7</v>
      </c>
      <c r="M5" s="6">
        <v>7.5</v>
      </c>
      <c r="N5" s="6">
        <v>7.7</v>
      </c>
      <c r="O5" s="6">
        <v>8.9</v>
      </c>
      <c r="P5" s="6">
        <v>9.8000000000000007</v>
      </c>
    </row>
    <row r="6" spans="1:16" ht="15.75" customHeight="1" x14ac:dyDescent="0.15">
      <c r="A6" s="3" t="s">
        <v>10</v>
      </c>
      <c r="B6" s="6">
        <v>52.4</v>
      </c>
      <c r="C6" s="6">
        <v>50.7</v>
      </c>
      <c r="D6" s="6">
        <v>41.6</v>
      </c>
      <c r="E6" s="6">
        <v>47.5</v>
      </c>
      <c r="F6" s="6">
        <v>39.799999999999997</v>
      </c>
      <c r="G6" s="6">
        <v>40.700000000000003</v>
      </c>
      <c r="H6" s="6">
        <v>46</v>
      </c>
      <c r="J6" s="3" t="s">
        <v>11</v>
      </c>
      <c r="K6" s="7">
        <v>39.799999999999997</v>
      </c>
      <c r="L6" s="7">
        <v>44.9</v>
      </c>
      <c r="M6" s="6">
        <v>34.1</v>
      </c>
      <c r="N6" s="6">
        <v>-1.8</v>
      </c>
      <c r="O6" s="6">
        <v>49.5</v>
      </c>
      <c r="P6" s="6">
        <v>43</v>
      </c>
    </row>
    <row r="7" spans="1:16" ht="15.75" customHeight="1" x14ac:dyDescent="0.15">
      <c r="A7" s="3" t="s">
        <v>12</v>
      </c>
      <c r="B7" s="6">
        <v>26.6</v>
      </c>
      <c r="C7" s="6">
        <v>25.9</v>
      </c>
      <c r="D7" s="6">
        <v>24.9</v>
      </c>
      <c r="E7" s="6">
        <v>42.9</v>
      </c>
      <c r="F7" s="6">
        <v>57.3</v>
      </c>
      <c r="G7" s="6">
        <v>55.9</v>
      </c>
      <c r="H7" s="6">
        <v>57.3</v>
      </c>
      <c r="J7" s="3" t="s">
        <v>13</v>
      </c>
      <c r="K7">
        <f t="shared" ref="K7:M7" si="0">SUM(K13:K14)</f>
        <v>53.1</v>
      </c>
      <c r="L7">
        <f t="shared" si="0"/>
        <v>54.6</v>
      </c>
      <c r="M7" s="5">
        <f t="shared" si="0"/>
        <v>61</v>
      </c>
      <c r="N7" s="7">
        <v>61.9</v>
      </c>
      <c r="O7" s="7">
        <v>96.7</v>
      </c>
      <c r="P7" s="7">
        <v>119.8</v>
      </c>
    </row>
    <row r="8" spans="1:16" ht="15.75" customHeight="1" x14ac:dyDescent="0.15">
      <c r="A8" s="3" t="s">
        <v>19</v>
      </c>
      <c r="B8" s="6">
        <v>6.8</v>
      </c>
      <c r="C8" s="6">
        <v>5</v>
      </c>
      <c r="D8" s="6">
        <v>6.6</v>
      </c>
      <c r="E8" s="6">
        <v>6.8</v>
      </c>
      <c r="F8" s="6">
        <v>4.5</v>
      </c>
      <c r="G8" s="6">
        <v>0.9</v>
      </c>
      <c r="H8" s="6">
        <v>1.3</v>
      </c>
      <c r="J8" s="3" t="s">
        <v>21</v>
      </c>
      <c r="K8" s="6">
        <v>37</v>
      </c>
      <c r="L8" s="6">
        <v>32.299999999999997</v>
      </c>
      <c r="M8" s="6">
        <v>31.3</v>
      </c>
      <c r="N8" s="6">
        <v>21</v>
      </c>
      <c r="O8" s="6">
        <v>28.8</v>
      </c>
      <c r="P8" s="6">
        <v>27.4</v>
      </c>
    </row>
    <row r="9" spans="1:16" ht="15.75" customHeight="1" x14ac:dyDescent="0.15">
      <c r="A9" s="3" t="s">
        <v>22</v>
      </c>
      <c r="B9" s="6">
        <v>-5.0999999999999996</v>
      </c>
      <c r="C9" s="6">
        <v>-3.3</v>
      </c>
      <c r="D9" s="6">
        <v>-1.4</v>
      </c>
      <c r="E9" s="6">
        <v>4.2</v>
      </c>
      <c r="F9" s="6">
        <v>-2.5</v>
      </c>
      <c r="G9" s="6">
        <v>-3.6</v>
      </c>
      <c r="H9" s="6">
        <v>-6.4</v>
      </c>
      <c r="J9" s="3" t="s">
        <v>23</v>
      </c>
      <c r="K9" s="6">
        <v>13.7</v>
      </c>
      <c r="L9" s="6">
        <v>15.4</v>
      </c>
      <c r="M9" s="6">
        <v>8.8000000000000007</v>
      </c>
      <c r="N9" s="6">
        <v>15</v>
      </c>
      <c r="O9" s="6">
        <v>4.5999999999999996</v>
      </c>
      <c r="P9" s="6">
        <v>5.3</v>
      </c>
    </row>
    <row r="10" spans="1:16" ht="15.75" customHeight="1" x14ac:dyDescent="0.15">
      <c r="A10" s="3" t="s">
        <v>21</v>
      </c>
      <c r="B10" s="6">
        <v>23.9</v>
      </c>
      <c r="C10" s="6">
        <v>35.200000000000003</v>
      </c>
      <c r="D10" s="6">
        <v>47</v>
      </c>
      <c r="E10" s="6">
        <v>33.700000000000003</v>
      </c>
      <c r="F10" s="6">
        <v>38.4</v>
      </c>
      <c r="G10" s="6">
        <v>40.299999999999997</v>
      </c>
      <c r="H10" s="6">
        <v>36</v>
      </c>
      <c r="J10" s="12" t="s">
        <v>24</v>
      </c>
      <c r="K10" s="6">
        <v>5.3</v>
      </c>
      <c r="L10" s="6">
        <v>8.1999999999999993</v>
      </c>
      <c r="M10" s="6">
        <v>5.5</v>
      </c>
      <c r="N10" s="6">
        <v>0.3</v>
      </c>
      <c r="O10" s="6">
        <v>4.4000000000000004</v>
      </c>
      <c r="P10" s="6">
        <v>4.5999999999999996</v>
      </c>
    </row>
    <row r="11" spans="1:16" ht="15.75" customHeight="1" x14ac:dyDescent="0.15">
      <c r="A11" s="3" t="s">
        <v>23</v>
      </c>
      <c r="B11" s="6">
        <v>26.6</v>
      </c>
      <c r="C11" s="6">
        <v>32</v>
      </c>
      <c r="D11" s="6">
        <v>34.200000000000003</v>
      </c>
      <c r="E11" s="6">
        <v>21.6</v>
      </c>
      <c r="F11" s="6">
        <v>16</v>
      </c>
      <c r="G11" s="6">
        <v>15.1</v>
      </c>
      <c r="H11" s="6">
        <v>16.7</v>
      </c>
      <c r="J11" s="3" t="s">
        <v>25</v>
      </c>
      <c r="K11" s="6">
        <v>1.8</v>
      </c>
      <c r="L11" s="6">
        <v>2.1</v>
      </c>
      <c r="M11" s="6">
        <v>2.4</v>
      </c>
      <c r="N11" s="6">
        <v>3.5</v>
      </c>
      <c r="O11" s="6">
        <v>5.0999999999999996</v>
      </c>
      <c r="P11" s="6">
        <v>7.3</v>
      </c>
    </row>
    <row r="12" spans="1:16" ht="15.75" customHeight="1" x14ac:dyDescent="0.15">
      <c r="A12" s="3" t="s">
        <v>26</v>
      </c>
      <c r="B12" s="6">
        <v>2.9</v>
      </c>
      <c r="C12" s="6">
        <v>5.0999999999999996</v>
      </c>
      <c r="D12" s="6">
        <v>2.1</v>
      </c>
      <c r="E12" s="6">
        <v>2.2999999999999998</v>
      </c>
      <c r="F12" s="6">
        <v>0.7</v>
      </c>
      <c r="G12" s="6">
        <v>0.2</v>
      </c>
      <c r="H12" s="6">
        <v>0.7</v>
      </c>
      <c r="J12" s="3" t="s">
        <v>15</v>
      </c>
      <c r="K12" s="7">
        <v>-29.4</v>
      </c>
      <c r="L12" s="7">
        <v>-5.5</v>
      </c>
      <c r="M12" s="6">
        <v>-12.7</v>
      </c>
      <c r="N12" s="6">
        <v>0.5</v>
      </c>
      <c r="O12" s="6">
        <v>-1.5</v>
      </c>
      <c r="P12" s="6">
        <v>-0.2</v>
      </c>
    </row>
    <row r="13" spans="1:16" ht="15.75" customHeight="1" x14ac:dyDescent="0.15">
      <c r="A13" s="3" t="s">
        <v>27</v>
      </c>
      <c r="B13" s="6">
        <v>0.2</v>
      </c>
      <c r="C13" s="6">
        <v>0.1</v>
      </c>
      <c r="D13" s="6">
        <v>0.3</v>
      </c>
      <c r="E13" s="6">
        <v>0.7</v>
      </c>
      <c r="F13" s="6">
        <v>0.5</v>
      </c>
      <c r="G13" s="6">
        <v>0.5</v>
      </c>
      <c r="H13" s="6">
        <v>0.4</v>
      </c>
      <c r="J13" s="7" t="s">
        <v>12</v>
      </c>
      <c r="K13" s="7">
        <v>52.5</v>
      </c>
      <c r="L13" s="7">
        <v>53.4</v>
      </c>
      <c r="M13" s="6">
        <v>58.6</v>
      </c>
      <c r="N13" s="13"/>
      <c r="O13" s="13"/>
      <c r="P13" s="13"/>
    </row>
    <row r="14" spans="1:16" ht="15.75" customHeight="1" x14ac:dyDescent="0.15">
      <c r="A14" s="15" t="s">
        <v>28</v>
      </c>
      <c r="B14" s="6">
        <v>4.7</v>
      </c>
      <c r="C14" s="6">
        <v>8.6</v>
      </c>
      <c r="D14" s="6">
        <v>7.5</v>
      </c>
      <c r="E14" s="6">
        <v>8.6999999999999993</v>
      </c>
      <c r="F14" s="6">
        <v>9.6999999999999993</v>
      </c>
      <c r="G14" s="6">
        <v>6.5</v>
      </c>
      <c r="H14" s="6">
        <v>10.6</v>
      </c>
      <c r="J14" s="7" t="s">
        <v>19</v>
      </c>
      <c r="K14" s="7">
        <v>0.6</v>
      </c>
      <c r="L14" s="7">
        <v>1.2</v>
      </c>
      <c r="M14" s="6">
        <v>2.4</v>
      </c>
      <c r="N14" s="13"/>
      <c r="O14" s="13"/>
      <c r="P14" s="13"/>
    </row>
    <row r="15" spans="1:16" ht="15.75" customHeight="1" x14ac:dyDescent="0.15">
      <c r="A15" s="3" t="s">
        <v>25</v>
      </c>
      <c r="B15" s="6">
        <v>5</v>
      </c>
      <c r="C15" s="6">
        <v>4.9000000000000004</v>
      </c>
      <c r="D15" s="6">
        <v>4.4000000000000004</v>
      </c>
      <c r="E15" s="6">
        <v>4.4000000000000004</v>
      </c>
      <c r="F15" s="6">
        <v>3.2</v>
      </c>
      <c r="G15" s="6">
        <v>3</v>
      </c>
      <c r="H15" s="6">
        <v>3.6</v>
      </c>
      <c r="J15" s="7" t="s">
        <v>30</v>
      </c>
      <c r="K15" s="7">
        <v>-3.6</v>
      </c>
      <c r="L15" s="7">
        <v>-6.2</v>
      </c>
      <c r="M15" s="6">
        <v>-13.2</v>
      </c>
      <c r="N15" s="9"/>
      <c r="O15" s="9"/>
      <c r="P15" s="9"/>
    </row>
    <row r="16" spans="1:16" ht="15.75" customHeight="1" x14ac:dyDescent="0.15">
      <c r="A16" s="3" t="s">
        <v>15</v>
      </c>
      <c r="B16" s="9"/>
      <c r="C16" s="6">
        <v>-13.1</v>
      </c>
      <c r="D16" s="6">
        <v>8.9</v>
      </c>
      <c r="E16" s="6">
        <v>3.7</v>
      </c>
      <c r="F16" s="6">
        <v>0.4</v>
      </c>
      <c r="G16" s="6">
        <v>-27.6</v>
      </c>
      <c r="H16" s="6">
        <v>-3.6</v>
      </c>
      <c r="J16" s="7" t="s">
        <v>26</v>
      </c>
      <c r="K16" s="6">
        <v>-0.2</v>
      </c>
      <c r="L16" s="6">
        <v>0.4</v>
      </c>
      <c r="M16" s="6">
        <v>0.1</v>
      </c>
      <c r="N16" s="9"/>
      <c r="O16" s="9"/>
      <c r="P16" s="9"/>
    </row>
    <row r="17" spans="1:16" ht="15.75" customHeight="1" x14ac:dyDescent="0.15">
      <c r="J17" s="7" t="s">
        <v>27</v>
      </c>
      <c r="K17" s="6">
        <v>0.5</v>
      </c>
      <c r="L17" s="6">
        <v>0.5</v>
      </c>
      <c r="M17" s="6">
        <v>0.6</v>
      </c>
      <c r="N17" s="9"/>
      <c r="O17" s="9"/>
      <c r="P17" s="9"/>
    </row>
    <row r="18" spans="1:16" ht="15.75" customHeight="1" x14ac:dyDescent="0.15">
      <c r="A18" s="3" t="s">
        <v>3</v>
      </c>
      <c r="B18" s="16">
        <f t="shared" ref="B18:H18" si="1">SUM(B4:B16)</f>
        <v>170.39999999999998</v>
      </c>
      <c r="C18" s="16">
        <f t="shared" si="1"/>
        <v>186.9</v>
      </c>
      <c r="D18" s="16">
        <f t="shared" si="1"/>
        <v>214.70000000000002</v>
      </c>
      <c r="E18" s="16">
        <f t="shared" si="1"/>
        <v>219.29999999999995</v>
      </c>
      <c r="F18" s="16">
        <f t="shared" si="1"/>
        <v>203.39999999999998</v>
      </c>
      <c r="G18" s="16">
        <f t="shared" si="1"/>
        <v>168.7</v>
      </c>
      <c r="H18" s="16">
        <f t="shared" si="1"/>
        <v>199.6</v>
      </c>
      <c r="J18" s="3" t="s">
        <v>33</v>
      </c>
      <c r="K18" s="11">
        <f t="shared" ref="K18:P18" si="2">SUM(K4:K12,K15:K17)</f>
        <v>152.00000000000003</v>
      </c>
      <c r="L18" s="11">
        <f t="shared" si="2"/>
        <v>179.9</v>
      </c>
      <c r="M18" s="11">
        <f t="shared" si="2"/>
        <v>155.50000000000003</v>
      </c>
      <c r="N18" s="11">
        <f t="shared" si="2"/>
        <v>135.9</v>
      </c>
      <c r="O18" s="11">
        <f t="shared" si="2"/>
        <v>233.70000000000002</v>
      </c>
      <c r="P18" s="11">
        <f t="shared" si="2"/>
        <v>258.8</v>
      </c>
    </row>
    <row r="19" spans="1:16" ht="15.75" customHeight="1" x14ac:dyDescent="0.15">
      <c r="A19" s="18" t="s">
        <v>35</v>
      </c>
      <c r="B19" s="22">
        <f>B18/'Schedule 2 (Rev)'!B24</f>
        <v>0.41030580303395137</v>
      </c>
      <c r="C19" s="22">
        <f>C18/'Schedule 2 (Rev)'!C24</f>
        <v>0.38480543545398388</v>
      </c>
      <c r="D19" s="22">
        <f>D18/'Schedule 2 (Rev)'!D24</f>
        <v>0.40778727445394114</v>
      </c>
      <c r="E19" s="22">
        <f>E18/'Schedule 2 (Rev)'!E24</f>
        <v>0.46148989898989884</v>
      </c>
      <c r="F19" s="22">
        <f>F18/'Schedule 2 (Rev)'!F24</f>
        <v>0.42579024492359219</v>
      </c>
      <c r="G19" s="22">
        <f>G18/'Schedule 2 (Rev)'!G24</f>
        <v>0.3486257491217194</v>
      </c>
      <c r="H19" s="22">
        <f>H18/'Schedule 2 (Rev)'!H24</f>
        <v>0.41239669421487601</v>
      </c>
    </row>
    <row r="21" spans="1:16" ht="15.75" customHeight="1" x14ac:dyDescent="0.15">
      <c r="A21" s="4" t="s">
        <v>43</v>
      </c>
      <c r="J21" s="4" t="s">
        <v>43</v>
      </c>
    </row>
    <row r="22" spans="1:16" ht="15.75" customHeight="1" x14ac:dyDescent="0.15">
      <c r="A22" s="3" t="s">
        <v>44</v>
      </c>
      <c r="B22" s="5">
        <f>'Schedule 1 (Ops)'!B35</f>
        <v>96.1</v>
      </c>
      <c r="C22" s="5">
        <f>'Schedule 1 (Ops)'!C35</f>
        <v>109.1</v>
      </c>
      <c r="D22" s="5">
        <f>'Schedule 1 (Ops)'!D35</f>
        <v>131.30000000000001</v>
      </c>
      <c r="E22" s="5">
        <f>'Schedule 1 (Ops)'!E35</f>
        <v>127.7</v>
      </c>
      <c r="F22" s="5">
        <f>'Schedule 1 (Ops)'!F35</f>
        <v>109.4</v>
      </c>
      <c r="G22" s="5">
        <f>'Schedule 1 (Ops)'!G35</f>
        <v>116.7</v>
      </c>
      <c r="H22" s="5">
        <f>'Schedule 1 (Ops)'!H35</f>
        <v>136.4</v>
      </c>
      <c r="J22" s="30" t="s">
        <v>41</v>
      </c>
      <c r="K22" s="7">
        <v>-100.3</v>
      </c>
      <c r="L22" s="7">
        <v>-116.7</v>
      </c>
      <c r="M22" s="31">
        <v>-125.1</v>
      </c>
      <c r="N22" s="33"/>
      <c r="O22" s="33"/>
      <c r="P22" s="33"/>
    </row>
    <row r="23" spans="1:16" ht="15.75" customHeight="1" x14ac:dyDescent="0.15">
      <c r="J23" s="3" t="s">
        <v>45</v>
      </c>
      <c r="K23" s="13"/>
      <c r="L23" s="13"/>
      <c r="M23" s="13"/>
      <c r="N23" s="7">
        <v>-151.4</v>
      </c>
      <c r="O23" s="7">
        <v>-172.1</v>
      </c>
      <c r="P23" s="7">
        <v>-178.7</v>
      </c>
    </row>
    <row r="25" spans="1:16" ht="15.75" customHeight="1" x14ac:dyDescent="0.15">
      <c r="A25" s="4" t="s">
        <v>51</v>
      </c>
      <c r="B25" s="10">
        <f t="shared" ref="B25:H25" si="3">B18-B22</f>
        <v>74.299999999999983</v>
      </c>
      <c r="C25" s="10">
        <f t="shared" si="3"/>
        <v>77.800000000000011</v>
      </c>
      <c r="D25" s="10">
        <f t="shared" si="3"/>
        <v>83.4</v>
      </c>
      <c r="E25" s="10">
        <f t="shared" si="3"/>
        <v>91.599999999999952</v>
      </c>
      <c r="F25" s="10">
        <f t="shared" si="3"/>
        <v>93.999999999999972</v>
      </c>
      <c r="G25" s="10">
        <f t="shared" si="3"/>
        <v>51.999999999999986</v>
      </c>
      <c r="H25" s="10">
        <f t="shared" si="3"/>
        <v>63.199999999999989</v>
      </c>
      <c r="I25" s="35"/>
      <c r="J25" s="4" t="s">
        <v>5</v>
      </c>
      <c r="K25" s="36">
        <f t="shared" ref="K25:P25" si="4">SUM(K18:K23)</f>
        <v>51.700000000000031</v>
      </c>
      <c r="L25" s="36">
        <f t="shared" si="4"/>
        <v>63.2</v>
      </c>
      <c r="M25" s="36">
        <f t="shared" si="4"/>
        <v>30.400000000000034</v>
      </c>
      <c r="N25" s="36">
        <f t="shared" si="4"/>
        <v>-15.5</v>
      </c>
      <c r="O25" s="36">
        <f t="shared" si="4"/>
        <v>61.600000000000023</v>
      </c>
      <c r="P25" s="36">
        <f t="shared" si="4"/>
        <v>80.100000000000023</v>
      </c>
    </row>
    <row r="26" spans="1:16" ht="15.75" customHeight="1" x14ac:dyDescent="0.15">
      <c r="A26" s="18" t="s">
        <v>55</v>
      </c>
      <c r="B26" s="22">
        <f>B25/'Schedule 2 (Rev)'!B24</f>
        <v>0.1789068143510715</v>
      </c>
      <c r="C26" s="22">
        <f>C25/'Schedule 2 (Rev)'!C24</f>
        <v>0.16018118179946467</v>
      </c>
      <c r="D26" s="22">
        <f>D25/'Schedule 2 (Rev)'!D24</f>
        <v>0.15840455840455842</v>
      </c>
      <c r="E26" s="22">
        <f>E25/'Schedule 2 (Rev)'!E24</f>
        <v>0.19276094276094263</v>
      </c>
      <c r="F26" s="22">
        <f>F25/'Schedule 2 (Rev)'!F24</f>
        <v>0.19677621938455092</v>
      </c>
      <c r="G26" s="22">
        <f>G25/'Schedule 2 (Rev)'!G24</f>
        <v>0.10746021905352345</v>
      </c>
      <c r="H26" s="22">
        <f>H25/'Schedule 2 (Rev)'!H24</f>
        <v>0.13057851239669419</v>
      </c>
      <c r="J26" s="18" t="s">
        <v>34</v>
      </c>
      <c r="K26" s="22">
        <f>K25/'Schedule 2 (Rev)'!G24</f>
        <v>0.10684025625129168</v>
      </c>
      <c r="L26" s="22">
        <f>L25/'Schedule 2 (Rev)'!H24</f>
        <v>0.13057851239669421</v>
      </c>
      <c r="M26" s="22">
        <f>M25/'Schedule 2 (Rev)'!I24</f>
        <v>5.9842519685039439E-2</v>
      </c>
      <c r="N26" s="22">
        <f>N25/'Schedule 2 (Rev)'!J24</f>
        <v>-2.8566162919277556E-2</v>
      </c>
      <c r="O26" s="22">
        <f>O25/'Schedule 2 (Rev)'!K24</f>
        <v>9.3503339404978777E-2</v>
      </c>
      <c r="P26" s="22">
        <f>P25/'Schedule 2 (Rev)'!L24</f>
        <v>0.10984640702139331</v>
      </c>
    </row>
    <row r="32" spans="1:16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mergeCells count="1">
    <mergeCell ref="A1:P1"/>
  </mergeCells>
  <hyperlinks>
    <hyperlink ref="A1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26.5" customWidth="1"/>
    <col min="2" max="11" width="6.5" customWidth="1"/>
    <col min="12" max="12" width="5" customWidth="1"/>
  </cols>
  <sheetData>
    <row r="1" spans="1:12" ht="15.75" customHeight="1" x14ac:dyDescent="0.15">
      <c r="A1" s="52" t="s">
        <v>61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5.75" customHeight="1" x14ac:dyDescent="0.15">
      <c r="A2" s="1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</row>
    <row r="3" spans="1:12" ht="15.75" customHeight="1" x14ac:dyDescent="0.15">
      <c r="A3" s="7" t="s">
        <v>54</v>
      </c>
      <c r="B3" s="6">
        <v>48.8</v>
      </c>
      <c r="C3" s="6">
        <v>52.1</v>
      </c>
      <c r="D3" s="6">
        <v>45.4</v>
      </c>
      <c r="E3" s="6">
        <v>50.3</v>
      </c>
      <c r="F3" s="6">
        <v>53.5</v>
      </c>
      <c r="G3" s="6">
        <v>24.8</v>
      </c>
      <c r="H3" s="6">
        <v>31.4</v>
      </c>
      <c r="I3" s="17">
        <f>'Schedule 1 (Ops)'!I42</f>
        <v>2.800000000000006</v>
      </c>
      <c r="J3" s="17">
        <f>'Schedule 1 (Ops)'!J42</f>
        <v>-30.100000000000005</v>
      </c>
      <c r="K3" s="17">
        <f>'Schedule 1 (Ops)'!K42</f>
        <v>24.099999999999994</v>
      </c>
      <c r="L3" s="17">
        <f>'Schedule 1 (Ops)'!L42</f>
        <v>33.800000000000026</v>
      </c>
    </row>
    <row r="4" spans="1:12" ht="15.75" customHeight="1" x14ac:dyDescent="0.15">
      <c r="A4" s="7" t="s">
        <v>64</v>
      </c>
      <c r="B4" s="6">
        <v>26.6</v>
      </c>
      <c r="C4" s="6">
        <v>24.3</v>
      </c>
      <c r="D4" s="6">
        <v>23.9</v>
      </c>
      <c r="E4" s="6">
        <v>29.1</v>
      </c>
      <c r="F4" s="6">
        <v>28.4</v>
      </c>
      <c r="G4" s="6">
        <v>12.1</v>
      </c>
      <c r="H4" s="6">
        <v>11.3</v>
      </c>
      <c r="I4" s="17">
        <f>'Schedule 1 (Ops)'!I40</f>
        <v>1.8</v>
      </c>
      <c r="J4" s="17">
        <f>'Schedule 1 (Ops)'!J40</f>
        <v>-19.2</v>
      </c>
      <c r="K4" s="17">
        <f>'Schedule 1 (Ops)'!K40</f>
        <v>12.1</v>
      </c>
      <c r="L4" s="17">
        <f>'Schedule 1 (Ops)'!L40</f>
        <v>19.399999999999999</v>
      </c>
    </row>
    <row r="5" spans="1:12" ht="15.75" customHeight="1" x14ac:dyDescent="0.15">
      <c r="A5" s="7" t="s">
        <v>68</v>
      </c>
      <c r="B5" s="6">
        <v>-9.8000000000000007</v>
      </c>
      <c r="C5" s="6">
        <v>-8</v>
      </c>
      <c r="D5" s="6">
        <v>1</v>
      </c>
      <c r="E5" s="6">
        <v>-2.2999999999999998</v>
      </c>
      <c r="F5" s="6">
        <v>0.4</v>
      </c>
      <c r="G5" s="6">
        <v>0.1</v>
      </c>
      <c r="H5" s="6">
        <v>0.5</v>
      </c>
      <c r="I5" s="5">
        <f>'Schedule 1 (Ops)'!I38</f>
        <v>-1.3</v>
      </c>
      <c r="J5" s="5">
        <f>'Schedule 1 (Ops)'!J38</f>
        <v>-7.1</v>
      </c>
      <c r="K5" s="5">
        <f>'Schedule 1 (Ops)'!K38</f>
        <v>-2.6</v>
      </c>
      <c r="L5" s="5">
        <f>'Schedule 1 (Ops)'!L38</f>
        <v>-2.5</v>
      </c>
    </row>
    <row r="6" spans="1:12" ht="15.75" customHeight="1" x14ac:dyDescent="0.15">
      <c r="A6" s="7" t="s">
        <v>48</v>
      </c>
      <c r="B6" s="46">
        <f t="shared" ref="B6:F6" si="0">B8-B7</f>
        <v>65.600000000000009</v>
      </c>
      <c r="C6" s="46">
        <f t="shared" si="0"/>
        <v>68.400000000000006</v>
      </c>
      <c r="D6" s="46">
        <f t="shared" si="0"/>
        <v>70.3</v>
      </c>
      <c r="E6" s="46">
        <f t="shared" si="0"/>
        <v>77.100000000000009</v>
      </c>
      <c r="F6" s="46">
        <f t="shared" si="0"/>
        <v>82.300000000000011</v>
      </c>
      <c r="G6" s="6">
        <v>37</v>
      </c>
      <c r="H6" s="6">
        <v>43.2</v>
      </c>
      <c r="I6" s="6">
        <v>5.9</v>
      </c>
      <c r="J6" s="6">
        <v>-42.2</v>
      </c>
      <c r="K6" s="6">
        <v>38.799999999999997</v>
      </c>
      <c r="L6" s="6">
        <v>55.7</v>
      </c>
    </row>
    <row r="7" spans="1:12" ht="15.75" customHeight="1" x14ac:dyDescent="0.15">
      <c r="A7" s="7" t="s">
        <v>71</v>
      </c>
      <c r="B7" s="6">
        <v>8.6999999999999993</v>
      </c>
      <c r="C7" s="6">
        <v>9.4</v>
      </c>
      <c r="D7" s="6">
        <v>13.1</v>
      </c>
      <c r="E7" s="6">
        <v>14.5</v>
      </c>
      <c r="F7" s="6">
        <v>11.7</v>
      </c>
      <c r="G7" s="6">
        <v>15</v>
      </c>
      <c r="H7" s="6">
        <v>20</v>
      </c>
      <c r="I7" s="6">
        <v>24.5</v>
      </c>
      <c r="J7" s="6">
        <v>26.7</v>
      </c>
      <c r="K7" s="6">
        <v>22.8</v>
      </c>
      <c r="L7" s="6">
        <v>24.4</v>
      </c>
    </row>
    <row r="8" spans="1:12" ht="15.75" customHeight="1" x14ac:dyDescent="0.15">
      <c r="A8" s="7" t="s">
        <v>51</v>
      </c>
      <c r="B8" s="47">
        <f t="shared" ref="B8:L8" si="1">SUM(B3:B5,B7)</f>
        <v>74.300000000000011</v>
      </c>
      <c r="C8" s="47">
        <f t="shared" si="1"/>
        <v>77.800000000000011</v>
      </c>
      <c r="D8" s="47">
        <f t="shared" si="1"/>
        <v>83.399999999999991</v>
      </c>
      <c r="E8" s="47">
        <f t="shared" si="1"/>
        <v>91.600000000000009</v>
      </c>
      <c r="F8" s="47">
        <f t="shared" si="1"/>
        <v>94.000000000000014</v>
      </c>
      <c r="G8" s="47">
        <f t="shared" si="1"/>
        <v>52</v>
      </c>
      <c r="H8" s="48">
        <f t="shared" si="1"/>
        <v>63.2</v>
      </c>
      <c r="I8" s="48">
        <f t="shared" si="1"/>
        <v>27.800000000000004</v>
      </c>
      <c r="J8" s="48">
        <f t="shared" si="1"/>
        <v>-29.700000000000006</v>
      </c>
      <c r="K8" s="48">
        <f t="shared" si="1"/>
        <v>56.399999999999991</v>
      </c>
      <c r="L8" s="48">
        <f t="shared" si="1"/>
        <v>75.100000000000023</v>
      </c>
    </row>
    <row r="9" spans="1:12" ht="15.75" customHeight="1" x14ac:dyDescent="0.15">
      <c r="A9" s="7" t="s">
        <v>5</v>
      </c>
      <c r="B9" s="48">
        <f t="shared" ref="B9:L9" si="2">SUM(B6:B7)</f>
        <v>74.300000000000011</v>
      </c>
      <c r="C9" s="48">
        <f t="shared" si="2"/>
        <v>77.800000000000011</v>
      </c>
      <c r="D9" s="48">
        <f t="shared" si="2"/>
        <v>83.399999999999991</v>
      </c>
      <c r="E9" s="48">
        <f t="shared" si="2"/>
        <v>91.600000000000009</v>
      </c>
      <c r="F9" s="48">
        <f t="shared" si="2"/>
        <v>94.000000000000014</v>
      </c>
      <c r="G9" s="47">
        <f t="shared" si="2"/>
        <v>52</v>
      </c>
      <c r="H9" s="47">
        <f t="shared" si="2"/>
        <v>63.2</v>
      </c>
      <c r="I9" s="47">
        <f t="shared" si="2"/>
        <v>30.4</v>
      </c>
      <c r="J9" s="47">
        <f t="shared" si="2"/>
        <v>-15.500000000000004</v>
      </c>
      <c r="K9" s="47">
        <f t="shared" si="2"/>
        <v>61.599999999999994</v>
      </c>
      <c r="L9" s="47">
        <f t="shared" si="2"/>
        <v>80.099999999999994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workbookViewId="0">
      <pane ySplit="2" topLeftCell="A3" activePane="bottomLeft" state="frozen"/>
      <selection pane="bottomLeft" activeCell="L51" sqref="A2:L51"/>
    </sheetView>
  </sheetViews>
  <sheetFormatPr baseColWidth="10" defaultColWidth="14.5" defaultRowHeight="15.75" customHeight="1" x14ac:dyDescent="0.15"/>
  <cols>
    <col min="1" max="1" width="41.83203125" customWidth="1"/>
    <col min="2" max="11" width="10.33203125" customWidth="1"/>
    <col min="12" max="12" width="9" customWidth="1"/>
  </cols>
  <sheetData>
    <row r="1" spans="1:26" ht="15.75" customHeight="1" x14ac:dyDescent="0.15">
      <c r="A1" s="54" t="s">
        <v>60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26" ht="15.75" customHeight="1" x14ac:dyDescent="0.15">
      <c r="A2" s="39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</row>
    <row r="3" spans="1:26" ht="15.75" customHeight="1" x14ac:dyDescent="0.15">
      <c r="A3" s="40" t="s">
        <v>29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26" ht="15.75" customHeight="1" x14ac:dyDescent="0.15">
      <c r="A4" s="40" t="s">
        <v>62</v>
      </c>
      <c r="B4" s="42"/>
      <c r="C4" s="42"/>
      <c r="D4" s="42"/>
      <c r="E4" s="42"/>
      <c r="F4" s="42"/>
      <c r="G4" s="42"/>
      <c r="H4" s="42"/>
      <c r="I4" s="42"/>
      <c r="J4" s="2">
        <v>816</v>
      </c>
      <c r="K4" s="2">
        <v>1217</v>
      </c>
      <c r="L4" s="3">
        <v>1403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43" t="s">
        <v>63</v>
      </c>
      <c r="B5" s="44"/>
      <c r="C5" s="44"/>
      <c r="D5" s="44"/>
      <c r="E5" s="44"/>
      <c r="F5" s="44"/>
      <c r="G5" s="44"/>
      <c r="H5" s="44"/>
      <c r="I5" s="44"/>
      <c r="J5" s="41"/>
      <c r="K5" s="19">
        <f t="shared" ref="K5:L5" si="0">K4/J4-1</f>
        <v>0.49142156862745101</v>
      </c>
      <c r="L5" s="19">
        <f t="shared" si="0"/>
        <v>0.15283483976992596</v>
      </c>
    </row>
    <row r="6" spans="1:26" ht="15.75" customHeight="1" x14ac:dyDescent="0.15">
      <c r="A6" s="40" t="s">
        <v>65</v>
      </c>
      <c r="B6" s="42"/>
      <c r="C6" s="42"/>
      <c r="D6" s="42"/>
      <c r="E6" s="42"/>
      <c r="F6" s="42"/>
      <c r="G6" s="42"/>
      <c r="H6" s="42"/>
      <c r="I6" s="42"/>
      <c r="J6" s="2">
        <v>567</v>
      </c>
      <c r="K6" s="2">
        <v>1139</v>
      </c>
      <c r="L6" s="3">
        <v>1418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43" t="s">
        <v>63</v>
      </c>
      <c r="B7" s="44"/>
      <c r="C7" s="44"/>
      <c r="D7" s="44"/>
      <c r="E7" s="44"/>
      <c r="F7" s="44"/>
      <c r="G7" s="44"/>
      <c r="H7" s="44"/>
      <c r="I7" s="44"/>
      <c r="J7" s="41"/>
      <c r="K7" s="19">
        <f t="shared" ref="K7:L7" si="1">K6/J6-1</f>
        <v>1.0088183421516757</v>
      </c>
      <c r="L7" s="19">
        <f t="shared" si="1"/>
        <v>0.24495171202809485</v>
      </c>
    </row>
    <row r="8" spans="1:26" ht="15.75" customHeight="1" x14ac:dyDescent="0.15">
      <c r="A8" s="45"/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26" ht="15.75" customHeight="1" x14ac:dyDescent="0.15">
      <c r="A9" s="45" t="s">
        <v>6</v>
      </c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26" ht="15.75" customHeight="1" x14ac:dyDescent="0.15">
      <c r="A10" s="45" t="s">
        <v>66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26" ht="15.75" customHeight="1" x14ac:dyDescent="0.15">
      <c r="A11" s="2" t="s">
        <v>67</v>
      </c>
      <c r="B11" s="2">
        <v>5800</v>
      </c>
      <c r="C11" s="2">
        <v>6600</v>
      </c>
      <c r="D11" s="2">
        <v>6400</v>
      </c>
      <c r="E11" s="2">
        <v>6500</v>
      </c>
      <c r="F11" s="2">
        <v>6300</v>
      </c>
      <c r="G11" s="2">
        <v>6000</v>
      </c>
      <c r="H11" s="2">
        <v>5900</v>
      </c>
      <c r="I11" s="2">
        <v>6000</v>
      </c>
      <c r="J11" s="2">
        <v>6000</v>
      </c>
      <c r="K11" s="2">
        <v>6000</v>
      </c>
      <c r="L11" s="3">
        <v>5800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43" t="s">
        <v>63</v>
      </c>
      <c r="B12" s="37">
        <v>0.21</v>
      </c>
      <c r="C12" s="19">
        <f t="shared" ref="C12:L12" si="2">C11/B11-1</f>
        <v>0.13793103448275867</v>
      </c>
      <c r="D12" s="19">
        <f t="shared" si="2"/>
        <v>-3.0303030303030276E-2</v>
      </c>
      <c r="E12" s="19">
        <f t="shared" si="2"/>
        <v>1.5625E-2</v>
      </c>
      <c r="F12" s="19">
        <f t="shared" si="2"/>
        <v>-3.0769230769230771E-2</v>
      </c>
      <c r="G12" s="19">
        <f t="shared" si="2"/>
        <v>-4.7619047619047672E-2</v>
      </c>
      <c r="H12" s="19">
        <f t="shared" si="2"/>
        <v>-1.6666666666666718E-2</v>
      </c>
      <c r="I12" s="19">
        <f t="shared" si="2"/>
        <v>1.6949152542372836E-2</v>
      </c>
      <c r="J12" s="19">
        <f t="shared" si="2"/>
        <v>0</v>
      </c>
      <c r="K12" s="19">
        <f t="shared" si="2"/>
        <v>0</v>
      </c>
      <c r="L12" s="19">
        <f t="shared" si="2"/>
        <v>-3.3333333333333326E-2</v>
      </c>
    </row>
    <row r="13" spans="1:26" ht="15.75" customHeight="1" x14ac:dyDescent="0.15">
      <c r="A13" s="2" t="s">
        <v>69</v>
      </c>
      <c r="B13" s="2">
        <v>247</v>
      </c>
      <c r="C13" s="2">
        <v>233</v>
      </c>
      <c r="D13" s="2">
        <v>242</v>
      </c>
      <c r="E13" s="2">
        <v>268</v>
      </c>
      <c r="F13" s="2">
        <v>253</v>
      </c>
      <c r="G13" s="2">
        <v>241</v>
      </c>
      <c r="H13" s="2">
        <v>248</v>
      </c>
      <c r="I13" s="2">
        <v>256</v>
      </c>
      <c r="J13" s="2">
        <v>264</v>
      </c>
      <c r="K13" s="2">
        <v>273</v>
      </c>
      <c r="L13" s="3">
        <v>280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43" t="s">
        <v>63</v>
      </c>
      <c r="B14" s="37">
        <v>-0.05</v>
      </c>
      <c r="C14" s="19">
        <f t="shared" ref="C14:L14" si="3">C13/B13-1</f>
        <v>-5.6680161943319818E-2</v>
      </c>
      <c r="D14" s="19">
        <f t="shared" si="3"/>
        <v>3.8626609442059978E-2</v>
      </c>
      <c r="E14" s="19">
        <f t="shared" si="3"/>
        <v>0.10743801652892571</v>
      </c>
      <c r="F14" s="19">
        <f t="shared" si="3"/>
        <v>-5.5970149253731338E-2</v>
      </c>
      <c r="G14" s="19">
        <f t="shared" si="3"/>
        <v>-4.743083003952564E-2</v>
      </c>
      <c r="H14" s="19">
        <f t="shared" si="3"/>
        <v>2.9045643153526868E-2</v>
      </c>
      <c r="I14" s="19">
        <f t="shared" si="3"/>
        <v>3.2258064516129004E-2</v>
      </c>
      <c r="J14" s="19">
        <f t="shared" si="3"/>
        <v>3.125E-2</v>
      </c>
      <c r="K14" s="19">
        <f t="shared" si="3"/>
        <v>3.4090909090909172E-2</v>
      </c>
      <c r="L14" s="19">
        <f t="shared" si="3"/>
        <v>2.564102564102555E-2</v>
      </c>
    </row>
    <row r="15" spans="1:26" ht="15.75" customHeight="1" x14ac:dyDescent="0.15">
      <c r="A15" s="45" t="s">
        <v>70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26" ht="15.75" customHeight="1" x14ac:dyDescent="0.15">
      <c r="A16" s="2" t="s">
        <v>67</v>
      </c>
      <c r="B16" s="2">
        <v>8900</v>
      </c>
      <c r="C16" s="2">
        <v>7700</v>
      </c>
      <c r="D16" s="2">
        <v>8500</v>
      </c>
      <c r="E16" s="2">
        <v>8500</v>
      </c>
      <c r="F16" s="2">
        <v>7800</v>
      </c>
      <c r="G16" s="2">
        <v>7100</v>
      </c>
      <c r="H16" s="2">
        <v>6000</v>
      </c>
      <c r="I16" s="2">
        <v>5900</v>
      </c>
      <c r="J16" s="2">
        <v>6200</v>
      </c>
      <c r="K16" s="2">
        <v>7300</v>
      </c>
      <c r="L16" s="3">
        <v>7500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43" t="s">
        <v>63</v>
      </c>
      <c r="B17" s="37">
        <v>0.02</v>
      </c>
      <c r="C17" s="19">
        <f t="shared" ref="C17:L17" si="4">C16/B16-1</f>
        <v>-0.1348314606741573</v>
      </c>
      <c r="D17" s="19">
        <f t="shared" si="4"/>
        <v>0.10389610389610393</v>
      </c>
      <c r="E17" s="19">
        <f t="shared" si="4"/>
        <v>0</v>
      </c>
      <c r="F17" s="19">
        <f t="shared" si="4"/>
        <v>-8.2352941176470629E-2</v>
      </c>
      <c r="G17" s="19">
        <f t="shared" si="4"/>
        <v>-8.9743589743589758E-2</v>
      </c>
      <c r="H17" s="19">
        <f t="shared" si="4"/>
        <v>-0.15492957746478875</v>
      </c>
      <c r="I17" s="19">
        <f t="shared" si="4"/>
        <v>-1.6666666666666718E-2</v>
      </c>
      <c r="J17" s="19">
        <f t="shared" si="4"/>
        <v>5.0847457627118731E-2</v>
      </c>
      <c r="K17" s="19">
        <f t="shared" si="4"/>
        <v>0.17741935483870974</v>
      </c>
      <c r="L17" s="19">
        <f t="shared" si="4"/>
        <v>2.7397260273972712E-2</v>
      </c>
    </row>
    <row r="18" spans="1:26" ht="15.75" customHeight="1" x14ac:dyDescent="0.15">
      <c r="A18" s="2" t="s">
        <v>69</v>
      </c>
      <c r="B18" s="2">
        <v>61</v>
      </c>
      <c r="C18" s="2">
        <v>75</v>
      </c>
      <c r="D18" s="2">
        <v>77</v>
      </c>
      <c r="E18" s="2">
        <v>74</v>
      </c>
      <c r="F18" s="2">
        <v>74</v>
      </c>
      <c r="G18" s="2">
        <v>80</v>
      </c>
      <c r="H18" s="2">
        <v>66</v>
      </c>
      <c r="I18" s="2">
        <v>65</v>
      </c>
      <c r="J18" s="2">
        <v>54</v>
      </c>
      <c r="K18" s="2">
        <v>56</v>
      </c>
      <c r="L18" s="3">
        <v>64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43" t="s">
        <v>63</v>
      </c>
      <c r="B19" s="37">
        <v>0.27</v>
      </c>
      <c r="C19" s="19">
        <f t="shared" ref="C19:L19" si="5">C18/B18-1</f>
        <v>0.22950819672131151</v>
      </c>
      <c r="D19" s="19">
        <f t="shared" si="5"/>
        <v>2.6666666666666616E-2</v>
      </c>
      <c r="E19" s="19">
        <f t="shared" si="5"/>
        <v>-3.8961038961038974E-2</v>
      </c>
      <c r="F19" s="19">
        <f t="shared" si="5"/>
        <v>0</v>
      </c>
      <c r="G19" s="19">
        <f t="shared" si="5"/>
        <v>8.1081081081081141E-2</v>
      </c>
      <c r="H19" s="19">
        <f t="shared" si="5"/>
        <v>-0.17500000000000004</v>
      </c>
      <c r="I19" s="19">
        <f t="shared" si="5"/>
        <v>-1.5151515151515138E-2</v>
      </c>
      <c r="J19" s="19">
        <f t="shared" si="5"/>
        <v>-0.16923076923076918</v>
      </c>
      <c r="K19" s="19">
        <f t="shared" si="5"/>
        <v>3.7037037037036979E-2</v>
      </c>
      <c r="L19" s="19">
        <f t="shared" si="5"/>
        <v>0.14285714285714279</v>
      </c>
    </row>
    <row r="20" spans="1:26" ht="15.75" customHeight="1" x14ac:dyDescent="0.15">
      <c r="A20" s="49" t="s">
        <v>72</v>
      </c>
      <c r="B20" s="50">
        <f t="shared" ref="B20:L20" si="6">(B18*B16)+(B11*B13)</f>
        <v>1975500</v>
      </c>
      <c r="C20" s="50">
        <f t="shared" si="6"/>
        <v>2115300</v>
      </c>
      <c r="D20" s="50">
        <f t="shared" si="6"/>
        <v>2203300</v>
      </c>
      <c r="E20" s="50">
        <f t="shared" si="6"/>
        <v>2371000</v>
      </c>
      <c r="F20" s="50">
        <f t="shared" si="6"/>
        <v>2171100</v>
      </c>
      <c r="G20" s="50">
        <f t="shared" si="6"/>
        <v>2014000</v>
      </c>
      <c r="H20" s="50">
        <f t="shared" si="6"/>
        <v>1859200</v>
      </c>
      <c r="I20" s="50">
        <f t="shared" si="6"/>
        <v>1919500</v>
      </c>
      <c r="J20" s="50">
        <f t="shared" si="6"/>
        <v>1918800</v>
      </c>
      <c r="K20" s="50">
        <f t="shared" si="6"/>
        <v>2046800</v>
      </c>
      <c r="L20" s="50">
        <f t="shared" si="6"/>
        <v>2104000</v>
      </c>
    </row>
    <row r="21" spans="1:26" ht="15.75" customHeight="1" x14ac:dyDescent="0.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26" ht="15.75" customHeight="1" x14ac:dyDescent="0.15">
      <c r="A22" s="45" t="s">
        <v>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spans="1:26" ht="15.75" customHeight="1" x14ac:dyDescent="0.15">
      <c r="A23" s="2" t="s">
        <v>74</v>
      </c>
      <c r="B23" s="2">
        <v>5466</v>
      </c>
      <c r="C23" s="2">
        <v>5201</v>
      </c>
      <c r="D23" s="2">
        <v>4799</v>
      </c>
      <c r="E23" s="2">
        <v>4450</v>
      </c>
      <c r="F23" s="2">
        <v>3645</v>
      </c>
      <c r="G23" s="2">
        <v>3776</v>
      </c>
      <c r="H23" s="2">
        <v>3909</v>
      </c>
      <c r="I23" s="2">
        <v>3744</v>
      </c>
      <c r="J23" s="2">
        <v>2249</v>
      </c>
      <c r="K23" s="2">
        <v>1358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2" t="s">
        <v>75</v>
      </c>
      <c r="B24" s="2">
        <v>278</v>
      </c>
      <c r="C24" s="2">
        <v>17</v>
      </c>
      <c r="D24" s="2">
        <v>235</v>
      </c>
      <c r="E24" s="2">
        <v>40</v>
      </c>
      <c r="F24" s="2">
        <v>-14</v>
      </c>
      <c r="G24" s="2">
        <v>66</v>
      </c>
      <c r="H24" s="2">
        <v>114</v>
      </c>
      <c r="I24" s="2">
        <v>94</v>
      </c>
      <c r="J24" s="2">
        <v>43</v>
      </c>
      <c r="K24" s="2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2" t="s">
        <v>76</v>
      </c>
      <c r="B25" s="39">
        <f t="shared" ref="B25:K25" si="7">SUM(B23:B24)</f>
        <v>5744</v>
      </c>
      <c r="C25" s="39">
        <f t="shared" si="7"/>
        <v>5218</v>
      </c>
      <c r="D25" s="39">
        <f t="shared" si="7"/>
        <v>5034</v>
      </c>
      <c r="E25" s="39">
        <f t="shared" si="7"/>
        <v>4490</v>
      </c>
      <c r="F25" s="39">
        <f t="shared" si="7"/>
        <v>3631</v>
      </c>
      <c r="G25" s="39">
        <f t="shared" si="7"/>
        <v>3842</v>
      </c>
      <c r="H25" s="39">
        <f t="shared" si="7"/>
        <v>4023</v>
      </c>
      <c r="I25" s="39">
        <f t="shared" si="7"/>
        <v>3838</v>
      </c>
      <c r="J25" s="39">
        <f t="shared" si="7"/>
        <v>2292</v>
      </c>
      <c r="K25" s="39">
        <f t="shared" si="7"/>
        <v>1443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43" t="s">
        <v>63</v>
      </c>
      <c r="B26" s="37">
        <v>-0.06</v>
      </c>
      <c r="C26" s="19">
        <f t="shared" ref="C26:K26" si="8">C25/B25-1</f>
        <v>-9.1573816155988808E-2</v>
      </c>
      <c r="D26" s="19">
        <f t="shared" si="8"/>
        <v>-3.5262552702184702E-2</v>
      </c>
      <c r="E26" s="19">
        <f t="shared" si="8"/>
        <v>-0.10806515693285657</v>
      </c>
      <c r="F26" s="19">
        <f t="shared" si="8"/>
        <v>-0.19131403118040091</v>
      </c>
      <c r="G26" s="19">
        <f t="shared" si="8"/>
        <v>5.8110713302120587E-2</v>
      </c>
      <c r="H26" s="19">
        <f t="shared" si="8"/>
        <v>4.7110879750130064E-2</v>
      </c>
      <c r="I26" s="19">
        <f t="shared" si="8"/>
        <v>-4.5985582898334543E-2</v>
      </c>
      <c r="J26" s="19">
        <f t="shared" si="8"/>
        <v>-0.40281396560708704</v>
      </c>
      <c r="K26" s="19">
        <f t="shared" si="8"/>
        <v>-0.37041884816753923</v>
      </c>
      <c r="L26" s="19"/>
    </row>
    <row r="27" spans="1:26" ht="15.75" customHeight="1" x14ac:dyDescent="0.15">
      <c r="A27" s="2" t="s">
        <v>77</v>
      </c>
      <c r="B27" s="2">
        <v>16</v>
      </c>
      <c r="C27" s="2">
        <v>15</v>
      </c>
      <c r="D27" s="2">
        <v>14</v>
      </c>
      <c r="E27" s="2">
        <v>14</v>
      </c>
      <c r="F27" s="2">
        <v>13</v>
      </c>
      <c r="G27" s="2">
        <v>13</v>
      </c>
      <c r="H27" s="2">
        <v>12</v>
      </c>
      <c r="I27" s="2">
        <v>12</v>
      </c>
      <c r="J27" s="2">
        <v>12</v>
      </c>
      <c r="K27" s="2">
        <v>12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26" ht="15.75" customHeight="1" x14ac:dyDescent="0.15">
      <c r="A29" s="45" t="s">
        <v>78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1:26" ht="15.75" customHeight="1" x14ac:dyDescent="0.15">
      <c r="A30" s="11" t="s">
        <v>79</v>
      </c>
      <c r="B30" s="16"/>
      <c r="C30" s="16"/>
      <c r="D30" s="16"/>
      <c r="E30" s="16"/>
      <c r="F30" s="11">
        <v>3.5</v>
      </c>
      <c r="G30" s="11">
        <v>3.6</v>
      </c>
      <c r="H30" s="11">
        <v>3.3</v>
      </c>
      <c r="I30" s="11">
        <v>3.4</v>
      </c>
      <c r="J30" s="11">
        <v>3.4</v>
      </c>
      <c r="K30" s="11">
        <v>3.2</v>
      </c>
      <c r="L30" s="11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43" t="s">
        <v>63</v>
      </c>
      <c r="B31" s="19"/>
      <c r="C31" s="19"/>
      <c r="D31" s="19"/>
      <c r="E31" s="19"/>
      <c r="F31" s="37">
        <v>-0.05</v>
      </c>
      <c r="G31" s="19">
        <f t="shared" ref="G31:K31" si="9">G30/F30-1</f>
        <v>2.8571428571428692E-2</v>
      </c>
      <c r="H31" s="19">
        <f t="shared" si="9"/>
        <v>-8.333333333333337E-2</v>
      </c>
      <c r="I31" s="19">
        <f t="shared" si="9"/>
        <v>3.0303030303030276E-2</v>
      </c>
      <c r="J31" s="19">
        <f t="shared" si="9"/>
        <v>0</v>
      </c>
      <c r="K31" s="19">
        <f t="shared" si="9"/>
        <v>-5.8823529411764608E-2</v>
      </c>
      <c r="L31" s="19"/>
    </row>
    <row r="32" spans="1:26" ht="15.75" customHeight="1" x14ac:dyDescent="0.15">
      <c r="A32" s="11" t="s">
        <v>80</v>
      </c>
      <c r="B32" s="16"/>
      <c r="C32" s="16"/>
      <c r="D32" s="16"/>
      <c r="E32" s="16"/>
      <c r="F32" s="11">
        <v>1.8</v>
      </c>
      <c r="G32" s="11">
        <v>1.9</v>
      </c>
      <c r="H32" s="11">
        <v>2.1</v>
      </c>
      <c r="I32" s="11">
        <v>2.2000000000000002</v>
      </c>
      <c r="J32" s="11">
        <v>2.2999999999999998</v>
      </c>
      <c r="K32" s="11">
        <v>2.1</v>
      </c>
      <c r="L32" s="11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43" t="s">
        <v>63</v>
      </c>
      <c r="B33" s="19"/>
      <c r="C33" s="19"/>
      <c r="D33" s="19"/>
      <c r="E33" s="19"/>
      <c r="F33" s="37">
        <v>-0.1</v>
      </c>
      <c r="G33" s="19">
        <f t="shared" ref="G33:K33" si="10">G32/F32-1</f>
        <v>5.555555555555558E-2</v>
      </c>
      <c r="H33" s="19">
        <f t="shared" si="10"/>
        <v>0.10526315789473695</v>
      </c>
      <c r="I33" s="19">
        <f t="shared" si="10"/>
        <v>4.7619047619047672E-2</v>
      </c>
      <c r="J33" s="19">
        <f t="shared" si="10"/>
        <v>4.5454545454545192E-2</v>
      </c>
      <c r="K33" s="19">
        <f t="shared" si="10"/>
        <v>-8.6956521739130377E-2</v>
      </c>
      <c r="L33" s="19"/>
    </row>
    <row r="34" spans="1:26" ht="15.75" customHeight="1" x14ac:dyDescent="0.15">
      <c r="A34" s="43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1:26" ht="15.75" customHeight="1" x14ac:dyDescent="0.15">
      <c r="A35" s="45" t="s">
        <v>81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</row>
    <row r="36" spans="1:26" ht="15.75" customHeight="1" x14ac:dyDescent="0.15">
      <c r="A36" s="2" t="s">
        <v>82</v>
      </c>
      <c r="B36" s="2">
        <v>4407</v>
      </c>
      <c r="C36" s="2">
        <v>4034</v>
      </c>
      <c r="D36" s="2">
        <v>4099</v>
      </c>
      <c r="E36" s="2">
        <v>3531</v>
      </c>
      <c r="F36" s="2">
        <v>3559</v>
      </c>
      <c r="G36" s="2">
        <v>3301</v>
      </c>
      <c r="H36" s="2">
        <v>3776</v>
      </c>
      <c r="I36" s="2">
        <v>3987</v>
      </c>
      <c r="J36" s="2">
        <v>2674</v>
      </c>
      <c r="K36" s="2">
        <v>2081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43" t="s">
        <v>63</v>
      </c>
      <c r="B37" s="37">
        <v>0.52</v>
      </c>
      <c r="C37" s="19">
        <f t="shared" ref="C37:K37" si="11">C36/B36-1</f>
        <v>-8.463807578851823E-2</v>
      </c>
      <c r="D37" s="19">
        <f t="shared" si="11"/>
        <v>1.6113039167079846E-2</v>
      </c>
      <c r="E37" s="19">
        <f t="shared" si="11"/>
        <v>-0.13857038302024882</v>
      </c>
      <c r="F37" s="19">
        <f t="shared" si="11"/>
        <v>7.9297649391107949E-3</v>
      </c>
      <c r="G37" s="19">
        <f t="shared" si="11"/>
        <v>-7.2492273110424277E-2</v>
      </c>
      <c r="H37" s="19">
        <f t="shared" si="11"/>
        <v>0.14389578915480161</v>
      </c>
      <c r="I37" s="19">
        <f t="shared" si="11"/>
        <v>5.5879237288135597E-2</v>
      </c>
      <c r="J37" s="19">
        <f t="shared" si="11"/>
        <v>-0.32932029094557314</v>
      </c>
      <c r="K37" s="19">
        <f t="shared" si="11"/>
        <v>-0.22176514584891549</v>
      </c>
      <c r="L37" s="19"/>
    </row>
    <row r="38" spans="1:26" ht="15.75" customHeight="1" x14ac:dyDescent="0.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26" ht="15.75" customHeight="1" x14ac:dyDescent="0.15">
      <c r="A39" s="51" t="s">
        <v>83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26" ht="15.75" customHeight="1" x14ac:dyDescent="0.15">
      <c r="A40" s="2" t="s">
        <v>84</v>
      </c>
      <c r="B40" s="2">
        <v>15.7</v>
      </c>
      <c r="C40" s="2">
        <v>17.8</v>
      </c>
      <c r="D40" s="2">
        <v>14.8</v>
      </c>
      <c r="E40" s="2">
        <v>14</v>
      </c>
      <c r="F40" s="2">
        <v>12.9</v>
      </c>
      <c r="G40" s="2">
        <v>12.7</v>
      </c>
      <c r="H40" s="2">
        <v>12.5</v>
      </c>
      <c r="I40" s="2">
        <v>14.5</v>
      </c>
      <c r="J40" s="2"/>
      <c r="K40" s="2"/>
      <c r="L40" s="3">
        <v>18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43" t="s">
        <v>63</v>
      </c>
      <c r="B41" s="37">
        <v>0.67</v>
      </c>
      <c r="C41" s="19">
        <f t="shared" ref="C41:I41" si="12">C40/B40-1</f>
        <v>0.13375796178343968</v>
      </c>
      <c r="D41" s="19">
        <f t="shared" si="12"/>
        <v>-0.1685393258426966</v>
      </c>
      <c r="E41" s="19">
        <f t="shared" si="12"/>
        <v>-5.4054054054054057E-2</v>
      </c>
      <c r="F41" s="19">
        <f t="shared" si="12"/>
        <v>-7.8571428571428514E-2</v>
      </c>
      <c r="G41" s="19">
        <f t="shared" si="12"/>
        <v>-1.5503875968992276E-2</v>
      </c>
      <c r="H41" s="19">
        <f t="shared" si="12"/>
        <v>-1.5748031496062964E-2</v>
      </c>
      <c r="I41" s="19">
        <f t="shared" si="12"/>
        <v>0.15999999999999992</v>
      </c>
      <c r="J41" s="19"/>
      <c r="K41" s="19"/>
      <c r="L41" s="19"/>
    </row>
    <row r="42" spans="1:26" ht="15.75" customHeight="1" x14ac:dyDescent="0.15">
      <c r="A42" s="2" t="s">
        <v>85</v>
      </c>
      <c r="B42" s="2">
        <v>444</v>
      </c>
      <c r="C42" s="2">
        <v>471</v>
      </c>
      <c r="D42" s="2">
        <v>397</v>
      </c>
      <c r="E42" s="2">
        <v>423</v>
      </c>
      <c r="F42" s="2">
        <v>376</v>
      </c>
      <c r="G42" s="2">
        <v>287</v>
      </c>
      <c r="H42" s="2">
        <v>376</v>
      </c>
      <c r="I42" s="2">
        <v>530</v>
      </c>
      <c r="J42" s="39"/>
      <c r="K42" s="39"/>
      <c r="L42" s="3">
        <v>307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43" t="s">
        <v>63</v>
      </c>
      <c r="B43" s="37">
        <v>0.68</v>
      </c>
      <c r="C43" s="19">
        <f t="shared" ref="C43:I43" si="13">C42/B42-1</f>
        <v>6.0810810810810745E-2</v>
      </c>
      <c r="D43" s="19">
        <f t="shared" si="13"/>
        <v>-0.1571125265392781</v>
      </c>
      <c r="E43" s="19">
        <f t="shared" si="13"/>
        <v>6.5491183879093251E-2</v>
      </c>
      <c r="F43" s="19">
        <f t="shared" si="13"/>
        <v>-0.11111111111111116</v>
      </c>
      <c r="G43" s="19">
        <f t="shared" si="13"/>
        <v>-0.23670212765957444</v>
      </c>
      <c r="H43" s="19">
        <f t="shared" si="13"/>
        <v>0.31010452961672463</v>
      </c>
      <c r="I43" s="19">
        <f t="shared" si="13"/>
        <v>0.40957446808510634</v>
      </c>
      <c r="J43" s="19"/>
      <c r="K43" s="19"/>
      <c r="L43" s="19"/>
    </row>
    <row r="44" spans="1:26" ht="15.75" customHeight="1" x14ac:dyDescent="0.15">
      <c r="A44" s="2" t="s">
        <v>86</v>
      </c>
      <c r="B44" s="2">
        <v>46</v>
      </c>
      <c r="C44" s="2">
        <v>35</v>
      </c>
      <c r="D44" s="2">
        <v>24</v>
      </c>
      <c r="E44" s="2">
        <v>22</v>
      </c>
      <c r="F44" s="2">
        <v>27</v>
      </c>
      <c r="G44" s="2">
        <v>25</v>
      </c>
      <c r="H44" s="2">
        <v>32</v>
      </c>
      <c r="I44" s="2">
        <v>54</v>
      </c>
      <c r="J44" s="39"/>
      <c r="K44" s="39"/>
      <c r="L44" s="3">
        <v>29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43" t="s">
        <v>63</v>
      </c>
      <c r="B45" s="37">
        <v>0.64</v>
      </c>
      <c r="C45" s="19">
        <f t="shared" ref="C45:I45" si="14">C44/B44-1</f>
        <v>-0.23913043478260865</v>
      </c>
      <c r="D45" s="19">
        <f t="shared" si="14"/>
        <v>-0.31428571428571428</v>
      </c>
      <c r="E45" s="19">
        <f t="shared" si="14"/>
        <v>-8.333333333333337E-2</v>
      </c>
      <c r="F45" s="19">
        <f t="shared" si="14"/>
        <v>0.22727272727272729</v>
      </c>
      <c r="G45" s="19">
        <f t="shared" si="14"/>
        <v>-7.407407407407407E-2</v>
      </c>
      <c r="H45" s="19">
        <f t="shared" si="14"/>
        <v>0.28000000000000003</v>
      </c>
      <c r="I45" s="19">
        <f t="shared" si="14"/>
        <v>0.6875</v>
      </c>
      <c r="J45" s="19"/>
      <c r="K45" s="19"/>
      <c r="L45" s="19"/>
    </row>
    <row r="46" spans="1:26" ht="15.75" customHeight="1" x14ac:dyDescent="0.15">
      <c r="A46" s="2" t="s">
        <v>87</v>
      </c>
      <c r="B46" s="2">
        <v>31</v>
      </c>
      <c r="C46" s="2">
        <v>26</v>
      </c>
      <c r="D46" s="2">
        <v>23</v>
      </c>
      <c r="E46" s="2">
        <v>21</v>
      </c>
      <c r="F46" s="2">
        <v>21</v>
      </c>
      <c r="G46" s="2">
        <v>19</v>
      </c>
      <c r="H46" s="2">
        <v>26</v>
      </c>
      <c r="I46" s="2">
        <v>32</v>
      </c>
      <c r="J46" s="39"/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43" t="s">
        <v>63</v>
      </c>
      <c r="B47" s="37">
        <v>0.15</v>
      </c>
      <c r="C47" s="19">
        <f t="shared" ref="C47:I47" si="15">C46/B46-1</f>
        <v>-0.16129032258064513</v>
      </c>
      <c r="D47" s="19">
        <f t="shared" si="15"/>
        <v>-0.11538461538461542</v>
      </c>
      <c r="E47" s="19">
        <f t="shared" si="15"/>
        <v>-8.6956521739130488E-2</v>
      </c>
      <c r="F47" s="19">
        <f t="shared" si="15"/>
        <v>0</v>
      </c>
      <c r="G47" s="19">
        <f t="shared" si="15"/>
        <v>-9.5238095238095233E-2</v>
      </c>
      <c r="H47" s="19">
        <f t="shared" si="15"/>
        <v>0.36842105263157898</v>
      </c>
      <c r="I47" s="19">
        <f t="shared" si="15"/>
        <v>0.23076923076923084</v>
      </c>
      <c r="J47" s="19"/>
      <c r="K47" s="19"/>
      <c r="L47" s="19"/>
    </row>
    <row r="48" spans="1:26" ht="15.75" customHeight="1" x14ac:dyDescent="0.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6" ht="15.75" customHeight="1" x14ac:dyDescent="0.15">
      <c r="A49" s="51" t="s">
        <v>88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spans="1:26" ht="15.75" customHeight="1" x14ac:dyDescent="0.15">
      <c r="A50" s="2" t="s">
        <v>89</v>
      </c>
      <c r="B50" s="2">
        <v>311</v>
      </c>
      <c r="C50" s="2">
        <v>329</v>
      </c>
      <c r="D50" s="2">
        <v>329</v>
      </c>
      <c r="E50" s="2">
        <v>301</v>
      </c>
      <c r="F50" s="2">
        <v>293</v>
      </c>
      <c r="G50" s="2">
        <v>329</v>
      </c>
      <c r="H50" s="2">
        <v>308</v>
      </c>
      <c r="I50" s="2">
        <v>320</v>
      </c>
      <c r="J50" s="2">
        <v>423</v>
      </c>
      <c r="K50" s="2">
        <v>589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43" t="s">
        <v>63</v>
      </c>
      <c r="B51" s="37">
        <v>0.61</v>
      </c>
      <c r="C51" s="19">
        <f t="shared" ref="C51:K51" si="16">C50/B50-1</f>
        <v>5.7877813504823239E-2</v>
      </c>
      <c r="D51" s="19">
        <f t="shared" si="16"/>
        <v>0</v>
      </c>
      <c r="E51" s="19">
        <f t="shared" si="16"/>
        <v>-8.5106382978723416E-2</v>
      </c>
      <c r="F51" s="19">
        <f t="shared" si="16"/>
        <v>-2.6578073089700949E-2</v>
      </c>
      <c r="G51" s="19">
        <f t="shared" si="16"/>
        <v>0.12286689419795227</v>
      </c>
      <c r="H51" s="19">
        <f t="shared" si="16"/>
        <v>-6.3829787234042534E-2</v>
      </c>
      <c r="I51" s="19">
        <f t="shared" si="16"/>
        <v>3.8961038961038863E-2</v>
      </c>
      <c r="J51" s="19">
        <f t="shared" si="16"/>
        <v>0.32187499999999991</v>
      </c>
      <c r="K51" s="19">
        <f t="shared" si="16"/>
        <v>0.39243498817966893</v>
      </c>
      <c r="L51" s="19"/>
    </row>
    <row r="52" spans="1:26" ht="13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26" ht="13" x14ac:dyDescent="0.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26" ht="13" x14ac:dyDescent="0.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26" ht="13" x14ac:dyDescent="0.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1:26" ht="13" x14ac:dyDescent="0.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</row>
    <row r="57" spans="1:26" ht="13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</row>
    <row r="58" spans="1:26" ht="13" x14ac:dyDescent="0.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</row>
    <row r="59" spans="1:26" ht="13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1:26" ht="13" x14ac:dyDescent="0.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26" ht="13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26" ht="13" x14ac:dyDescent="0.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26" ht="13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26" ht="13" x14ac:dyDescent="0.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ht="13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</row>
    <row r="66" spans="1:11" ht="13" x14ac:dyDescent="0.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</row>
    <row r="67" spans="1:11" ht="13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spans="1:11" ht="13" x14ac:dyDescent="0.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 spans="1:11" ht="13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 spans="1:11" ht="13" x14ac:dyDescent="0.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spans="1:11" ht="13" x14ac:dyDescent="0.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1:11" ht="13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3" x14ac:dyDescent="0.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1:11" ht="13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5" spans="1:11" ht="13" x14ac:dyDescent="0.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</row>
    <row r="76" spans="1:11" ht="13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 spans="1:11" ht="13" x14ac:dyDescent="0.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</row>
    <row r="78" spans="1:11" ht="13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</row>
    <row r="79" spans="1:11" ht="13" x14ac:dyDescent="0.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</row>
    <row r="80" spans="1:11" ht="13" x14ac:dyDescent="0.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</row>
    <row r="81" spans="1:11" ht="13" x14ac:dyDescent="0.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</row>
    <row r="82" spans="1:11" ht="13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</row>
    <row r="83" spans="1:11" ht="13" x14ac:dyDescent="0.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</row>
    <row r="84" spans="1:11" ht="13" x14ac:dyDescent="0.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</row>
    <row r="85" spans="1:11" ht="13" x14ac:dyDescent="0.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</row>
    <row r="86" spans="1:11" ht="13" x14ac:dyDescent="0.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</row>
    <row r="87" spans="1:11" ht="13" x14ac:dyDescent="0.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</row>
    <row r="88" spans="1:11" ht="13" x14ac:dyDescent="0.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</row>
    <row r="89" spans="1:11" ht="13" x14ac:dyDescent="0.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</row>
    <row r="90" spans="1:11" ht="13" x14ac:dyDescent="0.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</row>
    <row r="91" spans="1:11" ht="13" x14ac:dyDescent="0.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</row>
    <row r="92" spans="1:11" ht="13" x14ac:dyDescent="0.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</row>
    <row r="93" spans="1:11" ht="13" x14ac:dyDescent="0.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</row>
    <row r="94" spans="1:11" ht="13" x14ac:dyDescent="0.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</row>
    <row r="95" spans="1:11" ht="13" x14ac:dyDescent="0.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</row>
    <row r="96" spans="1:11" ht="13" x14ac:dyDescent="0.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</row>
    <row r="97" spans="1:11" ht="13" x14ac:dyDescent="0.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</row>
    <row r="98" spans="1:11" ht="13" x14ac:dyDescent="0.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</row>
    <row r="99" spans="1:11" ht="13" x14ac:dyDescent="0.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</row>
    <row r="100" spans="1:11" ht="13" x14ac:dyDescent="0.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</row>
    <row r="101" spans="1:11" ht="13" x14ac:dyDescent="0.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</row>
    <row r="102" spans="1:11" ht="13" x14ac:dyDescent="0.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</row>
    <row r="103" spans="1:11" ht="13" x14ac:dyDescent="0.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</row>
    <row r="104" spans="1:11" ht="13" x14ac:dyDescent="0.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</row>
    <row r="105" spans="1:11" ht="13" x14ac:dyDescent="0.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</row>
    <row r="106" spans="1:11" ht="13" x14ac:dyDescent="0.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</row>
    <row r="107" spans="1:11" ht="13" x14ac:dyDescent="0.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</row>
    <row r="108" spans="1:11" ht="13" x14ac:dyDescent="0.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</row>
    <row r="109" spans="1:11" ht="13" x14ac:dyDescent="0.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</row>
    <row r="110" spans="1:11" ht="13" x14ac:dyDescent="0.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</row>
    <row r="111" spans="1:11" ht="13" x14ac:dyDescent="0.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</row>
    <row r="112" spans="1:11" ht="13" x14ac:dyDescent="0.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</row>
    <row r="113" spans="1:11" ht="13" x14ac:dyDescent="0.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</row>
    <row r="114" spans="1:11" ht="13" x14ac:dyDescent="0.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</row>
    <row r="115" spans="1:11" ht="13" x14ac:dyDescent="0.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</row>
    <row r="116" spans="1:11" ht="13" x14ac:dyDescent="0.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</row>
    <row r="117" spans="1:11" ht="13" x14ac:dyDescent="0.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</row>
    <row r="118" spans="1:11" ht="13" x14ac:dyDescent="0.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</row>
    <row r="119" spans="1:11" ht="13" x14ac:dyDescent="0.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</row>
    <row r="120" spans="1:11" ht="13" x14ac:dyDescent="0.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</row>
    <row r="121" spans="1:11" ht="13" x14ac:dyDescent="0.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</row>
    <row r="122" spans="1:11" ht="13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</row>
    <row r="123" spans="1:11" ht="13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</row>
    <row r="124" spans="1:11" ht="13" x14ac:dyDescent="0.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</row>
    <row r="125" spans="1:11" ht="13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</row>
    <row r="126" spans="1:11" ht="13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</row>
    <row r="127" spans="1:11" ht="13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</row>
    <row r="128" spans="1:11" ht="13" x14ac:dyDescent="0.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</row>
    <row r="129" spans="1:11" ht="13" x14ac:dyDescent="0.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</row>
    <row r="130" spans="1:11" ht="13" x14ac:dyDescent="0.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</row>
    <row r="131" spans="1:11" ht="13" x14ac:dyDescent="0.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</row>
    <row r="132" spans="1:11" ht="13" x14ac:dyDescent="0.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</row>
    <row r="133" spans="1:11" ht="13" x14ac:dyDescent="0.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</row>
    <row r="134" spans="1:11" ht="13" x14ac:dyDescent="0.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</row>
    <row r="135" spans="1:11" ht="13" x14ac:dyDescent="0.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</row>
    <row r="136" spans="1:11" ht="13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</row>
    <row r="137" spans="1:11" ht="13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</row>
    <row r="138" spans="1:11" ht="13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</row>
    <row r="139" spans="1:11" ht="13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</row>
    <row r="140" spans="1:11" ht="13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</row>
    <row r="141" spans="1:11" ht="13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</row>
    <row r="142" spans="1:11" ht="13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</row>
    <row r="143" spans="1:11" ht="13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</row>
    <row r="144" spans="1:11" ht="13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</row>
    <row r="145" spans="1:11" ht="13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</row>
    <row r="146" spans="1:11" ht="13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</row>
    <row r="147" spans="1:11" ht="13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</row>
    <row r="148" spans="1:11" ht="13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</row>
    <row r="149" spans="1:11" ht="13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</row>
    <row r="150" spans="1:11" ht="13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</row>
    <row r="151" spans="1:11" ht="13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1:11" ht="13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</row>
    <row r="153" spans="1:11" ht="13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</row>
    <row r="154" spans="1:11" ht="13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</row>
    <row r="155" spans="1:11" ht="13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</row>
    <row r="156" spans="1:11" ht="13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</row>
    <row r="157" spans="1:11" ht="13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</row>
    <row r="158" spans="1:11" ht="13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</row>
    <row r="159" spans="1:11" ht="13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</row>
    <row r="160" spans="1:11" ht="13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</row>
    <row r="161" spans="1:11" ht="13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</row>
    <row r="162" spans="1:11" ht="13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</row>
    <row r="163" spans="1:11" ht="13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</row>
    <row r="164" spans="1:11" ht="13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</row>
    <row r="165" spans="1:11" ht="13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</row>
    <row r="166" spans="1:11" ht="13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</row>
    <row r="167" spans="1:11" ht="13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</row>
    <row r="168" spans="1:11" ht="13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</row>
    <row r="169" spans="1:11" ht="13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</row>
    <row r="170" spans="1:11" ht="13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</row>
    <row r="171" spans="1:11" ht="13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</row>
    <row r="172" spans="1:11" ht="13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</row>
    <row r="173" spans="1:11" ht="13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</row>
    <row r="174" spans="1:11" ht="13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</row>
    <row r="175" spans="1:11" ht="13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 spans="1:11" ht="13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1:11" ht="13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 spans="1:11" ht="13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 spans="1:11" ht="13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 spans="1:11" ht="13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 spans="1:11" ht="13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 spans="1:11" ht="13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 spans="1:11" ht="13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 spans="1:11" ht="13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pans="1:11" ht="13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 spans="1:11" ht="13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 spans="1:11" ht="13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 spans="1:11" ht="13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 spans="1:11" ht="13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 spans="1:11" ht="13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 spans="1:11" ht="13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1" ht="13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 spans="1:11" ht="13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 spans="1:11" ht="13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 spans="1:11" ht="13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 spans="1:11" ht="13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 spans="1:11" ht="13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pans="1:11" ht="13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 spans="1:11" ht="13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 spans="1:11" ht="13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  <row r="201" spans="1:11" ht="13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</row>
    <row r="202" spans="1:11" ht="13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</row>
    <row r="203" spans="1:11" ht="13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 spans="1:11" ht="13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</row>
    <row r="205" spans="1:11" ht="13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</row>
    <row r="206" spans="1:11" ht="13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</row>
    <row r="207" spans="1:11" ht="13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 spans="1:11" ht="13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 spans="1:11" ht="13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 spans="1:11" ht="13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 spans="1:11" ht="13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 spans="1:11" ht="13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 ht="13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 spans="1:11" ht="13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 spans="1:11" ht="13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 spans="1:11" ht="13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 spans="1:11" ht="13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 spans="1:11" ht="13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 spans="1:11" ht="13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 spans="1:11" ht="13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  <row r="221" spans="1:11" ht="13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</row>
    <row r="222" spans="1:11" ht="13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</row>
    <row r="223" spans="1:11" ht="13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</row>
    <row r="224" spans="1:11" ht="13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</row>
    <row r="225" spans="1:11" ht="13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</row>
    <row r="226" spans="1:11" ht="13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 spans="1:11" ht="13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</row>
    <row r="228" spans="1:11" ht="13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</row>
    <row r="229" spans="1:11" ht="13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</row>
    <row r="230" spans="1:11" ht="13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</row>
    <row r="231" spans="1:11" ht="13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</row>
    <row r="232" spans="1:11" ht="13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</row>
    <row r="233" spans="1:11" ht="13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</row>
    <row r="234" spans="1:11" ht="13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</row>
    <row r="235" spans="1:11" ht="13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</row>
    <row r="236" spans="1:11" ht="13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</row>
    <row r="237" spans="1:11" ht="13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</row>
    <row r="238" spans="1:11" ht="13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</row>
    <row r="239" spans="1:11" ht="13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</row>
    <row r="240" spans="1:11" ht="13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</row>
    <row r="241" spans="1:11" ht="13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</row>
    <row r="242" spans="1:11" ht="13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</row>
    <row r="243" spans="1:11" ht="13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</row>
    <row r="244" spans="1:11" ht="13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</row>
    <row r="245" spans="1:11" ht="13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</row>
    <row r="246" spans="1:11" ht="13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</row>
    <row r="247" spans="1:11" ht="13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 ht="13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 ht="13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 ht="13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 ht="13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 ht="13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 ht="13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3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3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3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3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3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3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3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3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3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3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3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3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3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3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3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3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3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3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3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3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3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3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3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 ht="13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 ht="13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3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3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3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3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3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3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 ht="13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 ht="13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 ht="13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</row>
    <row r="288" spans="1:11" ht="13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</row>
    <row r="289" spans="1:11" ht="13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</row>
    <row r="290" spans="1:11" ht="13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</row>
    <row r="291" spans="1:11" ht="13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</row>
    <row r="292" spans="1:11" ht="13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</row>
    <row r="293" spans="1:11" ht="13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</row>
    <row r="294" spans="1:11" ht="13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</row>
    <row r="295" spans="1:11" ht="13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</row>
    <row r="296" spans="1:11" ht="13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</row>
    <row r="297" spans="1:11" ht="13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</row>
    <row r="298" spans="1:11" ht="13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</row>
    <row r="299" spans="1:11" ht="13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</row>
    <row r="300" spans="1:11" ht="13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</row>
    <row r="301" spans="1:11" ht="13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</row>
    <row r="302" spans="1:11" ht="13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</row>
    <row r="303" spans="1:11" ht="13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</row>
    <row r="304" spans="1:11" ht="13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</row>
    <row r="305" spans="1:11" ht="13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</row>
    <row r="306" spans="1:11" ht="13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</row>
    <row r="307" spans="1:11" ht="13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</row>
    <row r="308" spans="1:11" ht="13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</row>
    <row r="309" spans="1:11" ht="13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</row>
    <row r="310" spans="1:11" ht="13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</row>
    <row r="311" spans="1:11" ht="13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</row>
    <row r="312" spans="1:11" ht="13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</row>
    <row r="313" spans="1:11" ht="13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</row>
    <row r="314" spans="1:11" ht="13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</row>
    <row r="315" spans="1:11" ht="13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</row>
    <row r="316" spans="1:11" ht="13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</row>
    <row r="317" spans="1:11" ht="13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</row>
    <row r="318" spans="1:11" ht="13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</row>
    <row r="319" spans="1:11" ht="13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</row>
    <row r="320" spans="1:11" ht="13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</row>
    <row r="321" spans="1:11" ht="13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</row>
    <row r="322" spans="1:11" ht="13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</row>
    <row r="323" spans="1:11" ht="13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</row>
    <row r="324" spans="1:11" ht="13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</row>
    <row r="325" spans="1:11" ht="13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</row>
    <row r="326" spans="1:11" ht="13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</row>
    <row r="327" spans="1:11" ht="13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</row>
    <row r="328" spans="1:11" ht="13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</row>
    <row r="329" spans="1:11" ht="13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</row>
    <row r="330" spans="1:11" ht="13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</row>
    <row r="331" spans="1:11" ht="13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</row>
    <row r="332" spans="1:11" ht="13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</row>
    <row r="333" spans="1:11" ht="13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</row>
    <row r="334" spans="1:11" ht="13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</row>
    <row r="335" spans="1:11" ht="13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</row>
    <row r="336" spans="1:11" ht="13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</row>
    <row r="337" spans="1:11" ht="13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</row>
    <row r="338" spans="1:11" ht="13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</row>
    <row r="339" spans="1:11" ht="13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</row>
    <row r="340" spans="1:11" ht="13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</row>
    <row r="341" spans="1:11" ht="13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</row>
    <row r="342" spans="1:11" ht="13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</row>
    <row r="343" spans="1:11" ht="13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</row>
    <row r="344" spans="1:11" ht="13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</row>
    <row r="345" spans="1:11" ht="13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</row>
    <row r="346" spans="1:11" ht="13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</row>
    <row r="347" spans="1:11" ht="13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</row>
    <row r="348" spans="1:11" ht="13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</row>
    <row r="349" spans="1:11" ht="13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</row>
    <row r="350" spans="1:11" ht="13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</row>
    <row r="351" spans="1:11" ht="13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</row>
    <row r="352" spans="1:11" ht="13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 spans="1:11" ht="13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</row>
    <row r="354" spans="1:11" ht="13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</row>
    <row r="355" spans="1:11" ht="13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</row>
    <row r="356" spans="1:11" ht="13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</row>
    <row r="357" spans="1:11" ht="13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</row>
    <row r="358" spans="1:11" ht="13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</row>
    <row r="359" spans="1:11" ht="13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</row>
    <row r="360" spans="1:11" ht="13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</row>
    <row r="361" spans="1:11" ht="13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</row>
    <row r="362" spans="1:11" ht="13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</row>
    <row r="363" spans="1:11" ht="13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</row>
    <row r="364" spans="1:11" ht="13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</row>
    <row r="365" spans="1:11" ht="13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</row>
    <row r="366" spans="1:11" ht="13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</row>
    <row r="367" spans="1:11" ht="13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</row>
    <row r="368" spans="1:11" ht="13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</row>
    <row r="369" spans="1:11" ht="13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</row>
    <row r="370" spans="1:11" ht="13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</row>
    <row r="371" spans="1:11" ht="13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</row>
    <row r="372" spans="1:11" ht="13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</row>
    <row r="373" spans="1:11" ht="13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</row>
    <row r="374" spans="1:11" ht="13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</row>
    <row r="375" spans="1:11" ht="13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</row>
    <row r="376" spans="1:11" ht="13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</row>
    <row r="377" spans="1:11" ht="13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</row>
    <row r="378" spans="1:11" ht="13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</row>
    <row r="379" spans="1:11" ht="13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</row>
    <row r="380" spans="1:11" ht="13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</row>
    <row r="381" spans="1:11" ht="13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</row>
    <row r="382" spans="1:11" ht="13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</row>
    <row r="383" spans="1:11" ht="13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</row>
    <row r="384" spans="1:11" ht="13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</row>
    <row r="385" spans="1:11" ht="13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</row>
    <row r="386" spans="1:11" ht="13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</row>
    <row r="387" spans="1:11" ht="13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</row>
    <row r="388" spans="1:11" ht="13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</row>
    <row r="389" spans="1:11" ht="13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</row>
    <row r="390" spans="1:11" ht="13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</row>
    <row r="391" spans="1:11" ht="13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</row>
    <row r="392" spans="1:11" ht="13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</row>
    <row r="393" spans="1:11" ht="13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</row>
    <row r="394" spans="1:11" ht="13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</row>
    <row r="395" spans="1:11" ht="13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</row>
    <row r="396" spans="1:11" ht="13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</row>
    <row r="397" spans="1:11" ht="13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</row>
    <row r="398" spans="1:11" ht="13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</row>
    <row r="399" spans="1:11" ht="13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</row>
    <row r="400" spans="1:11" ht="13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</row>
    <row r="401" spans="1:11" ht="13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</row>
    <row r="402" spans="1:11" ht="13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</row>
    <row r="403" spans="1:11" ht="13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</row>
    <row r="404" spans="1:11" ht="13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</row>
    <row r="405" spans="1:11" ht="13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</row>
    <row r="406" spans="1:11" ht="13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</row>
    <row r="407" spans="1:11" ht="13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</row>
    <row r="408" spans="1:11" ht="13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</row>
    <row r="409" spans="1:11" ht="13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</row>
    <row r="410" spans="1:11" ht="13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</row>
    <row r="411" spans="1:11" ht="13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</row>
    <row r="412" spans="1:11" ht="13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</row>
    <row r="413" spans="1:11" ht="13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</row>
    <row r="414" spans="1:11" ht="13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</row>
    <row r="415" spans="1:11" ht="13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</row>
    <row r="416" spans="1:11" ht="13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</row>
    <row r="417" spans="1:11" ht="13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</row>
    <row r="418" spans="1:11" ht="13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</row>
    <row r="419" spans="1:11" ht="13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</row>
    <row r="420" spans="1:11" ht="13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</row>
    <row r="421" spans="1:11" ht="13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</row>
    <row r="422" spans="1:11" ht="13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 spans="1:11" ht="13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</row>
    <row r="424" spans="1:11" ht="13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</row>
    <row r="425" spans="1:11" ht="13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</row>
    <row r="426" spans="1:11" ht="13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</row>
    <row r="427" spans="1:11" ht="13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</row>
    <row r="428" spans="1:11" ht="13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</row>
    <row r="429" spans="1:11" ht="13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</row>
    <row r="430" spans="1:11" ht="13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</row>
    <row r="431" spans="1:11" ht="13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</row>
    <row r="432" spans="1:11" ht="13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</row>
    <row r="433" spans="1:11" ht="13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</row>
    <row r="434" spans="1:11" ht="13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</row>
    <row r="435" spans="1:11" ht="13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</row>
    <row r="436" spans="1:11" ht="13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</row>
    <row r="437" spans="1:11" ht="13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</row>
    <row r="438" spans="1:11" ht="13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</row>
    <row r="439" spans="1:11" ht="13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</row>
    <row r="440" spans="1:11" ht="13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</row>
    <row r="441" spans="1:11" ht="13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</row>
    <row r="442" spans="1:11" ht="13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</row>
    <row r="443" spans="1:11" ht="13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</row>
    <row r="444" spans="1:11" ht="13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</row>
    <row r="445" spans="1:11" ht="13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</row>
    <row r="446" spans="1:11" ht="13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</row>
    <row r="447" spans="1:11" ht="13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</row>
    <row r="448" spans="1:11" ht="13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</row>
    <row r="449" spans="1:11" ht="13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</row>
    <row r="450" spans="1:11" ht="13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</row>
    <row r="451" spans="1:11" ht="13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</row>
    <row r="452" spans="1:11" ht="13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</row>
    <row r="453" spans="1:11" ht="13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</row>
    <row r="454" spans="1:11" ht="13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</row>
    <row r="455" spans="1:11" ht="13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</row>
    <row r="456" spans="1:11" ht="13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</row>
    <row r="457" spans="1:11" ht="13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</row>
    <row r="458" spans="1:11" ht="13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</row>
    <row r="459" spans="1:11" ht="13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</row>
    <row r="460" spans="1:11" ht="13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</row>
    <row r="461" spans="1:11" ht="13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</row>
    <row r="462" spans="1:11" ht="13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</row>
    <row r="463" spans="1:11" ht="13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</row>
    <row r="464" spans="1:11" ht="13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</row>
    <row r="465" spans="1:11" ht="13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</row>
    <row r="466" spans="1:11" ht="13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</row>
    <row r="467" spans="1:11" ht="13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</row>
    <row r="468" spans="1:11" ht="13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</row>
    <row r="469" spans="1:11" ht="13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</row>
    <row r="470" spans="1:11" ht="13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</row>
    <row r="471" spans="1:11" ht="13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</row>
    <row r="472" spans="1:11" ht="13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</row>
    <row r="473" spans="1:11" ht="13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</row>
    <row r="474" spans="1:11" ht="13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</row>
    <row r="475" spans="1:11" ht="13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</row>
    <row r="476" spans="1:11" ht="13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</row>
    <row r="477" spans="1:11" ht="13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</row>
    <row r="478" spans="1:11" ht="13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</row>
    <row r="479" spans="1:11" ht="13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</row>
    <row r="480" spans="1:11" ht="13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</row>
    <row r="481" spans="1:11" ht="13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</row>
    <row r="482" spans="1:11" ht="13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</row>
    <row r="483" spans="1:11" ht="13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</row>
    <row r="484" spans="1:11" ht="13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</row>
    <row r="485" spans="1:11" ht="13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</row>
    <row r="486" spans="1:11" ht="13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</row>
    <row r="487" spans="1:11" ht="13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</row>
    <row r="488" spans="1:11" ht="13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</row>
    <row r="489" spans="1:11" ht="13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</row>
    <row r="490" spans="1:11" ht="13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</row>
    <row r="491" spans="1:11" ht="13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 spans="1:11" ht="13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 spans="1:11" ht="13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</row>
    <row r="494" spans="1:11" ht="13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</row>
    <row r="495" spans="1:11" ht="13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</row>
    <row r="496" spans="1:11" ht="13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</row>
    <row r="497" spans="1:11" ht="13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</row>
    <row r="498" spans="1:11" ht="13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</row>
    <row r="499" spans="1:11" ht="13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</row>
    <row r="500" spans="1:11" ht="13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</row>
    <row r="501" spans="1:11" ht="13" x14ac:dyDescent="0.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</row>
    <row r="502" spans="1:11" ht="13" x14ac:dyDescent="0.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</row>
    <row r="503" spans="1:11" ht="13" x14ac:dyDescent="0.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</row>
    <row r="504" spans="1:11" ht="13" x14ac:dyDescent="0.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</row>
    <row r="505" spans="1:11" ht="13" x14ac:dyDescent="0.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</row>
    <row r="506" spans="1:11" ht="13" x14ac:dyDescent="0.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</row>
    <row r="507" spans="1:11" ht="13" x14ac:dyDescent="0.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</row>
    <row r="508" spans="1:11" ht="13" x14ac:dyDescent="0.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</row>
    <row r="509" spans="1:11" ht="13" x14ac:dyDescent="0.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</row>
    <row r="510" spans="1:11" ht="13" x14ac:dyDescent="0.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</row>
    <row r="511" spans="1:11" ht="13" x14ac:dyDescent="0.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</row>
    <row r="512" spans="1:11" ht="13" x14ac:dyDescent="0.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</row>
    <row r="513" spans="1:11" ht="13" x14ac:dyDescent="0.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</row>
    <row r="514" spans="1:11" ht="13" x14ac:dyDescent="0.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</row>
    <row r="515" spans="1:11" ht="13" x14ac:dyDescent="0.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</row>
    <row r="516" spans="1:11" ht="13" x14ac:dyDescent="0.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</row>
    <row r="517" spans="1:11" ht="13" x14ac:dyDescent="0.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</row>
    <row r="518" spans="1:11" ht="13" x14ac:dyDescent="0.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</row>
    <row r="519" spans="1:11" ht="13" x14ac:dyDescent="0.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</row>
    <row r="520" spans="1:11" ht="13" x14ac:dyDescent="0.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</row>
    <row r="521" spans="1:11" ht="13" x14ac:dyDescent="0.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</row>
    <row r="522" spans="1:11" ht="13" x14ac:dyDescent="0.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</row>
    <row r="523" spans="1:11" ht="13" x14ac:dyDescent="0.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</row>
    <row r="524" spans="1:11" ht="13" x14ac:dyDescent="0.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</row>
    <row r="525" spans="1:11" ht="13" x14ac:dyDescent="0.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</row>
    <row r="526" spans="1:11" ht="13" x14ac:dyDescent="0.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</row>
    <row r="527" spans="1:11" ht="13" x14ac:dyDescent="0.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</row>
    <row r="528" spans="1:11" ht="13" x14ac:dyDescent="0.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</row>
    <row r="529" spans="1:11" ht="13" x14ac:dyDescent="0.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</row>
    <row r="530" spans="1:11" ht="13" x14ac:dyDescent="0.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</row>
    <row r="531" spans="1:11" ht="13" x14ac:dyDescent="0.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</row>
    <row r="532" spans="1:11" ht="13" x14ac:dyDescent="0.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</row>
    <row r="533" spans="1:11" ht="13" x14ac:dyDescent="0.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</row>
    <row r="534" spans="1:11" ht="13" x14ac:dyDescent="0.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</row>
    <row r="535" spans="1:11" ht="13" x14ac:dyDescent="0.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</row>
    <row r="536" spans="1:11" ht="13" x14ac:dyDescent="0.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</row>
    <row r="537" spans="1:11" ht="13" x14ac:dyDescent="0.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</row>
    <row r="538" spans="1:11" ht="13" x14ac:dyDescent="0.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</row>
    <row r="539" spans="1:11" ht="13" x14ac:dyDescent="0.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</row>
    <row r="540" spans="1:11" ht="13" x14ac:dyDescent="0.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</row>
    <row r="541" spans="1:11" ht="13" x14ac:dyDescent="0.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</row>
    <row r="542" spans="1:11" ht="13" x14ac:dyDescent="0.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</row>
    <row r="543" spans="1:11" ht="13" x14ac:dyDescent="0.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</row>
    <row r="544" spans="1:11" ht="13" x14ac:dyDescent="0.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</row>
    <row r="545" spans="1:11" ht="13" x14ac:dyDescent="0.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</row>
    <row r="546" spans="1:11" ht="13" x14ac:dyDescent="0.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</row>
    <row r="547" spans="1:11" ht="13" x14ac:dyDescent="0.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</row>
    <row r="548" spans="1:11" ht="13" x14ac:dyDescent="0.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</row>
    <row r="549" spans="1:11" ht="13" x14ac:dyDescent="0.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</row>
    <row r="550" spans="1:11" ht="13" x14ac:dyDescent="0.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</row>
    <row r="551" spans="1:11" ht="13" x14ac:dyDescent="0.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</row>
    <row r="552" spans="1:11" ht="13" x14ac:dyDescent="0.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</row>
    <row r="553" spans="1:11" ht="13" x14ac:dyDescent="0.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</row>
    <row r="554" spans="1:11" ht="13" x14ac:dyDescent="0.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</row>
    <row r="555" spans="1:11" ht="13" x14ac:dyDescent="0.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</row>
    <row r="556" spans="1:11" ht="13" x14ac:dyDescent="0.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</row>
    <row r="557" spans="1:11" ht="13" x14ac:dyDescent="0.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</row>
    <row r="558" spans="1:11" ht="13" x14ac:dyDescent="0.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</row>
    <row r="559" spans="1:11" ht="13" x14ac:dyDescent="0.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</row>
    <row r="560" spans="1:11" ht="13" x14ac:dyDescent="0.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</row>
    <row r="561" spans="1:11" ht="13" x14ac:dyDescent="0.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</row>
    <row r="562" spans="1:11" ht="13" x14ac:dyDescent="0.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 spans="1:11" ht="13" x14ac:dyDescent="0.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</row>
    <row r="564" spans="1:11" ht="13" x14ac:dyDescent="0.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</row>
    <row r="565" spans="1:11" ht="13" x14ac:dyDescent="0.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</row>
    <row r="566" spans="1:11" ht="13" x14ac:dyDescent="0.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</row>
    <row r="567" spans="1:11" ht="13" x14ac:dyDescent="0.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</row>
    <row r="568" spans="1:11" ht="13" x14ac:dyDescent="0.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</row>
    <row r="569" spans="1:11" ht="13" x14ac:dyDescent="0.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</row>
    <row r="570" spans="1:11" ht="13" x14ac:dyDescent="0.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</row>
    <row r="571" spans="1:11" ht="13" x14ac:dyDescent="0.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</row>
    <row r="572" spans="1:11" ht="13" x14ac:dyDescent="0.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</row>
    <row r="573" spans="1:11" ht="13" x14ac:dyDescent="0.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</row>
    <row r="574" spans="1:11" ht="13" x14ac:dyDescent="0.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</row>
    <row r="575" spans="1:11" ht="13" x14ac:dyDescent="0.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</row>
    <row r="576" spans="1:11" ht="13" x14ac:dyDescent="0.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</row>
    <row r="577" spans="1:11" ht="13" x14ac:dyDescent="0.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</row>
    <row r="578" spans="1:11" ht="13" x14ac:dyDescent="0.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</row>
    <row r="579" spans="1:11" ht="13" x14ac:dyDescent="0.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</row>
    <row r="580" spans="1:11" ht="13" x14ac:dyDescent="0.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</row>
    <row r="581" spans="1:11" ht="13" x14ac:dyDescent="0.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</row>
    <row r="582" spans="1:11" ht="13" x14ac:dyDescent="0.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</row>
    <row r="583" spans="1:11" ht="13" x14ac:dyDescent="0.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</row>
    <row r="584" spans="1:11" ht="13" x14ac:dyDescent="0.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</row>
    <row r="585" spans="1:11" ht="13" x14ac:dyDescent="0.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</row>
    <row r="586" spans="1:11" ht="13" x14ac:dyDescent="0.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</row>
    <row r="587" spans="1:11" ht="13" x14ac:dyDescent="0.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</row>
    <row r="588" spans="1:11" ht="13" x14ac:dyDescent="0.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</row>
    <row r="589" spans="1:11" ht="13" x14ac:dyDescent="0.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</row>
    <row r="590" spans="1:11" ht="13" x14ac:dyDescent="0.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</row>
    <row r="591" spans="1:11" ht="13" x14ac:dyDescent="0.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</row>
    <row r="592" spans="1:11" ht="13" x14ac:dyDescent="0.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</row>
    <row r="593" spans="1:11" ht="13" x14ac:dyDescent="0.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</row>
    <row r="594" spans="1:11" ht="13" x14ac:dyDescent="0.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</row>
    <row r="595" spans="1:11" ht="13" x14ac:dyDescent="0.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</row>
    <row r="596" spans="1:11" ht="13" x14ac:dyDescent="0.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</row>
    <row r="597" spans="1:11" ht="13" x14ac:dyDescent="0.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</row>
    <row r="598" spans="1:11" ht="13" x14ac:dyDescent="0.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</row>
    <row r="599" spans="1:11" ht="13" x14ac:dyDescent="0.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</row>
    <row r="600" spans="1:11" ht="13" x14ac:dyDescent="0.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</row>
    <row r="601" spans="1:11" ht="13" x14ac:dyDescent="0.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</row>
    <row r="602" spans="1:11" ht="13" x14ac:dyDescent="0.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</row>
    <row r="603" spans="1:11" ht="13" x14ac:dyDescent="0.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</row>
    <row r="604" spans="1:11" ht="13" x14ac:dyDescent="0.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</row>
    <row r="605" spans="1:11" ht="13" x14ac:dyDescent="0.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</row>
    <row r="606" spans="1:11" ht="13" x14ac:dyDescent="0.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</row>
    <row r="607" spans="1:11" ht="13" x14ac:dyDescent="0.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</row>
    <row r="608" spans="1:11" ht="13" x14ac:dyDescent="0.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</row>
    <row r="609" spans="1:11" ht="13" x14ac:dyDescent="0.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</row>
    <row r="610" spans="1:11" ht="13" x14ac:dyDescent="0.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</row>
    <row r="611" spans="1:11" ht="13" x14ac:dyDescent="0.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</row>
    <row r="612" spans="1:11" ht="13" x14ac:dyDescent="0.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</row>
    <row r="613" spans="1:11" ht="13" x14ac:dyDescent="0.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</row>
    <row r="614" spans="1:11" ht="13" x14ac:dyDescent="0.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</row>
    <row r="615" spans="1:11" ht="13" x14ac:dyDescent="0.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</row>
    <row r="616" spans="1:11" ht="13" x14ac:dyDescent="0.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</row>
    <row r="617" spans="1:11" ht="13" x14ac:dyDescent="0.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</row>
    <row r="618" spans="1:11" ht="13" x14ac:dyDescent="0.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</row>
    <row r="619" spans="1:11" ht="13" x14ac:dyDescent="0.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</row>
    <row r="620" spans="1:11" ht="13" x14ac:dyDescent="0.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</row>
    <row r="621" spans="1:11" ht="13" x14ac:dyDescent="0.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</row>
    <row r="622" spans="1:11" ht="13" x14ac:dyDescent="0.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</row>
    <row r="623" spans="1:11" ht="13" x14ac:dyDescent="0.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</row>
    <row r="624" spans="1:11" ht="13" x14ac:dyDescent="0.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</row>
    <row r="625" spans="1:11" ht="13" x14ac:dyDescent="0.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</row>
    <row r="626" spans="1:11" ht="13" x14ac:dyDescent="0.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</row>
    <row r="627" spans="1:11" ht="13" x14ac:dyDescent="0.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</row>
    <row r="628" spans="1:11" ht="13" x14ac:dyDescent="0.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</row>
    <row r="629" spans="1:11" ht="13" x14ac:dyDescent="0.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</row>
    <row r="630" spans="1:11" ht="13" x14ac:dyDescent="0.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</row>
    <row r="631" spans="1:11" ht="13" x14ac:dyDescent="0.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</row>
    <row r="632" spans="1:11" ht="13" x14ac:dyDescent="0.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 spans="1:11" ht="13" x14ac:dyDescent="0.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</row>
    <row r="634" spans="1:11" ht="13" x14ac:dyDescent="0.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</row>
    <row r="635" spans="1:11" ht="13" x14ac:dyDescent="0.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</row>
    <row r="636" spans="1:11" ht="13" x14ac:dyDescent="0.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</row>
    <row r="637" spans="1:11" ht="13" x14ac:dyDescent="0.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</row>
    <row r="638" spans="1:11" ht="13" x14ac:dyDescent="0.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</row>
    <row r="639" spans="1:11" ht="13" x14ac:dyDescent="0.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</row>
    <row r="640" spans="1:11" ht="13" x14ac:dyDescent="0.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</row>
    <row r="641" spans="1:11" ht="13" x14ac:dyDescent="0.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</row>
    <row r="642" spans="1:11" ht="13" x14ac:dyDescent="0.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</row>
    <row r="643" spans="1:11" ht="13" x14ac:dyDescent="0.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</row>
    <row r="644" spans="1:11" ht="13" x14ac:dyDescent="0.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</row>
    <row r="645" spans="1:11" ht="13" x14ac:dyDescent="0.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</row>
    <row r="646" spans="1:11" ht="13" x14ac:dyDescent="0.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</row>
    <row r="647" spans="1:11" ht="13" x14ac:dyDescent="0.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</row>
    <row r="648" spans="1:11" ht="13" x14ac:dyDescent="0.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</row>
    <row r="649" spans="1:11" ht="13" x14ac:dyDescent="0.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</row>
    <row r="650" spans="1:11" ht="13" x14ac:dyDescent="0.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</row>
    <row r="651" spans="1:11" ht="13" x14ac:dyDescent="0.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</row>
    <row r="652" spans="1:11" ht="13" x14ac:dyDescent="0.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</row>
    <row r="653" spans="1:11" ht="13" x14ac:dyDescent="0.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</row>
    <row r="654" spans="1:11" ht="13" x14ac:dyDescent="0.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</row>
    <row r="655" spans="1:11" ht="13" x14ac:dyDescent="0.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</row>
    <row r="656" spans="1:11" ht="13" x14ac:dyDescent="0.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</row>
    <row r="657" spans="1:11" ht="13" x14ac:dyDescent="0.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</row>
    <row r="658" spans="1:11" ht="13" x14ac:dyDescent="0.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</row>
    <row r="659" spans="1:11" ht="13" x14ac:dyDescent="0.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</row>
    <row r="660" spans="1:11" ht="13" x14ac:dyDescent="0.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</row>
    <row r="661" spans="1:11" ht="13" x14ac:dyDescent="0.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</row>
    <row r="662" spans="1:11" ht="13" x14ac:dyDescent="0.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</row>
    <row r="663" spans="1:11" ht="13" x14ac:dyDescent="0.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</row>
    <row r="664" spans="1:11" ht="13" x14ac:dyDescent="0.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</row>
    <row r="665" spans="1:11" ht="13" x14ac:dyDescent="0.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</row>
    <row r="666" spans="1:11" ht="13" x14ac:dyDescent="0.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</row>
    <row r="667" spans="1:11" ht="13" x14ac:dyDescent="0.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</row>
    <row r="668" spans="1:11" ht="13" x14ac:dyDescent="0.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</row>
    <row r="669" spans="1:11" ht="13" x14ac:dyDescent="0.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</row>
    <row r="670" spans="1:11" ht="13" x14ac:dyDescent="0.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</row>
    <row r="671" spans="1:11" ht="13" x14ac:dyDescent="0.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</row>
    <row r="672" spans="1:11" ht="13" x14ac:dyDescent="0.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</row>
    <row r="673" spans="1:11" ht="13" x14ac:dyDescent="0.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</row>
    <row r="674" spans="1:11" ht="13" x14ac:dyDescent="0.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</row>
    <row r="675" spans="1:11" ht="13" x14ac:dyDescent="0.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</row>
    <row r="676" spans="1:11" ht="13" x14ac:dyDescent="0.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</row>
    <row r="677" spans="1:11" ht="13" x14ac:dyDescent="0.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</row>
    <row r="678" spans="1:11" ht="13" x14ac:dyDescent="0.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</row>
    <row r="679" spans="1:11" ht="13" x14ac:dyDescent="0.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</row>
    <row r="680" spans="1:11" ht="13" x14ac:dyDescent="0.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</row>
    <row r="681" spans="1:11" ht="13" x14ac:dyDescent="0.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</row>
    <row r="682" spans="1:11" ht="13" x14ac:dyDescent="0.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</row>
    <row r="683" spans="1:11" ht="13" x14ac:dyDescent="0.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</row>
    <row r="684" spans="1:11" ht="13" x14ac:dyDescent="0.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</row>
    <row r="685" spans="1:11" ht="13" x14ac:dyDescent="0.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</row>
    <row r="686" spans="1:11" ht="13" x14ac:dyDescent="0.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</row>
    <row r="687" spans="1:11" ht="13" x14ac:dyDescent="0.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</row>
    <row r="688" spans="1:11" ht="13" x14ac:dyDescent="0.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</row>
    <row r="689" spans="1:11" ht="13" x14ac:dyDescent="0.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</row>
    <row r="690" spans="1:11" ht="13" x14ac:dyDescent="0.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</row>
    <row r="691" spans="1:11" ht="13" x14ac:dyDescent="0.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</row>
    <row r="692" spans="1:11" ht="13" x14ac:dyDescent="0.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</row>
    <row r="693" spans="1:11" ht="13" x14ac:dyDescent="0.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</row>
    <row r="694" spans="1:11" ht="13" x14ac:dyDescent="0.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</row>
    <row r="695" spans="1:11" ht="13" x14ac:dyDescent="0.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</row>
    <row r="696" spans="1:11" ht="13" x14ac:dyDescent="0.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</row>
    <row r="697" spans="1:11" ht="13" x14ac:dyDescent="0.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</row>
    <row r="698" spans="1:11" ht="13" x14ac:dyDescent="0.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</row>
    <row r="699" spans="1:11" ht="13" x14ac:dyDescent="0.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</row>
    <row r="700" spans="1:11" ht="13" x14ac:dyDescent="0.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</row>
    <row r="701" spans="1:11" ht="13" x14ac:dyDescent="0.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</row>
    <row r="702" spans="1:11" ht="13" x14ac:dyDescent="0.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 spans="1:11" ht="13" x14ac:dyDescent="0.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 spans="1:11" ht="13" x14ac:dyDescent="0.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</row>
    <row r="705" spans="1:11" ht="13" x14ac:dyDescent="0.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</row>
    <row r="706" spans="1:11" ht="13" x14ac:dyDescent="0.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</row>
    <row r="707" spans="1:11" ht="13" x14ac:dyDescent="0.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</row>
    <row r="708" spans="1:11" ht="13" x14ac:dyDescent="0.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</row>
    <row r="709" spans="1:11" ht="13" x14ac:dyDescent="0.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</row>
    <row r="710" spans="1:11" ht="13" x14ac:dyDescent="0.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</row>
    <row r="711" spans="1:11" ht="13" x14ac:dyDescent="0.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</row>
    <row r="712" spans="1:11" ht="13" x14ac:dyDescent="0.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</row>
    <row r="713" spans="1:11" ht="13" x14ac:dyDescent="0.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</row>
    <row r="714" spans="1:11" ht="13" x14ac:dyDescent="0.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</row>
    <row r="715" spans="1:11" ht="13" x14ac:dyDescent="0.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</row>
    <row r="716" spans="1:11" ht="13" x14ac:dyDescent="0.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</row>
    <row r="717" spans="1:11" ht="13" x14ac:dyDescent="0.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</row>
    <row r="718" spans="1:11" ht="13" x14ac:dyDescent="0.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</row>
    <row r="719" spans="1:11" ht="13" x14ac:dyDescent="0.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</row>
    <row r="720" spans="1:11" ht="13" x14ac:dyDescent="0.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</row>
    <row r="721" spans="1:11" ht="13" x14ac:dyDescent="0.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</row>
    <row r="722" spans="1:11" ht="13" x14ac:dyDescent="0.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</row>
    <row r="723" spans="1:11" ht="13" x14ac:dyDescent="0.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</row>
    <row r="724" spans="1:11" ht="13" x14ac:dyDescent="0.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</row>
    <row r="725" spans="1:11" ht="13" x14ac:dyDescent="0.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</row>
    <row r="726" spans="1:11" ht="13" x14ac:dyDescent="0.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</row>
    <row r="727" spans="1:11" ht="13" x14ac:dyDescent="0.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</row>
    <row r="728" spans="1:11" ht="13" x14ac:dyDescent="0.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</row>
    <row r="729" spans="1:11" ht="13" x14ac:dyDescent="0.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</row>
    <row r="730" spans="1:11" ht="13" x14ac:dyDescent="0.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</row>
    <row r="731" spans="1:11" ht="13" x14ac:dyDescent="0.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</row>
    <row r="732" spans="1:11" ht="13" x14ac:dyDescent="0.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</row>
    <row r="733" spans="1:11" ht="13" x14ac:dyDescent="0.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</row>
    <row r="734" spans="1:11" ht="13" x14ac:dyDescent="0.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</row>
    <row r="735" spans="1:11" ht="13" x14ac:dyDescent="0.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</row>
    <row r="736" spans="1:11" ht="13" x14ac:dyDescent="0.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</row>
    <row r="737" spans="1:11" ht="13" x14ac:dyDescent="0.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</row>
    <row r="738" spans="1:11" ht="13" x14ac:dyDescent="0.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</row>
    <row r="739" spans="1:11" ht="13" x14ac:dyDescent="0.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</row>
    <row r="740" spans="1:11" ht="13" x14ac:dyDescent="0.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</row>
    <row r="741" spans="1:11" ht="13" x14ac:dyDescent="0.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</row>
    <row r="742" spans="1:11" ht="13" x14ac:dyDescent="0.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</row>
    <row r="743" spans="1:11" ht="13" x14ac:dyDescent="0.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</row>
    <row r="744" spans="1:11" ht="13" x14ac:dyDescent="0.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</row>
    <row r="745" spans="1:11" ht="13" x14ac:dyDescent="0.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</row>
    <row r="746" spans="1:11" ht="13" x14ac:dyDescent="0.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</row>
    <row r="747" spans="1:11" ht="13" x14ac:dyDescent="0.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</row>
    <row r="748" spans="1:11" ht="13" x14ac:dyDescent="0.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</row>
    <row r="749" spans="1:11" ht="13" x14ac:dyDescent="0.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</row>
    <row r="750" spans="1:11" ht="13" x14ac:dyDescent="0.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</row>
    <row r="751" spans="1:11" ht="13" x14ac:dyDescent="0.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</row>
    <row r="752" spans="1:11" ht="13" x14ac:dyDescent="0.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</row>
    <row r="753" spans="1:11" ht="13" x14ac:dyDescent="0.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</row>
    <row r="754" spans="1:11" ht="13" x14ac:dyDescent="0.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</row>
    <row r="755" spans="1:11" ht="13" x14ac:dyDescent="0.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</row>
    <row r="756" spans="1:11" ht="13" x14ac:dyDescent="0.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 spans="1:11" ht="13" x14ac:dyDescent="0.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</row>
    <row r="758" spans="1:11" ht="13" x14ac:dyDescent="0.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</row>
    <row r="759" spans="1:11" ht="13" x14ac:dyDescent="0.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</row>
    <row r="760" spans="1:11" ht="13" x14ac:dyDescent="0.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</row>
    <row r="761" spans="1:11" ht="13" x14ac:dyDescent="0.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</row>
    <row r="762" spans="1:11" ht="13" x14ac:dyDescent="0.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</row>
    <row r="763" spans="1:11" ht="13" x14ac:dyDescent="0.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</row>
    <row r="764" spans="1:11" ht="13" x14ac:dyDescent="0.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</row>
    <row r="765" spans="1:11" ht="13" x14ac:dyDescent="0.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</row>
    <row r="766" spans="1:11" ht="13" x14ac:dyDescent="0.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</row>
    <row r="767" spans="1:11" ht="13" x14ac:dyDescent="0.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</row>
    <row r="768" spans="1:11" ht="13" x14ac:dyDescent="0.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</row>
    <row r="769" spans="1:11" ht="13" x14ac:dyDescent="0.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</row>
    <row r="770" spans="1:11" ht="13" x14ac:dyDescent="0.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</row>
    <row r="771" spans="1:11" ht="13" x14ac:dyDescent="0.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  <row r="772" spans="1:11" ht="13" x14ac:dyDescent="0.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 spans="1:11" ht="13" x14ac:dyDescent="0.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</row>
    <row r="774" spans="1:11" ht="13" x14ac:dyDescent="0.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</row>
    <row r="775" spans="1:11" ht="13" x14ac:dyDescent="0.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</row>
    <row r="776" spans="1:11" ht="13" x14ac:dyDescent="0.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</row>
    <row r="777" spans="1:11" ht="13" x14ac:dyDescent="0.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</row>
    <row r="778" spans="1:11" ht="13" x14ac:dyDescent="0.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</row>
    <row r="779" spans="1:11" ht="13" x14ac:dyDescent="0.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</row>
    <row r="780" spans="1:11" ht="13" x14ac:dyDescent="0.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</row>
    <row r="781" spans="1:11" ht="13" x14ac:dyDescent="0.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</row>
    <row r="782" spans="1:11" ht="13" x14ac:dyDescent="0.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</row>
    <row r="783" spans="1:11" ht="13" x14ac:dyDescent="0.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</row>
    <row r="784" spans="1:11" ht="13" x14ac:dyDescent="0.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</row>
    <row r="785" spans="1:11" ht="13" x14ac:dyDescent="0.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</row>
    <row r="786" spans="1:11" ht="13" x14ac:dyDescent="0.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</row>
    <row r="787" spans="1:11" ht="13" x14ac:dyDescent="0.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</row>
    <row r="788" spans="1:11" ht="13" x14ac:dyDescent="0.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</row>
    <row r="789" spans="1:11" ht="13" x14ac:dyDescent="0.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</row>
    <row r="790" spans="1:11" ht="13" x14ac:dyDescent="0.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</row>
    <row r="791" spans="1:11" ht="13" x14ac:dyDescent="0.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</row>
    <row r="792" spans="1:11" ht="13" x14ac:dyDescent="0.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</row>
    <row r="793" spans="1:11" ht="13" x14ac:dyDescent="0.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</row>
    <row r="794" spans="1:11" ht="13" x14ac:dyDescent="0.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</row>
    <row r="795" spans="1:11" ht="13" x14ac:dyDescent="0.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</row>
    <row r="796" spans="1:11" ht="13" x14ac:dyDescent="0.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</row>
    <row r="797" spans="1:11" ht="13" x14ac:dyDescent="0.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</row>
    <row r="798" spans="1:11" ht="13" x14ac:dyDescent="0.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</row>
    <row r="799" spans="1:11" ht="13" x14ac:dyDescent="0.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</row>
    <row r="800" spans="1:11" ht="13" x14ac:dyDescent="0.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</row>
    <row r="801" spans="1:11" ht="13" x14ac:dyDescent="0.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</row>
    <row r="802" spans="1:11" ht="13" x14ac:dyDescent="0.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</row>
    <row r="803" spans="1:11" ht="13" x14ac:dyDescent="0.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</row>
    <row r="804" spans="1:11" ht="13" x14ac:dyDescent="0.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</row>
    <row r="805" spans="1:11" ht="13" x14ac:dyDescent="0.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</row>
    <row r="806" spans="1:11" ht="13" x14ac:dyDescent="0.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</row>
    <row r="807" spans="1:11" ht="13" x14ac:dyDescent="0.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</row>
    <row r="808" spans="1:11" ht="13" x14ac:dyDescent="0.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</row>
    <row r="809" spans="1:11" ht="13" x14ac:dyDescent="0.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</row>
    <row r="810" spans="1:11" ht="13" x14ac:dyDescent="0.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</row>
    <row r="811" spans="1:11" ht="13" x14ac:dyDescent="0.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</row>
    <row r="812" spans="1:11" ht="13" x14ac:dyDescent="0.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</row>
    <row r="813" spans="1:11" ht="13" x14ac:dyDescent="0.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</row>
    <row r="814" spans="1:11" ht="13" x14ac:dyDescent="0.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</row>
    <row r="815" spans="1:11" ht="13" x14ac:dyDescent="0.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</row>
    <row r="816" spans="1:11" ht="13" x14ac:dyDescent="0.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</row>
    <row r="817" spans="1:11" ht="13" x14ac:dyDescent="0.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</row>
    <row r="818" spans="1:11" ht="13" x14ac:dyDescent="0.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</row>
    <row r="819" spans="1:11" ht="13" x14ac:dyDescent="0.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</row>
    <row r="820" spans="1:11" ht="13" x14ac:dyDescent="0.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</row>
    <row r="821" spans="1:11" ht="13" x14ac:dyDescent="0.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</row>
    <row r="822" spans="1:11" ht="13" x14ac:dyDescent="0.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</row>
    <row r="823" spans="1:11" ht="13" x14ac:dyDescent="0.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</row>
    <row r="824" spans="1:11" ht="13" x14ac:dyDescent="0.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</row>
    <row r="825" spans="1:11" ht="13" x14ac:dyDescent="0.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</row>
    <row r="826" spans="1:11" ht="13" x14ac:dyDescent="0.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</row>
    <row r="827" spans="1:11" ht="13" x14ac:dyDescent="0.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</row>
    <row r="828" spans="1:11" ht="13" x14ac:dyDescent="0.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</row>
    <row r="829" spans="1:11" ht="13" x14ac:dyDescent="0.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</row>
    <row r="830" spans="1:11" ht="13" x14ac:dyDescent="0.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</row>
    <row r="831" spans="1:11" ht="13" x14ac:dyDescent="0.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</row>
    <row r="832" spans="1:11" ht="13" x14ac:dyDescent="0.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</row>
    <row r="833" spans="1:11" ht="13" x14ac:dyDescent="0.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</row>
    <row r="834" spans="1:11" ht="13" x14ac:dyDescent="0.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</row>
    <row r="835" spans="1:11" ht="13" x14ac:dyDescent="0.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</row>
    <row r="836" spans="1:11" ht="13" x14ac:dyDescent="0.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</row>
    <row r="837" spans="1:11" ht="13" x14ac:dyDescent="0.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</row>
    <row r="838" spans="1:11" ht="13" x14ac:dyDescent="0.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</row>
    <row r="839" spans="1:11" ht="13" x14ac:dyDescent="0.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</row>
    <row r="840" spans="1:11" ht="13" x14ac:dyDescent="0.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</row>
    <row r="841" spans="1:11" ht="13" x14ac:dyDescent="0.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</row>
    <row r="842" spans="1:11" ht="13" x14ac:dyDescent="0.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</row>
    <row r="843" spans="1:11" ht="13" x14ac:dyDescent="0.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</row>
    <row r="844" spans="1:11" ht="13" x14ac:dyDescent="0.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</row>
    <row r="845" spans="1:11" ht="13" x14ac:dyDescent="0.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</row>
    <row r="846" spans="1:11" ht="13" x14ac:dyDescent="0.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</row>
    <row r="847" spans="1:11" ht="13" x14ac:dyDescent="0.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</row>
    <row r="848" spans="1:11" ht="13" x14ac:dyDescent="0.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</row>
    <row r="849" spans="1:11" ht="13" x14ac:dyDescent="0.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</row>
    <row r="850" spans="1:11" ht="13" x14ac:dyDescent="0.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</row>
    <row r="851" spans="1:11" ht="13" x14ac:dyDescent="0.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</row>
    <row r="852" spans="1:11" ht="13" x14ac:dyDescent="0.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</row>
    <row r="853" spans="1:11" ht="13" x14ac:dyDescent="0.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</row>
    <row r="854" spans="1:11" ht="13" x14ac:dyDescent="0.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</row>
    <row r="855" spans="1:11" ht="13" x14ac:dyDescent="0.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</row>
    <row r="856" spans="1:11" ht="13" x14ac:dyDescent="0.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</row>
    <row r="857" spans="1:11" ht="13" x14ac:dyDescent="0.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</row>
    <row r="858" spans="1:11" ht="13" x14ac:dyDescent="0.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</row>
    <row r="859" spans="1:11" ht="13" x14ac:dyDescent="0.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</row>
    <row r="860" spans="1:11" ht="13" x14ac:dyDescent="0.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</row>
    <row r="861" spans="1:11" ht="13" x14ac:dyDescent="0.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</row>
    <row r="862" spans="1:11" ht="13" x14ac:dyDescent="0.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</row>
    <row r="863" spans="1:11" ht="13" x14ac:dyDescent="0.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</row>
    <row r="864" spans="1:11" ht="13" x14ac:dyDescent="0.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</row>
    <row r="865" spans="1:11" ht="13" x14ac:dyDescent="0.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</row>
    <row r="866" spans="1:11" ht="13" x14ac:dyDescent="0.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</row>
    <row r="867" spans="1:11" ht="13" x14ac:dyDescent="0.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</row>
    <row r="868" spans="1:11" ht="13" x14ac:dyDescent="0.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</row>
    <row r="869" spans="1:11" ht="13" x14ac:dyDescent="0.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</row>
    <row r="870" spans="1:11" ht="13" x14ac:dyDescent="0.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</row>
    <row r="871" spans="1:11" ht="13" x14ac:dyDescent="0.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</row>
    <row r="872" spans="1:11" ht="13" x14ac:dyDescent="0.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</row>
    <row r="873" spans="1:11" ht="13" x14ac:dyDescent="0.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</row>
    <row r="874" spans="1:11" ht="13" x14ac:dyDescent="0.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</row>
    <row r="875" spans="1:11" ht="13" x14ac:dyDescent="0.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</row>
    <row r="876" spans="1:11" ht="13" x14ac:dyDescent="0.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</row>
    <row r="877" spans="1:11" ht="13" x14ac:dyDescent="0.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</row>
    <row r="878" spans="1:11" ht="13" x14ac:dyDescent="0.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</row>
    <row r="879" spans="1:11" ht="13" x14ac:dyDescent="0.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</row>
    <row r="880" spans="1:11" ht="13" x14ac:dyDescent="0.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</row>
    <row r="881" spans="1:11" ht="13" x14ac:dyDescent="0.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</row>
    <row r="882" spans="1:11" ht="13" x14ac:dyDescent="0.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</row>
    <row r="883" spans="1:11" ht="13" x14ac:dyDescent="0.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</row>
    <row r="884" spans="1:11" ht="13" x14ac:dyDescent="0.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</row>
    <row r="885" spans="1:11" ht="13" x14ac:dyDescent="0.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</row>
    <row r="886" spans="1:11" ht="13" x14ac:dyDescent="0.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</row>
    <row r="887" spans="1:11" ht="13" x14ac:dyDescent="0.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</row>
    <row r="888" spans="1:11" ht="13" x14ac:dyDescent="0.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</row>
    <row r="889" spans="1:11" ht="13" x14ac:dyDescent="0.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</row>
    <row r="890" spans="1:11" ht="13" x14ac:dyDescent="0.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</row>
    <row r="891" spans="1:11" ht="13" x14ac:dyDescent="0.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</row>
    <row r="892" spans="1:11" ht="13" x14ac:dyDescent="0.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</row>
    <row r="893" spans="1:11" ht="13" x14ac:dyDescent="0.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</row>
    <row r="894" spans="1:11" ht="13" x14ac:dyDescent="0.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</row>
    <row r="895" spans="1:11" ht="13" x14ac:dyDescent="0.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</row>
    <row r="896" spans="1:11" ht="13" x14ac:dyDescent="0.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</row>
    <row r="897" spans="1:11" ht="13" x14ac:dyDescent="0.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</row>
    <row r="898" spans="1:11" ht="13" x14ac:dyDescent="0.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</row>
    <row r="899" spans="1:11" ht="13" x14ac:dyDescent="0.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</row>
    <row r="900" spans="1:11" ht="13" x14ac:dyDescent="0.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</row>
    <row r="901" spans="1:11" ht="13" x14ac:dyDescent="0.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</row>
    <row r="902" spans="1:11" ht="13" x14ac:dyDescent="0.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</row>
    <row r="903" spans="1:11" ht="13" x14ac:dyDescent="0.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</row>
    <row r="904" spans="1:11" ht="13" x14ac:dyDescent="0.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</row>
    <row r="905" spans="1:11" ht="13" x14ac:dyDescent="0.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</row>
    <row r="906" spans="1:11" ht="13" x14ac:dyDescent="0.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</row>
    <row r="907" spans="1:11" ht="13" x14ac:dyDescent="0.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</row>
    <row r="908" spans="1:11" ht="13" x14ac:dyDescent="0.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</row>
    <row r="909" spans="1:11" ht="13" x14ac:dyDescent="0.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</row>
    <row r="910" spans="1:11" ht="13" x14ac:dyDescent="0.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</row>
    <row r="911" spans="1:11" ht="13" x14ac:dyDescent="0.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</row>
    <row r="912" spans="1:11" ht="13" x14ac:dyDescent="0.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</row>
    <row r="913" spans="1:11" ht="13" x14ac:dyDescent="0.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</row>
    <row r="914" spans="1:11" ht="13" x14ac:dyDescent="0.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</row>
    <row r="915" spans="1:11" ht="13" x14ac:dyDescent="0.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</row>
    <row r="916" spans="1:11" ht="13" x14ac:dyDescent="0.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</row>
    <row r="917" spans="1:11" ht="13" x14ac:dyDescent="0.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</row>
    <row r="918" spans="1:11" ht="13" x14ac:dyDescent="0.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</row>
    <row r="919" spans="1:11" ht="13" x14ac:dyDescent="0.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</row>
    <row r="920" spans="1:11" ht="13" x14ac:dyDescent="0.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</row>
    <row r="921" spans="1:11" ht="13" x14ac:dyDescent="0.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</row>
    <row r="922" spans="1:11" ht="13" x14ac:dyDescent="0.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</row>
    <row r="923" spans="1:11" ht="13" x14ac:dyDescent="0.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</row>
    <row r="924" spans="1:11" ht="13" x14ac:dyDescent="0.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</row>
    <row r="925" spans="1:11" ht="13" x14ac:dyDescent="0.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</row>
    <row r="926" spans="1:11" ht="13" x14ac:dyDescent="0.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</row>
    <row r="927" spans="1:11" ht="13" x14ac:dyDescent="0.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</row>
    <row r="928" spans="1:11" ht="13" x14ac:dyDescent="0.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</row>
    <row r="929" spans="1:11" ht="13" x14ac:dyDescent="0.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</row>
    <row r="930" spans="1:11" ht="13" x14ac:dyDescent="0.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</row>
    <row r="931" spans="1:11" ht="13" x14ac:dyDescent="0.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</row>
    <row r="932" spans="1:11" ht="13" x14ac:dyDescent="0.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</row>
    <row r="933" spans="1:11" ht="13" x14ac:dyDescent="0.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</row>
    <row r="934" spans="1:11" ht="13" x14ac:dyDescent="0.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</row>
    <row r="935" spans="1:11" ht="13" x14ac:dyDescent="0.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</row>
    <row r="936" spans="1:11" ht="13" x14ac:dyDescent="0.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</row>
    <row r="937" spans="1:11" ht="13" x14ac:dyDescent="0.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</row>
    <row r="938" spans="1:11" ht="13" x14ac:dyDescent="0.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</row>
    <row r="939" spans="1:11" ht="13" x14ac:dyDescent="0.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</row>
    <row r="940" spans="1:11" ht="13" x14ac:dyDescent="0.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</row>
    <row r="941" spans="1:11" ht="13" x14ac:dyDescent="0.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</row>
    <row r="942" spans="1:11" ht="13" x14ac:dyDescent="0.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</row>
    <row r="943" spans="1:11" ht="13" x14ac:dyDescent="0.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</row>
    <row r="944" spans="1:11" ht="13" x14ac:dyDescent="0.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</row>
    <row r="945" spans="1:11" ht="13" x14ac:dyDescent="0.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</row>
    <row r="946" spans="1:11" ht="13" x14ac:dyDescent="0.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</row>
    <row r="947" spans="1:11" ht="13" x14ac:dyDescent="0.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</row>
    <row r="948" spans="1:11" ht="13" x14ac:dyDescent="0.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</row>
    <row r="949" spans="1:11" ht="13" x14ac:dyDescent="0.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</row>
    <row r="950" spans="1:11" ht="13" x14ac:dyDescent="0.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</row>
    <row r="951" spans="1:11" ht="13" x14ac:dyDescent="0.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</row>
    <row r="952" spans="1:11" ht="13" x14ac:dyDescent="0.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</row>
    <row r="953" spans="1:11" ht="13" x14ac:dyDescent="0.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</row>
    <row r="954" spans="1:11" ht="13" x14ac:dyDescent="0.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</row>
    <row r="955" spans="1:11" ht="13" x14ac:dyDescent="0.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</row>
    <row r="956" spans="1:11" ht="13" x14ac:dyDescent="0.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</row>
    <row r="957" spans="1:11" ht="13" x14ac:dyDescent="0.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</row>
    <row r="958" spans="1:11" ht="13" x14ac:dyDescent="0.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</row>
    <row r="959" spans="1:11" ht="13" x14ac:dyDescent="0.1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</row>
    <row r="960" spans="1:11" ht="13" x14ac:dyDescent="0.1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</row>
    <row r="961" spans="1:11" ht="13" x14ac:dyDescent="0.1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</row>
    <row r="962" spans="1:11" ht="13" x14ac:dyDescent="0.1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</row>
    <row r="963" spans="1:11" ht="13" x14ac:dyDescent="0.1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</row>
    <row r="964" spans="1:11" ht="13" x14ac:dyDescent="0.1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</row>
    <row r="965" spans="1:11" ht="13" x14ac:dyDescent="0.1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</row>
    <row r="966" spans="1:11" ht="13" x14ac:dyDescent="0.1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</row>
    <row r="967" spans="1:11" ht="13" x14ac:dyDescent="0.1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</row>
    <row r="968" spans="1:11" ht="13" x14ac:dyDescent="0.1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</row>
    <row r="969" spans="1:11" ht="13" x14ac:dyDescent="0.1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</row>
    <row r="970" spans="1:11" ht="13" x14ac:dyDescent="0.1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</row>
    <row r="971" spans="1:11" ht="13" x14ac:dyDescent="0.1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</row>
    <row r="972" spans="1:11" ht="13" x14ac:dyDescent="0.1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</row>
    <row r="973" spans="1:11" ht="13" x14ac:dyDescent="0.1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</row>
    <row r="974" spans="1:11" ht="13" x14ac:dyDescent="0.1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</row>
    <row r="975" spans="1:11" ht="13" x14ac:dyDescent="0.1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</row>
    <row r="976" spans="1:11" ht="13" x14ac:dyDescent="0.1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</row>
    <row r="977" spans="1:11" ht="13" x14ac:dyDescent="0.1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</row>
    <row r="978" spans="1:11" ht="13" x14ac:dyDescent="0.1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</row>
    <row r="979" spans="1:11" ht="13" x14ac:dyDescent="0.1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</row>
    <row r="980" spans="1:11" ht="13" x14ac:dyDescent="0.1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</row>
    <row r="981" spans="1:11" ht="13" x14ac:dyDescent="0.1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</row>
    <row r="982" spans="1:11" ht="13" x14ac:dyDescent="0.1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</row>
    <row r="983" spans="1:11" ht="13" x14ac:dyDescent="0.1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</row>
    <row r="984" spans="1:11" ht="13" x14ac:dyDescent="0.1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</row>
    <row r="985" spans="1:11" ht="13" x14ac:dyDescent="0.1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</row>
    <row r="986" spans="1:11" ht="13" x14ac:dyDescent="0.1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</row>
    <row r="987" spans="1:11" ht="13" x14ac:dyDescent="0.1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</row>
    <row r="988" spans="1:11" ht="13" x14ac:dyDescent="0.1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</row>
    <row r="989" spans="1:11" ht="13" x14ac:dyDescent="0.1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</row>
    <row r="990" spans="1:11" ht="13" x14ac:dyDescent="0.1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</row>
    <row r="991" spans="1:11" ht="13" x14ac:dyDescent="0.1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</row>
    <row r="992" spans="1:11" ht="13" x14ac:dyDescent="0.1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</row>
    <row r="993" spans="1:11" ht="13" x14ac:dyDescent="0.1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</row>
    <row r="994" spans="1:11" ht="13" x14ac:dyDescent="0.1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</row>
    <row r="995" spans="1:11" ht="13" x14ac:dyDescent="0.1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</row>
    <row r="996" spans="1:11" ht="13" x14ac:dyDescent="0.1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</row>
    <row r="997" spans="1:11" ht="13" x14ac:dyDescent="0.1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</row>
    <row r="998" spans="1:11" ht="13" x14ac:dyDescent="0.1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</row>
    <row r="999" spans="1:11" ht="13" x14ac:dyDescent="0.1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</row>
    <row r="1000" spans="1:11" ht="13" x14ac:dyDescent="0.1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</row>
    <row r="1001" spans="1:11" ht="13" x14ac:dyDescent="0.15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</row>
    <row r="1002" spans="1:11" ht="13" x14ac:dyDescent="0.15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</row>
    <row r="1003" spans="1:11" ht="13" x14ac:dyDescent="0.15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</row>
    <row r="1004" spans="1:11" ht="13" x14ac:dyDescent="0.15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</row>
    <row r="1005" spans="1:11" ht="13" x14ac:dyDescent="0.1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</row>
    <row r="1006" spans="1:11" ht="13" x14ac:dyDescent="0.15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</row>
    <row r="1007" spans="1:11" ht="13" x14ac:dyDescent="0.15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</row>
    <row r="1008" spans="1:11" ht="13" x14ac:dyDescent="0.15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</row>
  </sheetData>
  <mergeCells count="1">
    <mergeCell ref="A1:L1"/>
  </mergeCells>
  <hyperlinks>
    <hyperlink ref="A39" r:id="rId1"/>
    <hyperlink ref="A49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topLeftCell="G1" workbookViewId="0">
      <selection activeCell="B26" sqref="B26"/>
    </sheetView>
  </sheetViews>
  <sheetFormatPr baseColWidth="10" defaultRowHeight="13" x14ac:dyDescent="0.15"/>
  <cols>
    <col min="1" max="1" width="7.5" bestFit="1" customWidth="1"/>
    <col min="2" max="2" width="35.5" bestFit="1" customWidth="1"/>
    <col min="3" max="3" width="20.83203125" bestFit="1" customWidth="1"/>
    <col min="4" max="4" width="25.5" bestFit="1" customWidth="1"/>
    <col min="5" max="7" width="20.83203125" bestFit="1" customWidth="1"/>
    <col min="8" max="8" width="17.1640625" bestFit="1" customWidth="1"/>
    <col min="9" max="11" width="20.83203125" bestFit="1" customWidth="1"/>
    <col min="12" max="12" width="17.1640625" bestFit="1" customWidth="1"/>
    <col min="13" max="13" width="20.83203125" bestFit="1" customWidth="1"/>
    <col min="14" max="14" width="61.33203125" bestFit="1" customWidth="1"/>
    <col min="15" max="15" width="15.83203125" bestFit="1" customWidth="1"/>
    <col min="16" max="16" width="18.83203125" bestFit="1" customWidth="1"/>
    <col min="17" max="17" width="14" bestFit="1" customWidth="1"/>
    <col min="18" max="18" width="20.83203125" bestFit="1" customWidth="1"/>
    <col min="19" max="19" width="12.33203125" bestFit="1" customWidth="1"/>
    <col min="20" max="20" width="15.1640625" bestFit="1" customWidth="1"/>
    <col min="21" max="21" width="20.83203125" bestFit="1" customWidth="1"/>
    <col min="22" max="22" width="10.5" bestFit="1" customWidth="1"/>
    <col min="23" max="23" width="20.83203125" bestFit="1" customWidth="1"/>
    <col min="24" max="24" width="21.5" bestFit="1" customWidth="1"/>
    <col min="25" max="25" width="20.83203125" bestFit="1" customWidth="1"/>
    <col min="26" max="26" width="23.6640625" bestFit="1" customWidth="1"/>
    <col min="27" max="27" width="20.83203125" bestFit="1" customWidth="1"/>
    <col min="28" max="28" width="21.33203125" bestFit="1" customWidth="1"/>
    <col min="29" max="29" width="20.83203125" bestFit="1" customWidth="1"/>
    <col min="30" max="30" width="23.33203125" bestFit="1" customWidth="1"/>
    <col min="31" max="31" width="20.83203125" bestFit="1" customWidth="1"/>
    <col min="32" max="32" width="30.83203125" bestFit="1" customWidth="1"/>
    <col min="33" max="33" width="20.83203125" bestFit="1" customWidth="1"/>
    <col min="34" max="34" width="22.1640625" bestFit="1" customWidth="1"/>
    <col min="35" max="35" width="20.83203125" bestFit="1" customWidth="1"/>
  </cols>
  <sheetData>
    <row r="1" spans="1:35" x14ac:dyDescent="0.15">
      <c r="A1" t="s">
        <v>91</v>
      </c>
      <c r="B1" t="s">
        <v>62</v>
      </c>
      <c r="C1" t="s">
        <v>63</v>
      </c>
      <c r="D1" t="s">
        <v>65</v>
      </c>
      <c r="E1" t="s">
        <v>63</v>
      </c>
      <c r="F1" t="s">
        <v>67</v>
      </c>
      <c r="G1" t="s">
        <v>63</v>
      </c>
      <c r="H1" t="s">
        <v>69</v>
      </c>
      <c r="I1" t="s">
        <v>63</v>
      </c>
      <c r="J1" t="s">
        <v>67</v>
      </c>
      <c r="K1" t="s">
        <v>63</v>
      </c>
      <c r="L1" t="s">
        <v>69</v>
      </c>
      <c r="M1" t="s">
        <v>63</v>
      </c>
      <c r="N1" t="s">
        <v>72</v>
      </c>
      <c r="O1" t="s">
        <v>74</v>
      </c>
      <c r="P1" t="s">
        <v>75</v>
      </c>
      <c r="Q1" t="s">
        <v>76</v>
      </c>
      <c r="R1" t="s">
        <v>63</v>
      </c>
      <c r="S1" t="s">
        <v>77</v>
      </c>
      <c r="T1" t="s">
        <v>79</v>
      </c>
      <c r="U1" t="s">
        <v>63</v>
      </c>
      <c r="V1" t="s">
        <v>80</v>
      </c>
      <c r="W1" t="s">
        <v>63</v>
      </c>
      <c r="X1" t="s">
        <v>82</v>
      </c>
      <c r="Y1" t="s">
        <v>63</v>
      </c>
      <c r="Z1" t="s">
        <v>84</v>
      </c>
      <c r="AA1" t="s">
        <v>63</v>
      </c>
      <c r="AB1" t="s">
        <v>85</v>
      </c>
      <c r="AC1" t="s">
        <v>63</v>
      </c>
      <c r="AD1" t="s">
        <v>86</v>
      </c>
      <c r="AE1" t="s">
        <v>63</v>
      </c>
      <c r="AF1" t="s">
        <v>87</v>
      </c>
      <c r="AG1" t="s">
        <v>63</v>
      </c>
      <c r="AH1" t="s">
        <v>89</v>
      </c>
      <c r="AI1" t="s">
        <v>63</v>
      </c>
    </row>
    <row r="2" spans="1:35" x14ac:dyDescent="0.15">
      <c r="A2" s="55">
        <v>39082</v>
      </c>
      <c r="F2">
        <v>5800</v>
      </c>
      <c r="G2">
        <v>0.21</v>
      </c>
      <c r="H2">
        <v>247</v>
      </c>
      <c r="I2">
        <v>-0.05</v>
      </c>
      <c r="J2">
        <v>8900</v>
      </c>
      <c r="K2">
        <v>0.02</v>
      </c>
      <c r="L2">
        <v>61</v>
      </c>
      <c r="M2">
        <v>0.27</v>
      </c>
      <c r="N2">
        <v>1975500</v>
      </c>
      <c r="O2">
        <v>5466</v>
      </c>
      <c r="P2">
        <v>278</v>
      </c>
      <c r="Q2">
        <v>5744</v>
      </c>
      <c r="R2">
        <v>-0.06</v>
      </c>
      <c r="S2">
        <v>16</v>
      </c>
      <c r="X2">
        <v>4407</v>
      </c>
      <c r="Y2">
        <v>0.52</v>
      </c>
      <c r="Z2">
        <v>15.7</v>
      </c>
      <c r="AA2">
        <v>0.67</v>
      </c>
      <c r="AB2">
        <v>444</v>
      </c>
      <c r="AC2">
        <v>0.68</v>
      </c>
      <c r="AD2">
        <v>46</v>
      </c>
      <c r="AE2">
        <v>0.64</v>
      </c>
      <c r="AF2">
        <v>31</v>
      </c>
      <c r="AG2">
        <v>0.15</v>
      </c>
      <c r="AH2">
        <v>311</v>
      </c>
      <c r="AI2">
        <v>0.61</v>
      </c>
    </row>
    <row r="3" spans="1:35" x14ac:dyDescent="0.15">
      <c r="A3" s="55">
        <v>39447</v>
      </c>
      <c r="F3">
        <v>6600</v>
      </c>
      <c r="G3">
        <v>0.13793103448275867</v>
      </c>
      <c r="H3">
        <v>233</v>
      </c>
      <c r="I3">
        <v>-5.6680161943319818E-2</v>
      </c>
      <c r="J3">
        <v>7700</v>
      </c>
      <c r="K3">
        <v>-0.1348314606741573</v>
      </c>
      <c r="L3">
        <v>75</v>
      </c>
      <c r="M3">
        <v>0.22950819672131151</v>
      </c>
      <c r="N3">
        <v>2115300</v>
      </c>
      <c r="O3">
        <v>5201</v>
      </c>
      <c r="P3">
        <v>17</v>
      </c>
      <c r="Q3">
        <v>5218</v>
      </c>
      <c r="R3">
        <v>-9.1573816155988808E-2</v>
      </c>
      <c r="S3">
        <v>15</v>
      </c>
      <c r="X3">
        <v>4034</v>
      </c>
      <c r="Y3">
        <v>-8.463807578851823E-2</v>
      </c>
      <c r="Z3">
        <v>17.8</v>
      </c>
      <c r="AA3">
        <v>0.13375796178343968</v>
      </c>
      <c r="AB3">
        <v>471</v>
      </c>
      <c r="AC3">
        <v>6.0810810810810745E-2</v>
      </c>
      <c r="AD3">
        <v>35</v>
      </c>
      <c r="AE3">
        <v>-0.23913043478260865</v>
      </c>
      <c r="AF3">
        <v>26</v>
      </c>
      <c r="AG3">
        <v>-0.16129032258064513</v>
      </c>
      <c r="AH3">
        <v>329</v>
      </c>
      <c r="AI3">
        <v>5.7877813504823239E-2</v>
      </c>
    </row>
    <row r="4" spans="1:35" x14ac:dyDescent="0.15">
      <c r="A4" s="55">
        <v>39813</v>
      </c>
      <c r="F4">
        <v>6400</v>
      </c>
      <c r="G4">
        <v>-3.0303030303030276E-2</v>
      </c>
      <c r="H4">
        <v>242</v>
      </c>
      <c r="I4">
        <v>3.8626609442059978E-2</v>
      </c>
      <c r="J4">
        <v>8500</v>
      </c>
      <c r="K4">
        <v>0.10389610389610393</v>
      </c>
      <c r="L4">
        <v>77</v>
      </c>
      <c r="M4">
        <v>2.6666666666666616E-2</v>
      </c>
      <c r="N4">
        <v>2203300</v>
      </c>
      <c r="O4">
        <v>4799</v>
      </c>
      <c r="P4">
        <v>235</v>
      </c>
      <c r="Q4">
        <v>5034</v>
      </c>
      <c r="R4">
        <v>-3.5262552702184702E-2</v>
      </c>
      <c r="S4">
        <v>14</v>
      </c>
      <c r="X4">
        <v>4099</v>
      </c>
      <c r="Y4">
        <v>1.6113039167079846E-2</v>
      </c>
      <c r="Z4">
        <v>14.8</v>
      </c>
      <c r="AA4">
        <v>-0.1685393258426966</v>
      </c>
      <c r="AB4">
        <v>397</v>
      </c>
      <c r="AC4">
        <v>-0.1571125265392781</v>
      </c>
      <c r="AD4">
        <v>24</v>
      </c>
      <c r="AE4">
        <v>-0.31428571428571428</v>
      </c>
      <c r="AF4">
        <v>23</v>
      </c>
      <c r="AG4">
        <v>-0.11538461538461542</v>
      </c>
      <c r="AH4">
        <v>329</v>
      </c>
      <c r="AI4">
        <v>0</v>
      </c>
    </row>
    <row r="5" spans="1:35" x14ac:dyDescent="0.15">
      <c r="A5" s="55">
        <v>40178</v>
      </c>
      <c r="F5">
        <v>6500</v>
      </c>
      <c r="G5">
        <v>1.5625E-2</v>
      </c>
      <c r="H5">
        <v>268</v>
      </c>
      <c r="I5">
        <v>0.10743801652892571</v>
      </c>
      <c r="J5">
        <v>8500</v>
      </c>
      <c r="K5">
        <v>0</v>
      </c>
      <c r="L5">
        <v>74</v>
      </c>
      <c r="M5">
        <v>-3.8961038961038974E-2</v>
      </c>
      <c r="N5">
        <v>2371000</v>
      </c>
      <c r="O5">
        <v>4450</v>
      </c>
      <c r="P5">
        <v>40</v>
      </c>
      <c r="Q5">
        <v>4490</v>
      </c>
      <c r="R5">
        <v>-0.10806515693285657</v>
      </c>
      <c r="S5">
        <v>14</v>
      </c>
      <c r="X5">
        <v>3531</v>
      </c>
      <c r="Y5">
        <v>-0.13857038302024882</v>
      </c>
      <c r="Z5">
        <v>14</v>
      </c>
      <c r="AA5">
        <v>-5.4054054054054057E-2</v>
      </c>
      <c r="AB5">
        <v>423</v>
      </c>
      <c r="AC5">
        <v>6.5491183879093251E-2</v>
      </c>
      <c r="AD5">
        <v>22</v>
      </c>
      <c r="AE5">
        <v>-8.333333333333337E-2</v>
      </c>
      <c r="AF5">
        <v>21</v>
      </c>
      <c r="AG5">
        <v>-8.6956521739130488E-2</v>
      </c>
      <c r="AH5">
        <v>301</v>
      </c>
      <c r="AI5">
        <v>-8.5106382978723416E-2</v>
      </c>
    </row>
    <row r="6" spans="1:35" x14ac:dyDescent="0.15">
      <c r="A6" s="55">
        <v>40543</v>
      </c>
      <c r="F6">
        <v>6300</v>
      </c>
      <c r="G6">
        <v>-3.0769230769230771E-2</v>
      </c>
      <c r="H6">
        <v>253</v>
      </c>
      <c r="I6">
        <v>-5.5970149253731338E-2</v>
      </c>
      <c r="J6">
        <v>7800</v>
      </c>
      <c r="K6">
        <v>-8.2352941176470629E-2</v>
      </c>
      <c r="L6">
        <v>74</v>
      </c>
      <c r="M6">
        <v>0</v>
      </c>
      <c r="N6">
        <v>2171100</v>
      </c>
      <c r="O6">
        <v>3645</v>
      </c>
      <c r="P6">
        <v>-14</v>
      </c>
      <c r="Q6">
        <v>3631</v>
      </c>
      <c r="R6">
        <v>-0.19131403118040091</v>
      </c>
      <c r="S6">
        <v>13</v>
      </c>
      <c r="T6">
        <v>3.5</v>
      </c>
      <c r="U6">
        <v>-0.05</v>
      </c>
      <c r="V6">
        <v>1.8</v>
      </c>
      <c r="W6">
        <v>-0.1</v>
      </c>
      <c r="X6">
        <v>3559</v>
      </c>
      <c r="Y6">
        <v>7.9297649391107949E-3</v>
      </c>
      <c r="Z6">
        <v>12.9</v>
      </c>
      <c r="AA6">
        <v>-7.8571428571428514E-2</v>
      </c>
      <c r="AB6">
        <v>376</v>
      </c>
      <c r="AC6">
        <v>-0.11111111111111116</v>
      </c>
      <c r="AD6">
        <v>27</v>
      </c>
      <c r="AE6">
        <v>0.22727272727272729</v>
      </c>
      <c r="AF6">
        <v>21</v>
      </c>
      <c r="AG6">
        <v>0</v>
      </c>
      <c r="AH6">
        <v>293</v>
      </c>
      <c r="AI6">
        <v>-2.6578073089700949E-2</v>
      </c>
    </row>
    <row r="7" spans="1:35" x14ac:dyDescent="0.15">
      <c r="A7" s="55">
        <v>40908</v>
      </c>
      <c r="F7">
        <v>6000</v>
      </c>
      <c r="G7">
        <v>-4.7619047619047672E-2</v>
      </c>
      <c r="H7">
        <v>241</v>
      </c>
      <c r="I7">
        <v>-4.743083003952564E-2</v>
      </c>
      <c r="J7">
        <v>7100</v>
      </c>
      <c r="K7">
        <v>-8.9743589743589758E-2</v>
      </c>
      <c r="L7">
        <v>80</v>
      </c>
      <c r="M7">
        <v>8.1081081081081141E-2</v>
      </c>
      <c r="N7">
        <v>2014000</v>
      </c>
      <c r="O7">
        <v>3776</v>
      </c>
      <c r="P7">
        <v>66</v>
      </c>
      <c r="Q7">
        <v>3842</v>
      </c>
      <c r="R7">
        <v>5.8110713302120587E-2</v>
      </c>
      <c r="S7">
        <v>13</v>
      </c>
      <c r="T7">
        <v>3.6</v>
      </c>
      <c r="U7">
        <v>2.8571428571428692E-2</v>
      </c>
      <c r="V7">
        <v>1.9</v>
      </c>
      <c r="W7">
        <v>5.555555555555558E-2</v>
      </c>
      <c r="X7">
        <v>3301</v>
      </c>
      <c r="Y7">
        <v>-7.2492273110424277E-2</v>
      </c>
      <c r="Z7">
        <v>12.7</v>
      </c>
      <c r="AA7">
        <v>-1.5503875968992276E-2</v>
      </c>
      <c r="AB7">
        <v>287</v>
      </c>
      <c r="AC7">
        <v>-0.23670212765957444</v>
      </c>
      <c r="AD7">
        <v>25</v>
      </c>
      <c r="AE7">
        <v>-7.407407407407407E-2</v>
      </c>
      <c r="AF7">
        <v>19</v>
      </c>
      <c r="AG7">
        <v>-9.5238095238095233E-2</v>
      </c>
      <c r="AH7">
        <v>329</v>
      </c>
      <c r="AI7">
        <v>0.12286689419795227</v>
      </c>
    </row>
    <row r="8" spans="1:35" x14ac:dyDescent="0.15">
      <c r="A8" s="55">
        <v>41274</v>
      </c>
      <c r="F8">
        <v>5900</v>
      </c>
      <c r="G8">
        <v>-1.6666666666666718E-2</v>
      </c>
      <c r="H8">
        <v>248</v>
      </c>
      <c r="I8">
        <v>2.9045643153526868E-2</v>
      </c>
      <c r="J8">
        <v>6000</v>
      </c>
      <c r="K8">
        <v>-0.15492957746478875</v>
      </c>
      <c r="L8">
        <v>66</v>
      </c>
      <c r="M8">
        <v>-0.17500000000000004</v>
      </c>
      <c r="N8">
        <v>1859200</v>
      </c>
      <c r="O8">
        <v>3909</v>
      </c>
      <c r="P8">
        <v>114</v>
      </c>
      <c r="Q8">
        <v>4023</v>
      </c>
      <c r="R8">
        <v>4.7110879750130064E-2</v>
      </c>
      <c r="S8">
        <v>12</v>
      </c>
      <c r="T8">
        <v>3.3</v>
      </c>
      <c r="U8">
        <v>-8.333333333333337E-2</v>
      </c>
      <c r="V8">
        <v>2.1</v>
      </c>
      <c r="W8">
        <v>0.10526315789473695</v>
      </c>
      <c r="X8">
        <v>3776</v>
      </c>
      <c r="Y8">
        <v>0.14389578915480161</v>
      </c>
      <c r="Z8">
        <v>12.5</v>
      </c>
      <c r="AA8">
        <v>-1.5748031496062964E-2</v>
      </c>
      <c r="AB8">
        <v>376</v>
      </c>
      <c r="AC8">
        <v>0.31010452961672463</v>
      </c>
      <c r="AD8">
        <v>32</v>
      </c>
      <c r="AE8">
        <v>0.28000000000000003</v>
      </c>
      <c r="AF8">
        <v>26</v>
      </c>
      <c r="AG8">
        <v>0.36842105263157898</v>
      </c>
      <c r="AH8">
        <v>308</v>
      </c>
      <c r="AI8">
        <v>-6.3829787234042534E-2</v>
      </c>
    </row>
    <row r="9" spans="1:35" x14ac:dyDescent="0.15">
      <c r="A9" s="55">
        <v>41639</v>
      </c>
      <c r="F9">
        <v>6000</v>
      </c>
      <c r="G9">
        <v>1.6949152542372836E-2</v>
      </c>
      <c r="H9">
        <v>256</v>
      </c>
      <c r="I9">
        <v>3.2258064516129004E-2</v>
      </c>
      <c r="J9">
        <v>5900</v>
      </c>
      <c r="K9">
        <v>-1.6666666666666718E-2</v>
      </c>
      <c r="L9">
        <v>65</v>
      </c>
      <c r="M9">
        <v>-1.5151515151515138E-2</v>
      </c>
      <c r="N9">
        <v>1919500</v>
      </c>
      <c r="O9">
        <v>3744</v>
      </c>
      <c r="P9">
        <v>94</v>
      </c>
      <c r="Q9">
        <v>3838</v>
      </c>
      <c r="R9">
        <v>-4.5985582898334543E-2</v>
      </c>
      <c r="S9">
        <v>12</v>
      </c>
      <c r="T9">
        <v>3.4</v>
      </c>
      <c r="U9">
        <v>3.0303030303030276E-2</v>
      </c>
      <c r="V9">
        <v>2.2000000000000002</v>
      </c>
      <c r="W9">
        <v>4.7619047619047672E-2</v>
      </c>
      <c r="X9">
        <v>3987</v>
      </c>
      <c r="Y9">
        <v>5.5879237288135597E-2</v>
      </c>
      <c r="Z9">
        <v>14.5</v>
      </c>
      <c r="AA9">
        <v>0.15999999999999992</v>
      </c>
      <c r="AB9">
        <v>530</v>
      </c>
      <c r="AC9">
        <v>0.40957446808510634</v>
      </c>
      <c r="AD9">
        <v>54</v>
      </c>
      <c r="AE9">
        <v>0.6875</v>
      </c>
      <c r="AF9">
        <v>32</v>
      </c>
      <c r="AG9">
        <v>0.23076923076923084</v>
      </c>
      <c r="AH9">
        <v>320</v>
      </c>
      <c r="AI9">
        <v>3.8961038961038863E-2</v>
      </c>
    </row>
    <row r="10" spans="1:35" x14ac:dyDescent="0.15">
      <c r="A10" s="55">
        <v>42004</v>
      </c>
      <c r="B10">
        <v>816</v>
      </c>
      <c r="D10">
        <v>567</v>
      </c>
      <c r="F10">
        <v>6000</v>
      </c>
      <c r="G10">
        <v>0</v>
      </c>
      <c r="H10">
        <v>264</v>
      </c>
      <c r="I10">
        <v>3.125E-2</v>
      </c>
      <c r="J10">
        <v>6200</v>
      </c>
      <c r="K10">
        <v>5.0847457627118731E-2</v>
      </c>
      <c r="L10">
        <v>54</v>
      </c>
      <c r="M10">
        <v>-0.16923076923076918</v>
      </c>
      <c r="N10">
        <v>1918800</v>
      </c>
      <c r="O10">
        <v>2249</v>
      </c>
      <c r="P10">
        <v>43</v>
      </c>
      <c r="Q10">
        <v>2292</v>
      </c>
      <c r="R10">
        <v>-0.40281396560708704</v>
      </c>
      <c r="S10">
        <v>12</v>
      </c>
      <c r="T10">
        <v>3.4</v>
      </c>
      <c r="U10">
        <v>0</v>
      </c>
      <c r="V10">
        <v>2.2999999999999998</v>
      </c>
      <c r="W10">
        <v>4.5454545454545192E-2</v>
      </c>
      <c r="X10">
        <v>2674</v>
      </c>
      <c r="Y10">
        <v>-0.32932029094557314</v>
      </c>
      <c r="AH10">
        <v>423</v>
      </c>
      <c r="AI10">
        <v>0.32187499999999991</v>
      </c>
    </row>
    <row r="11" spans="1:35" x14ac:dyDescent="0.15">
      <c r="A11" s="55">
        <v>42369</v>
      </c>
      <c r="B11">
        <v>1217</v>
      </c>
      <c r="C11">
        <v>0.49142156862745101</v>
      </c>
      <c r="D11">
        <v>1139</v>
      </c>
      <c r="E11">
        <v>1.0088183421516757</v>
      </c>
      <c r="F11">
        <v>6000</v>
      </c>
      <c r="G11">
        <v>0</v>
      </c>
      <c r="H11">
        <v>273</v>
      </c>
      <c r="I11">
        <v>3.4090909090909172E-2</v>
      </c>
      <c r="J11">
        <v>7300</v>
      </c>
      <c r="K11">
        <v>0.17741935483870974</v>
      </c>
      <c r="L11">
        <v>56</v>
      </c>
      <c r="M11">
        <v>3.7037037037036979E-2</v>
      </c>
      <c r="N11">
        <v>2046800</v>
      </c>
      <c r="O11">
        <v>1358</v>
      </c>
      <c r="P11">
        <v>85</v>
      </c>
      <c r="Q11">
        <v>1443</v>
      </c>
      <c r="R11">
        <v>-0.37041884816753923</v>
      </c>
      <c r="S11">
        <v>12</v>
      </c>
      <c r="T11">
        <v>3.2</v>
      </c>
      <c r="U11">
        <v>-5.8823529411764608E-2</v>
      </c>
      <c r="V11">
        <v>2.1</v>
      </c>
      <c r="W11">
        <v>-8.6956521739130377E-2</v>
      </c>
      <c r="X11">
        <v>2081</v>
      </c>
      <c r="Y11">
        <v>-0.22176514584891549</v>
      </c>
      <c r="AH11">
        <v>589</v>
      </c>
      <c r="AI11">
        <v>0.39243498817966893</v>
      </c>
    </row>
    <row r="12" spans="1:35" x14ac:dyDescent="0.15">
      <c r="A12" s="55">
        <v>42735</v>
      </c>
      <c r="B12">
        <v>1403</v>
      </c>
      <c r="C12">
        <v>0.15283483976992596</v>
      </c>
      <c r="D12">
        <v>1418</v>
      </c>
      <c r="E12">
        <v>0.24495171202809485</v>
      </c>
      <c r="F12">
        <v>5800</v>
      </c>
      <c r="G12">
        <v>-3.3333333333333326E-2</v>
      </c>
      <c r="H12">
        <v>280</v>
      </c>
      <c r="I12">
        <v>2.564102564102555E-2</v>
      </c>
      <c r="J12">
        <v>7500</v>
      </c>
      <c r="K12">
        <v>2.7397260273972712E-2</v>
      </c>
      <c r="L12">
        <v>64</v>
      </c>
      <c r="M12">
        <v>0.14285714285714279</v>
      </c>
      <c r="N12">
        <v>2104000</v>
      </c>
      <c r="Z12">
        <v>18</v>
      </c>
      <c r="AB12">
        <v>307</v>
      </c>
      <c r="AD12">
        <v>29</v>
      </c>
    </row>
    <row r="35" spans="6:6" x14ac:dyDescent="0.15">
      <c r="F3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1 (Ops)</vt:lpstr>
      <vt:lpstr>Schedule 1 (Ops) Cleaned</vt:lpstr>
      <vt:lpstr>Schedule 2 (Rev)</vt:lpstr>
      <vt:lpstr>Schedule 2 (Rev) Cleaned</vt:lpstr>
      <vt:lpstr>Schedule 3 (Profit)</vt:lpstr>
      <vt:lpstr>Schedule 4 (Recon)</vt:lpstr>
      <vt:lpstr>Schedule 5 (Key Metrics)</vt:lpstr>
      <vt:lpstr>Schedule 5 (Key Metrics) Cleane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2017-06-02T21:11:05Z</dcterms:created>
  <dcterms:modified xsi:type="dcterms:W3CDTF">2017-06-03T03:46:04Z</dcterms:modified>
</cp:coreProperties>
</file>