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4"/>
  <workbookPr showInkAnnotation="0" codeName="EstaPastaDeTrabalho" defaultThemeVersion="166925"/>
  <mc:AlternateContent xmlns:mc="http://schemas.openxmlformats.org/markup-compatibility/2006">
    <mc:Choice Requires="x15">
      <x15ac:absPath xmlns:x15ac="http://schemas.microsoft.com/office/spreadsheetml/2010/11/ac" url="C:\Users\posto\Downloads\"/>
    </mc:Choice>
  </mc:AlternateContent>
  <xr:revisionPtr revIDLastSave="0" documentId="8_{53D91EF4-3158-4229-8D17-73ABD29A915C}" xr6:coauthVersionLast="47" xr6:coauthVersionMax="47" xr10:uidLastSave="{00000000-0000-0000-0000-000000000000}"/>
  <bookViews>
    <workbookView xWindow="-120" yWindow="-120" windowWidth="29040" windowHeight="15720"/>
  </bookViews>
  <sheets>
    <sheet name="ficha_registro" sheetId="1" r:id="rId1"/>
    <sheet name="Dados" sheetId="3" r:id="rId2"/>
    <sheet name="copia_ficha" sheetId="2" state="hidden" r:id="rId3"/>
  </sheets>
  <externalReferences>
    <externalReference r:id="rId4"/>
    <externalReference r:id="rId5"/>
    <externalReference r:id="rId6"/>
    <externalReference r:id="rId7"/>
    <externalReference r:id="rId8"/>
  </externalReferences>
  <definedNames>
    <definedName name="ano">'[1]PLANO CTAS'!$E$1:$E$65536</definedName>
    <definedName name="_xlnm.Print_Area" localSheetId="2">copia_ficha!$AD$1:$AM$44</definedName>
    <definedName name="_xlnm.Print_Area" localSheetId="0">ficha_registro!$A$1:$AR$50</definedName>
    <definedName name="CALENDARIO">[2]RZ!#REF!</definedName>
    <definedName name="CALENDÁRIO">[2]PC!$G$5:$G$23</definedName>
    <definedName name="calendario1">[2]PC!$G$1:$G$65536</definedName>
    <definedName name="CHIS">#REF!</definedName>
    <definedName name="clientes">'[3]4'!$A$1:$A$27</definedName>
    <definedName name="conta">#REF!</definedName>
    <definedName name="conta2">#REF!</definedName>
    <definedName name="conta24">#REF!,#REF!</definedName>
    <definedName name="contas">#REF!</definedName>
    <definedName name="CONTAS23">#REF!</definedName>
    <definedName name="CONTAS24">[4]R!#REF!</definedName>
    <definedName name="CONTAS25">#REF!</definedName>
    <definedName name="fern">#REF!</definedName>
    <definedName name="fone">#REF!</definedName>
    <definedName name="FORNECEDORES">[2]PC!$A$1:$A$65536</definedName>
    <definedName name="lista02">#REF!</definedName>
    <definedName name="mês1">'[1]PLANO CTAS'!$D$1:$D$12</definedName>
    <definedName name="nanda">#REF!</definedName>
    <definedName name="origem">#REF!</definedName>
    <definedName name="PLANO">[2]PC!$C$1:$C$65536</definedName>
    <definedName name="planocontas">[4]R!#REF!</definedName>
    <definedName name="PLANOCTAS">'[1]PLANO CTAS'!$A$1:$A$65536</definedName>
    <definedName name="situação">'[5]Controle_IR Ano 2015'!$A$20:$A$24</definedName>
    <definedName name="teste">#REF!</definedName>
    <definedName name="x">#REF!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7" i="2" l="1"/>
  <c r="B86" i="2"/>
  <c r="B85" i="2"/>
  <c r="B84" i="2"/>
  <c r="B82" i="2"/>
  <c r="B81" i="2"/>
  <c r="B80" i="2"/>
  <c r="B79" i="2"/>
  <c r="B77" i="2"/>
  <c r="B76" i="2"/>
  <c r="B75" i="2"/>
  <c r="B74" i="2"/>
  <c r="B72" i="2"/>
  <c r="B71" i="2"/>
  <c r="B69" i="2"/>
  <c r="B65" i="2"/>
  <c r="C64" i="2"/>
  <c r="C63" i="2"/>
  <c r="H60" i="2"/>
  <c r="V58" i="2"/>
  <c r="R58" i="2"/>
  <c r="O58" i="2"/>
  <c r="M58" i="2"/>
  <c r="I58" i="2"/>
  <c r="H58" i="2"/>
  <c r="V57" i="2"/>
  <c r="R57" i="2"/>
  <c r="O57" i="2"/>
  <c r="M57" i="2"/>
  <c r="X57" i="2"/>
  <c r="I57" i="2"/>
  <c r="H57" i="2"/>
  <c r="V56" i="2"/>
  <c r="R56" i="2"/>
  <c r="X56" i="2"/>
  <c r="O56" i="2"/>
  <c r="M56" i="2"/>
  <c r="H56" i="2"/>
  <c r="E54" i="2"/>
  <c r="C54" i="2"/>
  <c r="E53" i="2"/>
  <c r="C53" i="2"/>
  <c r="E52" i="2"/>
  <c r="C52" i="2"/>
  <c r="B52" i="2"/>
  <c r="B50" i="2"/>
  <c r="B49" i="2"/>
  <c r="B48" i="2"/>
  <c r="B47" i="2"/>
  <c r="B45" i="2"/>
  <c r="B44" i="2"/>
  <c r="B43" i="2"/>
  <c r="B42" i="2"/>
  <c r="B41" i="2"/>
  <c r="B40" i="2"/>
  <c r="B39" i="2"/>
  <c r="B38" i="2"/>
  <c r="B37" i="2"/>
  <c r="B35" i="2"/>
  <c r="B34" i="2"/>
  <c r="B33" i="2"/>
  <c r="H32" i="2"/>
  <c r="B32" i="2"/>
  <c r="H31" i="2"/>
  <c r="E31" i="2"/>
  <c r="B31" i="2"/>
  <c r="H30" i="2"/>
  <c r="E30" i="2"/>
  <c r="B30" i="2"/>
  <c r="H29" i="2"/>
  <c r="E29" i="2"/>
  <c r="B28" i="2"/>
  <c r="B26" i="2"/>
  <c r="B25" i="2"/>
  <c r="B24" i="2"/>
  <c r="B23" i="2"/>
  <c r="B22" i="2"/>
  <c r="AO21" i="2"/>
  <c r="AD22" i="2"/>
  <c r="B21" i="2"/>
  <c r="AD20" i="2"/>
  <c r="B18" i="2"/>
  <c r="B15" i="2"/>
  <c r="B14" i="2"/>
  <c r="B13" i="2"/>
  <c r="B12" i="2"/>
  <c r="B11" i="2"/>
  <c r="B10" i="2"/>
  <c r="B9" i="2"/>
  <c r="B8" i="2"/>
  <c r="B5" i="2"/>
  <c r="B4" i="2"/>
  <c r="B3" i="2"/>
  <c r="B2" i="2"/>
  <c r="B1" i="2"/>
  <c r="B7" i="2"/>
  <c r="AA51" i="1"/>
  <c r="AZ45" i="1"/>
  <c r="Z51" i="1"/>
  <c r="Z54" i="1"/>
  <c r="AZ46" i="1"/>
  <c r="BA48" i="1"/>
  <c r="AX43" i="1"/>
  <c r="AY37" i="1"/>
  <c r="BA37" i="1"/>
  <c r="AV37" i="1"/>
  <c r="AJ37" i="1"/>
  <c r="AW37" i="1"/>
  <c r="AX37" i="1"/>
  <c r="AM37" i="1"/>
  <c r="AK37" i="1"/>
  <c r="AY36" i="1"/>
  <c r="BA36" i="1"/>
  <c r="AV36" i="1"/>
  <c r="AJ36" i="1"/>
  <c r="AK36" i="1"/>
  <c r="AY35" i="1"/>
  <c r="BA35" i="1"/>
  <c r="AV35" i="1"/>
  <c r="AW35" i="1"/>
  <c r="AK35" i="1"/>
  <c r="AM40" i="1"/>
  <c r="AF17" i="1"/>
  <c r="AD16" i="2"/>
  <c r="X58" i="2"/>
  <c r="AL30" i="1"/>
  <c r="B66" i="2"/>
  <c r="AJ35" i="1"/>
  <c r="X38" i="1"/>
  <c r="AL35" i="1"/>
  <c r="AX35" i="1"/>
  <c r="AM35" i="1"/>
  <c r="AM41" i="1"/>
  <c r="AA52" i="1"/>
  <c r="AA53" i="1"/>
  <c r="BC45" i="1"/>
  <c r="BA49" i="1"/>
  <c r="BC49" i="1"/>
  <c r="BF49" i="1"/>
  <c r="BC48" i="1"/>
  <c r="BF48" i="1"/>
  <c r="AZ51" i="1"/>
  <c r="BA51" i="1"/>
  <c r="AZ52" i="1"/>
  <c r="BF45" i="1"/>
  <c r="X52" i="1"/>
  <c r="Z52" i="1"/>
  <c r="BC46" i="1"/>
  <c r="AL37" i="1"/>
  <c r="BI48" i="1"/>
  <c r="BJ48" i="1"/>
  <c r="BG48" i="1"/>
  <c r="X53" i="1"/>
  <c r="Z53" i="1"/>
  <c r="Z55" i="1"/>
  <c r="AM42" i="1"/>
  <c r="BI49" i="1"/>
  <c r="BG49" i="1"/>
</calcChain>
</file>

<file path=xl/comments1.xml><?xml version="1.0" encoding="utf-8"?>
<comments xmlns="http://schemas.openxmlformats.org/spreadsheetml/2006/main">
  <authors>
    <author>Contabilidade2</author>
  </authors>
  <commentList>
    <comment ref="BA35" authorId="0" shapeId="0">
      <text>
        <r>
          <rPr>
            <b/>
            <sz val="9"/>
            <color indexed="81"/>
            <rFont val="Segoe UI"/>
            <family val="2"/>
          </rPr>
          <t>Contabilidade2:</t>
        </r>
        <r>
          <rPr>
            <sz val="9"/>
            <color indexed="81"/>
            <rFont val="Segoe UI"/>
            <family val="2"/>
          </rPr>
          <t xml:space="preserve">
Quando o excel passa de 24:00 eele se perde, é  necessário adicionar 1 no cálculo para ele calcular a hora certa.</t>
        </r>
      </text>
    </comment>
  </commentList>
</comments>
</file>

<file path=xl/sharedStrings.xml><?xml version="1.0" encoding="utf-8"?>
<sst xmlns="http://schemas.openxmlformats.org/spreadsheetml/2006/main" count="363" uniqueCount="278">
  <si>
    <t>Nome do empregador:</t>
  </si>
  <si>
    <r>
      <t xml:space="preserve">Preencha corretamente esta ficha, pois, dados incompletos ou incorretos poderão impactar no bloqueio de seu direitos futuros, como saque FGTS e benefícios do INSS. </t>
    </r>
    <r>
      <rPr>
        <sz val="8.5"/>
        <color indexed="10"/>
        <rFont val="Wingdings"/>
        <charset val="2"/>
      </rPr>
      <t>ê</t>
    </r>
  </si>
  <si>
    <t>Documentos originais:</t>
  </si>
  <si>
    <t>[1] - Para preenchimento do funcionário - Informações para o cadastro</t>
  </si>
  <si>
    <r>
      <t>Carteira de trabalho profissional -</t>
    </r>
    <r>
      <rPr>
        <sz val="8"/>
        <rFont val="Calibri"/>
        <family val="2"/>
      </rPr>
      <t xml:space="preserve"> Não enviar p/contabilidade, manter na empresa p/registro</t>
    </r>
  </si>
  <si>
    <t>Nome do empregado:</t>
  </si>
  <si>
    <t>Sexo:</t>
  </si>
  <si>
    <t>Estado civil:</t>
  </si>
  <si>
    <t>Endereço residencial:</t>
  </si>
  <si>
    <t>1 Foto 3x4</t>
  </si>
  <si>
    <t>Logradouro</t>
  </si>
  <si>
    <t>Número</t>
  </si>
  <si>
    <t>Complemento</t>
  </si>
  <si>
    <t>Exame médico admissional</t>
  </si>
  <si>
    <t>Bairro</t>
  </si>
  <si>
    <t>CEP</t>
  </si>
  <si>
    <t>cep</t>
  </si>
  <si>
    <t>Cidade</t>
  </si>
  <si>
    <t>Estado</t>
  </si>
  <si>
    <t>Cópias simples:</t>
  </si>
  <si>
    <t>Dados pessoais:</t>
  </si>
  <si>
    <t>Carteira de identidade</t>
  </si>
  <si>
    <t>Fone residencial</t>
  </si>
  <si>
    <t>Fone celular</t>
  </si>
  <si>
    <t>E-mail</t>
  </si>
  <si>
    <t>Raça/cor</t>
  </si>
  <si>
    <t>CPF</t>
  </si>
  <si>
    <t>Data nascimento</t>
  </si>
  <si>
    <t>Cidade Nascimento:</t>
  </si>
  <si>
    <t>Estado Nascimento</t>
  </si>
  <si>
    <t>Nacionalidade:</t>
  </si>
  <si>
    <t>Título eleitoral</t>
  </si>
  <si>
    <t>Nome da mãe</t>
  </si>
  <si>
    <t>Nome do pai</t>
  </si>
  <si>
    <t xml:space="preserve">Comprov. residência </t>
  </si>
  <si>
    <t>Possui filhos menores de 14 anos?</t>
  </si>
  <si>
    <t>Nome:</t>
  </si>
  <si>
    <t>Livro</t>
  </si>
  <si>
    <t>Folhas</t>
  </si>
  <si>
    <t>CNH (Se houver)</t>
  </si>
  <si>
    <t>Certidão de casamento (quando aplicável)</t>
  </si>
  <si>
    <t>Sim</t>
  </si>
  <si>
    <t>Não</t>
  </si>
  <si>
    <t>Documentos:</t>
  </si>
  <si>
    <t>Certificado de reservista ou prova de alistamento</t>
  </si>
  <si>
    <t>Escolaridade:</t>
  </si>
  <si>
    <t>RG</t>
  </si>
  <si>
    <t>Órgão emissor</t>
  </si>
  <si>
    <t>Data exp.</t>
  </si>
  <si>
    <t>Anafalbeto</t>
  </si>
  <si>
    <t>1°Grau completo</t>
  </si>
  <si>
    <t>N.°Cert. Reservista</t>
  </si>
  <si>
    <t>1°Grau incompleto</t>
  </si>
  <si>
    <t>2°Grau completo</t>
  </si>
  <si>
    <t>Filhos até 14 anos - Cópias simples</t>
  </si>
  <si>
    <t>N.° PIS</t>
  </si>
  <si>
    <t>Data cadastro PIS</t>
  </si>
  <si>
    <t>2°Grau incompleto</t>
  </si>
  <si>
    <t>Superior</t>
  </si>
  <si>
    <t>Tít. de eleitor</t>
  </si>
  <si>
    <t>Zona</t>
  </si>
  <si>
    <t>Sessão</t>
  </si>
  <si>
    <t>Superior cursando</t>
  </si>
  <si>
    <t>Certidão de nascimento dos filhos menores de 14 anos</t>
  </si>
  <si>
    <r>
      <t xml:space="preserve">N.°CTPS- </t>
    </r>
    <r>
      <rPr>
        <sz val="7"/>
        <color indexed="8"/>
        <rFont val="Calibri"/>
        <family val="2"/>
      </rPr>
      <t>Carteira Trabalho</t>
    </r>
  </si>
  <si>
    <t>Série</t>
  </si>
  <si>
    <t>UF</t>
  </si>
  <si>
    <t>Data emissão</t>
  </si>
  <si>
    <t>CNH</t>
  </si>
  <si>
    <t>Categoria</t>
  </si>
  <si>
    <t>Emitida em</t>
  </si>
  <si>
    <t>Validade</t>
  </si>
  <si>
    <t>Carteira de vacinação dos filhos menores de 5 anos</t>
  </si>
  <si>
    <t>Primeiro Emprego?</t>
  </si>
  <si>
    <t>Já foi funcionário da empresa?</t>
  </si>
  <si>
    <t>Recolheu contrib. sindical neste ano?</t>
  </si>
  <si>
    <t>Está recebendo seguro desemprego?</t>
  </si>
  <si>
    <t>Possui experiência anterior em carteira assinada na função requerida?</t>
  </si>
  <si>
    <t>Comprovante de frequência escolhar filhos com idade entre 7 e 14</t>
  </si>
  <si>
    <t>[2] - Para preenchimento exclusivo da empresa - Dados de contratação</t>
  </si>
  <si>
    <t>Mensalista</t>
  </si>
  <si>
    <t>Valor/Horista</t>
  </si>
  <si>
    <t>Proporc. a jornada</t>
  </si>
  <si>
    <t>Cargo/Função</t>
  </si>
  <si>
    <t>Data admissão</t>
  </si>
  <si>
    <t>Salário R$</t>
  </si>
  <si>
    <t>Centesimal</t>
  </si>
  <si>
    <t>Parâmetros para cálculo horas após 24h</t>
  </si>
  <si>
    <t>Verificar se categoria possui jornada especial</t>
  </si>
  <si>
    <r>
      <t xml:space="preserve">Entrada </t>
    </r>
    <r>
      <rPr>
        <b/>
        <sz val="11.5"/>
        <color indexed="8"/>
        <rFont val="Wingdings"/>
        <charset val="2"/>
      </rPr>
      <t>ê</t>
    </r>
  </si>
  <si>
    <r>
      <t xml:space="preserve">Saída </t>
    </r>
    <r>
      <rPr>
        <b/>
        <sz val="11.5"/>
        <color indexed="8"/>
        <rFont val="Wingdings"/>
        <charset val="2"/>
      </rPr>
      <t>ê</t>
    </r>
  </si>
  <si>
    <t>Vale-transporte:</t>
  </si>
  <si>
    <t>Horário efetivo de trabalho:</t>
  </si>
  <si>
    <r>
      <t>Intervalo -</t>
    </r>
    <r>
      <rPr>
        <sz val="8"/>
        <color indexed="8"/>
        <rFont val="Calibri"/>
        <family val="2"/>
      </rPr>
      <t xml:space="preserve"> </t>
    </r>
    <r>
      <rPr>
        <sz val="7"/>
        <color indexed="8"/>
        <rFont val="Calibri"/>
        <family val="2"/>
      </rPr>
      <t>Somente se for acima 6h p/dia</t>
    </r>
  </si>
  <si>
    <t>Carga diária</t>
  </si>
  <si>
    <t>Semanal</t>
  </si>
  <si>
    <t>Mensal</t>
  </si>
  <si>
    <r>
      <rPr>
        <b/>
        <sz val="9"/>
        <color indexed="8"/>
        <rFont val="Calibri"/>
        <family val="2"/>
      </rPr>
      <t xml:space="preserve">Sugestão </t>
    </r>
    <r>
      <rPr>
        <sz val="9"/>
        <color indexed="8"/>
        <rFont val="Calibri"/>
        <family val="2"/>
      </rPr>
      <t xml:space="preserve">de locais para realização de exames médicos (outros locais poderão ser escolhidos, a critério do empregador) </t>
    </r>
    <r>
      <rPr>
        <sz val="9"/>
        <color indexed="8"/>
        <rFont val="Wingdings"/>
        <charset val="2"/>
      </rPr>
      <t>ê</t>
    </r>
  </si>
  <si>
    <t>Qtde p/dia</t>
  </si>
  <si>
    <t>2° a 6° feira</t>
  </si>
  <si>
    <t>às</t>
  </si>
  <si>
    <t>Regra geral- Jornada limitada a 44 hrs semanais</t>
  </si>
  <si>
    <t>Sábado</t>
  </si>
  <si>
    <t>Experiência:</t>
  </si>
  <si>
    <t>30 dias +</t>
  </si>
  <si>
    <t>30 dias</t>
  </si>
  <si>
    <r>
      <t xml:space="preserve">Outros Horários: </t>
    </r>
    <r>
      <rPr>
        <sz val="8"/>
        <color indexed="8"/>
        <rFont val="Wingdings"/>
        <charset val="2"/>
      </rPr>
      <t>è</t>
    </r>
  </si>
  <si>
    <r>
      <t xml:space="preserve">Total hrs NOT.Trabalhada p/dia </t>
    </r>
    <r>
      <rPr>
        <sz val="7"/>
        <color indexed="8"/>
        <rFont val="Wingdings"/>
        <charset val="2"/>
      </rPr>
      <t>â</t>
    </r>
  </si>
  <si>
    <t xml:space="preserve">Trabalho entre as 22 hs de um dia às 5hs. </t>
  </si>
  <si>
    <t>45 dias +</t>
  </si>
  <si>
    <t>45 dias</t>
  </si>
  <si>
    <r>
      <t xml:space="preserve">Horas Noturnas? </t>
    </r>
    <r>
      <rPr>
        <sz val="8"/>
        <color indexed="8"/>
        <rFont val="Wingdings"/>
        <charset val="2"/>
      </rPr>
      <t>è</t>
    </r>
  </si>
  <si>
    <r>
      <t xml:space="preserve">Total Carga hrs p/dia </t>
    </r>
    <r>
      <rPr>
        <sz val="8"/>
        <color indexed="8"/>
        <rFont val="Wingdings"/>
        <charset val="2"/>
      </rPr>
      <t>â</t>
    </r>
  </si>
  <si>
    <r>
      <t xml:space="preserve">Total hrs p/semana </t>
    </r>
    <r>
      <rPr>
        <sz val="9"/>
        <color indexed="8"/>
        <rFont val="Wingdings"/>
        <charset val="2"/>
      </rPr>
      <t>à</t>
    </r>
  </si>
  <si>
    <t>60 dias +</t>
  </si>
  <si>
    <r>
      <t xml:space="preserve">Total hrs p/mês </t>
    </r>
    <r>
      <rPr>
        <sz val="9"/>
        <color indexed="8"/>
        <rFont val="Wingdings"/>
        <charset val="2"/>
      </rPr>
      <t>à</t>
    </r>
  </si>
  <si>
    <t>CÁLCULO</t>
  </si>
  <si>
    <r>
      <t xml:space="preserve">Pgto Proporcional? </t>
    </r>
    <r>
      <rPr>
        <sz val="7"/>
        <color indexed="8"/>
        <rFont val="Wingdings"/>
        <charset val="2"/>
      </rPr>
      <t>è</t>
    </r>
  </si>
  <si>
    <r>
      <t xml:space="preserve">Jornada Parcial - Até 25h/semanais </t>
    </r>
    <r>
      <rPr>
        <sz val="6"/>
        <color indexed="8"/>
        <rFont val="Wingdings"/>
        <charset val="2"/>
      </rPr>
      <t>à</t>
    </r>
  </si>
  <si>
    <r>
      <t xml:space="preserve">Carga horária diária efetiva c/Trabalho Noturno </t>
    </r>
    <r>
      <rPr>
        <sz val="7"/>
        <color indexed="8"/>
        <rFont val="Wingdings"/>
        <charset val="2"/>
      </rPr>
      <t>à</t>
    </r>
  </si>
  <si>
    <t>1 hora(60 minutos) Noturna Vale 52m30seg</t>
  </si>
  <si>
    <t>Valor do min</t>
  </si>
  <si>
    <t>Periculosidade:</t>
  </si>
  <si>
    <t>Pagamento de salário:</t>
  </si>
  <si>
    <t>Em Dinh/cheque</t>
  </si>
  <si>
    <t>Insalubridade:</t>
  </si>
  <si>
    <t>Adiantamento:</t>
  </si>
  <si>
    <t>Sim - % ou valor ________________</t>
  </si>
  <si>
    <t>Qtde total horas diárias</t>
  </si>
  <si>
    <t>Qtde hrs semanal</t>
  </si>
  <si>
    <t>Qtde hrs mensal</t>
  </si>
  <si>
    <r>
      <t xml:space="preserve">Local de trabalho: </t>
    </r>
    <r>
      <rPr>
        <u/>
        <sz val="11"/>
        <color indexed="8"/>
        <rFont val="Wingdings"/>
        <charset val="2"/>
      </rPr>
      <t>à</t>
    </r>
  </si>
  <si>
    <t>Matriz</t>
  </si>
  <si>
    <t>Filial/N.° ________</t>
  </si>
  <si>
    <t>Benefícios:</t>
  </si>
  <si>
    <t>Plano saúde Desc em folha: % ou valor _________</t>
  </si>
  <si>
    <t>Seguro Vida Desc em folha: % ou valor _______________</t>
  </si>
  <si>
    <t xml:space="preserve">Protocolo contabilidade:
 ___/___/____  Recebido por: ____
Retorno para:  _____/_____ /_____
</t>
  </si>
  <si>
    <t>Qtde total horas NOTURNAS diárias</t>
  </si>
  <si>
    <t>Qtde Hrs Not. p/mês</t>
  </si>
  <si>
    <t>Valor horas not.</t>
  </si>
  <si>
    <t>Adicional</t>
  </si>
  <si>
    <t>[3] - Assinaturas</t>
  </si>
  <si>
    <t>Valor final da hora diária NOTURNA. p/cálculo Trabalhada</t>
  </si>
  <si>
    <t>Valor&gt;</t>
  </si>
  <si>
    <t>Empregado:</t>
  </si>
  <si>
    <t>Empregador:</t>
  </si>
  <si>
    <t>Data:</t>
  </si>
  <si>
    <t>Valor final da hora diária DIURNA. p/cálculo Trabalhada</t>
  </si>
  <si>
    <t>N/A</t>
  </si>
  <si>
    <t>Obs. As despesas do exame admissional são de responsabilidade do empregador. | Após a realização do exame, a cópia do documento deve ser entregue na contabilidade.</t>
  </si>
  <si>
    <t>Qtde Total horas Noturnas diárias Trabalhadas p/Cálculo</t>
  </si>
  <si>
    <t>Total hrs p/dia</t>
  </si>
  <si>
    <t>Redução da jornada diária</t>
  </si>
  <si>
    <t>Qtde Total horas DIURNAS diárias Trabalhadas p/Cálculo</t>
  </si>
  <si>
    <t>Total mês</t>
  </si>
  <si>
    <t>Carga efetivamente trabalhada</t>
  </si>
  <si>
    <t>Qtde Total horas EFETIVAS diárias Trabalhadas na jornada</t>
  </si>
  <si>
    <t>Total semanal</t>
  </si>
  <si>
    <t>Nome</t>
  </si>
  <si>
    <t>CTRL U</t>
  </si>
  <si>
    <t>Substituir</t>
  </si>
  <si>
    <t>[3- Anexo Folha_MAIO.17- Nomecliente(EDITÁVEL).xlsm]ficha_registro'!</t>
  </si>
  <si>
    <t>NASCIMENTO</t>
  </si>
  <si>
    <t>Por</t>
  </si>
  <si>
    <t>Em branco</t>
  </si>
  <si>
    <t>PIS</t>
  </si>
  <si>
    <t>DATA CADASTRO PIS</t>
  </si>
  <si>
    <t>FOTO</t>
  </si>
  <si>
    <t>APELIDO</t>
  </si>
  <si>
    <t>LOGRADOURO</t>
  </si>
  <si>
    <t>ENDEREÇO</t>
  </si>
  <si>
    <t>NÚMERO</t>
  </si>
  <si>
    <t>COMPLEMENTO</t>
  </si>
  <si>
    <t>BAIRRO</t>
  </si>
  <si>
    <t>ESTADO</t>
  </si>
  <si>
    <t>MUNICIPIO</t>
  </si>
  <si>
    <t>CONFIRA CEP</t>
  </si>
  <si>
    <t>CÓDIGO POSTAL</t>
  </si>
  <si>
    <t>DDD FONE</t>
  </si>
  <si>
    <t>FONE</t>
  </si>
  <si>
    <t>RAMAL</t>
  </si>
  <si>
    <t>Documentos de Funcionário(a):</t>
  </si>
  <si>
    <t>DDD CELULAR</t>
  </si>
  <si>
    <t>CELULAR</t>
  </si>
  <si>
    <t>EMAIL</t>
  </si>
  <si>
    <t>ESTADO DE NASCIMENTO</t>
  </si>
  <si>
    <t>MUNICIPIO DE NASCIMENTO</t>
  </si>
  <si>
    <t>SEXO</t>
  </si>
  <si>
    <t>RAÇA/COR</t>
  </si>
  <si>
    <t>DEFICIÊNCIAS</t>
  </si>
  <si>
    <t>ESTADO CIVIL</t>
  </si>
  <si>
    <t>GRAU DE INSTRUÇÃO</t>
  </si>
  <si>
    <t>NACIONALIDADE</t>
  </si>
  <si>
    <t>NUMERO CTPS</t>
  </si>
  <si>
    <t>SÉRIE CTPS</t>
  </si>
  <si>
    <t>ESTADO CTPS</t>
  </si>
  <si>
    <t>EXPEDIÇÃO CTPS</t>
  </si>
  <si>
    <t>COMPLEMENTO RG</t>
  </si>
  <si>
    <t>ORGAO EMISSÃO RG</t>
  </si>
  <si>
    <t>ESTADO RG</t>
  </si>
  <si>
    <t>EMISSÃO RG</t>
  </si>
  <si>
    <t>TÍTULO ELEITORAL</t>
  </si>
  <si>
    <t>ZONA TITULO</t>
  </si>
  <si>
    <t>SEÇÃO TITULO</t>
  </si>
  <si>
    <r>
      <rPr>
        <u/>
        <sz val="8"/>
        <color indexed="8"/>
        <rFont val="Calibri"/>
        <family val="2"/>
      </rPr>
      <t>Observações:</t>
    </r>
    <r>
      <rPr>
        <sz val="8"/>
        <color indexed="8"/>
        <rFont val="Calibri"/>
        <family val="2"/>
      </rPr>
      <t xml:space="preserve"> Esta pasta tem por finalidade manter a boa ordem dos documentos relacionados ao registro do empregado, servindo para arquivo dos recibos de pagamento, incluindo vale transporte, alimentação, férias, décimo terceiro, comprovante de descontos quando ocorridos, bem como demais documentos como atestados, declarações e tudo mais que houver relacionado a  este empregado. Inclusive documentos demissionais.</t>
    </r>
  </si>
  <si>
    <t>CATEGORIA CNH</t>
  </si>
  <si>
    <t>EXPEDIÇÃO CNH</t>
  </si>
  <si>
    <t>ORGÃO EMISSÃO CNH</t>
  </si>
  <si>
    <t>VALIDADE</t>
  </si>
  <si>
    <t>CARTEIRA RESERVISTA</t>
  </si>
  <si>
    <t>DATA ADMISSÃO</t>
  </si>
  <si>
    <t>ADMISSÃO NA RAIS</t>
  </si>
  <si>
    <t>FICHA REGISTRO</t>
  </si>
  <si>
    <t>NÚMERO CFE CLIENTE</t>
  </si>
  <si>
    <t>EXPERIÊNCIA</t>
  </si>
  <si>
    <t>ESCALAS</t>
  </si>
  <si>
    <t>Horário de trabalho:</t>
  </si>
  <si>
    <t>Intervalo</t>
  </si>
  <si>
    <t>Entrada:</t>
  </si>
  <si>
    <t>Hora saída:</t>
  </si>
  <si>
    <t>Outros horários:</t>
  </si>
  <si>
    <t>MODO DE PAGAMENTO</t>
  </si>
  <si>
    <t>Em dinheiro/Cheque</t>
  </si>
  <si>
    <t>Banco</t>
  </si>
  <si>
    <t>VALOR SALÁRIO</t>
  </si>
  <si>
    <t>VALOR PROP. A JORNADA</t>
  </si>
  <si>
    <t>VALOR HORISTA</t>
  </si>
  <si>
    <t>QUALIFICAÇÃO</t>
  </si>
  <si>
    <t>EM BRANCO</t>
  </si>
  <si>
    <t>CARGO</t>
  </si>
  <si>
    <t>NOME PAI</t>
  </si>
  <si>
    <t>NOME MAE</t>
  </si>
  <si>
    <t>Imprime capa</t>
  </si>
  <si>
    <t>DEPENDENTES</t>
  </si>
  <si>
    <t>DATA NASCIMENTO</t>
  </si>
  <si>
    <t>LOCAL NASCIMENTO</t>
  </si>
  <si>
    <t>NÚMERO REGISTRO</t>
  </si>
  <si>
    <t/>
  </si>
  <si>
    <t>2ª A DOMINGO</t>
  </si>
  <si>
    <t>Cid/UF</t>
  </si>
  <si>
    <t>Funcionário ficará exposto a Agente Nocivo</t>
  </si>
  <si>
    <t>Dt. de Nasc.</t>
  </si>
  <si>
    <t>Empregador</t>
  </si>
  <si>
    <t>Logadouro</t>
  </si>
  <si>
    <t>Sexo</t>
  </si>
  <si>
    <t>Estado Civil</t>
  </si>
  <si>
    <t>Cor / Raça</t>
  </si>
  <si>
    <t>049 - Auto Posto Pirai Ltda</t>
  </si>
  <si>
    <t>Rua</t>
  </si>
  <si>
    <t>Mascolino</t>
  </si>
  <si>
    <t>Casado (a)</t>
  </si>
  <si>
    <t>Branca</t>
  </si>
  <si>
    <t>083 - Posto Graciosa V Ltda</t>
  </si>
  <si>
    <t>Avenida</t>
  </si>
  <si>
    <t>Feminino</t>
  </si>
  <si>
    <t>Solteiro (a)</t>
  </si>
  <si>
    <t>Preta</t>
  </si>
  <si>
    <t>085 - Posto Graciosa Ltda</t>
  </si>
  <si>
    <t>Estrada</t>
  </si>
  <si>
    <t>Outros</t>
  </si>
  <si>
    <t>Separado (a)</t>
  </si>
  <si>
    <t>Parda</t>
  </si>
  <si>
    <t>086 - Posto Bemer Ltda</t>
  </si>
  <si>
    <t>Travessa</t>
  </si>
  <si>
    <t>Divorciado (a)</t>
  </si>
  <si>
    <t>Amarelo</t>
  </si>
  <si>
    <t>088 - Posto Jariva Ltda</t>
  </si>
  <si>
    <t>Rodovia</t>
  </si>
  <si>
    <t>Viúvo (a)</t>
  </si>
  <si>
    <t>Indígena</t>
  </si>
  <si>
    <t>094 - Auto Posto Fatima Ltda</t>
  </si>
  <si>
    <t>60 dias</t>
  </si>
  <si>
    <r>
      <rPr>
        <u/>
        <sz val="8.5"/>
        <color indexed="8"/>
        <rFont val="Calibri"/>
        <family val="2"/>
      </rPr>
      <t>Clinimed Saúde Ocupacional</t>
    </r>
    <r>
      <rPr>
        <sz val="8.5"/>
        <color indexed="8"/>
        <rFont val="Calibri"/>
        <family val="2"/>
      </rPr>
      <t xml:space="preserve">: R. Conselheiro Mafra, 111 - Centro. Tel. (47) 3025-4970
</t>
    </r>
    <r>
      <rPr>
        <u/>
        <sz val="8.5"/>
        <color indexed="8"/>
        <rFont val="Calibri"/>
        <family val="2"/>
      </rPr>
      <t>Dom Med Gestão em Medicina ST: R. Rio Branco, 202 - Centro. Tel. (47) 3017-5001</t>
    </r>
    <r>
      <rPr>
        <sz val="8.5"/>
        <color indexed="8"/>
        <rFont val="Calibri"/>
        <family val="2"/>
      </rPr>
      <t xml:space="preserve">
</t>
    </r>
    <r>
      <rPr>
        <u/>
        <sz val="8.5"/>
        <color indexed="8"/>
        <rFont val="Calibri"/>
        <family val="2"/>
      </rPr>
      <t>DataMed Saúde Ocupacional: R. Abdon Batista, 314 - Centro. Tel. (47) 3432-8242</t>
    </r>
  </si>
  <si>
    <t>AG</t>
  </si>
  <si>
    <t>C /C</t>
  </si>
  <si>
    <t>Depósito: Banco</t>
  </si>
  <si>
    <t>Atualização: 02/07/2024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</si>
</sst>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R$&quot;\ * #,##0.00_-;\-&quot;R$&quot;\ * #,##0.00_-;_-&quot;R$&quot;\ * &quot;-&quot;??_-;_-@_-"/>
    <numFmt numFmtId="43" formatCode="_-* #,##0.00_-;\-* #,##0.00_-;_-* &quot;-&quot;??_-;_-@_-"/>
    <numFmt numFmtId="164" formatCode="0000"/>
    <numFmt numFmtId="165" formatCode="[h]:mm"/>
    <numFmt numFmtId="166" formatCode="0.0"/>
    <numFmt numFmtId="167" formatCode="[hh]:mm"/>
    <numFmt numFmtId="168" formatCode="0.00000"/>
    <numFmt numFmtId="169" formatCode="0.000"/>
  </numFmts>
  <fonts count="50" x14ac:knownFonts="1">
    <font>
      <sz val="11"/>
      <color theme="1"/>
      <name val="Calibri"/>
      <family val="2"/>
      <scheme val="minor"/>
    </font>
    <font>
      <sz val="8.5"/>
      <color indexed="10"/>
      <name val="Wingdings"/>
      <charset val="2"/>
    </font>
    <font>
      <sz val="8"/>
      <color indexed="8"/>
      <name val="Calibri"/>
      <family val="2"/>
    </font>
    <font>
      <sz val="8"/>
      <name val="Calibri"/>
      <family val="2"/>
    </font>
    <font>
      <b/>
      <sz val="9"/>
      <color indexed="8"/>
      <name val="Calibri"/>
      <family val="2"/>
    </font>
    <font>
      <sz val="9"/>
      <color indexed="8"/>
      <name val="Calibri"/>
      <family val="2"/>
    </font>
    <font>
      <sz val="7"/>
      <color indexed="8"/>
      <name val="Calibri"/>
      <family val="2"/>
    </font>
    <font>
      <u/>
      <sz val="8.5"/>
      <color indexed="8"/>
      <name val="Calibri"/>
      <family val="2"/>
    </font>
    <font>
      <u/>
      <sz val="8"/>
      <color indexed="8"/>
      <name val="Calibri"/>
      <family val="2"/>
    </font>
    <font>
      <b/>
      <sz val="11.5"/>
      <color indexed="8"/>
      <name val="Wingdings"/>
      <charset val="2"/>
    </font>
    <font>
      <sz val="9"/>
      <color indexed="8"/>
      <name val="Wingdings"/>
      <charset val="2"/>
    </font>
    <font>
      <sz val="8"/>
      <color indexed="8"/>
      <name val="Wingdings"/>
      <charset val="2"/>
    </font>
    <font>
      <sz val="7"/>
      <color indexed="8"/>
      <name val="Wingdings"/>
      <charset val="2"/>
    </font>
    <font>
      <sz val="8.5"/>
      <color indexed="8"/>
      <name val="Calibri"/>
      <family val="2"/>
    </font>
    <font>
      <sz val="6"/>
      <color indexed="8"/>
      <name val="Wingdings"/>
      <charset val="2"/>
    </font>
    <font>
      <u/>
      <sz val="11"/>
      <color indexed="8"/>
      <name val="Wingdings"/>
      <charset val="2"/>
    </font>
    <font>
      <b/>
      <sz val="9"/>
      <color indexed="81"/>
      <name val="Segoe UI"/>
      <family val="2"/>
    </font>
    <font>
      <sz val="9"/>
      <color indexed="81"/>
      <name val="Segoe UI"/>
      <family val="2"/>
    </font>
    <font>
      <sz val="11"/>
      <color theme="1"/>
      <name val="Calibri"/>
      <family val="2"/>
      <scheme val="minor"/>
    </font>
    <font>
      <sz val="11"/>
      <color theme="0"/>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color theme="1"/>
      <name val="Calibri"/>
      <family val="2"/>
      <scheme val="minor"/>
    </font>
    <font>
      <sz val="11"/>
      <name val="Calibri"/>
      <family val="2"/>
      <scheme val="minor"/>
    </font>
    <font>
      <i/>
      <u/>
      <sz val="11"/>
      <color theme="1"/>
      <name val="Calibri"/>
      <family val="2"/>
      <scheme val="minor"/>
    </font>
    <font>
      <sz val="10"/>
      <name val="Calibri"/>
      <family val="2"/>
      <scheme val="minor"/>
    </font>
    <font>
      <sz val="10"/>
      <color theme="1"/>
      <name val="Calibri"/>
      <family val="2"/>
      <scheme val="minor"/>
    </font>
    <font>
      <b/>
      <sz val="9"/>
      <color theme="1"/>
      <name val="Calibri"/>
      <family val="2"/>
      <scheme val="minor"/>
    </font>
    <font>
      <u/>
      <sz val="8"/>
      <color theme="1"/>
      <name val="Calibri"/>
      <family val="2"/>
      <scheme val="minor"/>
    </font>
    <font>
      <sz val="7"/>
      <color theme="1"/>
      <name val="Calibri"/>
      <family val="2"/>
      <scheme val="minor"/>
    </font>
    <font>
      <u/>
      <sz val="8"/>
      <color rgb="FFFF0000"/>
      <name val="Arial"/>
      <family val="2"/>
    </font>
    <font>
      <sz val="6"/>
      <color theme="1"/>
      <name val="Calibri"/>
      <family val="2"/>
      <scheme val="minor"/>
    </font>
    <font>
      <sz val="9"/>
      <name val="Calibri"/>
      <family val="2"/>
      <scheme val="minor"/>
    </font>
    <font>
      <sz val="9"/>
      <color theme="1"/>
      <name val="Calibri"/>
      <family val="2"/>
      <scheme val="minor"/>
    </font>
    <font>
      <sz val="8"/>
      <color rgb="FFFF0000"/>
      <name val="Calibri"/>
      <family val="2"/>
      <scheme val="minor"/>
    </font>
    <font>
      <sz val="8"/>
      <name val="Calibri"/>
      <family val="2"/>
      <scheme val="minor"/>
    </font>
    <font>
      <i/>
      <sz val="11"/>
      <color theme="1"/>
      <name val="Calibri"/>
      <family val="2"/>
      <scheme val="minor"/>
    </font>
    <font>
      <i/>
      <sz val="7"/>
      <color theme="1"/>
      <name val="Calibri"/>
      <family val="2"/>
      <scheme val="minor"/>
    </font>
    <font>
      <u/>
      <sz val="8"/>
      <color theme="10"/>
      <name val="Calibri"/>
      <family val="2"/>
      <scheme val="minor"/>
    </font>
    <font>
      <b/>
      <sz val="18"/>
      <color theme="1"/>
      <name val="Calibri"/>
      <family val="2"/>
      <scheme val="minor"/>
    </font>
    <font>
      <sz val="12"/>
      <color theme="1"/>
      <name val="Calibri"/>
      <family val="2"/>
      <scheme val="minor"/>
    </font>
    <font>
      <i/>
      <sz val="8"/>
      <color theme="1"/>
      <name val="Calibri"/>
      <family val="2"/>
      <scheme val="minor"/>
    </font>
    <font>
      <b/>
      <sz val="11.5"/>
      <color theme="1"/>
      <name val="Calibri"/>
      <family val="2"/>
      <scheme val="minor"/>
    </font>
    <font>
      <sz val="8.5"/>
      <color theme="1"/>
      <name val="Calibri"/>
      <family val="2"/>
      <scheme val="minor"/>
    </font>
    <font>
      <u/>
      <sz val="8.5"/>
      <color theme="1"/>
      <name val="Calibri"/>
      <family val="2"/>
      <scheme val="minor"/>
    </font>
    <font>
      <u/>
      <sz val="10"/>
      <color theme="1"/>
      <name val="Calibri"/>
      <family val="2"/>
      <scheme val="minor"/>
    </font>
    <font>
      <sz val="8.5"/>
      <color rgb="FFFF0000"/>
      <name val="Calibri"/>
      <family val="2"/>
      <scheme val="minor"/>
    </font>
    <font>
      <b/>
      <sz val="17"/>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2"/>
        <bgColor indexed="64"/>
      </patternFill>
    </fill>
  </fills>
  <borders count="15">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20" fillId="0" borderId="0" applyNumberFormat="0" applyFill="0" applyBorder="0" applyAlignment="0" applyProtection="0"/>
    <xf numFmtId="44" fontId="18" fillId="0" borderId="0" applyFont="0" applyFill="0" applyBorder="0" applyAlignment="0" applyProtection="0"/>
    <xf numFmtId="43" fontId="18" fillId="0" borderId="0" applyFont="0" applyFill="0" applyBorder="0" applyAlignment="0" applyProtection="0"/>
  </cellStyleXfs>
  <cellXfs count="363">
    <xf numFmtId="0" fontId="0" fillId="0" borderId="0" xfId="0"/>
    <xf numFmtId="0" fontId="0" fillId="0" borderId="0" xfId="0" applyAlignment="1" applyProtection="1">
      <alignment vertical="center"/>
      <protection hidden="1"/>
    </xf>
    <xf numFmtId="0" fontId="0" fillId="0" borderId="0" xfId="0" applyBorder="1" applyAlignment="1" applyProtection="1">
      <alignment horizontal="center" vertical="center"/>
      <protection hidden="1"/>
    </xf>
    <xf numFmtId="0" fontId="23" fillId="0" borderId="1" xfId="0" applyFont="1" applyBorder="1" applyAlignment="1" applyProtection="1">
      <alignment vertical="center"/>
      <protection hidden="1"/>
    </xf>
    <xf numFmtId="0" fontId="22" fillId="0" borderId="1" xfId="0" applyFont="1" applyBorder="1" applyAlignment="1" applyProtection="1">
      <alignment vertical="center"/>
      <protection hidden="1"/>
    </xf>
    <xf numFmtId="0" fontId="0" fillId="0" borderId="1" xfId="0" applyBorder="1" applyAlignment="1" applyProtection="1">
      <alignment vertical="center"/>
      <protection hidden="1"/>
    </xf>
    <xf numFmtId="0" fontId="24" fillId="2" borderId="2" xfId="0" applyFont="1" applyFill="1" applyBorder="1" applyAlignment="1" applyProtection="1">
      <alignment horizontal="center" vertical="center"/>
      <protection locked="0"/>
    </xf>
    <xf numFmtId="0" fontId="0" fillId="0" borderId="0" xfId="0" applyBorder="1" applyAlignment="1" applyProtection="1">
      <alignment vertical="center"/>
      <protection hidden="1"/>
    </xf>
    <xf numFmtId="0" fontId="0" fillId="0" borderId="0" xfId="0" applyBorder="1" applyAlignment="1" applyProtection="1">
      <alignment horizontal="right" vertical="center"/>
      <protection hidden="1"/>
    </xf>
    <xf numFmtId="0" fontId="25" fillId="0" borderId="0" xfId="0" applyFont="1" applyFill="1" applyBorder="1" applyAlignment="1" applyProtection="1">
      <alignment vertical="center"/>
      <protection hidden="1"/>
    </xf>
    <xf numFmtId="0" fontId="26" fillId="0" borderId="0" xfId="0" applyFont="1" applyBorder="1" applyAlignment="1" applyProtection="1">
      <alignment vertical="center"/>
      <protection hidden="1"/>
    </xf>
    <xf numFmtId="0" fontId="27" fillId="0" borderId="0" xfId="0" applyFont="1" applyFill="1" applyBorder="1" applyAlignment="1" applyProtection="1">
      <alignment vertical="top"/>
      <protection hidden="1"/>
    </xf>
    <xf numFmtId="0" fontId="28" fillId="0" borderId="0" xfId="0" applyFont="1" applyBorder="1" applyAlignment="1" applyProtection="1">
      <alignment vertical="center"/>
      <protection hidden="1"/>
    </xf>
    <xf numFmtId="0" fontId="29" fillId="0" borderId="0" xfId="0" applyFont="1" applyBorder="1" applyAlignment="1" applyProtection="1">
      <alignment vertical="top"/>
      <protection hidden="1"/>
    </xf>
    <xf numFmtId="0" fontId="0" fillId="0" borderId="0" xfId="0" applyBorder="1" applyAlignment="1" applyProtection="1">
      <alignment horizontal="left" vertical="center"/>
      <protection hidden="1"/>
    </xf>
    <xf numFmtId="0" fontId="0" fillId="0" borderId="2" xfId="0" applyBorder="1" applyAlignment="1" applyProtection="1">
      <alignment horizontal="left" vertical="center"/>
      <protection locked="0"/>
    </xf>
    <xf numFmtId="0" fontId="26" fillId="0" borderId="0" xfId="0" applyFont="1" applyBorder="1" applyAlignment="1" applyProtection="1">
      <alignment vertical="top"/>
      <protection hidden="1"/>
    </xf>
    <xf numFmtId="0" fontId="0" fillId="0" borderId="0" xfId="0" applyBorder="1" applyAlignment="1" applyProtection="1">
      <protection hidden="1"/>
    </xf>
    <xf numFmtId="0" fontId="26" fillId="0" borderId="0" xfId="0" applyFont="1" applyBorder="1" applyAlignment="1" applyProtection="1">
      <protection hidden="1"/>
    </xf>
    <xf numFmtId="0" fontId="0" fillId="0" borderId="0" xfId="0" applyAlignment="1" applyProtection="1">
      <protection hidden="1"/>
    </xf>
    <xf numFmtId="0" fontId="27" fillId="0" borderId="0" xfId="0" applyFont="1" applyFill="1" applyBorder="1" applyAlignment="1" applyProtection="1">
      <alignment vertical="center"/>
      <protection hidden="1"/>
    </xf>
    <xf numFmtId="0" fontId="0" fillId="0" borderId="3" xfId="0" applyBorder="1" applyAlignment="1" applyProtection="1">
      <alignment vertical="center"/>
      <protection hidden="1"/>
    </xf>
    <xf numFmtId="0" fontId="28" fillId="0" borderId="0" xfId="0" applyFont="1" applyBorder="1" applyAlignment="1" applyProtection="1">
      <alignment horizontal="right" vertical="center"/>
      <protection hidden="1"/>
    </xf>
    <xf numFmtId="0" fontId="24" fillId="0" borderId="0" xfId="0" applyFont="1" applyBorder="1" applyAlignment="1" applyProtection="1">
      <alignment horizontal="right" vertical="center"/>
      <protection hidden="1"/>
    </xf>
    <xf numFmtId="0" fontId="0" fillId="0" borderId="4" xfId="0" applyBorder="1" applyAlignment="1" applyProtection="1">
      <alignment horizontal="center" vertical="center"/>
      <protection locked="0"/>
    </xf>
    <xf numFmtId="0" fontId="28" fillId="0" borderId="0" xfId="0" applyFont="1" applyAlignment="1" applyProtection="1">
      <alignment vertical="center"/>
      <protection hidden="1"/>
    </xf>
    <xf numFmtId="0" fontId="0" fillId="0" borderId="5" xfId="0" applyBorder="1" applyAlignment="1" applyProtection="1">
      <alignment vertical="center"/>
      <protection hidden="1"/>
    </xf>
    <xf numFmtId="0" fontId="0" fillId="0" borderId="6" xfId="0" applyBorder="1" applyAlignment="1" applyProtection="1">
      <alignment vertical="center"/>
      <protection hidden="1"/>
    </xf>
    <xf numFmtId="0" fontId="0" fillId="0" borderId="2" xfId="0" applyBorder="1" applyAlignment="1" applyProtection="1">
      <alignment vertical="center"/>
      <protection locked="0"/>
    </xf>
    <xf numFmtId="0" fontId="0" fillId="0" borderId="2" xfId="0" applyFill="1" applyBorder="1" applyAlignment="1" applyProtection="1">
      <alignment vertical="center"/>
      <protection locked="0"/>
    </xf>
    <xf numFmtId="0" fontId="19" fillId="0" borderId="0" xfId="0" applyFont="1" applyFill="1" applyBorder="1" applyAlignment="1" applyProtection="1">
      <alignment vertical="center"/>
      <protection hidden="1"/>
    </xf>
    <xf numFmtId="0" fontId="0" fillId="0" borderId="0" xfId="0" applyBorder="1" applyAlignment="1" applyProtection="1">
      <alignment horizontal="center" vertical="center"/>
      <protection locked="0"/>
    </xf>
    <xf numFmtId="0" fontId="28" fillId="0" borderId="0" xfId="0" applyFont="1" applyBorder="1" applyAlignment="1" applyProtection="1">
      <alignment horizontal="center" vertical="center"/>
      <protection hidden="1"/>
    </xf>
    <xf numFmtId="0" fontId="0" fillId="0" borderId="0" xfId="0" applyAlignment="1" applyProtection="1">
      <alignment horizontal="right" vertical="center"/>
      <protection hidden="1"/>
    </xf>
    <xf numFmtId="0" fontId="0" fillId="0" borderId="4" xfId="0" applyFill="1" applyBorder="1" applyAlignment="1" applyProtection="1">
      <alignment vertical="center"/>
      <protection locked="0"/>
    </xf>
    <xf numFmtId="0" fontId="0" fillId="0" borderId="7" xfId="0" applyBorder="1" applyAlignment="1" applyProtection="1">
      <alignment vertical="center"/>
      <protection locked="0"/>
    </xf>
    <xf numFmtId="0" fontId="0" fillId="0" borderId="0" xfId="0" applyBorder="1" applyAlignment="1" applyProtection="1">
      <alignment vertical="center"/>
      <protection locked="0"/>
    </xf>
    <xf numFmtId="0" fontId="0" fillId="0" borderId="3" xfId="0" applyBorder="1" applyAlignment="1" applyProtection="1">
      <alignment horizontal="center" vertical="center"/>
      <protection locked="0"/>
    </xf>
    <xf numFmtId="0" fontId="0" fillId="0" borderId="5" xfId="0" applyBorder="1" applyAlignment="1" applyProtection="1">
      <alignment horizontal="right" vertical="center"/>
      <protection hidden="1"/>
    </xf>
    <xf numFmtId="0" fontId="0" fillId="0" borderId="0" xfId="0" applyBorder="1" applyAlignment="1" applyProtection="1">
      <alignment horizontal="left" vertical="center"/>
      <protection locked="0"/>
    </xf>
    <xf numFmtId="0" fontId="30" fillId="0" borderId="0" xfId="0" applyFont="1" applyBorder="1" applyAlignment="1" applyProtection="1">
      <alignment wrapText="1"/>
      <protection hidden="1"/>
    </xf>
    <xf numFmtId="0" fontId="0" fillId="0" borderId="7" xfId="0" applyBorder="1" applyAlignment="1" applyProtection="1">
      <alignment vertical="center"/>
      <protection hidden="1"/>
    </xf>
    <xf numFmtId="0" fontId="30" fillId="0" borderId="0" xfId="0" applyFont="1" applyBorder="1" applyAlignment="1" applyProtection="1">
      <alignment vertical="center"/>
      <protection hidden="1"/>
    </xf>
    <xf numFmtId="0" fontId="0" fillId="0" borderId="1" xfId="0" applyBorder="1" applyAlignment="1" applyProtection="1">
      <alignment horizontal="left" vertical="center"/>
      <protection hidden="1"/>
    </xf>
    <xf numFmtId="0" fontId="0" fillId="0" borderId="1" xfId="0" applyBorder="1" applyAlignment="1" applyProtection="1">
      <alignment horizontal="center" vertical="center"/>
      <protection hidden="1"/>
    </xf>
    <xf numFmtId="0" fontId="0" fillId="0" borderId="1" xfId="0" applyBorder="1" applyAlignment="1" applyProtection="1">
      <alignment horizontal="right" vertical="center"/>
      <protection hidden="1"/>
    </xf>
    <xf numFmtId="0" fontId="23" fillId="0" borderId="0" xfId="0" applyFont="1" applyBorder="1" applyAlignment="1" applyProtection="1">
      <alignment vertical="center"/>
      <protection hidden="1"/>
    </xf>
    <xf numFmtId="0" fontId="24" fillId="0" borderId="0" xfId="0" applyFont="1" applyBorder="1" applyAlignment="1" applyProtection="1">
      <alignment vertical="center"/>
      <protection hidden="1"/>
    </xf>
    <xf numFmtId="0" fontId="0" fillId="0" borderId="0" xfId="0" applyFill="1" applyBorder="1" applyAlignment="1" applyProtection="1">
      <alignment horizontal="left" vertical="center"/>
      <protection hidden="1"/>
    </xf>
    <xf numFmtId="44" fontId="18" fillId="0" borderId="2" xfId="2" applyFont="1" applyBorder="1" applyAlignment="1" applyProtection="1">
      <alignment horizontal="left" vertical="center"/>
      <protection locked="0"/>
    </xf>
    <xf numFmtId="0" fontId="31" fillId="0" borderId="0" xfId="0" applyFont="1" applyBorder="1" applyAlignment="1" applyProtection="1">
      <alignment vertical="center"/>
      <protection hidden="1"/>
    </xf>
    <xf numFmtId="0" fontId="32" fillId="0" borderId="0" xfId="1" applyFont="1" applyFill="1" applyAlignment="1" applyProtection="1">
      <alignment vertical="center"/>
      <protection hidden="1"/>
    </xf>
    <xf numFmtId="0" fontId="33" fillId="0" borderId="0" xfId="0" applyFont="1" applyBorder="1" applyAlignment="1" applyProtection="1">
      <alignment vertical="center"/>
      <protection hidden="1"/>
    </xf>
    <xf numFmtId="0" fontId="0" fillId="0" borderId="0" xfId="0" applyBorder="1" applyAlignment="1" applyProtection="1">
      <alignment vertical="center" wrapText="1"/>
      <protection hidden="1"/>
    </xf>
    <xf numFmtId="0" fontId="30" fillId="0" borderId="0" xfId="0" applyFont="1" applyBorder="1" applyAlignment="1" applyProtection="1">
      <alignment horizontal="center" wrapText="1"/>
      <protection hidden="1"/>
    </xf>
    <xf numFmtId="0" fontId="30" fillId="0" borderId="0" xfId="0" applyFont="1" applyBorder="1" applyAlignment="1" applyProtection="1">
      <alignment horizontal="right"/>
      <protection hidden="1"/>
    </xf>
    <xf numFmtId="0" fontId="30" fillId="0" borderId="0" xfId="0" applyFont="1" applyBorder="1" applyAlignment="1" applyProtection="1">
      <alignment horizontal="center"/>
      <protection hidden="1"/>
    </xf>
    <xf numFmtId="0" fontId="30" fillId="0" borderId="5" xfId="0" applyFont="1" applyBorder="1" applyAlignment="1" applyProtection="1">
      <alignment horizontal="right"/>
      <protection hidden="1"/>
    </xf>
    <xf numFmtId="0" fontId="30" fillId="0" borderId="3" xfId="0" applyFont="1" applyBorder="1" applyAlignment="1" applyProtection="1">
      <alignment horizontal="center"/>
      <protection hidden="1"/>
    </xf>
    <xf numFmtId="20" fontId="0" fillId="0" borderId="2" xfId="0" applyNumberFormat="1" applyBorder="1" applyAlignment="1" applyProtection="1">
      <alignment horizontal="center" vertical="center"/>
      <protection locked="0"/>
    </xf>
    <xf numFmtId="165" fontId="34" fillId="0" borderId="2" xfId="0" applyNumberFormat="1" applyFont="1" applyFill="1" applyBorder="1" applyAlignment="1" applyProtection="1">
      <alignment horizontal="center" vertical="center"/>
      <protection hidden="1"/>
    </xf>
    <xf numFmtId="1" fontId="35" fillId="0" borderId="8" xfId="0" applyNumberFormat="1" applyFont="1" applyBorder="1" applyAlignment="1" applyProtection="1">
      <alignment horizontal="center" vertical="center"/>
      <protection hidden="1"/>
    </xf>
    <xf numFmtId="2" fontId="34" fillId="0" borderId="9" xfId="2" applyNumberFormat="1" applyFont="1" applyBorder="1" applyAlignment="1" applyProtection="1">
      <alignment horizontal="right"/>
      <protection hidden="1"/>
    </xf>
    <xf numFmtId="2" fontId="34" fillId="0" borderId="8" xfId="2" applyNumberFormat="1" applyFont="1" applyBorder="1" applyAlignment="1" applyProtection="1">
      <alignment horizontal="right"/>
      <protection hidden="1"/>
    </xf>
    <xf numFmtId="43" fontId="18" fillId="0" borderId="2" xfId="3" applyFont="1" applyBorder="1" applyAlignment="1" applyProtection="1">
      <alignment vertical="center"/>
      <protection locked="0"/>
    </xf>
    <xf numFmtId="43" fontId="25" fillId="0" borderId="2" xfId="3" applyFont="1" applyBorder="1" applyAlignment="1" applyProtection="1">
      <alignment vertical="center"/>
      <protection locked="0"/>
    </xf>
    <xf numFmtId="0" fontId="0" fillId="0" borderId="2" xfId="0" applyBorder="1" applyAlignment="1" applyProtection="1">
      <alignment horizontal="center" vertical="center"/>
      <protection locked="0"/>
    </xf>
    <xf numFmtId="1" fontId="35" fillId="0" borderId="10" xfId="0" applyNumberFormat="1" applyFont="1" applyBorder="1" applyAlignment="1" applyProtection="1">
      <alignment horizontal="center" vertical="center"/>
      <protection hidden="1"/>
    </xf>
    <xf numFmtId="2" fontId="34" fillId="0" borderId="4" xfId="2" applyNumberFormat="1" applyFont="1" applyBorder="1" applyAlignment="1" applyProtection="1">
      <alignment horizontal="right"/>
      <protection hidden="1"/>
    </xf>
    <xf numFmtId="166" fontId="34" fillId="0" borderId="7" xfId="2" applyNumberFormat="1" applyFont="1" applyBorder="1" applyAlignment="1" applyProtection="1">
      <alignment horizontal="right"/>
      <protection hidden="1"/>
    </xf>
    <xf numFmtId="166" fontId="34" fillId="0" borderId="4" xfId="2" applyNumberFormat="1" applyFont="1" applyBorder="1" applyAlignment="1" applyProtection="1">
      <alignment vertical="center"/>
      <protection hidden="1"/>
    </xf>
    <xf numFmtId="2" fontId="34" fillId="0" borderId="2" xfId="2" applyNumberFormat="1" applyFont="1" applyBorder="1" applyAlignment="1" applyProtection="1">
      <alignment horizontal="right"/>
      <protection hidden="1"/>
    </xf>
    <xf numFmtId="0" fontId="35" fillId="0" borderId="0" xfId="0" applyFont="1" applyBorder="1" applyAlignment="1" applyProtection="1">
      <alignment horizontal="center" wrapText="1"/>
      <protection hidden="1"/>
    </xf>
    <xf numFmtId="0" fontId="25" fillId="0" borderId="0" xfId="0" applyFont="1" applyAlignment="1" applyProtection="1">
      <alignment vertical="center"/>
      <protection hidden="1"/>
    </xf>
    <xf numFmtId="0" fontId="31" fillId="0" borderId="0" xfId="0" applyFont="1" applyAlignment="1" applyProtection="1">
      <protection hidden="1"/>
    </xf>
    <xf numFmtId="0" fontId="28" fillId="0" borderId="0" xfId="0" applyFont="1" applyBorder="1" applyAlignment="1" applyProtection="1">
      <alignment vertical="top" wrapText="1"/>
      <protection hidden="1"/>
    </xf>
    <xf numFmtId="0" fontId="0" fillId="0" borderId="2" xfId="0" applyBorder="1" applyAlignment="1" applyProtection="1">
      <alignment vertical="center"/>
      <protection hidden="1"/>
    </xf>
    <xf numFmtId="0" fontId="24" fillId="0" borderId="0" xfId="0" applyFont="1" applyAlignment="1" applyProtection="1">
      <alignment vertical="center"/>
      <protection hidden="1"/>
    </xf>
    <xf numFmtId="0" fontId="0" fillId="0" borderId="11" xfId="0" applyBorder="1" applyAlignment="1" applyProtection="1">
      <alignment vertical="center"/>
      <protection hidden="1"/>
    </xf>
    <xf numFmtId="0" fontId="24" fillId="0" borderId="9" xfId="0" applyFont="1" applyBorder="1" applyAlignment="1" applyProtection="1">
      <alignment horizontal="center" vertical="center"/>
      <protection hidden="1"/>
    </xf>
    <xf numFmtId="2" fontId="24" fillId="0" borderId="9" xfId="0" applyNumberFormat="1" applyFont="1" applyBorder="1" applyAlignment="1" applyProtection="1">
      <alignment horizontal="center" vertical="center"/>
      <protection locked="0"/>
    </xf>
    <xf numFmtId="0" fontId="26" fillId="0" borderId="0" xfId="0" applyFont="1" applyBorder="1" applyAlignment="1" applyProtection="1">
      <alignment horizontal="right" vertical="center"/>
      <protection hidden="1"/>
    </xf>
    <xf numFmtId="49" fontId="26" fillId="0" borderId="0" xfId="0" applyNumberFormat="1" applyFont="1" applyBorder="1" applyAlignment="1" applyProtection="1">
      <alignment horizontal="right" vertical="center"/>
      <protection hidden="1"/>
    </xf>
    <xf numFmtId="0" fontId="0" fillId="0" borderId="0" xfId="0" applyBorder="1" applyAlignment="1" applyProtection="1">
      <alignment horizontal="center"/>
      <protection hidden="1"/>
    </xf>
    <xf numFmtId="0" fontId="24" fillId="0" borderId="4" xfId="0" applyFont="1" applyBorder="1" applyAlignment="1" applyProtection="1">
      <alignment vertical="center"/>
      <protection hidden="1"/>
    </xf>
    <xf numFmtId="0" fontId="35" fillId="0" borderId="0" xfId="0" applyFont="1" applyAlignment="1" applyProtection="1">
      <alignment vertical="center"/>
      <protection hidden="1"/>
    </xf>
    <xf numFmtId="0" fontId="24" fillId="0" borderId="0" xfId="0" applyFont="1" applyAlignment="1" applyProtection="1">
      <alignment vertical="top" wrapText="1"/>
      <protection hidden="1"/>
    </xf>
    <xf numFmtId="2" fontId="24" fillId="0" borderId="2" xfId="0" applyNumberFormat="1" applyFont="1" applyBorder="1" applyAlignment="1" applyProtection="1">
      <alignment horizontal="center" vertical="center"/>
      <protection locked="0"/>
    </xf>
    <xf numFmtId="0" fontId="24" fillId="0" borderId="6" xfId="0" applyFont="1" applyBorder="1" applyAlignment="1">
      <alignment horizontal="left" vertical="center"/>
    </xf>
    <xf numFmtId="0" fontId="24" fillId="0" borderId="11" xfId="0" applyFont="1" applyBorder="1" applyAlignment="1">
      <alignment horizontal="left" vertical="center"/>
    </xf>
    <xf numFmtId="0" fontId="24" fillId="0" borderId="2" xfId="0" applyFont="1" applyBorder="1" applyAlignment="1">
      <alignment horizontal="left" vertical="center"/>
    </xf>
    <xf numFmtId="2" fontId="24" fillId="0" borderId="2" xfId="0" applyNumberFormat="1" applyFont="1" applyBorder="1" applyAlignment="1" applyProtection="1">
      <alignment horizontal="center" vertical="center"/>
      <protection hidden="1"/>
    </xf>
    <xf numFmtId="0" fontId="24" fillId="0" borderId="2" xfId="0" applyFont="1" applyBorder="1" applyAlignment="1">
      <alignment horizontal="center" vertical="center"/>
    </xf>
    <xf numFmtId="0" fontId="0" fillId="0" borderId="7" xfId="0" applyBorder="1" applyAlignment="1" applyProtection="1">
      <alignment horizontal="center" vertical="center"/>
      <protection hidden="1"/>
    </xf>
    <xf numFmtId="0" fontId="0" fillId="0" borderId="0" xfId="0" applyAlignment="1" applyProtection="1">
      <alignment horizontal="center" vertical="center"/>
      <protection hidden="1"/>
    </xf>
    <xf numFmtId="0" fontId="23" fillId="0" borderId="0" xfId="0" applyFont="1" applyAlignment="1" applyProtection="1">
      <alignment vertical="center"/>
      <protection hidden="1"/>
    </xf>
    <xf numFmtId="165" fontId="36" fillId="0" borderId="2" xfId="0" applyNumberFormat="1" applyFont="1" applyFill="1" applyBorder="1" applyAlignment="1" applyProtection="1">
      <alignment horizontal="right" vertical="center"/>
      <protection hidden="1"/>
    </xf>
    <xf numFmtId="2" fontId="24" fillId="0" borderId="2" xfId="0" applyNumberFormat="1" applyFont="1" applyBorder="1" applyAlignment="1" applyProtection="1">
      <alignment horizontal="left" vertical="center"/>
      <protection hidden="1"/>
    </xf>
    <xf numFmtId="165" fontId="37" fillId="0" borderId="2" xfId="0" applyNumberFormat="1" applyFont="1" applyFill="1" applyBorder="1" applyAlignment="1" applyProtection="1">
      <alignment horizontal="center" vertical="center"/>
      <protection hidden="1"/>
    </xf>
    <xf numFmtId="44" fontId="0" fillId="0" borderId="0" xfId="0" applyNumberFormat="1" applyAlignment="1" applyProtection="1">
      <alignment vertical="center"/>
      <protection hidden="1"/>
    </xf>
    <xf numFmtId="0" fontId="38" fillId="0" borderId="0" xfId="0" applyFont="1" applyAlignment="1" applyProtection="1">
      <alignment vertical="center"/>
      <protection hidden="1"/>
    </xf>
    <xf numFmtId="0" fontId="39" fillId="0" borderId="0" xfId="0" applyFont="1" applyBorder="1" applyAlignment="1" applyProtection="1">
      <alignment vertical="center"/>
      <protection hidden="1"/>
    </xf>
    <xf numFmtId="0" fontId="31" fillId="0" borderId="0" xfId="0" applyFont="1" applyAlignment="1" applyProtection="1">
      <alignment horizontal="right"/>
      <protection hidden="1"/>
    </xf>
    <xf numFmtId="0" fontId="35" fillId="0" borderId="0" xfId="0" applyFont="1" applyAlignment="1" applyProtection="1">
      <alignment horizontal="right" vertical="center"/>
      <protection hidden="1"/>
    </xf>
    <xf numFmtId="43" fontId="34" fillId="0" borderId="2" xfId="3" applyFont="1" applyBorder="1" applyAlignment="1" applyProtection="1">
      <alignment horizontal="center" vertical="center"/>
      <protection hidden="1"/>
    </xf>
    <xf numFmtId="0" fontId="34" fillId="0" borderId="6" xfId="0" applyFont="1" applyBorder="1" applyAlignment="1" applyProtection="1">
      <alignment horizontal="left" vertical="center"/>
      <protection hidden="1"/>
    </xf>
    <xf numFmtId="0" fontId="34" fillId="0" borderId="12" xfId="0" applyFont="1" applyBorder="1" applyAlignment="1" applyProtection="1">
      <alignment horizontal="left" vertical="center"/>
      <protection hidden="1"/>
    </xf>
    <xf numFmtId="0" fontId="0" fillId="0" borderId="12" xfId="0" applyBorder="1" applyAlignment="1" applyProtection="1">
      <alignment vertical="center"/>
      <protection hidden="1"/>
    </xf>
    <xf numFmtId="167" fontId="24" fillId="0" borderId="2" xfId="0" applyNumberFormat="1" applyFont="1" applyBorder="1" applyAlignment="1" applyProtection="1">
      <alignment horizontal="center" vertical="center"/>
      <protection hidden="1"/>
    </xf>
    <xf numFmtId="168" fontId="35" fillId="0" borderId="0" xfId="0" applyNumberFormat="1" applyFont="1" applyAlignment="1" applyProtection="1">
      <alignment vertical="center"/>
      <protection hidden="1"/>
    </xf>
    <xf numFmtId="0" fontId="35" fillId="0" borderId="11" xfId="0" applyFont="1" applyBorder="1" applyAlignment="1" applyProtection="1">
      <alignment vertical="center"/>
      <protection hidden="1"/>
    </xf>
    <xf numFmtId="0" fontId="35" fillId="0" borderId="12" xfId="0" applyFont="1" applyBorder="1" applyAlignment="1" applyProtection="1">
      <alignment vertical="center"/>
      <protection hidden="1"/>
    </xf>
    <xf numFmtId="167" fontId="34" fillId="0" borderId="10" xfId="0" applyNumberFormat="1" applyFont="1" applyFill="1" applyBorder="1" applyAlignment="1" applyProtection="1">
      <alignment horizontal="right" vertical="center"/>
      <protection hidden="1"/>
    </xf>
    <xf numFmtId="167" fontId="34" fillId="0" borderId="13" xfId="0" applyNumberFormat="1" applyFont="1" applyFill="1" applyBorder="1" applyAlignment="1" applyProtection="1">
      <alignment horizontal="right" vertical="center"/>
      <protection hidden="1"/>
    </xf>
    <xf numFmtId="43" fontId="35" fillId="0" borderId="0" xfId="0" applyNumberFormat="1" applyFont="1" applyAlignment="1" applyProtection="1">
      <alignment vertical="center"/>
      <protection hidden="1"/>
    </xf>
    <xf numFmtId="165" fontId="34" fillId="2" borderId="2" xfId="0" applyNumberFormat="1" applyFont="1" applyFill="1" applyBorder="1" applyAlignment="1" applyProtection="1">
      <alignment horizontal="center" vertical="center"/>
      <protection hidden="1"/>
    </xf>
    <xf numFmtId="46" fontId="27" fillId="0" borderId="0" xfId="0" applyNumberFormat="1" applyFont="1" applyFill="1" applyBorder="1" applyAlignment="1" applyProtection="1">
      <alignment horizontal="center" vertical="center"/>
      <protection hidden="1"/>
    </xf>
    <xf numFmtId="0" fontId="31" fillId="0" borderId="0" xfId="0" applyFont="1" applyBorder="1" applyAlignment="1" applyProtection="1">
      <alignment horizontal="center" vertical="top" wrapText="1"/>
      <protection hidden="1"/>
    </xf>
    <xf numFmtId="0" fontId="0" fillId="0" borderId="0" xfId="0" applyAlignment="1">
      <alignment horizontal="left"/>
    </xf>
    <xf numFmtId="0" fontId="0" fillId="0" borderId="0" xfId="0" applyAlignment="1">
      <alignment vertical="center"/>
    </xf>
    <xf numFmtId="0" fontId="0" fillId="0" borderId="0" xfId="0" applyFill="1" applyAlignment="1">
      <alignment vertical="center"/>
    </xf>
    <xf numFmtId="49" fontId="0" fillId="0" borderId="0" xfId="0" applyNumberFormat="1" applyAlignment="1">
      <alignment horizontal="left"/>
    </xf>
    <xf numFmtId="14" fontId="0" fillId="0" borderId="0" xfId="0" applyNumberFormat="1" applyAlignment="1">
      <alignment horizontal="left"/>
    </xf>
    <xf numFmtId="0" fontId="40" fillId="0" borderId="0" xfId="1" applyFont="1"/>
    <xf numFmtId="0" fontId="41" fillId="0" borderId="0" xfId="0" applyFont="1" applyAlignment="1">
      <alignment vertical="center"/>
    </xf>
    <xf numFmtId="0" fontId="42" fillId="0" borderId="0" xfId="0" applyFont="1" applyAlignment="1">
      <alignment horizontal="center" vertical="center"/>
    </xf>
    <xf numFmtId="0" fontId="42" fillId="0" borderId="0" xfId="0" applyFont="1" applyAlignment="1">
      <alignment vertical="center"/>
    </xf>
    <xf numFmtId="0" fontId="23" fillId="0" borderId="0" xfId="0" applyFont="1" applyAlignment="1">
      <alignment vertical="center"/>
    </xf>
    <xf numFmtId="0" fontId="23" fillId="0" borderId="0" xfId="0" applyFont="1" applyAlignment="1">
      <alignment horizontal="center" vertical="center"/>
    </xf>
    <xf numFmtId="14" fontId="0" fillId="3" borderId="0" xfId="0" quotePrefix="1" applyNumberFormat="1" applyFill="1" applyAlignment="1">
      <alignment vertical="center"/>
    </xf>
    <xf numFmtId="0" fontId="0" fillId="0" borderId="0" xfId="0" quotePrefix="1" applyAlignment="1">
      <alignment vertical="center"/>
    </xf>
    <xf numFmtId="0" fontId="0" fillId="0" borderId="2" xfId="0" applyFill="1" applyBorder="1" applyAlignment="1" applyProtection="1">
      <alignment horizontal="center" vertical="center"/>
      <protection locked="0"/>
    </xf>
    <xf numFmtId="0" fontId="25" fillId="0" borderId="0" xfId="0" applyFont="1"/>
    <xf numFmtId="14" fontId="25" fillId="0" borderId="0" xfId="0" applyNumberFormat="1" applyFont="1" applyAlignment="1">
      <alignment horizontal="left"/>
    </xf>
    <xf numFmtId="0" fontId="21" fillId="0" borderId="0" xfId="0" applyFont="1"/>
    <xf numFmtId="49" fontId="25" fillId="0" borderId="0" xfId="3" applyNumberFormat="1" applyFont="1" applyAlignment="1">
      <alignment horizontal="left"/>
    </xf>
    <xf numFmtId="0" fontId="28" fillId="0" borderId="2" xfId="0" applyFont="1" applyBorder="1" applyAlignment="1" applyProtection="1">
      <alignment vertical="center"/>
      <protection locked="0"/>
    </xf>
    <xf numFmtId="0" fontId="35" fillId="0" borderId="0" xfId="0" applyFont="1" applyBorder="1" applyAlignment="1" applyProtection="1">
      <alignment horizontal="right" vertical="center"/>
      <protection hidden="1"/>
    </xf>
    <xf numFmtId="169" fontId="25" fillId="0" borderId="0" xfId="2" applyNumberFormat="1" applyFont="1" applyBorder="1" applyProtection="1">
      <protection hidden="1"/>
    </xf>
    <xf numFmtId="44" fontId="0" fillId="0" borderId="0" xfId="0" applyNumberFormat="1" applyAlignment="1">
      <alignment horizontal="left"/>
    </xf>
    <xf numFmtId="44" fontId="0" fillId="0" borderId="0" xfId="0" applyNumberFormat="1"/>
    <xf numFmtId="0" fontId="20" fillId="0" borderId="0" xfId="1"/>
    <xf numFmtId="16" fontId="0" fillId="0" borderId="0" xfId="0" applyNumberFormat="1" applyAlignment="1">
      <alignment horizontal="left"/>
    </xf>
    <xf numFmtId="0" fontId="21" fillId="0" borderId="0" xfId="0" applyFont="1" applyAlignment="1">
      <alignment vertical="center"/>
    </xf>
    <xf numFmtId="43" fontId="34" fillId="0" borderId="11" xfId="0" applyNumberFormat="1" applyFont="1" applyBorder="1" applyAlignment="1" applyProtection="1">
      <alignment horizontal="center" vertical="center"/>
      <protection hidden="1"/>
    </xf>
    <xf numFmtId="43" fontId="34" fillId="0" borderId="11" xfId="0" applyNumberFormat="1" applyFont="1" applyBorder="1" applyAlignment="1" applyProtection="1">
      <alignment horizontal="center" vertical="center"/>
      <protection locked="0"/>
    </xf>
    <xf numFmtId="0" fontId="0" fillId="0" borderId="0" xfId="0" applyBorder="1" applyAlignment="1" applyProtection="1">
      <alignment horizontal="center" vertical="center"/>
      <protection hidden="1"/>
    </xf>
    <xf numFmtId="0" fontId="43" fillId="0" borderId="0" xfId="0" applyFont="1" applyBorder="1" applyAlignment="1" applyProtection="1">
      <alignment horizontal="center" vertical="top" wrapText="1"/>
      <protection hidden="1"/>
    </xf>
    <xf numFmtId="0" fontId="26" fillId="0" borderId="0" xfId="0" applyFont="1" applyBorder="1" applyAlignment="1" applyProtection="1">
      <protection hidden="1"/>
    </xf>
    <xf numFmtId="0" fontId="28" fillId="0" borderId="0" xfId="0" applyFont="1" applyBorder="1" applyAlignment="1" applyProtection="1">
      <alignment horizontal="left" vertical="top" wrapText="1"/>
      <protection hidden="1"/>
    </xf>
    <xf numFmtId="0" fontId="30" fillId="0" borderId="0" xfId="0" applyFont="1" applyBorder="1" applyAlignment="1" applyProtection="1">
      <alignment horizontal="center" wrapText="1"/>
      <protection hidden="1"/>
    </xf>
    <xf numFmtId="0" fontId="0" fillId="0" borderId="1" xfId="0" applyBorder="1" applyAlignment="1" applyProtection="1">
      <alignment horizontal="right" vertical="center"/>
      <protection hidden="1"/>
    </xf>
    <xf numFmtId="0" fontId="0" fillId="0" borderId="0" xfId="0" applyBorder="1" applyAlignment="1" applyProtection="1">
      <alignment horizontal="right" vertical="center"/>
      <protection hidden="1"/>
    </xf>
    <xf numFmtId="0" fontId="0" fillId="0" borderId="0" xfId="0" applyBorder="1" applyAlignment="1" applyProtection="1">
      <alignment horizontal="left" vertical="center"/>
      <protection hidden="1"/>
    </xf>
    <xf numFmtId="0" fontId="35" fillId="0" borderId="0" xfId="0" applyFont="1" applyAlignment="1" applyProtection="1">
      <alignment vertical="center" wrapText="1"/>
      <protection hidden="1"/>
    </xf>
    <xf numFmtId="0" fontId="0" fillId="0" borderId="0" xfId="0" applyFill="1" applyBorder="1" applyAlignment="1" applyProtection="1">
      <alignment horizontal="left" vertical="center"/>
      <protection locked="0"/>
    </xf>
    <xf numFmtId="0" fontId="44" fillId="0" borderId="0" xfId="0" applyFont="1" applyBorder="1" applyAlignment="1" applyProtection="1">
      <protection hidden="1"/>
    </xf>
    <xf numFmtId="0" fontId="0" fillId="0" borderId="2" xfId="0" applyBorder="1" applyAlignment="1" applyProtection="1">
      <alignment horizontal="right" vertical="center"/>
      <protection locked="0"/>
    </xf>
    <xf numFmtId="0" fontId="28" fillId="0" borderId="2" xfId="0" applyFont="1" applyBorder="1" applyAlignment="1" applyProtection="1">
      <alignment horizontal="center" vertical="center"/>
      <protection locked="0"/>
    </xf>
    <xf numFmtId="0" fontId="27" fillId="0" borderId="0" xfId="0" applyFont="1" applyAlignment="1" applyProtection="1">
      <alignment horizontal="left" vertical="center" wrapText="1"/>
      <protection hidden="1"/>
    </xf>
    <xf numFmtId="14" fontId="0" fillId="0" borderId="6" xfId="0" applyNumberFormat="1" applyBorder="1" applyAlignment="1" applyProtection="1">
      <alignment horizontal="center" vertical="center"/>
      <protection locked="0"/>
    </xf>
    <xf numFmtId="14" fontId="0" fillId="0" borderId="12" xfId="0" applyNumberFormat="1" applyBorder="1" applyAlignment="1" applyProtection="1">
      <alignment horizontal="center" vertical="center"/>
      <protection locked="0"/>
    </xf>
    <xf numFmtId="0" fontId="0" fillId="0" borderId="6" xfId="0" applyBorder="1" applyAlignment="1" applyProtection="1">
      <alignment horizontal="center" vertical="center"/>
      <protection hidden="1"/>
    </xf>
    <xf numFmtId="0" fontId="0" fillId="0" borderId="12" xfId="0" applyBorder="1" applyAlignment="1" applyProtection="1">
      <alignment horizontal="center" vertical="center"/>
      <protection hidden="1"/>
    </xf>
    <xf numFmtId="0" fontId="0" fillId="0" borderId="6"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6" xfId="0" applyBorder="1" applyAlignment="1" applyProtection="1">
      <alignment horizontal="left" vertical="center"/>
      <protection locked="0"/>
    </xf>
    <xf numFmtId="0" fontId="0" fillId="0" borderId="11"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0" fontId="0" fillId="0" borderId="12" xfId="0" applyBorder="1" applyAlignment="1" applyProtection="1">
      <alignment horizontal="center" vertical="center"/>
      <protection locked="0"/>
    </xf>
    <xf numFmtId="0" fontId="0" fillId="0" borderId="0" xfId="0" applyAlignment="1" applyProtection="1">
      <alignment horizontal="right" vertical="center"/>
      <protection hidden="1"/>
    </xf>
    <xf numFmtId="0" fontId="0" fillId="0" borderId="3" xfId="0" applyBorder="1" applyAlignment="1" applyProtection="1">
      <alignment horizontal="right" vertical="center"/>
      <protection hidden="1"/>
    </xf>
    <xf numFmtId="0" fontId="0" fillId="0" borderId="5" xfId="0" applyBorder="1" applyAlignment="1" applyProtection="1">
      <alignment horizontal="right" vertical="center"/>
      <protection hidden="1"/>
    </xf>
    <xf numFmtId="0" fontId="0" fillId="0" borderId="0" xfId="0" applyBorder="1" applyAlignment="1" applyProtection="1">
      <alignment horizontal="right" vertical="center"/>
      <protection hidden="1"/>
    </xf>
    <xf numFmtId="0" fontId="0" fillId="0" borderId="8" xfId="0" applyBorder="1" applyAlignment="1" applyProtection="1">
      <alignment horizontal="left" vertical="center"/>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25" fillId="0" borderId="7" xfId="0" applyFont="1" applyBorder="1" applyAlignment="1" applyProtection="1">
      <alignment horizontal="left" vertical="center"/>
      <protection locked="0"/>
    </xf>
    <xf numFmtId="0" fontId="48" fillId="0" borderId="0" xfId="0" applyFont="1" applyFill="1" applyAlignment="1" applyProtection="1">
      <alignment horizontal="left" vertical="center" wrapText="1"/>
      <protection hidden="1"/>
    </xf>
    <xf numFmtId="0" fontId="48" fillId="0" borderId="7" xfId="0" applyFont="1" applyFill="1" applyBorder="1" applyAlignment="1" applyProtection="1">
      <alignment horizontal="left" vertical="center" wrapText="1"/>
      <protection hidden="1"/>
    </xf>
    <xf numFmtId="0" fontId="26" fillId="0" borderId="0" xfId="0" applyFont="1" applyBorder="1" applyAlignment="1" applyProtection="1">
      <alignment horizontal="left"/>
      <protection hidden="1"/>
    </xf>
    <xf numFmtId="0" fontId="27" fillId="0" borderId="0" xfId="0" applyFont="1" applyFill="1" applyBorder="1" applyAlignment="1" applyProtection="1">
      <alignment horizontal="left" wrapText="1"/>
      <protection hidden="1"/>
    </xf>
    <xf numFmtId="0" fontId="0" fillId="0" borderId="6" xfId="0" applyFill="1" applyBorder="1" applyAlignment="1" applyProtection="1">
      <alignment horizontal="center" vertical="center"/>
      <protection locked="0"/>
    </xf>
    <xf numFmtId="0" fontId="0" fillId="0" borderId="11" xfId="0" applyFill="1" applyBorder="1" applyAlignment="1" applyProtection="1">
      <alignment horizontal="center" vertical="center"/>
      <protection locked="0"/>
    </xf>
    <xf numFmtId="0" fontId="0" fillId="0" borderId="12" xfId="0" applyFill="1" applyBorder="1" applyAlignment="1" applyProtection="1">
      <alignment horizontal="center" vertical="center"/>
      <protection locked="0"/>
    </xf>
    <xf numFmtId="0" fontId="0" fillId="0" borderId="8" xfId="0" applyFill="1" applyBorder="1" applyAlignment="1" applyProtection="1">
      <alignment horizontal="left" vertical="center"/>
      <protection locked="0"/>
    </xf>
    <xf numFmtId="0" fontId="0" fillId="0" borderId="1" xfId="0" applyFill="1" applyBorder="1" applyAlignment="1" applyProtection="1">
      <alignment horizontal="left" vertical="center"/>
      <protection locked="0"/>
    </xf>
    <xf numFmtId="0" fontId="0" fillId="0" borderId="14" xfId="0" applyFill="1" applyBorder="1" applyAlignment="1" applyProtection="1">
      <alignment horizontal="left" vertical="center"/>
      <protection locked="0"/>
    </xf>
    <xf numFmtId="0" fontId="0" fillId="0" borderId="6" xfId="0" applyFill="1" applyBorder="1" applyAlignment="1" applyProtection="1">
      <alignment horizontal="left" vertical="center"/>
      <protection locked="0"/>
    </xf>
    <xf numFmtId="0" fontId="0" fillId="0" borderId="11" xfId="0" applyFill="1" applyBorder="1" applyAlignment="1" applyProtection="1">
      <alignment horizontal="left" vertical="center"/>
      <protection locked="0"/>
    </xf>
    <xf numFmtId="0" fontId="0" fillId="0" borderId="12" xfId="0" applyFill="1" applyBorder="1" applyAlignment="1" applyProtection="1">
      <alignment horizontal="left" vertical="center"/>
      <protection locked="0"/>
    </xf>
    <xf numFmtId="0" fontId="0" fillId="0" borderId="8"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0" xfId="0" applyBorder="1" applyAlignment="1" applyProtection="1">
      <alignment horizontal="left" vertical="center"/>
      <protection hidden="1"/>
    </xf>
    <xf numFmtId="0" fontId="0" fillId="0" borderId="3" xfId="0" applyBorder="1" applyAlignment="1" applyProtection="1">
      <alignment horizontal="left" vertical="center"/>
      <protection hidden="1"/>
    </xf>
    <xf numFmtId="14" fontId="0" fillId="0" borderId="8" xfId="0" applyNumberFormat="1"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0" fillId="0" borderId="14" xfId="0" applyBorder="1" applyAlignment="1" applyProtection="1">
      <alignment horizontal="left" vertical="center"/>
      <protection locked="0"/>
    </xf>
    <xf numFmtId="3" fontId="0" fillId="0" borderId="5" xfId="0" applyNumberFormat="1" applyBorder="1" applyAlignment="1" applyProtection="1">
      <alignment horizontal="left" vertical="center"/>
      <protection locked="0"/>
    </xf>
    <xf numFmtId="0" fontId="0" fillId="0" borderId="0" xfId="0" applyBorder="1" applyAlignment="1" applyProtection="1">
      <alignment horizontal="left" vertical="center"/>
      <protection locked="0"/>
    </xf>
    <xf numFmtId="0" fontId="0" fillId="0" borderId="3" xfId="0" applyBorder="1" applyAlignment="1" applyProtection="1">
      <alignment horizontal="left" vertical="center"/>
      <protection locked="0"/>
    </xf>
    <xf numFmtId="0" fontId="0" fillId="0" borderId="6" xfId="0" applyBorder="1" applyAlignment="1" applyProtection="1">
      <alignment horizontal="right" vertical="center"/>
      <protection hidden="1"/>
    </xf>
    <xf numFmtId="0" fontId="0" fillId="0" borderId="12" xfId="0" applyBorder="1" applyAlignment="1" applyProtection="1">
      <alignment horizontal="right" vertical="center"/>
      <protection hidden="1"/>
    </xf>
    <xf numFmtId="49" fontId="0" fillId="0" borderId="6" xfId="0" applyNumberFormat="1" applyFill="1" applyBorder="1" applyAlignment="1" applyProtection="1">
      <alignment horizontal="left" vertical="center"/>
      <protection locked="0"/>
    </xf>
    <xf numFmtId="49" fontId="0" fillId="0" borderId="11" xfId="0" applyNumberFormat="1" applyFill="1" applyBorder="1" applyAlignment="1" applyProtection="1">
      <alignment horizontal="left" vertical="center"/>
      <protection locked="0"/>
    </xf>
    <xf numFmtId="49" fontId="0" fillId="0" borderId="12" xfId="0" applyNumberFormat="1" applyFill="1" applyBorder="1" applyAlignment="1" applyProtection="1">
      <alignment horizontal="left" vertical="center"/>
      <protection locked="0"/>
    </xf>
    <xf numFmtId="0" fontId="35" fillId="0" borderId="0" xfId="0" applyFont="1" applyAlignment="1" applyProtection="1">
      <alignment horizontal="center" vertical="center" wrapText="1"/>
      <protection hidden="1"/>
    </xf>
    <xf numFmtId="14" fontId="0" fillId="0" borderId="6" xfId="0" applyNumberFormat="1" applyFill="1" applyBorder="1" applyAlignment="1" applyProtection="1">
      <alignment horizontal="left" vertical="center"/>
      <protection locked="0"/>
    </xf>
    <xf numFmtId="14" fontId="0" fillId="0" borderId="11" xfId="0" applyNumberFormat="1" applyFill="1" applyBorder="1" applyAlignment="1" applyProtection="1">
      <alignment horizontal="left" vertical="center"/>
      <protection locked="0"/>
    </xf>
    <xf numFmtId="14" fontId="0" fillId="0" borderId="12" xfId="0" applyNumberFormat="1" applyFill="1" applyBorder="1" applyAlignment="1" applyProtection="1">
      <alignment horizontal="left" vertical="center"/>
      <protection locked="0"/>
    </xf>
    <xf numFmtId="0" fontId="47" fillId="0" borderId="0" xfId="0" applyFont="1" applyBorder="1" applyAlignment="1" applyProtection="1">
      <alignment horizontal="right" vertical="center" wrapText="1"/>
      <protection hidden="1"/>
    </xf>
    <xf numFmtId="0" fontId="47" fillId="0" borderId="3" xfId="0" applyFont="1" applyBorder="1" applyAlignment="1" applyProtection="1">
      <alignment horizontal="right" vertical="center" wrapText="1"/>
      <protection hidden="1"/>
    </xf>
    <xf numFmtId="0" fontId="46" fillId="0" borderId="0" xfId="0" applyFont="1" applyBorder="1" applyAlignment="1" applyProtection="1">
      <alignment horizontal="right" wrapText="1"/>
      <protection hidden="1"/>
    </xf>
    <xf numFmtId="0" fontId="46" fillId="0" borderId="3" xfId="0" applyFont="1" applyBorder="1" applyAlignment="1" applyProtection="1">
      <alignment horizontal="right" wrapText="1"/>
      <protection hidden="1"/>
    </xf>
    <xf numFmtId="3" fontId="0" fillId="0" borderId="6" xfId="0" applyNumberFormat="1" applyBorder="1" applyAlignment="1" applyProtection="1">
      <alignment horizontal="left" vertical="center"/>
      <protection locked="0"/>
    </xf>
    <xf numFmtId="0" fontId="0" fillId="0" borderId="6" xfId="0" quotePrefix="1" applyBorder="1" applyAlignment="1" applyProtection="1">
      <alignment horizontal="left" vertical="center"/>
      <protection locked="0"/>
    </xf>
    <xf numFmtId="14" fontId="0" fillId="0" borderId="6" xfId="0" applyNumberFormat="1" applyBorder="1" applyAlignment="1" applyProtection="1">
      <alignment horizontal="left" vertical="center"/>
      <protection locked="0"/>
    </xf>
    <xf numFmtId="0" fontId="0" fillId="0" borderId="0" xfId="0" applyBorder="1" applyAlignment="1" applyProtection="1">
      <alignment horizontal="center" vertical="center"/>
      <protection hidden="1"/>
    </xf>
    <xf numFmtId="0" fontId="0" fillId="0" borderId="10" xfId="0" applyBorder="1" applyAlignment="1" applyProtection="1">
      <alignment horizontal="right" vertical="center"/>
      <protection hidden="1"/>
    </xf>
    <xf numFmtId="0" fontId="0" fillId="0" borderId="7" xfId="0" applyBorder="1" applyAlignment="1" applyProtection="1">
      <alignment horizontal="right" vertical="center"/>
      <protection hidden="1"/>
    </xf>
    <xf numFmtId="0" fontId="0" fillId="0" borderId="13" xfId="0" applyBorder="1" applyAlignment="1" applyProtection="1">
      <alignment horizontal="right" vertical="center"/>
      <protection hidden="1"/>
    </xf>
    <xf numFmtId="0" fontId="30" fillId="0" borderId="0" xfId="0" applyFont="1" applyBorder="1" applyAlignment="1" applyProtection="1">
      <alignment horizontal="right" vertical="center" wrapText="1"/>
      <protection hidden="1"/>
    </xf>
    <xf numFmtId="0" fontId="30" fillId="0" borderId="3" xfId="0" applyFont="1" applyBorder="1" applyAlignment="1" applyProtection="1">
      <alignment horizontal="right" vertical="center" wrapText="1"/>
      <protection hidden="1"/>
    </xf>
    <xf numFmtId="0" fontId="46" fillId="0" borderId="0" xfId="0" applyFont="1" applyBorder="1" applyAlignment="1" applyProtection="1">
      <alignment horizontal="right" vertical="center" wrapText="1"/>
      <protection hidden="1"/>
    </xf>
    <xf numFmtId="0" fontId="0" fillId="0" borderId="1" xfId="0" applyBorder="1" applyAlignment="1" applyProtection="1">
      <alignment horizontal="right" vertical="center"/>
      <protection hidden="1"/>
    </xf>
    <xf numFmtId="0" fontId="0" fillId="0" borderId="14" xfId="0" applyBorder="1" applyAlignment="1" applyProtection="1">
      <alignment horizontal="right" vertical="center"/>
      <protection hidden="1"/>
    </xf>
    <xf numFmtId="0" fontId="0" fillId="0" borderId="11" xfId="0" applyBorder="1" applyAlignment="1" applyProtection="1">
      <alignment horizontal="center" vertical="center"/>
      <protection hidden="1"/>
    </xf>
    <xf numFmtId="166" fontId="34" fillId="0" borderId="1" xfId="2" applyNumberFormat="1" applyFont="1" applyBorder="1" applyAlignment="1" applyProtection="1">
      <alignment horizontal="right" vertical="center"/>
      <protection hidden="1"/>
    </xf>
    <xf numFmtId="166" fontId="34" fillId="0" borderId="7" xfId="2" applyNumberFormat="1" applyFont="1" applyBorder="1" applyAlignment="1" applyProtection="1">
      <alignment horizontal="right" vertical="center"/>
      <protection hidden="1"/>
    </xf>
    <xf numFmtId="166" fontId="34" fillId="0" borderId="9" xfId="2" applyNumberFormat="1" applyFont="1" applyBorder="1" applyAlignment="1" applyProtection="1">
      <alignment horizontal="right" vertical="center"/>
      <protection hidden="1"/>
    </xf>
    <xf numFmtId="166" fontId="34" fillId="0" borderId="4" xfId="2" applyNumberFormat="1" applyFont="1" applyBorder="1" applyAlignment="1" applyProtection="1">
      <alignment horizontal="right" vertical="center"/>
      <protection hidden="1"/>
    </xf>
    <xf numFmtId="20" fontId="0" fillId="0" borderId="6" xfId="0" applyNumberFormat="1" applyBorder="1" applyAlignment="1" applyProtection="1">
      <alignment horizontal="center" vertical="center"/>
      <protection locked="0"/>
    </xf>
    <xf numFmtId="20" fontId="0" fillId="0" borderId="12" xfId="0" applyNumberFormat="1" applyBorder="1" applyAlignment="1" applyProtection="1">
      <alignment horizontal="center" vertical="center"/>
      <protection locked="0"/>
    </xf>
    <xf numFmtId="0" fontId="28" fillId="0" borderId="0" xfId="0" applyFont="1" applyBorder="1" applyAlignment="1" applyProtection="1">
      <alignment horizontal="left" vertical="top" wrapText="1"/>
      <protection hidden="1"/>
    </xf>
    <xf numFmtId="0" fontId="30" fillId="0" borderId="7" xfId="0" applyFont="1" applyBorder="1" applyAlignment="1" applyProtection="1">
      <alignment horizontal="center" wrapText="1"/>
      <protection hidden="1"/>
    </xf>
    <xf numFmtId="0" fontId="35" fillId="0" borderId="0" xfId="0" applyFont="1" applyBorder="1" applyAlignment="1" applyProtection="1">
      <alignment horizontal="center" wrapText="1"/>
      <protection hidden="1"/>
    </xf>
    <xf numFmtId="165" fontId="34" fillId="0" borderId="9" xfId="0" applyNumberFormat="1" applyFont="1" applyFill="1" applyBorder="1" applyAlignment="1" applyProtection="1">
      <alignment horizontal="center" vertical="center"/>
      <protection hidden="1"/>
    </xf>
    <xf numFmtId="165" fontId="34" fillId="0" borderId="4" xfId="0" applyNumberFormat="1" applyFont="1" applyFill="1" applyBorder="1" applyAlignment="1" applyProtection="1">
      <alignment horizontal="center" vertical="center"/>
      <protection hidden="1"/>
    </xf>
    <xf numFmtId="0" fontId="33" fillId="0" borderId="0" xfId="0" applyFont="1" applyBorder="1" applyAlignment="1" applyProtection="1">
      <alignment horizontal="left" vertical="center" wrapText="1"/>
      <protection hidden="1"/>
    </xf>
    <xf numFmtId="2" fontId="0" fillId="0" borderId="0" xfId="0" applyNumberFormat="1" applyBorder="1" applyAlignment="1" applyProtection="1">
      <alignment horizontal="center" vertical="center"/>
      <protection hidden="1"/>
    </xf>
    <xf numFmtId="0" fontId="0" fillId="0" borderId="6" xfId="0" applyBorder="1" applyAlignment="1" applyProtection="1">
      <alignment horizontal="left" vertical="center"/>
      <protection hidden="1"/>
    </xf>
    <xf numFmtId="0" fontId="0" fillId="0" borderId="11" xfId="0" applyBorder="1" applyAlignment="1" applyProtection="1">
      <alignment horizontal="left" vertical="center"/>
      <protection hidden="1"/>
    </xf>
    <xf numFmtId="0" fontId="0" fillId="0" borderId="12" xfId="0" applyBorder="1" applyAlignment="1" applyProtection="1">
      <alignment horizontal="left" vertical="center"/>
      <protection hidden="1"/>
    </xf>
    <xf numFmtId="0" fontId="0" fillId="0" borderId="8" xfId="0" applyBorder="1" applyAlignment="1" applyProtection="1">
      <alignment horizontal="center" vertical="center"/>
      <protection hidden="1"/>
    </xf>
    <xf numFmtId="0" fontId="0" fillId="0" borderId="14" xfId="0" applyBorder="1" applyAlignment="1" applyProtection="1">
      <alignment horizontal="center" vertical="center"/>
      <protection hidden="1"/>
    </xf>
    <xf numFmtId="3" fontId="0" fillId="0" borderId="8" xfId="0" quotePrefix="1" applyNumberFormat="1" applyBorder="1" applyAlignment="1" applyProtection="1">
      <alignment horizontal="left" vertical="center"/>
      <protection locked="0"/>
    </xf>
    <xf numFmtId="164" fontId="0" fillId="0" borderId="8" xfId="0" applyNumberFormat="1" applyBorder="1" applyAlignment="1" applyProtection="1">
      <alignment horizontal="left" vertical="center"/>
      <protection locked="0"/>
    </xf>
    <xf numFmtId="164" fontId="0" fillId="0" borderId="1" xfId="0" applyNumberFormat="1" applyBorder="1" applyAlignment="1" applyProtection="1">
      <alignment horizontal="left" vertical="center"/>
      <protection locked="0"/>
    </xf>
    <xf numFmtId="164" fontId="0" fillId="0" borderId="14" xfId="0" applyNumberFormat="1" applyBorder="1" applyAlignment="1" applyProtection="1">
      <alignment horizontal="left" vertical="center"/>
      <protection locked="0"/>
    </xf>
    <xf numFmtId="0" fontId="24" fillId="0" borderId="8" xfId="0" applyFont="1" applyBorder="1" applyAlignment="1" applyProtection="1">
      <alignment horizontal="left" vertical="top" wrapText="1"/>
      <protection hidden="1"/>
    </xf>
    <xf numFmtId="0" fontId="24" fillId="0" borderId="1" xfId="0" applyFont="1" applyBorder="1" applyAlignment="1" applyProtection="1">
      <alignment horizontal="left" vertical="top" wrapText="1"/>
      <protection hidden="1"/>
    </xf>
    <xf numFmtId="0" fontId="24" fillId="0" borderId="5" xfId="0" applyFont="1" applyBorder="1" applyAlignment="1" applyProtection="1">
      <alignment horizontal="left" vertical="top" wrapText="1"/>
      <protection hidden="1"/>
    </xf>
    <xf numFmtId="0" fontId="24" fillId="0" borderId="0" xfId="0" applyFont="1" applyBorder="1" applyAlignment="1" applyProtection="1">
      <alignment horizontal="left" vertical="top" wrapText="1"/>
      <protection hidden="1"/>
    </xf>
    <xf numFmtId="0" fontId="0" fillId="0" borderId="5" xfId="0" applyBorder="1" applyAlignment="1" applyProtection="1">
      <alignment horizontal="center" vertical="center"/>
      <protection hidden="1"/>
    </xf>
    <xf numFmtId="0" fontId="0" fillId="0" borderId="10" xfId="0" applyBorder="1" applyAlignment="1" applyProtection="1">
      <alignment horizontal="center" vertical="center"/>
      <protection hidden="1"/>
    </xf>
    <xf numFmtId="0" fontId="0" fillId="0" borderId="7" xfId="0" applyBorder="1" applyAlignment="1" applyProtection="1">
      <alignment horizontal="center" vertical="center"/>
      <protection hidden="1"/>
    </xf>
    <xf numFmtId="167" fontId="27" fillId="0" borderId="6" xfId="0" applyNumberFormat="1" applyFont="1" applyFill="1" applyBorder="1" applyAlignment="1" applyProtection="1">
      <alignment horizontal="center" vertical="center"/>
      <protection locked="0"/>
    </xf>
    <xf numFmtId="167" fontId="27" fillId="0" borderId="11" xfId="0" applyNumberFormat="1" applyFont="1" applyFill="1" applyBorder="1" applyAlignment="1" applyProtection="1">
      <alignment horizontal="center" vertical="center"/>
      <protection locked="0"/>
    </xf>
    <xf numFmtId="167" fontId="27" fillId="0" borderId="12" xfId="0" applyNumberFormat="1" applyFont="1" applyFill="1" applyBorder="1" applyAlignment="1" applyProtection="1">
      <alignment horizontal="center" vertical="center"/>
      <protection locked="0"/>
    </xf>
    <xf numFmtId="0" fontId="31" fillId="0" borderId="6" xfId="0" applyFont="1" applyBorder="1" applyAlignment="1" applyProtection="1">
      <alignment horizontal="right" vertical="center" wrapText="1"/>
      <protection hidden="1"/>
    </xf>
    <xf numFmtId="0" fontId="31" fillId="0" borderId="12" xfId="0" applyFont="1" applyBorder="1" applyAlignment="1" applyProtection="1">
      <alignment horizontal="right" vertical="center" wrapText="1"/>
      <protection hidden="1"/>
    </xf>
    <xf numFmtId="0" fontId="33" fillId="0" borderId="6" xfId="0" applyFont="1" applyBorder="1" applyAlignment="1" applyProtection="1">
      <alignment horizontal="center" vertical="center" wrapText="1"/>
      <protection hidden="1"/>
    </xf>
    <xf numFmtId="0" fontId="33" fillId="0" borderId="11" xfId="0" applyFont="1" applyBorder="1" applyAlignment="1" applyProtection="1">
      <alignment horizontal="center" vertical="center" wrapText="1"/>
      <protection hidden="1"/>
    </xf>
    <xf numFmtId="0" fontId="33" fillId="0" borderId="12" xfId="0" applyFont="1" applyBorder="1" applyAlignment="1" applyProtection="1">
      <alignment horizontal="center" vertical="center" wrapText="1"/>
      <protection hidden="1"/>
    </xf>
    <xf numFmtId="44" fontId="18" fillId="0" borderId="6" xfId="2" applyFont="1" applyFill="1" applyBorder="1" applyAlignment="1" applyProtection="1">
      <alignment horizontal="center" vertical="center"/>
      <protection locked="0"/>
    </xf>
    <xf numFmtId="44" fontId="18" fillId="0" borderId="11" xfId="2" applyFont="1" applyFill="1" applyBorder="1" applyAlignment="1" applyProtection="1">
      <alignment horizontal="center" vertical="center"/>
      <protection locked="0"/>
    </xf>
    <xf numFmtId="44" fontId="18" fillId="0" borderId="12" xfId="2" applyFont="1" applyFill="1" applyBorder="1" applyAlignment="1" applyProtection="1">
      <alignment horizontal="center" vertical="center"/>
      <protection locked="0"/>
    </xf>
    <xf numFmtId="0" fontId="28" fillId="4" borderId="6" xfId="0" applyFont="1" applyFill="1" applyBorder="1" applyAlignment="1" applyProtection="1">
      <alignment horizontal="center"/>
      <protection hidden="1"/>
    </xf>
    <xf numFmtId="0" fontId="28" fillId="4" borderId="11" xfId="0" applyFont="1" applyFill="1" applyBorder="1" applyAlignment="1" applyProtection="1">
      <alignment horizontal="center"/>
      <protection hidden="1"/>
    </xf>
    <xf numFmtId="0" fontId="28" fillId="4" borderId="12" xfId="0" applyFont="1" applyFill="1" applyBorder="1" applyAlignment="1" applyProtection="1">
      <alignment horizontal="center"/>
      <protection hidden="1"/>
    </xf>
    <xf numFmtId="0" fontId="26" fillId="0" borderId="0" xfId="0" applyFont="1" applyBorder="1" applyAlignment="1" applyProtection="1">
      <protection hidden="1"/>
    </xf>
    <xf numFmtId="43" fontId="34" fillId="0" borderId="6" xfId="0" applyNumberFormat="1" applyFont="1" applyBorder="1" applyAlignment="1" applyProtection="1">
      <alignment horizontal="center" vertical="center"/>
      <protection hidden="1"/>
    </xf>
    <xf numFmtId="43" fontId="34" fillId="0" borderId="11" xfId="0" applyNumberFormat="1" applyFont="1" applyBorder="1" applyAlignment="1" applyProtection="1">
      <alignment horizontal="center" vertical="center"/>
      <protection hidden="1"/>
    </xf>
    <xf numFmtId="44" fontId="37" fillId="0" borderId="8" xfId="2" applyFont="1" applyBorder="1" applyAlignment="1" applyProtection="1">
      <alignment horizontal="center" vertical="center" wrapText="1"/>
      <protection hidden="1"/>
    </xf>
    <xf numFmtId="44" fontId="37" fillId="0" borderId="14" xfId="2" applyFont="1" applyBorder="1" applyAlignment="1" applyProtection="1">
      <alignment horizontal="center" vertical="center" wrapText="1"/>
      <protection hidden="1"/>
    </xf>
    <xf numFmtId="44" fontId="37" fillId="0" borderId="5" xfId="2" applyFont="1" applyBorder="1" applyAlignment="1" applyProtection="1">
      <alignment horizontal="center" vertical="center" wrapText="1"/>
      <protection hidden="1"/>
    </xf>
    <xf numFmtId="44" fontId="37" fillId="0" borderId="0" xfId="2" applyFont="1" applyBorder="1" applyAlignment="1" applyProtection="1">
      <alignment horizontal="center" vertical="center" wrapText="1"/>
      <protection hidden="1"/>
    </xf>
    <xf numFmtId="44" fontId="37" fillId="0" borderId="10" xfId="2" applyFont="1" applyBorder="1" applyAlignment="1" applyProtection="1">
      <alignment horizontal="center" vertical="center" wrapText="1"/>
      <protection hidden="1"/>
    </xf>
    <xf numFmtId="44" fontId="37" fillId="0" borderId="7" xfId="2" applyFont="1" applyBorder="1" applyAlignment="1" applyProtection="1">
      <alignment horizontal="center" vertical="center" wrapText="1"/>
      <protection hidden="1"/>
    </xf>
    <xf numFmtId="0" fontId="24" fillId="0" borderId="6" xfId="0" applyFont="1" applyBorder="1" applyAlignment="1">
      <alignment horizontal="left" vertical="center"/>
    </xf>
    <xf numFmtId="0" fontId="24" fillId="0" borderId="11" xfId="0" applyFont="1" applyBorder="1" applyAlignment="1">
      <alignment horizontal="left" vertical="center"/>
    </xf>
    <xf numFmtId="0" fontId="24" fillId="0" borderId="7" xfId="0" applyFont="1" applyBorder="1" applyAlignment="1">
      <alignment horizontal="left" vertical="center"/>
    </xf>
    <xf numFmtId="0" fontId="24" fillId="0" borderId="12" xfId="0" applyFont="1" applyBorder="1" applyAlignment="1">
      <alignment horizontal="left" vertical="center"/>
    </xf>
    <xf numFmtId="0" fontId="24" fillId="0" borderId="0" xfId="0" applyFont="1" applyAlignment="1" applyProtection="1">
      <alignment horizontal="right" vertical="top" wrapText="1"/>
      <protection hidden="1"/>
    </xf>
    <xf numFmtId="0" fontId="24" fillId="0" borderId="6" xfId="0" applyFont="1" applyBorder="1" applyAlignment="1" applyProtection="1">
      <alignment horizontal="left" vertical="center"/>
      <protection hidden="1"/>
    </xf>
    <xf numFmtId="0" fontId="24" fillId="0" borderId="11" xfId="0" applyFont="1" applyBorder="1" applyAlignment="1" applyProtection="1">
      <alignment horizontal="left" vertical="center"/>
      <protection hidden="1"/>
    </xf>
    <xf numFmtId="14" fontId="0" fillId="0" borderId="7" xfId="0" applyNumberFormat="1" applyBorder="1" applyAlignment="1" applyProtection="1">
      <alignment horizontal="center" vertical="center"/>
      <protection locked="0"/>
    </xf>
    <xf numFmtId="0" fontId="13" fillId="0" borderId="0" xfId="0" applyFont="1" applyBorder="1" applyAlignment="1" applyProtection="1">
      <alignment horizontal="left" vertical="top" wrapText="1"/>
      <protection hidden="1"/>
    </xf>
    <xf numFmtId="0" fontId="45" fillId="0" borderId="0" xfId="0" applyFont="1" applyBorder="1" applyAlignment="1" applyProtection="1">
      <alignment horizontal="left" vertical="top" wrapText="1"/>
      <protection hidden="1"/>
    </xf>
    <xf numFmtId="0" fontId="24" fillId="0" borderId="12" xfId="0" applyFont="1" applyBorder="1" applyAlignment="1" applyProtection="1">
      <alignment horizontal="left" vertical="center"/>
      <protection hidden="1"/>
    </xf>
    <xf numFmtId="0" fontId="24" fillId="0" borderId="8" xfId="0" applyFont="1" applyBorder="1" applyAlignment="1" applyProtection="1">
      <alignment horizontal="center" vertical="center" wrapText="1"/>
      <protection hidden="1"/>
    </xf>
    <xf numFmtId="0" fontId="24" fillId="0" borderId="1" xfId="0" applyFont="1" applyBorder="1" applyAlignment="1" applyProtection="1">
      <alignment horizontal="center" vertical="center" wrapText="1"/>
      <protection hidden="1"/>
    </xf>
    <xf numFmtId="0" fontId="24" fillId="0" borderId="14" xfId="0" applyFont="1" applyBorder="1" applyAlignment="1" applyProtection="1">
      <alignment horizontal="center" vertical="center" wrapText="1"/>
      <protection hidden="1"/>
    </xf>
    <xf numFmtId="0" fontId="24" fillId="0" borderId="5" xfId="0" applyFont="1" applyBorder="1" applyAlignment="1" applyProtection="1">
      <alignment horizontal="center" vertical="center" wrapText="1"/>
      <protection hidden="1"/>
    </xf>
    <xf numFmtId="0" fontId="24" fillId="0" borderId="0" xfId="0" applyFont="1" applyBorder="1" applyAlignment="1" applyProtection="1">
      <alignment horizontal="center" vertical="center" wrapText="1"/>
      <protection hidden="1"/>
    </xf>
    <xf numFmtId="0" fontId="24" fillId="0" borderId="3" xfId="0" applyFont="1" applyBorder="1" applyAlignment="1" applyProtection="1">
      <alignment horizontal="center" vertical="center" wrapText="1"/>
      <protection hidden="1"/>
    </xf>
    <xf numFmtId="0" fontId="24" fillId="0" borderId="10" xfId="0" applyFont="1" applyBorder="1" applyAlignment="1" applyProtection="1">
      <alignment horizontal="center" vertical="center" wrapText="1"/>
      <protection hidden="1"/>
    </xf>
    <xf numFmtId="0" fontId="24" fillId="0" borderId="7" xfId="0" applyFont="1" applyBorder="1" applyAlignment="1" applyProtection="1">
      <alignment horizontal="center" vertical="center" wrapText="1"/>
      <protection hidden="1"/>
    </xf>
    <xf numFmtId="0" fontId="24" fillId="0" borderId="13" xfId="0" applyFont="1" applyBorder="1" applyAlignment="1" applyProtection="1">
      <alignment horizontal="center" vertical="center" wrapText="1"/>
      <protection hidden="1"/>
    </xf>
    <xf numFmtId="0" fontId="26" fillId="0" borderId="0" xfId="0" applyFont="1" applyBorder="1" applyAlignment="1" applyProtection="1">
      <alignment horizontal="left" wrapText="1"/>
      <protection hidden="1"/>
    </xf>
    <xf numFmtId="3" fontId="0" fillId="0" borderId="10" xfId="0" applyNumberFormat="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13" xfId="0" applyBorder="1" applyAlignment="1" applyProtection="1">
      <alignment horizontal="left" vertical="center"/>
      <protection locked="0"/>
    </xf>
    <xf numFmtId="14" fontId="0" fillId="0" borderId="11" xfId="0" applyNumberFormat="1" applyBorder="1" applyAlignment="1" applyProtection="1">
      <alignment horizontal="center" vertical="center"/>
      <protection locked="0"/>
    </xf>
    <xf numFmtId="49" fontId="0" fillId="0" borderId="6" xfId="0" applyNumberFormat="1" applyBorder="1" applyAlignment="1" applyProtection="1">
      <alignment horizontal="center" vertical="center"/>
      <protection locked="0"/>
    </xf>
    <xf numFmtId="49" fontId="0" fillId="0" borderId="12" xfId="0" applyNumberFormat="1" applyBorder="1" applyAlignment="1" applyProtection="1">
      <alignment horizontal="center" vertical="center"/>
      <protection locked="0"/>
    </xf>
    <xf numFmtId="49" fontId="0" fillId="0" borderId="6" xfId="0" applyNumberFormat="1" applyBorder="1" applyAlignment="1" applyProtection="1">
      <alignment horizontal="left" vertical="center"/>
      <protection locked="0"/>
    </xf>
    <xf numFmtId="49" fontId="0" fillId="0" borderId="11" xfId="0" applyNumberFormat="1" applyBorder="1" applyAlignment="1" applyProtection="1">
      <alignment horizontal="left" vertical="center"/>
      <protection locked="0"/>
    </xf>
    <xf numFmtId="49" fontId="0" fillId="0" borderId="12" xfId="0" applyNumberFormat="1" applyBorder="1" applyAlignment="1" applyProtection="1">
      <alignment horizontal="left" vertical="center"/>
      <protection locked="0"/>
    </xf>
    <xf numFmtId="0" fontId="0" fillId="0" borderId="8" xfId="0" applyBorder="1" applyAlignment="1" applyProtection="1">
      <alignment horizontal="right" vertical="center"/>
      <protection hidden="1"/>
    </xf>
    <xf numFmtId="0" fontId="35" fillId="0" borderId="6" xfId="0" applyFont="1" applyBorder="1" applyAlignment="1" applyProtection="1">
      <alignment horizontal="left" vertical="center"/>
      <protection hidden="1"/>
    </xf>
    <xf numFmtId="0" fontId="35" fillId="0" borderId="11" xfId="0" applyFont="1" applyBorder="1" applyAlignment="1" applyProtection="1">
      <alignment horizontal="left" vertical="center"/>
      <protection hidden="1"/>
    </xf>
    <xf numFmtId="0" fontId="35" fillId="0" borderId="12" xfId="0" applyFont="1" applyBorder="1" applyAlignment="1" applyProtection="1">
      <alignment horizontal="left" vertical="center"/>
      <protection hidden="1"/>
    </xf>
    <xf numFmtId="167" fontId="27" fillId="0" borderId="6" xfId="0" applyNumberFormat="1" applyFont="1" applyFill="1" applyBorder="1" applyAlignment="1" applyProtection="1">
      <alignment horizontal="center" vertical="center"/>
      <protection hidden="1"/>
    </xf>
    <xf numFmtId="167" fontId="27" fillId="0" borderId="12" xfId="0" applyNumberFormat="1" applyFont="1" applyFill="1" applyBorder="1" applyAlignment="1" applyProtection="1">
      <alignment horizontal="center" vertical="center"/>
      <protection hidden="1"/>
    </xf>
    <xf numFmtId="44" fontId="18" fillId="0" borderId="6" xfId="2" applyFont="1" applyBorder="1" applyAlignment="1" applyProtection="1">
      <alignment horizontal="left" vertical="center"/>
      <protection hidden="1"/>
    </xf>
    <xf numFmtId="44" fontId="18" fillId="0" borderId="12" xfId="2" applyFont="1" applyBorder="1" applyAlignment="1" applyProtection="1">
      <alignment horizontal="left" vertical="center"/>
      <protection hidden="1"/>
    </xf>
    <xf numFmtId="0" fontId="0" fillId="0" borderId="8" xfId="0" applyBorder="1" applyAlignment="1" applyProtection="1">
      <alignment horizontal="center"/>
      <protection hidden="1"/>
    </xf>
    <xf numFmtId="0" fontId="0" fillId="0" borderId="1" xfId="0" applyBorder="1" applyAlignment="1" applyProtection="1">
      <alignment horizontal="center"/>
      <protection hidden="1"/>
    </xf>
    <xf numFmtId="0" fontId="0" fillId="0" borderId="14" xfId="0" applyBorder="1" applyAlignment="1" applyProtection="1">
      <alignment horizontal="center"/>
      <protection hidden="1"/>
    </xf>
    <xf numFmtId="0" fontId="0" fillId="0" borderId="5" xfId="0" applyBorder="1" applyAlignment="1" applyProtection="1">
      <alignment horizontal="center"/>
      <protection hidden="1"/>
    </xf>
    <xf numFmtId="0" fontId="0" fillId="0" borderId="0" xfId="0" applyBorder="1" applyAlignment="1" applyProtection="1">
      <alignment horizontal="center"/>
      <protection hidden="1"/>
    </xf>
    <xf numFmtId="0" fontId="0" fillId="0" borderId="3" xfId="0" applyBorder="1" applyAlignment="1" applyProtection="1">
      <alignment horizontal="center"/>
      <protection hidden="1"/>
    </xf>
    <xf numFmtId="0" fontId="35" fillId="0" borderId="6" xfId="0" applyFont="1" applyBorder="1" applyAlignment="1" applyProtection="1">
      <alignment horizontal="right" vertical="center"/>
      <protection hidden="1"/>
    </xf>
    <xf numFmtId="0" fontId="35" fillId="0" borderId="11" xfId="0" applyFont="1" applyBorder="1" applyAlignment="1" applyProtection="1">
      <alignment horizontal="right" vertical="center"/>
      <protection hidden="1"/>
    </xf>
    <xf numFmtId="0" fontId="35" fillId="0" borderId="12" xfId="0" applyFont="1" applyBorder="1" applyAlignment="1" applyProtection="1">
      <alignment horizontal="right" vertical="center"/>
      <protection hidden="1"/>
    </xf>
    <xf numFmtId="0" fontId="0" fillId="0" borderId="3" xfId="0" applyBorder="1" applyAlignment="1" applyProtection="1">
      <alignment horizontal="center" vertical="center"/>
      <protection hidden="1"/>
    </xf>
    <xf numFmtId="165" fontId="35" fillId="0" borderId="6" xfId="3" applyNumberFormat="1" applyFont="1" applyBorder="1" applyAlignment="1" applyProtection="1">
      <alignment horizontal="center" vertical="center" wrapText="1"/>
      <protection hidden="1"/>
    </xf>
    <xf numFmtId="43" fontId="35" fillId="0" borderId="12" xfId="3" applyFont="1" applyBorder="1" applyAlignment="1" applyProtection="1">
      <alignment horizontal="center" vertical="center" wrapText="1"/>
      <protection hidden="1"/>
    </xf>
    <xf numFmtId="43" fontId="34" fillId="0" borderId="6" xfId="0" applyNumberFormat="1" applyFont="1" applyBorder="1" applyAlignment="1" applyProtection="1">
      <alignment horizontal="center" vertical="center"/>
      <protection locked="0"/>
    </xf>
    <xf numFmtId="43" fontId="34" fillId="0" borderId="11" xfId="0" applyNumberFormat="1" applyFont="1" applyBorder="1" applyAlignment="1" applyProtection="1">
      <alignment horizontal="center" vertical="center"/>
      <protection locked="0"/>
    </xf>
    <xf numFmtId="0" fontId="35" fillId="0" borderId="6" xfId="0" applyFont="1" applyBorder="1" applyAlignment="1" applyProtection="1">
      <alignment horizontal="center" vertical="center" wrapText="1"/>
      <protection hidden="1"/>
    </xf>
    <xf numFmtId="0" fontId="35" fillId="0" borderId="12" xfId="0" applyFont="1" applyBorder="1" applyAlignment="1" applyProtection="1">
      <alignment horizontal="center" vertical="center" wrapText="1"/>
      <protection hidden="1"/>
    </xf>
    <xf numFmtId="0" fontId="44" fillId="0" borderId="0" xfId="0" applyFont="1" applyBorder="1" applyAlignment="1" applyProtection="1">
      <alignment horizontal="center"/>
      <protection hidden="1"/>
    </xf>
    <xf numFmtId="0" fontId="44" fillId="0" borderId="7" xfId="0" applyFont="1" applyBorder="1" applyAlignment="1" applyProtection="1">
      <alignment horizontal="center"/>
      <protection hidden="1"/>
    </xf>
    <xf numFmtId="49" fontId="31" fillId="0" borderId="6" xfId="0" applyNumberFormat="1" applyFont="1" applyBorder="1" applyAlignment="1" applyProtection="1">
      <alignment horizontal="right" vertical="center" wrapText="1"/>
      <protection hidden="1"/>
    </xf>
    <xf numFmtId="49" fontId="31" fillId="0" borderId="11" xfId="0" applyNumberFormat="1" applyFont="1" applyBorder="1" applyAlignment="1" applyProtection="1">
      <alignment horizontal="right" vertical="center" wrapText="1"/>
      <protection hidden="1"/>
    </xf>
    <xf numFmtId="0" fontId="0" fillId="0" borderId="5" xfId="0"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31" fillId="0" borderId="8" xfId="0" applyFont="1" applyBorder="1" applyAlignment="1" applyProtection="1">
      <alignment horizontal="center" vertical="center" wrapText="1"/>
      <protection hidden="1"/>
    </xf>
    <xf numFmtId="0" fontId="31" fillId="0" borderId="1" xfId="0" applyFont="1" applyBorder="1" applyAlignment="1" applyProtection="1">
      <alignment horizontal="center" vertical="center" wrapText="1"/>
      <protection hidden="1"/>
    </xf>
    <xf numFmtId="0" fontId="31" fillId="0" borderId="14" xfId="0" applyFont="1" applyBorder="1" applyAlignment="1" applyProtection="1">
      <alignment horizontal="center" vertical="center" wrapText="1"/>
      <protection hidden="1"/>
    </xf>
    <xf numFmtId="0" fontId="31" fillId="0" borderId="10" xfId="0" applyFont="1" applyBorder="1" applyAlignment="1" applyProtection="1">
      <alignment horizontal="center" vertical="center" wrapText="1"/>
      <protection hidden="1"/>
    </xf>
    <xf numFmtId="0" fontId="31" fillId="0" borderId="7" xfId="0" applyFont="1" applyBorder="1" applyAlignment="1" applyProtection="1">
      <alignment horizontal="center" vertical="center" wrapText="1"/>
      <protection hidden="1"/>
    </xf>
    <xf numFmtId="0" fontId="31" fillId="0" borderId="13" xfId="0" applyFont="1" applyBorder="1" applyAlignment="1" applyProtection="1">
      <alignment horizontal="center" vertical="center" wrapText="1"/>
      <protection hidden="1"/>
    </xf>
    <xf numFmtId="0" fontId="24" fillId="0" borderId="8" xfId="0" applyFont="1" applyBorder="1" applyAlignment="1" applyProtection="1">
      <alignment horizontal="right" vertical="center" wrapText="1"/>
      <protection hidden="1"/>
    </xf>
    <xf numFmtId="0" fontId="24" fillId="0" borderId="1" xfId="0" applyFont="1" applyBorder="1" applyAlignment="1" applyProtection="1">
      <alignment horizontal="right" vertical="center" wrapText="1"/>
      <protection hidden="1"/>
    </xf>
    <xf numFmtId="0" fontId="24" fillId="0" borderId="10" xfId="0" applyFont="1" applyBorder="1" applyAlignment="1" applyProtection="1">
      <alignment horizontal="right" vertical="center" wrapText="1"/>
      <protection hidden="1"/>
    </xf>
    <xf numFmtId="0" fontId="24" fillId="0" borderId="7" xfId="0" applyFont="1" applyBorder="1" applyAlignment="1" applyProtection="1">
      <alignment horizontal="right" vertical="center" wrapText="1"/>
      <protection hidden="1"/>
    </xf>
    <xf numFmtId="0" fontId="24" fillId="0" borderId="6" xfId="0" applyFont="1" applyBorder="1" applyAlignment="1" applyProtection="1">
      <alignment horizontal="center" vertical="center"/>
      <protection hidden="1"/>
    </xf>
    <xf numFmtId="0" fontId="24" fillId="0" borderId="11" xfId="0" applyFont="1" applyBorder="1" applyAlignment="1" applyProtection="1">
      <alignment horizontal="center" vertical="center"/>
      <protection hidden="1"/>
    </xf>
    <xf numFmtId="0" fontId="43" fillId="0" borderId="1" xfId="0" applyFont="1" applyBorder="1" applyAlignment="1" applyProtection="1">
      <alignment horizontal="center" vertical="top" wrapText="1"/>
      <protection hidden="1"/>
    </xf>
    <xf numFmtId="0" fontId="43" fillId="0" borderId="7" xfId="0" applyFont="1" applyBorder="1" applyAlignment="1" applyProtection="1">
      <alignment horizontal="center" vertical="top" wrapText="1"/>
      <protection hidden="1"/>
    </xf>
    <xf numFmtId="0" fontId="43" fillId="0" borderId="0" xfId="0" applyFont="1" applyBorder="1" applyAlignment="1" applyProtection="1">
      <alignment horizontal="center" vertical="top" wrapText="1"/>
      <protection hidden="1"/>
    </xf>
    <xf numFmtId="0" fontId="24" fillId="0" borderId="0" xfId="0" applyFont="1" applyAlignment="1">
      <alignment horizontal="justify" vertical="top" wrapText="1"/>
    </xf>
    <xf numFmtId="0" fontId="0" fillId="0" borderId="1" xfId="0" applyBorder="1" applyAlignment="1" applyProtection="1">
      <alignment horizontal="center" vertical="center"/>
      <protection hidden="1"/>
    </xf>
    <xf numFmtId="0" fontId="0" fillId="0" borderId="13" xfId="0" applyBorder="1" applyAlignment="1" applyProtection="1">
      <alignment horizontal="center" vertical="center"/>
      <protection hidden="1"/>
    </xf>
    <xf numFmtId="0" fontId="49" fillId="0" borderId="0" xfId="0" applyFont="1" applyAlignment="1">
      <alignment horizontal="center" vertical="center" wrapText="1"/>
    </xf>
    <xf numFmtId="0" fontId="42" fillId="0" borderId="0" xfId="0" applyFont="1" applyAlignment="1">
      <alignment horizontal="center" vertical="center"/>
    </xf>
    <xf numFmtId="0" fontId="23" fillId="0" borderId="0" xfId="0" applyFont="1" applyAlignment="1">
      <alignment horizontal="center" vertical="center"/>
    </xf>
  </cellXfs>
  <cellStyles count="4">
    <cellStyle name="Hiperlink" xfId="1" builtinId="8"/>
    <cellStyle name="Moeda" xfId="2" builtinId="4"/>
    <cellStyle name="Normal" xfId="0" builtinId="0"/>
    <cellStyle name="Vírgula" xfId="3" builtinId="3"/>
  </cellStyles>
  <dxfs count="271">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numFmt numFmtId="0" formatCode="General"/>
    </dxf>
    <dxf>
      <numFmt numFmtId="0" formatCode="General"/>
    </dxf>
    <dxf>
      <numFmt numFmtId="0" formatCode="Genera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bgColor rgb="FFFFFF00"/>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bgColor rgb="FFFFFF00"/>
        </patternFill>
      </fill>
    </dxf>
    <dxf>
      <fill>
        <patternFill>
          <bgColor rgb="FFFFFF00"/>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bgColor rgb="FFFFFF00"/>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ont>
        <color rgb="FF9C0006"/>
      </font>
      <fill>
        <patternFill>
          <bgColor rgb="FFFFC7CE"/>
        </patternFill>
      </fill>
    </dxf>
    <dxf>
      <fill>
        <patternFill>
          <bgColor rgb="FFFFFF00"/>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bgColor indexed="65"/>
        </patternFill>
      </fill>
    </dxf>
    <dxf>
      <fill>
        <patternFill>
          <bgColor rgb="FFFFFF00"/>
        </patternFill>
      </fill>
    </dxf>
    <dxf>
      <fill>
        <patternFill>
          <bgColor rgb="FFFFFF00"/>
        </patternFill>
      </fill>
    </dxf>
    <dxf>
      <fill>
        <patternFill patternType="none">
          <bgColor indexed="65"/>
        </patternFill>
      </fill>
    </dxf>
    <dxf>
      <fill>
        <patternFill>
          <bgColor rgb="FFFFFF00"/>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bgColor rgb="FFFFFF00"/>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buscacep.correios.com.br/sistemas/buscacep/"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copia_ficha!AM1"/><Relationship Id="rId2" Type="http://schemas.openxmlformats.org/officeDocument/2006/relationships/image" Target="../media/image3.png"/><Relationship Id="rId1" Type="http://schemas.openxmlformats.org/officeDocument/2006/relationships/hyperlink" Target="http://www.buscacep.correios.com.br/sistemas/buscacep/" TargetMode="External"/><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25</xdr:col>
      <xdr:colOff>628650</xdr:colOff>
      <xdr:row>5</xdr:row>
      <xdr:rowOff>133350</xdr:rowOff>
    </xdr:from>
    <xdr:to>
      <xdr:col>27</xdr:col>
      <xdr:colOff>57150</xdr:colOff>
      <xdr:row>7</xdr:row>
      <xdr:rowOff>104775</xdr:rowOff>
    </xdr:to>
    <xdr:pic>
      <xdr:nvPicPr>
        <xdr:cNvPr id="1058" name="Gráfico 1" descr="Monitor">
          <a:hlinkClick xmlns:r="http://schemas.openxmlformats.org/officeDocument/2006/relationships" r:id="rId1"/>
          <a:extLst>
            <a:ext uri="{FF2B5EF4-FFF2-40B4-BE49-F238E27FC236}">
              <a16:creationId xmlns:a16="http://schemas.microsoft.com/office/drawing/2014/main" id="{7875531A-22C9-470E-8309-43909A8B80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91225" y="1019175"/>
          <a:ext cx="2857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1962150</xdr:colOff>
      <xdr:row>12</xdr:row>
      <xdr:rowOff>38100</xdr:rowOff>
    </xdr:from>
    <xdr:to>
      <xdr:col>5</xdr:col>
      <xdr:colOff>66675</xdr:colOff>
      <xdr:row>16</xdr:row>
      <xdr:rowOff>190500</xdr:rowOff>
    </xdr:to>
    <xdr:pic>
      <xdr:nvPicPr>
        <xdr:cNvPr id="2111" name="Gráfico 1" descr="Monitor">
          <a:hlinkClick xmlns:r="http://schemas.openxmlformats.org/officeDocument/2006/relationships" r:id="rId1"/>
          <a:extLst>
            <a:ext uri="{FF2B5EF4-FFF2-40B4-BE49-F238E27FC236}">
              <a16:creationId xmlns:a16="http://schemas.microsoft.com/office/drawing/2014/main" id="{5DE5D538-5595-4AE2-B7BC-DC645826CA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33800" y="2324100"/>
          <a:ext cx="9048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1962150</xdr:colOff>
      <xdr:row>71</xdr:row>
      <xdr:rowOff>161925</xdr:rowOff>
    </xdr:from>
    <xdr:to>
      <xdr:col>5</xdr:col>
      <xdr:colOff>66675</xdr:colOff>
      <xdr:row>76</xdr:row>
      <xdr:rowOff>123825</xdr:rowOff>
    </xdr:to>
    <xdr:pic>
      <xdr:nvPicPr>
        <xdr:cNvPr id="2112" name="Gráfico 2" descr="Documento">
          <a:hlinkClick xmlns:r="http://schemas.openxmlformats.org/officeDocument/2006/relationships" r:id="rId3"/>
          <a:extLst>
            <a:ext uri="{FF2B5EF4-FFF2-40B4-BE49-F238E27FC236}">
              <a16:creationId xmlns:a16="http://schemas.microsoft.com/office/drawing/2014/main" id="{CB56377C-C3C8-4D93-A365-783F543C394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33800" y="13877925"/>
          <a:ext cx="9048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ESKTOP-HVFU4AK\Users\Users\Fernanda\Desktop\DC%202011-%20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ESKTOP-HVFU4AK\Users\Users\fernanda\Dropbox\Eu\Financeiro\DC%202013%20bin&#225;ria.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ESKTOP-HVFU4AK\Users\Users\Helfenberger\Dropbox\Dranka%20Servi&#231;os%20I\Modelos\%23a%20Administrativo%20&amp;%20Financeiro\Financeiro\Controle%20financeiro.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ESKTOP-HVFU4AK\Users\Users\Fernanda\Desktop\DC%202011-%20F.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ESKTOP-HVFU4AK\Users\Users\Helfenberger\Dropbox\Dranka%20Servi&#231;os%20I\%23b%20Imposto%20de%20renda\%23%20Documentos%20de%20trabalho\%23%20Controle_I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ZÃO"/>
      <sheetName val="PROVISÕES"/>
      <sheetName val="Plan1"/>
      <sheetName val="BALANÇO"/>
      <sheetName val="FINANCEIRO"/>
      <sheetName val="CONCILIAÇÃO"/>
      <sheetName val="INFO"/>
      <sheetName val="MERCADO - DIVISÃO"/>
      <sheetName val="PLANO CT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ACADEMIA</v>
          </cell>
          <cell r="D1" t="str">
            <v>JAN</v>
          </cell>
          <cell r="E1">
            <v>2011</v>
          </cell>
        </row>
        <row r="2">
          <cell r="A2" t="str">
            <v>AGUA JLLE</v>
          </cell>
          <cell r="D2" t="str">
            <v>FEV</v>
          </cell>
          <cell r="E2">
            <v>2012</v>
          </cell>
        </row>
        <row r="3">
          <cell r="A3" t="str">
            <v>ANDERSON</v>
          </cell>
          <cell r="D3" t="str">
            <v>MAR</v>
          </cell>
        </row>
        <row r="4">
          <cell r="A4" t="str">
            <v>APOSENTADORIA</v>
          </cell>
          <cell r="D4" t="str">
            <v>ABR</v>
          </cell>
        </row>
        <row r="5">
          <cell r="A5" t="str">
            <v>CONTAS A PG</v>
          </cell>
          <cell r="D5" t="str">
            <v>MAI</v>
          </cell>
        </row>
        <row r="6">
          <cell r="A6" t="str">
            <v>AJUDA FERNANDA</v>
          </cell>
          <cell r="D6" t="str">
            <v>JUN</v>
          </cell>
        </row>
        <row r="7">
          <cell r="A7" t="str">
            <v>OCULOS</v>
          </cell>
          <cell r="D7" t="str">
            <v>JUL</v>
          </cell>
        </row>
        <row r="8">
          <cell r="A8" t="str">
            <v>BCO ACREDI</v>
          </cell>
          <cell r="D8" t="str">
            <v>AGO</v>
          </cell>
        </row>
        <row r="9">
          <cell r="A9" t="str">
            <v>CABELEREIRA</v>
          </cell>
          <cell r="D9" t="str">
            <v>SET</v>
          </cell>
        </row>
        <row r="10">
          <cell r="A10" t="str">
            <v>CAIXA</v>
          </cell>
          <cell r="D10" t="str">
            <v>OUT</v>
          </cell>
        </row>
        <row r="11">
          <cell r="A11" t="str">
            <v>CARTAO BIG</v>
          </cell>
          <cell r="D11" t="str">
            <v>NOV</v>
          </cell>
        </row>
        <row r="12">
          <cell r="A12" t="str">
            <v>VERDUREIRA</v>
          </cell>
          <cell r="D12" t="str">
            <v>DEZ</v>
          </cell>
        </row>
        <row r="13">
          <cell r="A13" t="str">
            <v>CARNES</v>
          </cell>
        </row>
        <row r="14">
          <cell r="A14" t="str">
            <v>FERNANDA A PG</v>
          </cell>
        </row>
        <row r="15">
          <cell r="A15" t="str">
            <v>APOSENTADORIA A REC</v>
          </cell>
        </row>
        <row r="16">
          <cell r="A16" t="str">
            <v>DIVISAO DESP FER</v>
          </cell>
        </row>
        <row r="17">
          <cell r="A17" t="str">
            <v>GASTOS FINAL DE ANO</v>
          </cell>
        </row>
        <row r="18">
          <cell r="A18" t="str">
            <v>TINTURA CABELO</v>
          </cell>
        </row>
        <row r="19">
          <cell r="A19" t="str">
            <v>HIGIENE/LIMPEZA</v>
          </cell>
        </row>
        <row r="20">
          <cell r="A20" t="str">
            <v>TX COOP ACREDI</v>
          </cell>
        </row>
        <row r="21">
          <cell r="A21" t="str">
            <v>GAS</v>
          </cell>
        </row>
        <row r="22">
          <cell r="A22" t="str">
            <v>CARTAO BIG PARC</v>
          </cell>
        </row>
        <row r="23">
          <cell r="A23" t="str">
            <v>CELULAR</v>
          </cell>
        </row>
        <row r="24">
          <cell r="A24" t="str">
            <v>FERNANDA</v>
          </cell>
        </row>
        <row r="25">
          <cell r="A25" t="str">
            <v>IPTU BARRA</v>
          </cell>
        </row>
        <row r="26">
          <cell r="A26" t="str">
            <v>IPTU BARRA A PG</v>
          </cell>
        </row>
        <row r="27">
          <cell r="A27" t="str">
            <v>IPTU JLLE</v>
          </cell>
        </row>
        <row r="28">
          <cell r="A28" t="str">
            <v>IPTU JLLE A PG</v>
          </cell>
        </row>
        <row r="29">
          <cell r="A29" t="str">
            <v>LAZER</v>
          </cell>
        </row>
        <row r="30">
          <cell r="A30" t="str">
            <v>LUZ BARRA</v>
          </cell>
        </row>
        <row r="31">
          <cell r="A31" t="str">
            <v>LUZ JLLE</v>
          </cell>
        </row>
        <row r="32">
          <cell r="A32" t="str">
            <v>MATERIAL LIMPEZA</v>
          </cell>
        </row>
        <row r="33">
          <cell r="A33" t="str">
            <v>MERCADO</v>
          </cell>
        </row>
        <row r="34">
          <cell r="A34" t="str">
            <v>PADARIA</v>
          </cell>
        </row>
        <row r="35">
          <cell r="A35" t="str">
            <v>PESSOAL</v>
          </cell>
        </row>
        <row r="36">
          <cell r="A36" t="str">
            <v>PRESENTES</v>
          </cell>
        </row>
        <row r="37">
          <cell r="A37" t="str">
            <v>REMEDIOS</v>
          </cell>
        </row>
        <row r="38">
          <cell r="A38" t="str">
            <v>TAXAS</v>
          </cell>
        </row>
        <row r="39">
          <cell r="A39" t="str">
            <v>TX LIXO JLLE</v>
          </cell>
        </row>
        <row r="40">
          <cell r="A40" t="str">
            <v>TX LIXO JLLE A PG</v>
          </cell>
        </row>
        <row r="41">
          <cell r="A41" t="str">
            <v>VESTUARIO</v>
          </cell>
        </row>
        <row r="42">
          <cell r="A42" t="str">
            <v>VIGILANTE</v>
          </cell>
        </row>
        <row r="43">
          <cell r="A43" t="str">
            <v>LUCRO/PREJUIZO</v>
          </cell>
        </row>
        <row r="44">
          <cell r="A44" t="str">
            <v>CONTAS EM ATRASO</v>
          </cell>
        </row>
        <row r="45">
          <cell r="A45" t="str">
            <v>13 APOSENTADORIA</v>
          </cell>
        </row>
        <row r="46">
          <cell r="A46" t="str">
            <v>DIVORCIO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lan1"/>
      <sheetName val="Plan2"/>
      <sheetName val="PA"/>
      <sheetName val="RZ"/>
      <sheetName val="BP"/>
      <sheetName val="FC"/>
      <sheetName val="OR"/>
      <sheetName val="RE"/>
      <sheetName val="CA"/>
      <sheetName val="PC"/>
      <sheetName val="IN"/>
      <sheetName val="LI"/>
      <sheetName val="AN"/>
      <sheetName val="MV"/>
      <sheetName val="PR"/>
      <sheetName val="SL"/>
      <sheetName val="CC"/>
      <sheetName val="Plan5"/>
      <sheetName val="Plan6"/>
      <sheetName val="Plan11"/>
      <sheetName val="Plan3 (2)"/>
      <sheetName val="Plan2 (2)"/>
      <sheetName val="Excluir"/>
      <sheetName val="Plan IR 2013"/>
      <sheetName val="Plan IR"/>
      <sheetName val="IR2013"/>
      <sheetName val="s"/>
      <sheetName val="DS"/>
      <sheetName val="Plan4"/>
      <sheetName val="dici"/>
      <sheetName val="PN"/>
      <sheetName val="Plan13"/>
      <sheetName val="Plan14"/>
      <sheetName val="Plan10"/>
      <sheetName val="Plan9"/>
      <sheetName val="xxx"/>
      <sheetName val="Plan12"/>
      <sheetName val="Plan12 (2)"/>
      <sheetName val="Plan8"/>
      <sheetName val="Plan1 (2)"/>
      <sheetName val="SP"/>
      <sheetName val="vis"/>
      <sheetName val="Plan3"/>
      <sheetName val="CV"/>
      <sheetName val="Plan7"/>
      <sheetName val="Ti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5">
          <cell r="A5" t="str">
            <v>FORNECEDOR</v>
          </cell>
          <cell r="C5" t="str">
            <v>CONTA CONTÁBIL</v>
          </cell>
          <cell r="G5" t="str">
            <v>CALENDARIO</v>
          </cell>
        </row>
        <row r="6">
          <cell r="A6" t="str">
            <v>ABUZE</v>
          </cell>
          <cell r="C6" t="str">
            <v>CAIXA</v>
          </cell>
          <cell r="G6" t="str">
            <v>N/A</v>
          </cell>
        </row>
        <row r="7">
          <cell r="A7" t="str">
            <v>ACADEMIA DAN LUCAS</v>
          </cell>
          <cell r="C7" t="str">
            <v>BCO CEF</v>
          </cell>
          <cell r="G7" t="str">
            <v>2012/JAN</v>
          </cell>
        </row>
        <row r="8">
          <cell r="A8" t="str">
            <v>ADUNARE</v>
          </cell>
          <cell r="C8" t="str">
            <v>BCO UNICRED</v>
          </cell>
          <cell r="G8" t="str">
            <v>2012/FEV</v>
          </cell>
        </row>
        <row r="9">
          <cell r="A9" t="str">
            <v>AGRICOPEL</v>
          </cell>
          <cell r="C9" t="str">
            <v>CAPITAL UNICRED</v>
          </cell>
          <cell r="G9" t="str">
            <v>2012/MAR</v>
          </cell>
        </row>
        <row r="10">
          <cell r="A10" t="str">
            <v>ALBERT LIPPMANN</v>
          </cell>
          <cell r="C10" t="str">
            <v>APLICAÇÃO UNICRED</v>
          </cell>
        </row>
        <row r="11">
          <cell r="A11" t="str">
            <v>ALBERT LIPPMANN</v>
          </cell>
          <cell r="C11" t="str">
            <v>SODEXO</v>
          </cell>
          <cell r="G11" t="str">
            <v>2012/ABR</v>
          </cell>
        </row>
        <row r="12">
          <cell r="A12" t="str">
            <v>ALENE MANICURE</v>
          </cell>
          <cell r="C12" t="str">
            <v>SALARIO A REC</v>
          </cell>
          <cell r="G12" t="str">
            <v>2012/MAI</v>
          </cell>
        </row>
        <row r="13">
          <cell r="A13" t="str">
            <v>AMERICANAS</v>
          </cell>
          <cell r="C13" t="str">
            <v>13 SALARIO A REC</v>
          </cell>
          <cell r="G13" t="str">
            <v>2012/JUN</v>
          </cell>
        </row>
        <row r="14">
          <cell r="A14" t="str">
            <v>AMOR E CAFÉ</v>
          </cell>
          <cell r="C14" t="str">
            <v>FÉRIAS A REC</v>
          </cell>
          <cell r="G14">
            <v>41091</v>
          </cell>
        </row>
        <row r="15">
          <cell r="A15" t="str">
            <v>ANDRE DAVILA</v>
          </cell>
          <cell r="C15" t="str">
            <v>BENEFICIOS A REC</v>
          </cell>
          <cell r="G15">
            <v>41122</v>
          </cell>
        </row>
        <row r="16">
          <cell r="A16" t="str">
            <v>ANDREA MODAS</v>
          </cell>
          <cell r="C16" t="str">
            <v>DESP EXERCICIO SEGUINTE</v>
          </cell>
          <cell r="G16">
            <v>41153</v>
          </cell>
        </row>
        <row r="17">
          <cell r="A17" t="str">
            <v>ANESTECISTA</v>
          </cell>
          <cell r="C17" t="str">
            <v>OUTROS A REC</v>
          </cell>
          <cell r="G17">
            <v>41183</v>
          </cell>
        </row>
        <row r="18">
          <cell r="A18" t="str">
            <v>ANUNES</v>
          </cell>
          <cell r="C18" t="str">
            <v>RV A REC</v>
          </cell>
          <cell r="G18">
            <v>41214</v>
          </cell>
        </row>
        <row r="19">
          <cell r="A19" t="str">
            <v>AUTO PISTA LITORAL</v>
          </cell>
          <cell r="C19" t="str">
            <v>FIDELIDADE MIME</v>
          </cell>
          <cell r="G19">
            <v>41244</v>
          </cell>
        </row>
        <row r="20">
          <cell r="A20" t="str">
            <v>BAZAR BEM</v>
          </cell>
          <cell r="C20" t="str">
            <v>FIDELIDADE GOL</v>
          </cell>
        </row>
        <row r="21">
          <cell r="A21" t="str">
            <v>BECKS JEANS</v>
          </cell>
          <cell r="C21" t="str">
            <v>LAMBRETTA LI 1976</v>
          </cell>
          <cell r="G21">
            <v>41244</v>
          </cell>
        </row>
        <row r="22">
          <cell r="A22" t="str">
            <v>BELLA BIJOUX</v>
          </cell>
          <cell r="C22" t="str">
            <v>PALIO ED 1996 CF 001006-5</v>
          </cell>
          <cell r="G22">
            <v>41275</v>
          </cell>
        </row>
        <row r="23">
          <cell r="A23" t="str">
            <v>BELLA LINGERIE</v>
          </cell>
          <cell r="C23" t="str">
            <v>MOVEIS E UTENSILIOS</v>
          </cell>
          <cell r="G23">
            <v>41306</v>
          </cell>
        </row>
        <row r="24">
          <cell r="A24" t="str">
            <v>BIG</v>
          </cell>
          <cell r="C24" t="str">
            <v>MASTERCARD</v>
          </cell>
          <cell r="G24">
            <v>41334</v>
          </cell>
        </row>
        <row r="25">
          <cell r="A25" t="str">
            <v>BISTEK</v>
          </cell>
          <cell r="C25" t="str">
            <v>MEU CARTAO</v>
          </cell>
          <cell r="G25">
            <v>41365</v>
          </cell>
        </row>
        <row r="26">
          <cell r="A26" t="str">
            <v>BOTEQUIM FRAU</v>
          </cell>
          <cell r="C26" t="str">
            <v>CARTAO UNICRED</v>
          </cell>
          <cell r="G26">
            <v>41395</v>
          </cell>
        </row>
        <row r="27">
          <cell r="A27" t="str">
            <v>BAZAR BEM</v>
          </cell>
          <cell r="C27" t="str">
            <v>CARTAO UNICRED MASTER</v>
          </cell>
        </row>
        <row r="28">
          <cell r="A28" t="str">
            <v>BBBOWLING</v>
          </cell>
          <cell r="C28" t="str">
            <v>CARTAO UNICRED PARC</v>
          </cell>
        </row>
        <row r="29">
          <cell r="A29" t="str">
            <v>BOVARY</v>
          </cell>
          <cell r="C29" t="str">
            <v>BIG BEM</v>
          </cell>
          <cell r="G29">
            <v>41426</v>
          </cell>
        </row>
        <row r="30">
          <cell r="A30" t="str">
            <v>BREITHAUP S/A</v>
          </cell>
          <cell r="C30" t="str">
            <v>CHQS A COMP</v>
          </cell>
          <cell r="G30">
            <v>41456</v>
          </cell>
        </row>
        <row r="31">
          <cell r="A31" t="str">
            <v>CACAU SHOW</v>
          </cell>
          <cell r="C31" t="str">
            <v>OUTROS A PG</v>
          </cell>
          <cell r="G31">
            <v>41487</v>
          </cell>
        </row>
        <row r="32">
          <cell r="A32" t="str">
            <v>CALZONI</v>
          </cell>
          <cell r="C32" t="str">
            <v>CAPITAL A INTEGRALIZAR</v>
          </cell>
          <cell r="G32">
            <v>41518</v>
          </cell>
        </row>
        <row r="33">
          <cell r="A33" t="str">
            <v>CAMELODROMO</v>
          </cell>
          <cell r="C33" t="str">
            <v>RECEITAS A APROP</v>
          </cell>
          <cell r="G33">
            <v>41548</v>
          </cell>
        </row>
        <row r="34">
          <cell r="A34" t="str">
            <v>CANTINA SOCIESC</v>
          </cell>
          <cell r="C34" t="str">
            <v>IPVA LAMBRETTA A PG</v>
          </cell>
          <cell r="G34">
            <v>41579</v>
          </cell>
        </row>
        <row r="35">
          <cell r="A35" t="str">
            <v>CASA DO CHICO</v>
          </cell>
          <cell r="C35" t="str">
            <v>IPVA PALIO A PG</v>
          </cell>
          <cell r="G35">
            <v>41609</v>
          </cell>
        </row>
        <row r="36">
          <cell r="A36" t="str">
            <v>CAVEZALLE</v>
          </cell>
          <cell r="C36" t="str">
            <v>SEGURO A PG</v>
          </cell>
          <cell r="G36">
            <v>41640</v>
          </cell>
        </row>
        <row r="37">
          <cell r="A37" t="str">
            <v>CCBEU</v>
          </cell>
          <cell r="C37" t="str">
            <v>CRCSC A PG</v>
          </cell>
          <cell r="G37">
            <v>41671</v>
          </cell>
        </row>
        <row r="38">
          <cell r="A38" t="str">
            <v>CEF</v>
          </cell>
          <cell r="C38" t="str">
            <v>MECANICA PALIO</v>
          </cell>
          <cell r="G38">
            <v>41699</v>
          </cell>
        </row>
        <row r="39">
          <cell r="A39" t="str">
            <v>CHACARA SAGUAÇU</v>
          </cell>
          <cell r="C39" t="str">
            <v>MECANICA LAMBRETTA</v>
          </cell>
          <cell r="G39">
            <v>41730</v>
          </cell>
        </row>
        <row r="40">
          <cell r="A40" t="str">
            <v>CHOPERIA SOOP</v>
          </cell>
          <cell r="C40" t="str">
            <v>TINTURA CABELO</v>
          </cell>
          <cell r="G40">
            <v>41760</v>
          </cell>
        </row>
        <row r="41">
          <cell r="A41" t="str">
            <v>CLINICA SAO MARCOS</v>
          </cell>
          <cell r="C41" t="str">
            <v>GASTOS FINAL DO ANO</v>
          </cell>
          <cell r="G41">
            <v>41791</v>
          </cell>
        </row>
        <row r="42">
          <cell r="A42" t="str">
            <v>CONFEITARIA XV</v>
          </cell>
          <cell r="C42" t="str">
            <v>CARNAVAL A PG</v>
          </cell>
          <cell r="G42">
            <v>41821</v>
          </cell>
        </row>
        <row r="43">
          <cell r="A43" t="str">
            <v>CONFIDENCE</v>
          </cell>
          <cell r="C43" t="str">
            <v>ANIVERSARIO</v>
          </cell>
          <cell r="G43">
            <v>41852</v>
          </cell>
        </row>
        <row r="44">
          <cell r="A44" t="str">
            <v>CONTAINE</v>
          </cell>
          <cell r="C44" t="str">
            <v>LUCRO/PREJUIZO ACUMULADO</v>
          </cell>
          <cell r="G44">
            <v>41883</v>
          </cell>
        </row>
        <row r="45">
          <cell r="A45" t="str">
            <v>CONTAINNER</v>
          </cell>
          <cell r="C45" t="str">
            <v>LUCRO/PREJUIZO 2011</v>
          </cell>
          <cell r="G45">
            <v>41913</v>
          </cell>
        </row>
        <row r="46">
          <cell r="A46" t="str">
            <v>COOP.TAXI</v>
          </cell>
          <cell r="C46" t="str">
            <v>PL</v>
          </cell>
          <cell r="G46">
            <v>41944</v>
          </cell>
        </row>
        <row r="47">
          <cell r="A47" t="str">
            <v>CORREIOS</v>
          </cell>
          <cell r="C47" t="str">
            <v>SALARIO</v>
          </cell>
          <cell r="G47">
            <v>41974</v>
          </cell>
        </row>
        <row r="48">
          <cell r="A48" t="str">
            <v>COSMET. PAULISTA</v>
          </cell>
          <cell r="C48" t="str">
            <v>13 SALARIO</v>
          </cell>
          <cell r="G48">
            <v>42005</v>
          </cell>
        </row>
        <row r="49">
          <cell r="A49" t="str">
            <v>CRCSC</v>
          </cell>
          <cell r="C49" t="str">
            <v>FÉRIAS 1/3</v>
          </cell>
          <cell r="G49">
            <v>42036</v>
          </cell>
        </row>
        <row r="50">
          <cell r="A50" t="str">
            <v>DAN LUCAS</v>
          </cell>
          <cell r="C50" t="str">
            <v>BENEFICIOS</v>
          </cell>
          <cell r="G50">
            <v>42064</v>
          </cell>
        </row>
        <row r="51">
          <cell r="A51" t="str">
            <v>DANLUCAS</v>
          </cell>
          <cell r="C51" t="str">
            <v>INSS</v>
          </cell>
          <cell r="G51">
            <v>42095</v>
          </cell>
        </row>
        <row r="52">
          <cell r="A52" t="str">
            <v>DETRAN</v>
          </cell>
          <cell r="C52" t="str">
            <v>INSS S/13 SALARIO</v>
          </cell>
          <cell r="G52">
            <v>42125</v>
          </cell>
        </row>
        <row r="53">
          <cell r="A53" t="str">
            <v>DIDGE</v>
          </cell>
          <cell r="C53" t="str">
            <v>INSS S/FERIAS</v>
          </cell>
          <cell r="G53">
            <v>42156</v>
          </cell>
        </row>
        <row r="54">
          <cell r="A54" t="str">
            <v>DIVINA MODAS</v>
          </cell>
          <cell r="C54" t="str">
            <v>IRRF</v>
          </cell>
          <cell r="G54">
            <v>42186</v>
          </cell>
        </row>
        <row r="55">
          <cell r="A55" t="str">
            <v>DR. HOMES AYUB</v>
          </cell>
          <cell r="C55" t="str">
            <v>DESC VR</v>
          </cell>
        </row>
        <row r="56">
          <cell r="A56" t="str">
            <v>DROG. CATARIN</v>
          </cell>
          <cell r="C56" t="str">
            <v>TRANSPORTE</v>
          </cell>
        </row>
        <row r="57">
          <cell r="A57" t="str">
            <v>DULCE</v>
          </cell>
          <cell r="C57" t="str">
            <v>ALMOCO</v>
          </cell>
        </row>
        <row r="58">
          <cell r="A58" t="str">
            <v>EDUARDO M ROCHA</v>
          </cell>
          <cell r="C58" t="str">
            <v>ESTACIONAMENTO</v>
          </cell>
        </row>
        <row r="59">
          <cell r="A59" t="str">
            <v>EDUARDO M.ROCHA</v>
          </cell>
          <cell r="C59" t="str">
            <v>ROUPA SOCIAL</v>
          </cell>
        </row>
        <row r="60">
          <cell r="A60" t="str">
            <v>ELISEU MECANICO</v>
          </cell>
          <cell r="C60" t="str">
            <v>PLANO DE SAUDE</v>
          </cell>
        </row>
        <row r="61">
          <cell r="A61" t="str">
            <v>ELIZANE STEFANES</v>
          </cell>
          <cell r="C61" t="str">
            <v>REGISTRO PROFISSIONAL</v>
          </cell>
        </row>
        <row r="62">
          <cell r="A62" t="str">
            <v>ESTEFANI SILVEIRA</v>
          </cell>
          <cell r="C62" t="str">
            <v>CONTRIBUICAO SINDICAL</v>
          </cell>
        </row>
        <row r="63">
          <cell r="A63" t="str">
            <v>EVA</v>
          </cell>
          <cell r="C63" t="str">
            <v>REEMBOLSO KM VIAGEM</v>
          </cell>
        </row>
        <row r="64">
          <cell r="A64" t="str">
            <v>EXPOVILLE</v>
          </cell>
          <cell r="C64" t="str">
            <v>(-) COMBUSTIVEL VIAGEM</v>
          </cell>
        </row>
        <row r="65">
          <cell r="A65" t="str">
            <v>FABIO</v>
          </cell>
          <cell r="C65" t="str">
            <v>OUTRAS RECEITAS</v>
          </cell>
        </row>
        <row r="66">
          <cell r="A66" t="str">
            <v>FABIO BOLDUAN</v>
          </cell>
          <cell r="C66" t="str">
            <v>PESSOAL</v>
          </cell>
        </row>
        <row r="67">
          <cell r="A67" t="str">
            <v>FARM. POPULAR</v>
          </cell>
          <cell r="C67" t="str">
            <v>CELULAR</v>
          </cell>
        </row>
        <row r="68">
          <cell r="A68" t="str">
            <v>FARM. PREÇO POP</v>
          </cell>
          <cell r="C68" t="str">
            <v>INTERNET</v>
          </cell>
        </row>
        <row r="69">
          <cell r="A69" t="str">
            <v>FARMAAGORA</v>
          </cell>
          <cell r="C69" t="str">
            <v>CUIDADOS</v>
          </cell>
        </row>
        <row r="70">
          <cell r="A70" t="str">
            <v>FERNANDA MANICURE</v>
          </cell>
          <cell r="C70" t="str">
            <v>VESTUARIO</v>
          </cell>
        </row>
        <row r="71">
          <cell r="A71" t="str">
            <v>FLASH POINT</v>
          </cell>
          <cell r="C71" t="str">
            <v>MORADIA</v>
          </cell>
        </row>
        <row r="72">
          <cell r="A72" t="str">
            <v>GALPAO DAS PIZZAS</v>
          </cell>
          <cell r="C72" t="str">
            <v>BALADA</v>
          </cell>
        </row>
        <row r="73">
          <cell r="A73" t="str">
            <v>GETÚLIO</v>
          </cell>
          <cell r="C73" t="str">
            <v>LAZER</v>
          </cell>
        </row>
        <row r="74">
          <cell r="A74" t="str">
            <v>GIZA VIEIRA</v>
          </cell>
          <cell r="C74" t="str">
            <v>REMEDIOS</v>
          </cell>
        </row>
        <row r="75">
          <cell r="A75" t="str">
            <v>GRACIELI &amp; CIA</v>
          </cell>
          <cell r="C75" t="str">
            <v>PALIO</v>
          </cell>
        </row>
        <row r="76">
          <cell r="A76" t="str">
            <v>GRAPHITE PAPELARIA</v>
          </cell>
          <cell r="C76" t="str">
            <v>LAMBRETTA</v>
          </cell>
        </row>
        <row r="77">
          <cell r="A77" t="str">
            <v>GRILL O BRASILEIRAO</v>
          </cell>
          <cell r="C77" t="str">
            <v>PRESENTES</v>
          </cell>
        </row>
        <row r="78">
          <cell r="A78" t="str">
            <v>GROUPON</v>
          </cell>
          <cell r="C78" t="str">
            <v>TAXAS</v>
          </cell>
        </row>
        <row r="79">
          <cell r="A79" t="str">
            <v>GVT</v>
          </cell>
          <cell r="C79" t="str">
            <v>INFORMATICA</v>
          </cell>
        </row>
        <row r="80">
          <cell r="A80" t="str">
            <v>H. SLAVIEIRO</v>
          </cell>
          <cell r="C80" t="str">
            <v>OUTRAS DESPESAS</v>
          </cell>
        </row>
        <row r="81">
          <cell r="A81" t="str">
            <v>HABIB'S</v>
          </cell>
          <cell r="C81" t="str">
            <v>ARREDONDAMENTO</v>
          </cell>
        </row>
        <row r="82">
          <cell r="A82" t="str">
            <v>HAVAN</v>
          </cell>
          <cell r="C82" t="str">
            <v>COMBUSTIVEL</v>
          </cell>
        </row>
        <row r="83">
          <cell r="A83" t="str">
            <v>HELENA CABELEREIRA</v>
          </cell>
          <cell r="C83" t="str">
            <v>DENTISTA</v>
          </cell>
        </row>
        <row r="84">
          <cell r="A84" t="str">
            <v>HOTEL BRISA MAR</v>
          </cell>
          <cell r="C84" t="str">
            <v>CURSO DE INGLES</v>
          </cell>
        </row>
        <row r="85">
          <cell r="A85" t="str">
            <v>HOTEL TUBARAO</v>
          </cell>
          <cell r="C85" t="str">
            <v>PRESENTES DE CASAMENTO</v>
          </cell>
        </row>
        <row r="86">
          <cell r="A86" t="str">
            <v>HULLEN PIZZARIA</v>
          </cell>
          <cell r="C86" t="str">
            <v>PSICOLOGO</v>
          </cell>
        </row>
        <row r="87">
          <cell r="A87" t="str">
            <v>ISA PRESENTES</v>
          </cell>
          <cell r="C87" t="str">
            <v>FERIAS 2012</v>
          </cell>
        </row>
        <row r="88">
          <cell r="A88" t="str">
            <v>ITALIA PASTEIS</v>
          </cell>
          <cell r="C88" t="str">
            <v>CARNAVAL</v>
          </cell>
        </row>
        <row r="89">
          <cell r="A89" t="str">
            <v>JACK SIMONEIA</v>
          </cell>
          <cell r="C89" t="str">
            <v>CIRURGIA MAMA</v>
          </cell>
        </row>
        <row r="90">
          <cell r="A90" t="str">
            <v>JLLE GARDEN</v>
          </cell>
          <cell r="C90" t="str">
            <v>VIAGEM CHILE</v>
          </cell>
        </row>
        <row r="91">
          <cell r="A91" t="str">
            <v>JOSI CALÇADOS</v>
          </cell>
          <cell r="C91" t="str">
            <v>VARIACOES TABELA FIPE</v>
          </cell>
        </row>
        <row r="92">
          <cell r="A92" t="str">
            <v>KATIA ARRUDA</v>
          </cell>
          <cell r="C92" t="str">
            <v>OUTROS</v>
          </cell>
        </row>
        <row r="93">
          <cell r="A93" t="str">
            <v>KIB`S</v>
          </cell>
          <cell r="C93" t="str">
            <v>FIDELIDADE TAM</v>
          </cell>
        </row>
        <row r="94">
          <cell r="A94" t="str">
            <v>KOLLYN GRILL</v>
          </cell>
          <cell r="C94" t="str">
            <v>VIAGEM RIO JANEIRO</v>
          </cell>
        </row>
        <row r="95">
          <cell r="A95" t="str">
            <v>LA GENGUINI</v>
          </cell>
          <cell r="C95" t="str">
            <v>FIDELIDADE AZUL</v>
          </cell>
        </row>
        <row r="96">
          <cell r="A96" t="str">
            <v>LEO</v>
          </cell>
          <cell r="C96" t="str">
            <v>VIAGEM BELEM</v>
          </cell>
        </row>
        <row r="97">
          <cell r="A97" t="str">
            <v>LEONOR TRINDADE</v>
          </cell>
          <cell r="C97" t="str">
            <v>FUNDO DE GARANTIA</v>
          </cell>
        </row>
        <row r="98">
          <cell r="A98" t="str">
            <v>LEONOR TRINTADE</v>
          </cell>
          <cell r="C98" t="str">
            <v>PONTUE MAIS</v>
          </cell>
        </row>
        <row r="99">
          <cell r="A99" t="str">
            <v>LEPOSTICHE</v>
          </cell>
          <cell r="C99" t="str">
            <v>CARIDADE</v>
          </cell>
        </row>
        <row r="100">
          <cell r="A100" t="str">
            <v>LOJAS AMERICANAS</v>
          </cell>
        </row>
        <row r="101">
          <cell r="A101" t="str">
            <v>LOJAS MARISA</v>
          </cell>
        </row>
        <row r="102">
          <cell r="A102" t="str">
            <v>LOTERICA</v>
          </cell>
        </row>
        <row r="103">
          <cell r="A103" t="str">
            <v>MAE</v>
          </cell>
        </row>
        <row r="104">
          <cell r="A104" t="str">
            <v>MÃE</v>
          </cell>
        </row>
        <row r="105">
          <cell r="A105" t="str">
            <v>MAGAZINE LUIZA</v>
          </cell>
        </row>
        <row r="106">
          <cell r="A106" t="str">
            <v>MANGO</v>
          </cell>
        </row>
        <row r="107">
          <cell r="A107" t="str">
            <v>MARCIA MELLO</v>
          </cell>
        </row>
        <row r="108">
          <cell r="A108" t="str">
            <v>MASTERCARD</v>
          </cell>
        </row>
        <row r="109">
          <cell r="A109" t="str">
            <v>MC DONALDS</v>
          </cell>
        </row>
        <row r="110">
          <cell r="A110" t="str">
            <v>MECANICA AMIGAO</v>
          </cell>
        </row>
        <row r="111">
          <cell r="A111" t="str">
            <v>MECANICA ELIZEU</v>
          </cell>
        </row>
        <row r="112">
          <cell r="A112" t="str">
            <v>MEET</v>
          </cell>
        </row>
        <row r="113">
          <cell r="A113" t="str">
            <v>MERC. EPA</v>
          </cell>
        </row>
        <row r="114">
          <cell r="A114" t="str">
            <v>MERC. MIRANDA</v>
          </cell>
        </row>
        <row r="115">
          <cell r="A115" t="str">
            <v>MERC. PONTO BOM</v>
          </cell>
        </row>
        <row r="116">
          <cell r="A116" t="str">
            <v>MERC.MOREIRA</v>
          </cell>
        </row>
        <row r="117">
          <cell r="A117" t="str">
            <v>MEU BEBE</v>
          </cell>
        </row>
        <row r="118">
          <cell r="A118" t="str">
            <v>MEUCARTÃO</v>
          </cell>
        </row>
        <row r="119">
          <cell r="A119" t="str">
            <v>MILIUM</v>
          </cell>
        </row>
        <row r="120">
          <cell r="A120" t="str">
            <v>MIME</v>
          </cell>
        </row>
        <row r="121">
          <cell r="A121" t="str">
            <v>MOOM</v>
          </cell>
        </row>
        <row r="122">
          <cell r="A122" t="str">
            <v>MOORE STEPHENS</v>
          </cell>
        </row>
        <row r="123">
          <cell r="A123" t="str">
            <v>N/A</v>
          </cell>
        </row>
        <row r="124">
          <cell r="A124" t="str">
            <v>O BOTICARIO</v>
          </cell>
        </row>
        <row r="125">
          <cell r="A125" t="str">
            <v>OUSADA E ATRAENTE</v>
          </cell>
        </row>
        <row r="126">
          <cell r="A126" t="str">
            <v>P. ISRAEL</v>
          </cell>
        </row>
        <row r="127">
          <cell r="A127" t="str">
            <v>P. PADRE RÉUS</v>
          </cell>
        </row>
        <row r="128">
          <cell r="A128" t="str">
            <v>PAD.</v>
          </cell>
        </row>
        <row r="129">
          <cell r="A129" t="str">
            <v>PAD. AMOR E CAFÉ</v>
          </cell>
        </row>
        <row r="130">
          <cell r="A130" t="str">
            <v>PADARIA</v>
          </cell>
        </row>
        <row r="131">
          <cell r="A131" t="str">
            <v>PANIF. SAO JOSE</v>
          </cell>
        </row>
        <row r="132">
          <cell r="A132" t="str">
            <v>PAP. CRUZEIRO</v>
          </cell>
        </row>
        <row r="133">
          <cell r="A133" t="str">
            <v>PAQUETA</v>
          </cell>
        </row>
        <row r="134">
          <cell r="A134" t="str">
            <v>PARMA PIZZA</v>
          </cell>
        </row>
        <row r="135">
          <cell r="A135" t="str">
            <v>PATRICIA MASSAGEM</v>
          </cell>
        </row>
        <row r="136">
          <cell r="A136" t="str">
            <v>PAVILOCHE</v>
          </cell>
        </row>
        <row r="137">
          <cell r="A137" t="str">
            <v>PEIXE URBANO</v>
          </cell>
        </row>
        <row r="138">
          <cell r="A138" t="str">
            <v>PERNAMBUCANAS</v>
          </cell>
        </row>
        <row r="139">
          <cell r="A139" t="str">
            <v>PIZZARIA D`TIA</v>
          </cell>
        </row>
        <row r="140">
          <cell r="A140" t="str">
            <v>PLATAFORMA LANCH</v>
          </cell>
        </row>
        <row r="141">
          <cell r="A141" t="str">
            <v>POLYANA PEREIRA</v>
          </cell>
        </row>
        <row r="142">
          <cell r="A142" t="str">
            <v>PONTO DE TAXI</v>
          </cell>
        </row>
        <row r="143">
          <cell r="A143" t="str">
            <v>PONTO FRIO</v>
          </cell>
        </row>
        <row r="144">
          <cell r="A144" t="str">
            <v>POSTO</v>
          </cell>
        </row>
        <row r="145">
          <cell r="A145" t="str">
            <v>POSTO AGRICOPEL</v>
          </cell>
        </row>
        <row r="146">
          <cell r="A146" t="str">
            <v>POSTO GUARAMIRIM</v>
          </cell>
        </row>
        <row r="147">
          <cell r="A147" t="str">
            <v>POSTO NUNES</v>
          </cell>
        </row>
        <row r="148">
          <cell r="A148" t="str">
            <v>POSTO PRINCIPE</v>
          </cell>
        </row>
        <row r="149">
          <cell r="A149" t="str">
            <v>RADIO BURGUER</v>
          </cell>
        </row>
        <row r="150">
          <cell r="A150" t="str">
            <v>RAFA'S DOG</v>
          </cell>
        </row>
        <row r="151">
          <cell r="A151" t="str">
            <v>RANCHO DO OPA</v>
          </cell>
        </row>
        <row r="152">
          <cell r="A152" t="str">
            <v>RANCHO TIMBÉ</v>
          </cell>
        </row>
        <row r="153">
          <cell r="A153" t="str">
            <v>RAQUEL BENINCA</v>
          </cell>
        </row>
        <row r="154">
          <cell r="A154" t="str">
            <v>RENNER</v>
          </cell>
        </row>
        <row r="155">
          <cell r="A155" t="str">
            <v>REST. ARWEG</v>
          </cell>
        </row>
        <row r="156">
          <cell r="A156" t="str">
            <v>REST. COLON</v>
          </cell>
        </row>
        <row r="157">
          <cell r="A157" t="str">
            <v>REST. CRIOULO</v>
          </cell>
        </row>
        <row r="158">
          <cell r="A158" t="str">
            <v>REST. GLORIA</v>
          </cell>
        </row>
        <row r="159">
          <cell r="A159" t="str">
            <v>REST. GUACIARA</v>
          </cell>
        </row>
        <row r="160">
          <cell r="A160" t="str">
            <v>REST. HERSING HAUS</v>
          </cell>
        </row>
        <row r="161">
          <cell r="A161" t="str">
            <v>REST. HOLZ</v>
          </cell>
        </row>
        <row r="162">
          <cell r="A162" t="str">
            <v>REST. MISTURA MINEIRA</v>
          </cell>
        </row>
        <row r="163">
          <cell r="A163" t="str">
            <v>REST. PAPIS</v>
          </cell>
        </row>
        <row r="164">
          <cell r="A164" t="str">
            <v>REST. VITÓRIO</v>
          </cell>
        </row>
        <row r="165">
          <cell r="A165" t="str">
            <v>ROSA</v>
          </cell>
        </row>
        <row r="166">
          <cell r="A166" t="str">
            <v>ROSANE JAN</v>
          </cell>
        </row>
        <row r="167">
          <cell r="A167" t="str">
            <v>SALÃO DA ANAIR</v>
          </cell>
        </row>
        <row r="168">
          <cell r="A168" t="str">
            <v>SAPATEIRO</v>
          </cell>
        </row>
        <row r="169">
          <cell r="A169" t="str">
            <v>SHOPPING DIRETO</v>
          </cell>
        </row>
        <row r="170">
          <cell r="A170" t="str">
            <v>SHOPPING GARTEN</v>
          </cell>
        </row>
        <row r="171">
          <cell r="A171" t="str">
            <v>SHOPPING GARTEN</v>
          </cell>
        </row>
        <row r="172">
          <cell r="A172" t="str">
            <v>SHOPPING MUELER</v>
          </cell>
        </row>
        <row r="173">
          <cell r="A173" t="str">
            <v>SIMETRIA</v>
          </cell>
        </row>
        <row r="174">
          <cell r="A174" t="str">
            <v>SITIO NOVO</v>
          </cell>
        </row>
        <row r="175">
          <cell r="A175" t="str">
            <v>SLICE</v>
          </cell>
        </row>
        <row r="176">
          <cell r="A176" t="str">
            <v>SODEXO</v>
          </cell>
        </row>
        <row r="177">
          <cell r="A177" t="str">
            <v>SPACE PIZZAS</v>
          </cell>
        </row>
        <row r="178">
          <cell r="A178" t="str">
            <v>SUP. ALBINO</v>
          </cell>
        </row>
        <row r="179">
          <cell r="A179" t="str">
            <v>SUP. BIG</v>
          </cell>
        </row>
        <row r="180">
          <cell r="A180" t="str">
            <v>SUP. BISTEK</v>
          </cell>
        </row>
        <row r="181">
          <cell r="A181" t="str">
            <v>SUP. GIASSI</v>
          </cell>
        </row>
        <row r="182">
          <cell r="A182" t="str">
            <v>SUP. IMPERATRIZ</v>
          </cell>
        </row>
        <row r="183">
          <cell r="A183" t="str">
            <v>SUP. RODRIGUES</v>
          </cell>
        </row>
        <row r="184">
          <cell r="A184" t="str">
            <v>TABELA FIPE</v>
          </cell>
        </row>
        <row r="185">
          <cell r="A185" t="str">
            <v>TABERNA</v>
          </cell>
        </row>
        <row r="186">
          <cell r="A186" t="str">
            <v>TAM</v>
          </cell>
        </row>
        <row r="187">
          <cell r="A187" t="str">
            <v>TATO MAT. CONST</v>
          </cell>
        </row>
        <row r="188">
          <cell r="A188" t="str">
            <v>TAXI EVANDRO</v>
          </cell>
        </row>
        <row r="189">
          <cell r="A189" t="str">
            <v>TAXI PONTUAL</v>
          </cell>
        </row>
        <row r="190">
          <cell r="A190" t="str">
            <v>TEMPEIRO MANEIRO</v>
          </cell>
        </row>
        <row r="191">
          <cell r="A191" t="str">
            <v>TEMPERO CRIOULO</v>
          </cell>
        </row>
        <row r="192">
          <cell r="A192" t="str">
            <v>TIM</v>
          </cell>
        </row>
        <row r="193">
          <cell r="A193" t="str">
            <v>TRANSTUSA</v>
          </cell>
        </row>
        <row r="194">
          <cell r="A194" t="str">
            <v>UNICRED</v>
          </cell>
        </row>
        <row r="195">
          <cell r="A195" t="str">
            <v>VALDIR MOVEIS</v>
          </cell>
        </row>
        <row r="196">
          <cell r="A196" t="str">
            <v>VALGRI MAT. ELET</v>
          </cell>
        </row>
        <row r="197">
          <cell r="A197" t="str">
            <v>VERD.SABOR TERR</v>
          </cell>
        </row>
        <row r="198">
          <cell r="A198" t="str">
            <v>VINICIUS CANCELA</v>
          </cell>
        </row>
        <row r="199">
          <cell r="A199" t="str">
            <v>WMS SUP.</v>
          </cell>
        </row>
        <row r="200">
          <cell r="A200" t="str">
            <v>WORD PIZZA</v>
          </cell>
        </row>
        <row r="201">
          <cell r="A201" t="str">
            <v>MADRILENO</v>
          </cell>
        </row>
        <row r="202">
          <cell r="A202" t="str">
            <v>SINUELO</v>
          </cell>
        </row>
        <row r="203">
          <cell r="A203" t="str">
            <v>SUBWAY</v>
          </cell>
        </row>
        <row r="204">
          <cell r="A204" t="str">
            <v>ITRAN</v>
          </cell>
        </row>
        <row r="205">
          <cell r="A205" t="str">
            <v>C&amp;A</v>
          </cell>
        </row>
        <row r="206">
          <cell r="A206" t="str">
            <v>CHOCOLATES GAROTO</v>
          </cell>
        </row>
        <row r="207">
          <cell r="A207" t="str">
            <v>KANUI</v>
          </cell>
        </row>
        <row r="208">
          <cell r="A208" t="str">
            <v>MORAES</v>
          </cell>
        </row>
        <row r="209">
          <cell r="A209" t="str">
            <v>AZUL</v>
          </cell>
        </row>
        <row r="210">
          <cell r="A210" t="str">
            <v>POSTO ANGELONI</v>
          </cell>
        </row>
        <row r="211">
          <cell r="A211" t="str">
            <v>GATO MIA</v>
          </cell>
        </row>
        <row r="212">
          <cell r="A212" t="str">
            <v>DNA NATURAL</v>
          </cell>
        </row>
        <row r="213">
          <cell r="A213" t="str">
            <v>BARONE RISTOR</v>
          </cell>
        </row>
        <row r="214">
          <cell r="A214" t="str">
            <v>BBBOWLING</v>
          </cell>
        </row>
        <row r="215">
          <cell r="A215" t="str">
            <v>PALACIO CALÇAD</v>
          </cell>
        </row>
        <row r="216">
          <cell r="A216" t="str">
            <v>ZUM</v>
          </cell>
        </row>
        <row r="217">
          <cell r="A217" t="str">
            <v>ANGELONI</v>
          </cell>
        </row>
        <row r="218">
          <cell r="A218" t="str">
            <v>QBURGÃO</v>
          </cell>
        </row>
        <row r="219">
          <cell r="A219" t="str">
            <v>BOTICAFARMA</v>
          </cell>
        </row>
        <row r="220">
          <cell r="A220" t="str">
            <v>CIA DAS CAMISETAS</v>
          </cell>
        </row>
        <row r="221">
          <cell r="A221" t="str">
            <v>MATERELLO</v>
          </cell>
        </row>
        <row r="222">
          <cell r="A222" t="str">
            <v>POSTO GUAIRA</v>
          </cell>
        </row>
        <row r="223">
          <cell r="A223" t="str">
            <v>COMPRA FACIL</v>
          </cell>
        </row>
        <row r="224">
          <cell r="A224" t="str">
            <v>SARAIVA</v>
          </cell>
        </row>
        <row r="225">
          <cell r="A225" t="str">
            <v>KYOSKY DO SORV</v>
          </cell>
        </row>
        <row r="226">
          <cell r="A226" t="str">
            <v>OI</v>
          </cell>
        </row>
        <row r="227">
          <cell r="A227" t="str">
            <v>BIKE RIO</v>
          </cell>
        </row>
        <row r="228">
          <cell r="A228" t="str">
            <v>FE MANICURE</v>
          </cell>
        </row>
        <row r="229">
          <cell r="A229" t="str">
            <v>SESI FARMACIA</v>
          </cell>
        </row>
        <row r="230">
          <cell r="A230" t="str">
            <v>KODASHI</v>
          </cell>
        </row>
        <row r="231">
          <cell r="A231" t="str">
            <v>CLEIA</v>
          </cell>
        </row>
        <row r="232">
          <cell r="A232" t="str">
            <v>RIO SCENARIUM</v>
          </cell>
        </row>
        <row r="233">
          <cell r="A233" t="str">
            <v>SACRILEGIO</v>
          </cell>
        </row>
        <row r="234">
          <cell r="A234" t="str">
            <v>MISTURA FINA</v>
          </cell>
        </row>
        <row r="235">
          <cell r="A235" t="str">
            <v>TEMPERO MANERO</v>
          </cell>
        </row>
        <row r="236">
          <cell r="A236" t="str">
            <v>IDEM GOLD</v>
          </cell>
        </row>
        <row r="237">
          <cell r="A237" t="str">
            <v>MINI KALZONE</v>
          </cell>
        </row>
        <row r="238">
          <cell r="A238" t="str">
            <v>GNC CINEMAS</v>
          </cell>
        </row>
        <row r="239">
          <cell r="A239" t="str">
            <v>BROTHAUS</v>
          </cell>
        </row>
        <row r="240">
          <cell r="A240" t="str">
            <v>ALEXANDRE SIMAO</v>
          </cell>
        </row>
        <row r="241">
          <cell r="A241" t="str">
            <v>HERING</v>
          </cell>
        </row>
        <row r="242">
          <cell r="A242" t="str">
            <v>NOVA CASA SOFIA</v>
          </cell>
        </row>
        <row r="243">
          <cell r="A243" t="str">
            <v>BOTICARIO</v>
          </cell>
        </row>
        <row r="244">
          <cell r="A244" t="str">
            <v>RICARDO ELETRO</v>
          </cell>
        </row>
        <row r="245">
          <cell r="A245" t="str">
            <v>EMPORIO DA LOBA</v>
          </cell>
        </row>
        <row r="246">
          <cell r="A246" t="str">
            <v>CAPITAO SPACE</v>
          </cell>
        </row>
        <row r="247">
          <cell r="A247" t="str">
            <v>BARAO</v>
          </cell>
        </row>
        <row r="248">
          <cell r="A248" t="str">
            <v>STRIKE</v>
          </cell>
        </row>
        <row r="249">
          <cell r="A249" t="str">
            <v>MANSAO</v>
          </cell>
        </row>
        <row r="250">
          <cell r="A250" t="str">
            <v>CHIMARRAO</v>
          </cell>
        </row>
        <row r="251">
          <cell r="A251" t="str">
            <v>OUTBACK</v>
          </cell>
        </row>
        <row r="252">
          <cell r="A252" t="str">
            <v>PIZZA HUT</v>
          </cell>
        </row>
        <row r="253">
          <cell r="A253" t="str">
            <v>OTTO</v>
          </cell>
        </row>
        <row r="254">
          <cell r="A254" t="str">
            <v>MANU</v>
          </cell>
        </row>
        <row r="255">
          <cell r="A255" t="str">
            <v>TOPWAY</v>
          </cell>
        </row>
        <row r="256">
          <cell r="A256" t="str">
            <v>GIRAFFAS</v>
          </cell>
        </row>
        <row r="257">
          <cell r="A257" t="str">
            <v>BIER HOFF</v>
          </cell>
        </row>
        <row r="258">
          <cell r="A258" t="str">
            <v>MAIS BIER</v>
          </cell>
        </row>
        <row r="259">
          <cell r="A259" t="str">
            <v>MUSASHI</v>
          </cell>
        </row>
        <row r="260">
          <cell r="A260" t="str">
            <v>BIG PIZZA</v>
          </cell>
        </row>
        <row r="261">
          <cell r="A261" t="str">
            <v>TOPSUMMER</v>
          </cell>
        </row>
        <row r="262">
          <cell r="A262" t="str">
            <v>REST. SIDERAL</v>
          </cell>
        </row>
        <row r="263">
          <cell r="A263" t="str">
            <v>BURGER KING</v>
          </cell>
        </row>
        <row r="264">
          <cell r="A264" t="str">
            <v>GOL</v>
          </cell>
        </row>
        <row r="265">
          <cell r="A265" t="str">
            <v>MALA MIX</v>
          </cell>
        </row>
        <row r="266">
          <cell r="A266" t="str">
            <v>ALCICAR CONTAB</v>
          </cell>
        </row>
        <row r="267">
          <cell r="A267" t="str">
            <v>MARYSIL</v>
          </cell>
        </row>
        <row r="268">
          <cell r="A268" t="str">
            <v>PANVEL</v>
          </cell>
        </row>
        <row r="269">
          <cell r="A269" t="str">
            <v>SUP. KUNZ</v>
          </cell>
        </row>
        <row r="270">
          <cell r="A270" t="str">
            <v>FORT ATACADISTA</v>
          </cell>
        </row>
        <row r="271">
          <cell r="A271" t="str">
            <v>CASA CHINA</v>
          </cell>
        </row>
        <row r="272">
          <cell r="A272" t="str">
            <v>NANDO MULLER</v>
          </cell>
        </row>
        <row r="273">
          <cell r="A273" t="str">
            <v>BEAGLE</v>
          </cell>
        </row>
        <row r="274">
          <cell r="A274" t="str">
            <v>GIRA PNEUS</v>
          </cell>
        </row>
        <row r="275">
          <cell r="A275" t="str">
            <v>COMPRE FORT</v>
          </cell>
        </row>
        <row r="276">
          <cell r="A276" t="str">
            <v>MR CHINESE</v>
          </cell>
        </row>
        <row r="277">
          <cell r="A277" t="str">
            <v>JAPEX</v>
          </cell>
        </row>
        <row r="278">
          <cell r="A278" t="str">
            <v>GHIOTTONE</v>
          </cell>
        </row>
        <row r="279">
          <cell r="A279" t="str">
            <v>CANTINA ZABOT</v>
          </cell>
        </row>
        <row r="280">
          <cell r="A280" t="str">
            <v>BEM BOM</v>
          </cell>
        </row>
        <row r="281">
          <cell r="A281" t="str">
            <v>TOSCANA</v>
          </cell>
        </row>
        <row r="282">
          <cell r="A282" t="str">
            <v>HOTEL SLAVIERO</v>
          </cell>
        </row>
        <row r="283">
          <cell r="A283" t="str">
            <v>SOLO PIZZA</v>
          </cell>
        </row>
        <row r="284">
          <cell r="A284" t="str">
            <v>CAMBIRELA</v>
          </cell>
        </row>
        <row r="285">
          <cell r="A285" t="str">
            <v>BIG BEM</v>
          </cell>
        </row>
        <row r="286">
          <cell r="A286" t="str">
            <v>ROCHELI</v>
          </cell>
        </row>
        <row r="287">
          <cell r="A287" t="str">
            <v>NATURA</v>
          </cell>
        </row>
        <row r="288">
          <cell r="A288" t="str">
            <v>CHOPP DO GUS</v>
          </cell>
        </row>
        <row r="289">
          <cell r="A289" t="str">
            <v>ETNA</v>
          </cell>
        </row>
        <row r="290">
          <cell r="A290" t="str">
            <v>HOTEL KENNEDY</v>
          </cell>
        </row>
        <row r="291">
          <cell r="A291" t="str">
            <v>SUSHIAKI</v>
          </cell>
        </row>
        <row r="292">
          <cell r="A292" t="str">
            <v>PADARIA FRANCO</v>
          </cell>
        </row>
        <row r="293">
          <cell r="A293" t="str">
            <v>SUSHIAKI</v>
          </cell>
        </row>
        <row r="294">
          <cell r="A294" t="str">
            <v>MADERO</v>
          </cell>
        </row>
        <row r="295">
          <cell r="A295" t="str">
            <v>UNICRED</v>
          </cell>
        </row>
        <row r="296">
          <cell r="A296" t="str">
            <v>VALDIR MOVEIS</v>
          </cell>
        </row>
        <row r="297">
          <cell r="A297" t="str">
            <v>VALGRI MAT. ELET</v>
          </cell>
        </row>
        <row r="298">
          <cell r="A298" t="str">
            <v>VERD.SABOR TERR</v>
          </cell>
        </row>
        <row r="299">
          <cell r="A299" t="str">
            <v>VINICIUS CANCELA</v>
          </cell>
        </row>
        <row r="300">
          <cell r="A300" t="str">
            <v>VOLKSBIER</v>
          </cell>
        </row>
        <row r="301">
          <cell r="A301" t="str">
            <v>WMS SUP.</v>
          </cell>
        </row>
        <row r="302">
          <cell r="A302" t="str">
            <v>WORD PIZZA</v>
          </cell>
        </row>
        <row r="303">
          <cell r="A303" t="str">
            <v>ZUM</v>
          </cell>
        </row>
        <row r="304">
          <cell r="A304" t="str">
            <v>POSTO POTENCIAL</v>
          </cell>
        </row>
        <row r="305">
          <cell r="A305" t="str">
            <v>ALIANÇA SEGUROS</v>
          </cell>
        </row>
        <row r="306">
          <cell r="A306" t="str">
            <v>ELECTROLUX</v>
          </cell>
        </row>
        <row r="307">
          <cell r="A307" t="str">
            <v>MARCELO MAZZUCCO</v>
          </cell>
        </row>
        <row r="308">
          <cell r="A308" t="str">
            <v>KALUNGA</v>
          </cell>
        </row>
        <row r="309">
          <cell r="A309" t="str">
            <v>JUQUINHA AUTO PEÇAS</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Home"/>
      <sheetName val="1"/>
      <sheetName val="2"/>
      <sheetName val="3"/>
      <sheetName val="4"/>
      <sheetName val="5"/>
      <sheetName val="7"/>
      <sheetName val="Controle financeiro"/>
    </sheetNames>
    <sheetDataSet>
      <sheetData sheetId="0" refreshError="1"/>
      <sheetData sheetId="1" refreshError="1"/>
      <sheetData sheetId="2"/>
      <sheetData sheetId="3" refreshError="1"/>
      <sheetData sheetId="4" refreshError="1"/>
      <sheetData sheetId="5">
        <row r="1">
          <cell r="A1" t="str">
            <v>Razão social</v>
          </cell>
        </row>
        <row r="4">
          <cell r="A4" t="str">
            <v>PATRICK DA SILVA DECON 027.938.889-66</v>
          </cell>
        </row>
        <row r="5">
          <cell r="A5" t="str">
            <v>PRICILA DE ALMEIDA 091.605.109-94</v>
          </cell>
        </row>
        <row r="6">
          <cell r="A6" t="str">
            <v>NILTON DIAS DA GLORIA 248.008.649-68</v>
          </cell>
        </row>
        <row r="7">
          <cell r="A7" t="str">
            <v>ORLANDO PEDRO VOLTOLINI 248.258.089-72</v>
          </cell>
        </row>
        <row r="8">
          <cell r="A8" t="str">
            <v>EDIVALDO PADILHA 080.660.059-46</v>
          </cell>
        </row>
        <row r="9">
          <cell r="A9" t="str">
            <v>JOSE ALACRINO COSTA 018.948.989-82</v>
          </cell>
        </row>
        <row r="10">
          <cell r="A10" t="str">
            <v>VALDIR DIAS 19399561968</v>
          </cell>
        </row>
        <row r="11">
          <cell r="A11" t="str">
            <v xml:space="preserve">WAGNER BUDAL ARNS </v>
          </cell>
        </row>
        <row r="12">
          <cell r="A12" t="str">
            <v>ELANDIA VIEIRA DE STHIAGO 99078686987</v>
          </cell>
        </row>
        <row r="13">
          <cell r="A13" t="str">
            <v>VILMA FIGUEREDO RIBEIRO 512.391.169-34</v>
          </cell>
        </row>
        <row r="14">
          <cell r="A14" t="str">
            <v>JOSIANE MODOLON 009.900.319-85</v>
          </cell>
        </row>
        <row r="15">
          <cell r="A15" t="str">
            <v>CARLOS ROBERTO CARDOSO RIBEIRO 3855217580</v>
          </cell>
        </row>
        <row r="16">
          <cell r="A16" t="str">
            <v>CIRILO ANGELO TOMASI 31294650904</v>
          </cell>
        </row>
        <row r="17">
          <cell r="A17" t="str">
            <v>MARCELLY MEGHI NOVASKI 096.353.479-36</v>
          </cell>
        </row>
        <row r="18">
          <cell r="A18" t="str">
            <v>MARINEIA PEREIRA 036.935.559-82</v>
          </cell>
        </row>
        <row r="19">
          <cell r="A19" t="str">
            <v>BENTO PAULO SILVEIRA 421.882.969-15</v>
          </cell>
        </row>
        <row r="20">
          <cell r="A20" t="str">
            <v>MICHELLE SANTOS BRAGA 077.310.879-30</v>
          </cell>
        </row>
        <row r="21">
          <cell r="A21" t="str">
            <v>LUIS MIGUEL DA CONCEICAO ARAUJO 010.913.969-06</v>
          </cell>
        </row>
        <row r="22">
          <cell r="A22" t="str">
            <v>JEAN LUCAS LOFFLER 051.680.839-78</v>
          </cell>
        </row>
        <row r="23">
          <cell r="A23" t="str">
            <v>SEBASTIÃO HENRIQUETA 509.711.409-44</v>
          </cell>
        </row>
        <row r="24">
          <cell r="A24" t="str">
            <v>LORENA ANTUNES 631.068.179-68</v>
          </cell>
        </row>
        <row r="25">
          <cell r="A25" t="str">
            <v>FERNANDA MARIA MENDES 057.568.289-23</v>
          </cell>
        </row>
        <row r="26">
          <cell r="A26" t="str">
            <v>EMANUELA PEREIRA GOMES 077.972.999-43</v>
          </cell>
        </row>
        <row r="27">
          <cell r="A27" t="str">
            <v>CLAUDIA DE SOUZA BATISTA 890.701.199-00</v>
          </cell>
        </row>
      </sheetData>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
      <sheetName val="P"/>
      <sheetName val="F2"/>
      <sheetName val="B"/>
      <sheetName val="ORÇ"/>
      <sheetName val="Plan6"/>
      <sheetName val="Plan"/>
      <sheetName val="KM"/>
      <sheetName val="IDÉIAS"/>
      <sheetName val="Plan1"/>
      <sheetName val="ANI"/>
      <sheetName val="CEL"/>
      <sheetName val="PLA CTA"/>
      <sheetName val="Plan7"/>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e_IR Ano 2016"/>
      <sheetName val="Controle_IR Ano 2015"/>
      <sheetName val="Plan1"/>
      <sheetName val="clientes"/>
      <sheetName val="controle_pendências"/>
      <sheetName val="cronograma_restituição"/>
      <sheetName val="banco_dados"/>
      <sheetName val="cadastro_cliente_IR"/>
      <sheetName val="cálculo IR _anual"/>
      <sheetName val="Excluir"/>
      <sheetName val="informativo"/>
      <sheetName val="cálculo IR_mensal"/>
      <sheetName val="Plan2"/>
    </sheetNames>
    <sheetDataSet>
      <sheetData sheetId="0" refreshError="1"/>
      <sheetData sheetId="1">
        <row r="20">
          <cell r="A20" t="str">
            <v>Não solicitado</v>
          </cell>
        </row>
        <row r="21">
          <cell r="A21" t="str">
            <v>Em processamento</v>
          </cell>
        </row>
        <row r="22">
          <cell r="A22" t="str">
            <v>Pendência documentos</v>
          </cell>
        </row>
        <row r="23">
          <cell r="A23" t="str">
            <v>Liberada para revisão</v>
          </cell>
        </row>
        <row r="24">
          <cell r="A24" t="str">
            <v>Entregue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buscacep.correios.com.br/sistemas/buscacep/" TargetMode="Externa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8">
    <tabColor rgb="FF99FF66"/>
    <pageSetUpPr fitToPage="1"/>
  </sheetPr>
  <dimension ref="A1:IV70"/>
  <sheetViews>
    <sheetView showGridLines="0" tabSelected="1" view="pageBreakPreview" topLeftCell="A7" zoomScaleNormal="100" zoomScaleSheetLayoutView="100" workbookViewId="0">
      <selection activeCell="H1" sqref="H1:Y1"/>
    </sheetView>
  </sheetViews>
  <sheetFormatPr defaultRowHeight="15" x14ac:dyDescent="0.25"/>
  <cols>
    <col min="1" max="1" width="0.42578125" style="1" customWidth="1"/>
    <col min="2" max="5" width="2" style="1" customWidth="1"/>
    <col min="6" max="6" width="2.5703125" style="1" customWidth="1"/>
    <col min="7" max="7" width="10.140625" style="1" customWidth="1"/>
    <col min="8" max="8" width="2" style="1" customWidth="1"/>
    <col min="9" max="9" width="6.7109375" style="1" customWidth="1"/>
    <col min="10" max="10" width="1.42578125" style="1" customWidth="1"/>
    <col min="11" max="11" width="2.140625" style="1" customWidth="1"/>
    <col min="12" max="12" width="7.7109375" style="1" customWidth="1"/>
    <col min="13" max="13" width="2" style="1" customWidth="1"/>
    <col min="14" max="15" width="2.42578125" style="1" customWidth="1"/>
    <col min="16" max="17" width="2" style="1" customWidth="1"/>
    <col min="18" max="18" width="6" style="1" customWidth="1"/>
    <col min="19" max="19" width="1.5703125" style="1" customWidth="1"/>
    <col min="20" max="23" width="2" style="1" customWidth="1"/>
    <col min="24" max="24" width="9.85546875" style="1" customWidth="1"/>
    <col min="25" max="25" width="3" style="1" customWidth="1"/>
    <col min="26" max="26" width="9.85546875" style="1" customWidth="1"/>
    <col min="27" max="27" width="3" style="1" customWidth="1"/>
    <col min="28" max="28" width="4.140625" style="1" customWidth="1"/>
    <col min="29" max="29" width="8.85546875" style="1" customWidth="1"/>
    <col min="30" max="30" width="2.42578125" style="1" customWidth="1"/>
    <col min="31" max="31" width="0.7109375" style="1" customWidth="1"/>
    <col min="32" max="32" width="2" style="1" customWidth="1"/>
    <col min="33" max="33" width="8.140625" style="1" customWidth="1"/>
    <col min="34" max="34" width="2" style="1" customWidth="1"/>
    <col min="35" max="35" width="3.7109375" style="1" customWidth="1"/>
    <col min="36" max="36" width="10.28515625" style="1" customWidth="1"/>
    <col min="37" max="37" width="2" style="1" customWidth="1"/>
    <col min="38" max="38" width="7.28515625" style="1" customWidth="1"/>
    <col min="39" max="39" width="7" style="1" customWidth="1"/>
    <col min="40" max="40" width="4.42578125" style="1" customWidth="1"/>
    <col min="41" max="41" width="1.42578125" style="1" customWidth="1"/>
    <col min="42" max="42" width="1.5703125" style="1" customWidth="1"/>
    <col min="43" max="43" width="9.7109375" style="1" customWidth="1"/>
    <col min="44" max="44" width="16.28515625" style="1" customWidth="1"/>
    <col min="45" max="45" width="0.140625" style="1" customWidth="1"/>
    <col min="46" max="46" width="9.28515625" style="1" customWidth="1"/>
    <col min="47" max="47" width="4.85546875" style="1" customWidth="1"/>
    <col min="48" max="48" width="9.85546875" style="1" hidden="1" customWidth="1"/>
    <col min="49" max="49" width="7.5703125" style="1" hidden="1" customWidth="1"/>
    <col min="50" max="50" width="10.5703125" style="1" hidden="1" customWidth="1"/>
    <col min="51" max="51" width="7.140625" style="1" hidden="1" customWidth="1"/>
    <col min="52" max="52" width="8" style="1" hidden="1" customWidth="1"/>
    <col min="53" max="53" width="6.140625" style="1" hidden="1" customWidth="1"/>
    <col min="54" max="54" width="9.140625" style="1" hidden="1" customWidth="1"/>
    <col min="55" max="55" width="4.5703125" style="1" hidden="1" customWidth="1"/>
    <col min="56" max="59" width="9.140625" style="1" hidden="1" customWidth="1"/>
    <col min="60" max="60" width="7.5703125" style="1" hidden="1" customWidth="1"/>
    <col min="61" max="61" width="15.140625" style="1" hidden="1" customWidth="1"/>
    <col min="62" max="62" width="10.5703125" style="1" hidden="1" customWidth="1"/>
    <col min="63" max="69" width="9.140625" style="1" customWidth="1"/>
    <col min="70" max="16384" width="9.140625" style="1"/>
  </cols>
  <sheetData>
    <row r="1" spans="1:47" ht="15.75" customHeight="1" x14ac:dyDescent="0.25">
      <c r="A1" s="1" t="s">
        <v>0</v>
      </c>
      <c r="H1" s="177"/>
      <c r="I1" s="177"/>
      <c r="J1" s="177"/>
      <c r="K1" s="177"/>
      <c r="L1" s="177"/>
      <c r="M1" s="177"/>
      <c r="N1" s="177"/>
      <c r="O1" s="177"/>
      <c r="P1" s="177"/>
      <c r="Q1" s="177"/>
      <c r="R1" s="177"/>
      <c r="S1" s="177"/>
      <c r="T1" s="177"/>
      <c r="U1" s="177"/>
      <c r="V1" s="177"/>
      <c r="W1" s="177"/>
      <c r="X1" s="177"/>
      <c r="Y1" s="177"/>
      <c r="Z1" s="178" t="s">
        <v>1</v>
      </c>
      <c r="AA1" s="178"/>
      <c r="AB1" s="178"/>
      <c r="AC1" s="178"/>
      <c r="AD1" s="178"/>
      <c r="AE1" s="178"/>
      <c r="AF1" s="178"/>
      <c r="AG1" s="178"/>
      <c r="AH1" s="178"/>
      <c r="AI1" s="178"/>
      <c r="AJ1" s="178"/>
      <c r="AK1" s="178"/>
      <c r="AL1" s="178"/>
      <c r="AM1" s="178"/>
      <c r="AN1" s="178"/>
      <c r="AQ1" s="180" t="s">
        <v>2</v>
      </c>
      <c r="AR1" s="180"/>
    </row>
    <row r="2" spans="1:47" ht="5.25" customHeight="1" x14ac:dyDescent="0.25">
      <c r="H2" s="2"/>
      <c r="I2" s="2"/>
      <c r="J2" s="2"/>
      <c r="K2" s="2"/>
      <c r="L2" s="2"/>
      <c r="M2" s="2"/>
      <c r="N2" s="2"/>
      <c r="O2" s="2"/>
      <c r="P2" s="2"/>
      <c r="Q2" s="2"/>
      <c r="R2" s="2"/>
      <c r="S2" s="2"/>
      <c r="T2" s="2"/>
      <c r="U2" s="2"/>
      <c r="V2" s="2"/>
      <c r="W2" s="2"/>
      <c r="X2" s="2"/>
      <c r="Y2" s="2"/>
      <c r="Z2" s="179"/>
      <c r="AA2" s="179"/>
      <c r="AB2" s="179"/>
      <c r="AC2" s="179"/>
      <c r="AD2" s="179"/>
      <c r="AE2" s="179"/>
      <c r="AF2" s="179"/>
      <c r="AG2" s="179"/>
      <c r="AH2" s="179"/>
      <c r="AI2" s="179"/>
      <c r="AJ2" s="179"/>
      <c r="AK2" s="179"/>
      <c r="AL2" s="179"/>
      <c r="AM2" s="179"/>
      <c r="AN2" s="179"/>
      <c r="AQ2" s="180"/>
      <c r="AR2" s="180"/>
    </row>
    <row r="3" spans="1:47" ht="18.75" x14ac:dyDescent="0.25">
      <c r="A3" s="3" t="s">
        <v>3</v>
      </c>
      <c r="B3" s="4"/>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P3" s="6"/>
      <c r="AQ3" s="181" t="s">
        <v>4</v>
      </c>
      <c r="AR3" s="181"/>
      <c r="AS3" s="181"/>
      <c r="AT3" s="7"/>
      <c r="AU3" s="7"/>
    </row>
    <row r="4" spans="1:47" x14ac:dyDescent="0.25">
      <c r="A4" s="7" t="s">
        <v>5</v>
      </c>
      <c r="B4" s="7"/>
      <c r="C4" s="7"/>
      <c r="D4" s="7"/>
      <c r="E4" s="7"/>
      <c r="F4" s="7"/>
      <c r="G4" s="7"/>
      <c r="H4" s="166"/>
      <c r="I4" s="167"/>
      <c r="J4" s="167"/>
      <c r="K4" s="167"/>
      <c r="L4" s="167"/>
      <c r="M4" s="167"/>
      <c r="N4" s="167"/>
      <c r="O4" s="167"/>
      <c r="P4" s="167"/>
      <c r="Q4" s="167"/>
      <c r="R4" s="167"/>
      <c r="S4" s="167"/>
      <c r="T4" s="167"/>
      <c r="U4" s="167"/>
      <c r="V4" s="167"/>
      <c r="W4" s="167"/>
      <c r="X4" s="167"/>
      <c r="Y4" s="168"/>
      <c r="Z4" s="8" t="s">
        <v>6</v>
      </c>
      <c r="AA4" s="182"/>
      <c r="AB4" s="183"/>
      <c r="AC4" s="183"/>
      <c r="AD4" s="183"/>
      <c r="AE4" s="184"/>
      <c r="AH4" s="8" t="s">
        <v>7</v>
      </c>
      <c r="AI4" s="182"/>
      <c r="AJ4" s="183"/>
      <c r="AK4" s="183"/>
      <c r="AL4" s="183"/>
      <c r="AM4" s="183"/>
      <c r="AN4" s="184"/>
      <c r="AO4" s="7"/>
      <c r="AQ4" s="181"/>
      <c r="AR4" s="181"/>
      <c r="AS4" s="181"/>
      <c r="AT4" s="9"/>
    </row>
    <row r="5" spans="1:47" x14ac:dyDescent="0.25">
      <c r="A5" s="7"/>
      <c r="B5" s="10" t="s">
        <v>8</v>
      </c>
      <c r="C5" s="7"/>
      <c r="D5" s="7"/>
      <c r="E5" s="7"/>
      <c r="F5" s="7"/>
      <c r="G5" s="7"/>
      <c r="H5" s="7"/>
      <c r="I5" s="7"/>
      <c r="J5" s="7"/>
      <c r="K5" s="7"/>
      <c r="L5" s="7"/>
      <c r="M5" s="7"/>
      <c r="N5" s="7"/>
      <c r="O5" s="7"/>
      <c r="P5" s="7"/>
      <c r="Q5" s="7"/>
      <c r="R5" s="7"/>
      <c r="S5" s="7"/>
      <c r="T5" s="7"/>
      <c r="AO5" s="7"/>
      <c r="AP5" s="6"/>
      <c r="AQ5" s="11" t="s">
        <v>9</v>
      </c>
      <c r="AT5" s="9"/>
    </row>
    <row r="6" spans="1:47" x14ac:dyDescent="0.25">
      <c r="A6" s="7"/>
      <c r="B6" s="7"/>
      <c r="C6" s="12" t="s">
        <v>10</v>
      </c>
      <c r="D6" s="7"/>
      <c r="E6" s="7"/>
      <c r="F6" s="7"/>
      <c r="G6" s="7"/>
      <c r="H6" s="166"/>
      <c r="I6" s="168"/>
      <c r="J6" s="166"/>
      <c r="K6" s="167"/>
      <c r="L6" s="167"/>
      <c r="M6" s="167"/>
      <c r="N6" s="167"/>
      <c r="O6" s="167"/>
      <c r="P6" s="167"/>
      <c r="Q6" s="167"/>
      <c r="R6" s="167"/>
      <c r="S6" s="167"/>
      <c r="T6" s="167"/>
      <c r="U6" s="168"/>
      <c r="V6" s="172" t="s">
        <v>11</v>
      </c>
      <c r="W6" s="173"/>
      <c r="X6" s="171"/>
      <c r="Y6" s="166"/>
      <c r="Z6" s="168"/>
      <c r="AI6" s="8" t="s">
        <v>12</v>
      </c>
      <c r="AJ6" s="174"/>
      <c r="AK6" s="167"/>
      <c r="AL6" s="167"/>
      <c r="AM6" s="167"/>
      <c r="AN6" s="168"/>
      <c r="AO6" s="7"/>
      <c r="AP6" s="6"/>
      <c r="AQ6" s="11" t="s">
        <v>13</v>
      </c>
      <c r="AR6" s="9"/>
    </row>
    <row r="7" spans="1:47" x14ac:dyDescent="0.25">
      <c r="A7" s="7"/>
      <c r="B7" s="7"/>
      <c r="C7" s="7" t="s">
        <v>14</v>
      </c>
      <c r="D7" s="7"/>
      <c r="E7" s="7"/>
      <c r="F7" s="7"/>
      <c r="G7" s="7"/>
      <c r="H7" s="166"/>
      <c r="I7" s="167"/>
      <c r="J7" s="167"/>
      <c r="K7" s="167"/>
      <c r="L7" s="167"/>
      <c r="M7" s="167"/>
      <c r="N7" s="167"/>
      <c r="O7" s="167"/>
      <c r="P7" s="167"/>
      <c r="Q7" s="167"/>
      <c r="R7" s="167"/>
      <c r="S7" s="167"/>
      <c r="T7" s="167"/>
      <c r="U7" s="168"/>
      <c r="W7" s="8" t="s">
        <v>15</v>
      </c>
      <c r="X7" s="164"/>
      <c r="Y7" s="165"/>
      <c r="Z7" s="169"/>
      <c r="AA7" s="13" t="s">
        <v>16</v>
      </c>
      <c r="AB7" s="8" t="s">
        <v>17</v>
      </c>
      <c r="AC7" s="152" t="s">
        <v>17</v>
      </c>
      <c r="AD7" s="164"/>
      <c r="AE7" s="165"/>
      <c r="AF7" s="165"/>
      <c r="AG7" s="165"/>
      <c r="AH7" s="165"/>
      <c r="AI7" s="165"/>
      <c r="AJ7" s="169"/>
      <c r="AK7" s="14"/>
      <c r="AL7" s="14" t="s">
        <v>18</v>
      </c>
      <c r="AM7" s="15"/>
      <c r="AN7" s="14"/>
      <c r="AO7" s="7"/>
      <c r="AQ7" s="16" t="s">
        <v>19</v>
      </c>
      <c r="AR7" s="12"/>
      <c r="AS7" s="12"/>
      <c r="AT7" s="9"/>
      <c r="AU7" s="9"/>
    </row>
    <row r="8" spans="1:47" s="19" customFormat="1" ht="10.5" customHeight="1" x14ac:dyDescent="0.25">
      <c r="A8" s="17"/>
      <c r="B8" s="18" t="s">
        <v>20</v>
      </c>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P8" s="6"/>
      <c r="AQ8" s="20" t="s">
        <v>21</v>
      </c>
    </row>
    <row r="9" spans="1:47" x14ac:dyDescent="0.25">
      <c r="A9" s="7"/>
      <c r="B9" s="10"/>
      <c r="C9" s="194" t="s">
        <v>22</v>
      </c>
      <c r="D9" s="194"/>
      <c r="E9" s="194"/>
      <c r="F9" s="194"/>
      <c r="G9" s="195"/>
      <c r="H9" s="185"/>
      <c r="I9" s="186"/>
      <c r="J9" s="186"/>
      <c r="K9" s="187"/>
      <c r="L9" s="2"/>
      <c r="M9" s="2"/>
      <c r="N9" s="8" t="s">
        <v>23</v>
      </c>
      <c r="O9" s="182"/>
      <c r="P9" s="183"/>
      <c r="Q9" s="183"/>
      <c r="R9" s="183"/>
      <c r="S9" s="183"/>
      <c r="T9" s="184"/>
      <c r="X9" s="8" t="s">
        <v>24</v>
      </c>
      <c r="Y9" s="188"/>
      <c r="Z9" s="189"/>
      <c r="AA9" s="189"/>
      <c r="AB9" s="189"/>
      <c r="AC9" s="189"/>
      <c r="AD9" s="189"/>
      <c r="AE9" s="189"/>
      <c r="AF9" s="189"/>
      <c r="AG9" s="189"/>
      <c r="AH9" s="189"/>
      <c r="AI9" s="190"/>
      <c r="AJ9" s="21"/>
      <c r="AK9" s="8" t="s">
        <v>25</v>
      </c>
      <c r="AL9" s="191"/>
      <c r="AM9" s="192"/>
      <c r="AN9" s="193"/>
      <c r="AP9" s="6"/>
      <c r="AQ9" s="20" t="s">
        <v>26</v>
      </c>
    </row>
    <row r="10" spans="1:47" x14ac:dyDescent="0.25">
      <c r="A10" s="7"/>
      <c r="B10" s="7"/>
      <c r="C10" s="194" t="s">
        <v>27</v>
      </c>
      <c r="D10" s="194"/>
      <c r="E10" s="194"/>
      <c r="F10" s="194"/>
      <c r="G10" s="195"/>
      <c r="H10" s="196"/>
      <c r="I10" s="197"/>
      <c r="J10" s="197"/>
      <c r="K10" s="198"/>
      <c r="L10" s="2"/>
      <c r="M10" s="2"/>
      <c r="N10" s="2"/>
      <c r="O10" s="2"/>
      <c r="P10" s="2"/>
      <c r="Q10" s="22" t="s">
        <v>28</v>
      </c>
      <c r="R10" s="175"/>
      <c r="S10" s="176"/>
      <c r="T10" s="176"/>
      <c r="U10" s="165"/>
      <c r="V10" s="165"/>
      <c r="W10" s="165"/>
      <c r="X10" s="169"/>
      <c r="AA10" s="23" t="s">
        <v>29</v>
      </c>
      <c r="AB10" s="24"/>
      <c r="AG10" s="2"/>
      <c r="AH10" s="2"/>
      <c r="AI10" s="22" t="s">
        <v>30</v>
      </c>
      <c r="AJ10" s="164"/>
      <c r="AK10" s="165"/>
      <c r="AL10" s="165"/>
      <c r="AM10" s="165"/>
      <c r="AN10" s="169"/>
      <c r="AP10" s="6"/>
      <c r="AQ10" s="20" t="s">
        <v>31</v>
      </c>
      <c r="AR10" s="25"/>
      <c r="AS10" s="25"/>
    </row>
    <row r="11" spans="1:47" x14ac:dyDescent="0.25">
      <c r="A11" s="7"/>
      <c r="B11" s="7"/>
      <c r="C11" s="194" t="s">
        <v>32</v>
      </c>
      <c r="D11" s="194"/>
      <c r="E11" s="194"/>
      <c r="F11" s="194"/>
      <c r="G11" s="195"/>
      <c r="H11" s="166"/>
      <c r="I11" s="167"/>
      <c r="J11" s="167"/>
      <c r="K11" s="167"/>
      <c r="L11" s="167"/>
      <c r="M11" s="167"/>
      <c r="N11" s="167"/>
      <c r="O11" s="167"/>
      <c r="P11" s="167"/>
      <c r="Q11" s="167"/>
      <c r="R11" s="167"/>
      <c r="S11" s="167"/>
      <c r="T11" s="167"/>
      <c r="U11" s="167"/>
      <c r="V11" s="167"/>
      <c r="W11" s="167"/>
      <c r="X11" s="168"/>
      <c r="Y11" s="173" t="s">
        <v>33</v>
      </c>
      <c r="Z11" s="173"/>
      <c r="AA11" s="173"/>
      <c r="AB11" s="173"/>
      <c r="AC11" s="173"/>
      <c r="AD11" s="173"/>
      <c r="AE11" s="171"/>
      <c r="AF11" s="166"/>
      <c r="AG11" s="167"/>
      <c r="AH11" s="167"/>
      <c r="AI11" s="167"/>
      <c r="AJ11" s="167"/>
      <c r="AK11" s="167"/>
      <c r="AL11" s="167"/>
      <c r="AM11" s="167"/>
      <c r="AN11" s="168"/>
      <c r="AP11" s="6"/>
      <c r="AQ11" s="12" t="s">
        <v>34</v>
      </c>
      <c r="AR11" s="25"/>
      <c r="AS11" s="25"/>
    </row>
    <row r="12" spans="1:47" s="7" customFormat="1" ht="5.25" customHeight="1" x14ac:dyDescent="0.25">
      <c r="C12" s="14"/>
      <c r="D12" s="14"/>
      <c r="E12" s="14"/>
      <c r="F12" s="14"/>
      <c r="G12" s="14"/>
      <c r="H12" s="2"/>
      <c r="I12" s="2"/>
      <c r="J12" s="2"/>
      <c r="K12" s="2"/>
      <c r="L12" s="2"/>
      <c r="M12" s="2"/>
      <c r="N12" s="2"/>
      <c r="O12" s="2"/>
      <c r="P12" s="2"/>
      <c r="Q12" s="2"/>
      <c r="R12" s="2"/>
      <c r="S12" s="2"/>
      <c r="T12" s="2"/>
      <c r="U12" s="2"/>
      <c r="V12" s="2"/>
      <c r="W12" s="2"/>
      <c r="X12" s="2"/>
      <c r="Y12" s="8"/>
      <c r="Z12" s="8"/>
      <c r="AA12" s="8"/>
      <c r="AB12" s="8"/>
      <c r="AC12" s="152"/>
      <c r="AD12" s="8"/>
      <c r="AE12" s="8"/>
      <c r="AF12" s="2"/>
      <c r="AG12" s="2"/>
      <c r="AH12" s="2"/>
      <c r="AI12" s="2"/>
      <c r="AJ12" s="2"/>
      <c r="AK12" s="2"/>
      <c r="AL12" s="2"/>
      <c r="AM12" s="2"/>
      <c r="AN12" s="2"/>
      <c r="AR12" s="12"/>
      <c r="AS12" s="12"/>
    </row>
    <row r="13" spans="1:47" ht="15" customHeight="1" x14ac:dyDescent="0.25">
      <c r="A13" s="7"/>
      <c r="C13" s="207" t="s">
        <v>35</v>
      </c>
      <c r="D13" s="207"/>
      <c r="E13" s="207"/>
      <c r="F13" s="207"/>
      <c r="G13" s="207"/>
      <c r="H13" s="26" t="s">
        <v>36</v>
      </c>
      <c r="J13" s="164"/>
      <c r="K13" s="165"/>
      <c r="L13" s="165"/>
      <c r="M13" s="165"/>
      <c r="N13" s="165"/>
      <c r="O13" s="165"/>
      <c r="P13" s="165"/>
      <c r="Q13" s="165"/>
      <c r="R13" s="165"/>
      <c r="S13" s="165"/>
      <c r="T13" s="165"/>
      <c r="U13" s="165"/>
      <c r="V13" s="169"/>
      <c r="W13" s="202" t="s">
        <v>242</v>
      </c>
      <c r="X13" s="203"/>
      <c r="Y13" s="160"/>
      <c r="Z13" s="161"/>
      <c r="AA13" s="162" t="s">
        <v>240</v>
      </c>
      <c r="AB13" s="163"/>
      <c r="AC13" s="157"/>
      <c r="AD13" s="164" t="s">
        <v>26</v>
      </c>
      <c r="AE13" s="165"/>
      <c r="AF13" s="165"/>
      <c r="AG13" s="164"/>
      <c r="AH13" s="165"/>
      <c r="AI13" s="169"/>
      <c r="AJ13" s="172" t="s">
        <v>37</v>
      </c>
      <c r="AK13" s="171"/>
      <c r="AL13" s="28"/>
      <c r="AM13" s="33" t="s">
        <v>38</v>
      </c>
      <c r="AN13" s="28"/>
      <c r="AP13" s="6"/>
      <c r="AQ13" s="25" t="s">
        <v>39</v>
      </c>
      <c r="AR13" s="25"/>
      <c r="AS13" s="25"/>
    </row>
    <row r="14" spans="1:47" ht="15" customHeight="1" x14ac:dyDescent="0.25">
      <c r="A14" s="7"/>
      <c r="C14" s="207"/>
      <c r="D14" s="207"/>
      <c r="E14" s="207"/>
      <c r="F14" s="207"/>
      <c r="G14" s="207"/>
      <c r="H14" s="26" t="s">
        <v>36</v>
      </c>
      <c r="I14" s="21"/>
      <c r="J14" s="164"/>
      <c r="K14" s="165"/>
      <c r="L14" s="165"/>
      <c r="M14" s="165"/>
      <c r="N14" s="165"/>
      <c r="O14" s="165"/>
      <c r="P14" s="165"/>
      <c r="Q14" s="165"/>
      <c r="R14" s="165"/>
      <c r="S14" s="165"/>
      <c r="T14" s="165"/>
      <c r="U14" s="165"/>
      <c r="V14" s="169"/>
      <c r="W14" s="202" t="s">
        <v>242</v>
      </c>
      <c r="X14" s="203"/>
      <c r="Y14" s="160"/>
      <c r="Z14" s="161"/>
      <c r="AA14" s="162" t="s">
        <v>240</v>
      </c>
      <c r="AB14" s="163"/>
      <c r="AC14" s="157"/>
      <c r="AD14" s="164" t="s">
        <v>26</v>
      </c>
      <c r="AE14" s="165"/>
      <c r="AF14" s="165"/>
      <c r="AG14" s="164"/>
      <c r="AH14" s="165"/>
      <c r="AI14" s="169"/>
      <c r="AJ14" s="170" t="s">
        <v>37</v>
      </c>
      <c r="AK14" s="171"/>
      <c r="AL14" s="28"/>
      <c r="AM14" s="33" t="s">
        <v>38</v>
      </c>
      <c r="AN14" s="28"/>
      <c r="AP14" s="6"/>
      <c r="AQ14" s="159" t="s">
        <v>40</v>
      </c>
      <c r="AR14" s="159"/>
      <c r="AS14" s="159"/>
    </row>
    <row r="15" spans="1:47" x14ac:dyDescent="0.25">
      <c r="A15" s="7"/>
      <c r="C15" s="28"/>
      <c r="D15" s="1" t="s">
        <v>41</v>
      </c>
      <c r="E15" s="154"/>
      <c r="F15" s="28"/>
      <c r="G15" s="1" t="s">
        <v>42</v>
      </c>
      <c r="H15" s="26" t="s">
        <v>36</v>
      </c>
      <c r="I15" s="21"/>
      <c r="J15" s="164"/>
      <c r="K15" s="165"/>
      <c r="L15" s="165"/>
      <c r="M15" s="165"/>
      <c r="N15" s="165"/>
      <c r="O15" s="165"/>
      <c r="P15" s="165"/>
      <c r="Q15" s="165"/>
      <c r="R15" s="165"/>
      <c r="S15" s="165"/>
      <c r="T15" s="165"/>
      <c r="U15" s="165"/>
      <c r="V15" s="169"/>
      <c r="W15" s="202" t="s">
        <v>242</v>
      </c>
      <c r="X15" s="203"/>
      <c r="Y15" s="160"/>
      <c r="Z15" s="161"/>
      <c r="AA15" s="162" t="s">
        <v>240</v>
      </c>
      <c r="AB15" s="163"/>
      <c r="AC15" s="157"/>
      <c r="AD15" s="164" t="s">
        <v>26</v>
      </c>
      <c r="AE15" s="165"/>
      <c r="AF15" s="165"/>
      <c r="AG15" s="164"/>
      <c r="AH15" s="165"/>
      <c r="AI15" s="169"/>
      <c r="AJ15" s="170" t="s">
        <v>37</v>
      </c>
      <c r="AK15" s="171"/>
      <c r="AL15" s="28"/>
      <c r="AM15" s="33" t="s">
        <v>38</v>
      </c>
      <c r="AN15" s="28"/>
      <c r="AQ15" s="159"/>
      <c r="AR15" s="159"/>
      <c r="AS15" s="159"/>
    </row>
    <row r="16" spans="1:47" s="19" customFormat="1" ht="12" customHeight="1" x14ac:dyDescent="0.25">
      <c r="A16" s="17"/>
      <c r="B16" s="18" t="s">
        <v>43</v>
      </c>
      <c r="C16" s="17"/>
      <c r="D16" s="17"/>
      <c r="E16" s="17"/>
      <c r="F16" s="17"/>
      <c r="G16" s="17"/>
      <c r="H16" s="17"/>
      <c r="I16" s="17"/>
      <c r="J16" s="17"/>
      <c r="K16" s="17"/>
      <c r="L16" s="17"/>
      <c r="M16" s="17"/>
      <c r="N16" s="17"/>
      <c r="O16" s="17"/>
      <c r="P16" s="17"/>
      <c r="Q16" s="17"/>
      <c r="R16" s="17"/>
      <c r="S16" s="17"/>
      <c r="T16" s="17"/>
      <c r="U16" s="17"/>
      <c r="X16" s="17"/>
      <c r="Y16" s="17"/>
      <c r="Z16" s="17"/>
      <c r="AA16" s="17"/>
      <c r="AI16" s="17"/>
      <c r="AJ16" s="17"/>
      <c r="AK16" s="17"/>
      <c r="AL16" s="17"/>
      <c r="AM16" s="17"/>
      <c r="AN16" s="17"/>
      <c r="AP16" s="6"/>
      <c r="AQ16" s="234" t="s">
        <v>44</v>
      </c>
      <c r="AR16" s="234"/>
      <c r="AS16" s="234"/>
    </row>
    <row r="17" spans="1:256" x14ac:dyDescent="0.25">
      <c r="A17" s="7"/>
      <c r="B17" s="7"/>
      <c r="C17" s="7" t="s">
        <v>26</v>
      </c>
      <c r="D17" s="7"/>
      <c r="E17" s="7"/>
      <c r="F17" s="7"/>
      <c r="G17" s="7"/>
      <c r="H17" s="307"/>
      <c r="I17" s="308"/>
      <c r="J17" s="308"/>
      <c r="K17" s="308"/>
      <c r="L17" s="308"/>
      <c r="M17" s="308"/>
      <c r="N17" s="308"/>
      <c r="O17" s="308"/>
      <c r="P17" s="308"/>
      <c r="Q17" s="308"/>
      <c r="R17" s="308"/>
      <c r="S17" s="308"/>
      <c r="T17" s="308"/>
      <c r="U17" s="309"/>
      <c r="AF17" s="30" t="str">
        <f>AF19&amp;AF20&amp;AK18&amp;AK19&amp;AK20&amp;AK21</f>
        <v/>
      </c>
      <c r="AG17" s="18" t="s">
        <v>45</v>
      </c>
      <c r="AH17" s="7"/>
      <c r="AI17" s="7"/>
      <c r="AN17" s="7"/>
      <c r="AQ17" s="234"/>
      <c r="AR17" s="234"/>
      <c r="AS17" s="234"/>
    </row>
    <row r="18" spans="1:256" ht="15" customHeight="1" x14ac:dyDescent="0.25">
      <c r="A18" s="7"/>
      <c r="B18" s="7"/>
      <c r="C18" s="7" t="s">
        <v>46</v>
      </c>
      <c r="D18" s="7"/>
      <c r="E18" s="7"/>
      <c r="F18" s="7"/>
      <c r="G18" s="7"/>
      <c r="H18" s="199"/>
      <c r="I18" s="200"/>
      <c r="J18" s="200"/>
      <c r="K18" s="200"/>
      <c r="L18" s="201"/>
      <c r="M18" s="12"/>
      <c r="N18" s="12"/>
      <c r="Q18" s="23" t="s">
        <v>47</v>
      </c>
      <c r="R18" s="164"/>
      <c r="S18" s="169"/>
      <c r="T18" s="31"/>
      <c r="V18" s="32" t="s">
        <v>18</v>
      </c>
      <c r="W18" s="32"/>
      <c r="X18" s="158"/>
      <c r="Z18" s="33" t="s">
        <v>48</v>
      </c>
      <c r="AA18" s="160"/>
      <c r="AB18" s="165"/>
      <c r="AC18" s="165"/>
      <c r="AD18" s="169"/>
      <c r="AF18" s="29"/>
      <c r="AG18" s="7" t="s">
        <v>49</v>
      </c>
      <c r="AH18" s="7"/>
      <c r="AI18" s="7"/>
      <c r="AK18" s="29"/>
      <c r="AL18" s="7" t="s">
        <v>50</v>
      </c>
      <c r="AN18" s="7"/>
    </row>
    <row r="19" spans="1:256" x14ac:dyDescent="0.25">
      <c r="A19" s="7"/>
      <c r="B19" s="7"/>
      <c r="C19" s="7" t="s">
        <v>51</v>
      </c>
      <c r="D19" s="7"/>
      <c r="E19" s="7"/>
      <c r="F19" s="7"/>
      <c r="G19" s="7"/>
      <c r="H19" s="204"/>
      <c r="I19" s="205"/>
      <c r="J19" s="205"/>
      <c r="K19" s="205"/>
      <c r="L19" s="205"/>
      <c r="M19" s="205"/>
      <c r="N19" s="205"/>
      <c r="O19" s="205"/>
      <c r="P19" s="205"/>
      <c r="Q19" s="205"/>
      <c r="R19" s="205"/>
      <c r="S19" s="205"/>
      <c r="T19" s="205"/>
      <c r="U19" s="206"/>
      <c r="AF19" s="34"/>
      <c r="AG19" s="7" t="s">
        <v>52</v>
      </c>
      <c r="AH19" s="7"/>
      <c r="AI19" s="7"/>
      <c r="AK19" s="29"/>
      <c r="AL19" s="7" t="s">
        <v>53</v>
      </c>
      <c r="AN19" s="7"/>
      <c r="AQ19" s="300" t="s">
        <v>54</v>
      </c>
      <c r="AR19" s="300"/>
    </row>
    <row r="20" spans="1:256" ht="15" customHeight="1" x14ac:dyDescent="0.25">
      <c r="A20" s="7"/>
      <c r="B20" s="7"/>
      <c r="C20" s="7" t="s">
        <v>55</v>
      </c>
      <c r="D20" s="7"/>
      <c r="E20" s="7"/>
      <c r="F20" s="7"/>
      <c r="G20" s="7"/>
      <c r="H20" s="301"/>
      <c r="I20" s="302"/>
      <c r="J20" s="302"/>
      <c r="K20" s="302"/>
      <c r="L20" s="302"/>
      <c r="M20" s="302"/>
      <c r="N20" s="302"/>
      <c r="O20" s="303"/>
      <c r="Q20" s="35"/>
      <c r="R20" s="36"/>
      <c r="S20" s="36"/>
      <c r="T20" s="36"/>
      <c r="U20" s="36"/>
      <c r="V20" s="8" t="s">
        <v>56</v>
      </c>
      <c r="W20" s="160"/>
      <c r="X20" s="304"/>
      <c r="Y20" s="304"/>
      <c r="Z20" s="161"/>
      <c r="AF20" s="29"/>
      <c r="AG20" s="7" t="s">
        <v>57</v>
      </c>
      <c r="AH20" s="2"/>
      <c r="AJ20" s="7"/>
      <c r="AK20" s="29"/>
      <c r="AL20" s="7" t="s">
        <v>58</v>
      </c>
      <c r="AN20" s="7"/>
      <c r="AQ20" s="300"/>
      <c r="AR20" s="300"/>
    </row>
    <row r="21" spans="1:256" ht="15" customHeight="1" x14ac:dyDescent="0.25">
      <c r="A21" s="7"/>
      <c r="B21" s="7"/>
      <c r="C21" s="7" t="s">
        <v>59</v>
      </c>
      <c r="D21" s="7"/>
      <c r="E21" s="7"/>
      <c r="F21" s="7"/>
      <c r="G21" s="7"/>
      <c r="H21" s="216"/>
      <c r="I21" s="167"/>
      <c r="J21" s="167"/>
      <c r="K21" s="167"/>
      <c r="L21" s="167"/>
      <c r="M21" s="167"/>
      <c r="N21" s="162" t="s">
        <v>60</v>
      </c>
      <c r="O21" s="227"/>
      <c r="P21" s="227"/>
      <c r="Q21" s="163"/>
      <c r="R21" s="166"/>
      <c r="S21" s="167"/>
      <c r="T21" s="168"/>
      <c r="U21" s="219" t="s">
        <v>61</v>
      </c>
      <c r="V21" s="220"/>
      <c r="W21" s="220"/>
      <c r="X21" s="221"/>
      <c r="Y21" s="305"/>
      <c r="Z21" s="306"/>
      <c r="AH21" s="2"/>
      <c r="AI21" s="7"/>
      <c r="AJ21" s="7"/>
      <c r="AK21" s="29"/>
      <c r="AL21" s="7" t="s">
        <v>62</v>
      </c>
      <c r="AM21" s="7"/>
      <c r="AN21" s="7"/>
      <c r="AP21" s="6"/>
      <c r="AQ21" s="234" t="s">
        <v>63</v>
      </c>
      <c r="AR21" s="234"/>
    </row>
    <row r="22" spans="1:256" x14ac:dyDescent="0.25">
      <c r="A22" s="7"/>
      <c r="B22" s="7"/>
      <c r="C22" s="12" t="s">
        <v>64</v>
      </c>
      <c r="D22" s="7"/>
      <c r="E22" s="7"/>
      <c r="F22" s="7"/>
      <c r="G22" s="7"/>
      <c r="H22" s="246"/>
      <c r="I22" s="197"/>
      <c r="J22" s="197"/>
      <c r="K22" s="198"/>
      <c r="L22" s="33" t="s">
        <v>65</v>
      </c>
      <c r="M22" s="247"/>
      <c r="N22" s="248"/>
      <c r="O22" s="249"/>
      <c r="P22" s="162" t="s">
        <v>66</v>
      </c>
      <c r="Q22" s="163"/>
      <c r="R22" s="37"/>
      <c r="S22" s="310" t="s">
        <v>67</v>
      </c>
      <c r="T22" s="225"/>
      <c r="U22" s="225"/>
      <c r="V22" s="225"/>
      <c r="W22" s="225"/>
      <c r="X22" s="225"/>
      <c r="Y22" s="160"/>
      <c r="Z22" s="165"/>
      <c r="AA22" s="169"/>
      <c r="AQ22" s="234"/>
      <c r="AR22" s="234"/>
    </row>
    <row r="23" spans="1:256" ht="15" customHeight="1" x14ac:dyDescent="0.25">
      <c r="A23" s="7"/>
      <c r="B23" s="7"/>
      <c r="C23" s="7" t="s">
        <v>68</v>
      </c>
      <c r="D23" s="7"/>
      <c r="E23" s="7"/>
      <c r="F23" s="7"/>
      <c r="G23" s="7"/>
      <c r="H23" s="215"/>
      <c r="I23" s="167"/>
      <c r="J23" s="167"/>
      <c r="K23" s="167"/>
      <c r="L23" s="167"/>
      <c r="M23" s="167"/>
      <c r="N23" s="167"/>
      <c r="O23" s="168"/>
      <c r="P23" s="225" t="s">
        <v>69</v>
      </c>
      <c r="Q23" s="225"/>
      <c r="R23" s="225"/>
      <c r="S23" s="226"/>
      <c r="T23" s="164"/>
      <c r="U23" s="165"/>
      <c r="V23" s="165"/>
      <c r="W23" s="169"/>
      <c r="Y23" s="38" t="s">
        <v>70</v>
      </c>
      <c r="Z23" s="217"/>
      <c r="AA23" s="167"/>
      <c r="AB23" s="167"/>
      <c r="AC23" s="167"/>
      <c r="AD23" s="167"/>
      <c r="AE23" s="168"/>
      <c r="AG23" s="218" t="s">
        <v>71</v>
      </c>
      <c r="AH23" s="218"/>
      <c r="AI23" s="217"/>
      <c r="AJ23" s="168"/>
      <c r="AP23" s="6"/>
      <c r="AQ23" s="234" t="s">
        <v>72</v>
      </c>
      <c r="AR23" s="234"/>
      <c r="AS23" s="234"/>
    </row>
    <row r="24" spans="1:256" ht="5.25" customHeight="1" x14ac:dyDescent="0.25">
      <c r="A24" s="7"/>
      <c r="B24" s="7"/>
      <c r="C24" s="7"/>
      <c r="D24" s="7"/>
      <c r="E24" s="7"/>
      <c r="F24" s="7"/>
      <c r="G24" s="7"/>
      <c r="H24" s="7"/>
      <c r="I24" s="7"/>
      <c r="J24" s="39"/>
      <c r="K24" s="7"/>
      <c r="L24" s="7"/>
      <c r="M24" s="7"/>
      <c r="N24" s="7"/>
      <c r="O24" s="7"/>
      <c r="P24" s="39"/>
      <c r="Q24" s="39"/>
      <c r="R24" s="39"/>
      <c r="S24" s="39"/>
      <c r="T24" s="39"/>
      <c r="U24" s="39"/>
      <c r="X24" s="33"/>
      <c r="Y24" s="7"/>
      <c r="Z24" s="7"/>
      <c r="AA24" s="7"/>
      <c r="AB24" s="7"/>
      <c r="AC24" s="7"/>
      <c r="AD24" s="7"/>
      <c r="AE24" s="8"/>
      <c r="AF24" s="39"/>
      <c r="AG24" s="7"/>
      <c r="AH24" s="7"/>
      <c r="AI24" s="7"/>
      <c r="AJ24" s="7"/>
      <c r="AK24" s="7"/>
      <c r="AL24" s="7"/>
      <c r="AM24" s="7"/>
      <c r="AN24" s="39"/>
      <c r="AQ24" s="234"/>
      <c r="AR24" s="234"/>
      <c r="AS24" s="234"/>
    </row>
    <row r="25" spans="1:256" ht="15" customHeight="1" x14ac:dyDescent="0.2">
      <c r="A25" s="7"/>
      <c r="C25" s="25"/>
      <c r="E25" s="7"/>
      <c r="F25" s="211" t="s">
        <v>73</v>
      </c>
      <c r="G25" s="212"/>
      <c r="H25" s="28"/>
      <c r="I25" s="7" t="s">
        <v>41</v>
      </c>
      <c r="K25" s="213" t="s">
        <v>74</v>
      </c>
      <c r="L25" s="213"/>
      <c r="M25" s="213"/>
      <c r="N25" s="214"/>
      <c r="O25" s="28"/>
      <c r="P25" s="7" t="s">
        <v>41</v>
      </c>
      <c r="R25" s="222" t="s">
        <v>75</v>
      </c>
      <c r="S25" s="222"/>
      <c r="T25" s="222"/>
      <c r="U25" s="222"/>
      <c r="V25" s="223"/>
      <c r="W25" s="28"/>
      <c r="X25" s="7" t="s">
        <v>41</v>
      </c>
      <c r="Y25" s="224" t="s">
        <v>76</v>
      </c>
      <c r="Z25" s="224"/>
      <c r="AA25" s="28"/>
      <c r="AB25" s="7" t="s">
        <v>41</v>
      </c>
      <c r="AC25" s="40"/>
      <c r="AD25" s="40"/>
      <c r="AE25" s="40"/>
      <c r="AF25" s="40"/>
      <c r="AG25" s="222" t="s">
        <v>77</v>
      </c>
      <c r="AH25" s="222"/>
      <c r="AI25" s="222"/>
      <c r="AJ25" s="222"/>
      <c r="AK25" s="28"/>
      <c r="AL25" s="7" t="s">
        <v>41</v>
      </c>
      <c r="AQ25" s="234"/>
      <c r="AR25" s="234"/>
      <c r="AS25" s="234"/>
    </row>
    <row r="26" spans="1:256" ht="17.25" customHeight="1" x14ac:dyDescent="0.2">
      <c r="A26" s="7"/>
      <c r="F26" s="211"/>
      <c r="G26" s="212"/>
      <c r="H26" s="28"/>
      <c r="I26" s="7" t="s">
        <v>42</v>
      </c>
      <c r="K26" s="213"/>
      <c r="L26" s="213"/>
      <c r="M26" s="213"/>
      <c r="N26" s="214"/>
      <c r="O26" s="28"/>
      <c r="P26" s="7" t="s">
        <v>42</v>
      </c>
      <c r="R26" s="222"/>
      <c r="S26" s="222"/>
      <c r="T26" s="222"/>
      <c r="U26" s="222"/>
      <c r="V26" s="223"/>
      <c r="W26" s="28"/>
      <c r="X26" s="7" t="s">
        <v>42</v>
      </c>
      <c r="Y26" s="224"/>
      <c r="Z26" s="224"/>
      <c r="AA26" s="28"/>
      <c r="AB26" s="7" t="s">
        <v>42</v>
      </c>
      <c r="AC26" s="40"/>
      <c r="AD26" s="40"/>
      <c r="AE26" s="40"/>
      <c r="AF26" s="40"/>
      <c r="AG26" s="222"/>
      <c r="AH26" s="222"/>
      <c r="AI26" s="222"/>
      <c r="AJ26" s="222"/>
      <c r="AK26" s="28"/>
      <c r="AL26" s="7" t="s">
        <v>42</v>
      </c>
      <c r="AP26" s="6"/>
      <c r="AQ26" s="234" t="s">
        <v>78</v>
      </c>
      <c r="AR26" s="234"/>
      <c r="AS26" s="234"/>
    </row>
    <row r="27" spans="1:256" ht="6.75" customHeight="1" x14ac:dyDescent="0.25">
      <c r="A27" s="41"/>
      <c r="B27" s="7"/>
      <c r="C27" s="7"/>
      <c r="D27" s="7"/>
      <c r="E27" s="7"/>
      <c r="F27" s="7"/>
      <c r="G27" s="7"/>
      <c r="H27" s="7"/>
      <c r="I27" s="7"/>
      <c r="J27" s="7"/>
      <c r="K27" s="7"/>
      <c r="L27" s="7"/>
      <c r="M27" s="42"/>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P27" s="36"/>
      <c r="AQ27" s="234"/>
      <c r="AR27" s="234"/>
      <c r="AS27" s="234"/>
    </row>
    <row r="28" spans="1:256" s="7" customFormat="1" ht="8.25" customHeight="1" x14ac:dyDescent="0.25">
      <c r="B28" s="5"/>
      <c r="C28" s="43"/>
      <c r="D28" s="43"/>
      <c r="E28" s="43"/>
      <c r="F28" s="43"/>
      <c r="G28" s="43"/>
      <c r="H28" s="44"/>
      <c r="I28" s="44"/>
      <c r="J28" s="44"/>
      <c r="K28" s="44"/>
      <c r="L28" s="44"/>
      <c r="M28" s="44"/>
      <c r="N28" s="44"/>
      <c r="O28" s="44"/>
      <c r="P28" s="44"/>
      <c r="Q28" s="44"/>
      <c r="R28" s="44"/>
      <c r="S28" s="44"/>
      <c r="T28" s="44"/>
      <c r="U28" s="44"/>
      <c r="V28" s="44"/>
      <c r="W28" s="44"/>
      <c r="X28" s="44"/>
      <c r="Y28" s="45"/>
      <c r="Z28" s="45"/>
      <c r="AA28" s="45"/>
      <c r="AB28" s="45"/>
      <c r="AC28" s="151"/>
      <c r="AD28" s="45"/>
      <c r="AE28" s="45"/>
      <c r="AF28" s="44"/>
      <c r="AG28" s="44"/>
      <c r="AH28" s="44"/>
      <c r="AI28" s="44"/>
      <c r="AJ28" s="44"/>
      <c r="AK28" s="44"/>
      <c r="AL28" s="44"/>
      <c r="AM28" s="44"/>
      <c r="AN28" s="44"/>
      <c r="AQ28" s="234"/>
      <c r="AR28" s="234"/>
      <c r="AS28" s="234"/>
    </row>
    <row r="29" spans="1:256" ht="15" customHeight="1" x14ac:dyDescent="0.25">
      <c r="A29" s="46" t="s">
        <v>79</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47" t="s">
        <v>80</v>
      </c>
      <c r="AE29" s="7"/>
      <c r="AF29" s="7"/>
      <c r="AG29" s="7"/>
      <c r="AH29" s="7"/>
      <c r="AI29" s="7"/>
      <c r="AJ29" s="47" t="s">
        <v>81</v>
      </c>
      <c r="AK29" s="7"/>
      <c r="AL29" s="47" t="s">
        <v>82</v>
      </c>
      <c r="AM29" s="7"/>
      <c r="AP29" s="7"/>
      <c r="AQ29" s="234"/>
      <c r="AR29" s="234"/>
      <c r="AS29" s="234"/>
    </row>
    <row r="30" spans="1:256" x14ac:dyDescent="0.25">
      <c r="A30" s="7"/>
      <c r="B30" s="7" t="s">
        <v>83</v>
      </c>
      <c r="C30" s="7"/>
      <c r="D30" s="7"/>
      <c r="E30" s="7"/>
      <c r="F30" s="7"/>
      <c r="G30" s="7"/>
      <c r="H30" s="188"/>
      <c r="I30" s="189"/>
      <c r="J30" s="189"/>
      <c r="K30" s="189"/>
      <c r="L30" s="189"/>
      <c r="M30" s="189"/>
      <c r="N30" s="189"/>
      <c r="O30" s="189"/>
      <c r="P30" s="189"/>
      <c r="Q30" s="190"/>
      <c r="R30" s="7"/>
      <c r="S30" s="48"/>
      <c r="V30" s="8" t="s">
        <v>84</v>
      </c>
      <c r="W30" s="208"/>
      <c r="X30" s="209"/>
      <c r="Y30" s="209"/>
      <c r="Z30" s="210"/>
      <c r="AA30" s="254" t="s">
        <v>85</v>
      </c>
      <c r="AB30" s="218"/>
      <c r="AC30" s="327"/>
      <c r="AD30" s="265"/>
      <c r="AE30" s="266"/>
      <c r="AF30" s="266"/>
      <c r="AG30" s="266"/>
      <c r="AH30" s="267"/>
      <c r="AJ30" s="49"/>
      <c r="AK30" s="7"/>
      <c r="AL30" s="316">
        <f>IF(AA42&lt;&gt;"",(AD30/220)*BF45+AJ30*BF45,0)</f>
        <v>0</v>
      </c>
      <c r="AM30" s="317"/>
      <c r="AP30" s="7"/>
      <c r="AQ30" s="234"/>
      <c r="AR30" s="234"/>
      <c r="AS30" s="234"/>
      <c r="AV30" s="318" t="s">
        <v>86</v>
      </c>
      <c r="AW30" s="319"/>
      <c r="AX30" s="320"/>
      <c r="AY30" s="291" t="s">
        <v>87</v>
      </c>
      <c r="AZ30" s="292"/>
      <c r="BA30" s="293"/>
    </row>
    <row r="31" spans="1:256" ht="9" customHeight="1" x14ac:dyDescent="0.25">
      <c r="A31" s="7"/>
      <c r="B31" s="7"/>
      <c r="C31" s="7"/>
      <c r="D31" s="7"/>
      <c r="E31" s="7"/>
      <c r="F31" s="7"/>
      <c r="G31" s="7"/>
      <c r="H31" s="50" t="s">
        <v>88</v>
      </c>
      <c r="I31" s="155"/>
      <c r="J31" s="155"/>
      <c r="K31" s="155"/>
      <c r="L31" s="155"/>
      <c r="M31" s="155"/>
      <c r="N31" s="155"/>
      <c r="O31" s="155"/>
      <c r="P31" s="155"/>
      <c r="Q31" s="155"/>
      <c r="R31" s="7"/>
      <c r="S31" s="48"/>
      <c r="V31" s="152"/>
      <c r="W31" s="48"/>
      <c r="X31" s="48"/>
      <c r="Y31" s="48"/>
      <c r="Z31" s="48"/>
      <c r="AA31" s="48"/>
      <c r="AB31" s="48"/>
      <c r="AC31" s="48"/>
      <c r="AD31" s="48"/>
      <c r="AE31" s="48"/>
      <c r="AF31" s="48"/>
      <c r="AG31" s="48"/>
      <c r="AH31" s="48"/>
      <c r="AI31" s="48"/>
      <c r="AJ31" s="48"/>
      <c r="AK31" s="48"/>
      <c r="AL31" s="48"/>
      <c r="AM31" s="48"/>
      <c r="AP31" s="7"/>
      <c r="AQ31" s="149"/>
      <c r="AR31" s="149"/>
      <c r="AS31" s="149"/>
      <c r="AV31" s="321"/>
      <c r="AW31" s="322"/>
      <c r="AX31" s="323"/>
      <c r="AY31" s="294"/>
      <c r="AZ31" s="295"/>
      <c r="BA31" s="296"/>
    </row>
    <row r="32" spans="1:256" ht="14.25" customHeight="1" x14ac:dyDescent="0.25">
      <c r="A32" s="7"/>
      <c r="B32" s="7" t="s">
        <v>241</v>
      </c>
      <c r="C32" s="7"/>
      <c r="D32" s="7"/>
      <c r="E32" s="7"/>
      <c r="F32" s="7"/>
      <c r="G32" s="7"/>
      <c r="H32" s="50"/>
      <c r="I32" s="7"/>
      <c r="J32" s="7"/>
      <c r="K32" s="7"/>
      <c r="L32" s="7"/>
      <c r="M32" s="28"/>
      <c r="N32" s="1" t="s">
        <v>42</v>
      </c>
      <c r="P32" s="28"/>
      <c r="Q32" s="1" t="s">
        <v>41</v>
      </c>
      <c r="R32" s="156"/>
      <c r="S32" s="156"/>
      <c r="T32" s="156"/>
      <c r="U32" s="156"/>
      <c r="V32" s="156"/>
      <c r="W32" s="51" t="s">
        <v>238</v>
      </c>
      <c r="X32" s="7"/>
      <c r="Y32" s="7"/>
      <c r="Z32" s="7"/>
      <c r="AA32" s="7"/>
      <c r="AB32" s="7"/>
      <c r="AC32" s="7"/>
      <c r="AD32" s="7"/>
      <c r="AE32" s="7"/>
      <c r="AF32" s="156"/>
      <c r="AG32" s="156"/>
      <c r="AH32" s="52"/>
      <c r="AI32" s="7"/>
      <c r="AJ32" s="7"/>
      <c r="AK32" s="7"/>
      <c r="AL32" s="7"/>
      <c r="AM32" s="7"/>
      <c r="AN32" s="7"/>
      <c r="AO32" s="7"/>
      <c r="AR32" s="53"/>
      <c r="AS32" s="53"/>
      <c r="AV32" s="321"/>
      <c r="AW32" s="322"/>
      <c r="AX32" s="323"/>
      <c r="AY32" s="294"/>
      <c r="AZ32" s="295"/>
      <c r="BA32" s="296"/>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7" customFormat="1" ht="3.75" customHeight="1" x14ac:dyDescent="0.25">
      <c r="C33" s="153"/>
      <c r="D33" s="153"/>
      <c r="E33" s="153"/>
      <c r="F33" s="153"/>
      <c r="G33" s="153"/>
      <c r="H33" s="146"/>
      <c r="I33" s="146"/>
      <c r="J33" s="146"/>
      <c r="K33" s="146"/>
      <c r="L33" s="146"/>
      <c r="M33" s="146"/>
      <c r="N33" s="146"/>
      <c r="O33" s="146"/>
      <c r="P33" s="146"/>
      <c r="Q33" s="146"/>
      <c r="R33" s="334" t="s">
        <v>89</v>
      </c>
      <c r="S33" s="334"/>
      <c r="T33" s="334"/>
      <c r="U33" s="334"/>
      <c r="V33" s="334"/>
      <c r="W33" s="146"/>
      <c r="X33" s="146"/>
      <c r="Y33" s="152"/>
      <c r="Z33" s="152"/>
      <c r="AA33" s="152"/>
      <c r="AB33" s="152"/>
      <c r="AC33" s="152"/>
      <c r="AD33" s="152"/>
      <c r="AE33" s="152"/>
      <c r="AF33" s="334" t="s">
        <v>90</v>
      </c>
      <c r="AG33" s="334"/>
      <c r="AH33" s="146"/>
      <c r="AI33" s="146"/>
      <c r="AJ33" s="146"/>
      <c r="AK33" s="146"/>
      <c r="AL33" s="146"/>
      <c r="AM33" s="146"/>
      <c r="AN33" s="146"/>
      <c r="AQ33" s="1"/>
      <c r="AR33" s="53"/>
      <c r="AS33" s="53"/>
      <c r="AV33" s="26"/>
      <c r="AY33" s="294"/>
      <c r="AZ33" s="295"/>
      <c r="BA33" s="296"/>
    </row>
    <row r="34" spans="1:256" s="19" customFormat="1" ht="12.75" customHeight="1" x14ac:dyDescent="0.25">
      <c r="A34" s="17"/>
      <c r="B34" s="18" t="s">
        <v>91</v>
      </c>
      <c r="C34" s="7"/>
      <c r="D34" s="7"/>
      <c r="E34" s="7"/>
      <c r="F34" s="7"/>
      <c r="G34" s="7"/>
      <c r="I34" s="148" t="s">
        <v>92</v>
      </c>
      <c r="O34" s="17"/>
      <c r="P34" s="17"/>
      <c r="Q34" s="17"/>
      <c r="R34" s="335"/>
      <c r="S34" s="335"/>
      <c r="T34" s="335"/>
      <c r="U34" s="335"/>
      <c r="V34" s="335"/>
      <c r="X34" s="268" t="s">
        <v>93</v>
      </c>
      <c r="Y34" s="269"/>
      <c r="Z34" s="269"/>
      <c r="AA34" s="269"/>
      <c r="AB34" s="270"/>
      <c r="AC34" s="7"/>
      <c r="AD34" s="146"/>
      <c r="AE34" s="17"/>
      <c r="AF34" s="335"/>
      <c r="AG34" s="335"/>
      <c r="AH34" s="17"/>
      <c r="AI34" s="150"/>
      <c r="AJ34" s="55" t="s">
        <v>94</v>
      </c>
      <c r="AK34" s="235" t="s">
        <v>95</v>
      </c>
      <c r="AL34" s="235"/>
      <c r="AM34" s="56" t="s">
        <v>96</v>
      </c>
      <c r="AN34" s="17"/>
      <c r="AP34" s="236" t="s">
        <v>97</v>
      </c>
      <c r="AQ34" s="236"/>
      <c r="AR34" s="236"/>
      <c r="AS34" s="236"/>
      <c r="AV34" s="57" t="s">
        <v>94</v>
      </c>
      <c r="AW34" s="54" t="s">
        <v>95</v>
      </c>
      <c r="AX34" s="58" t="s">
        <v>96</v>
      </c>
      <c r="AY34" s="297"/>
      <c r="AZ34" s="298"/>
      <c r="BA34" s="299"/>
    </row>
    <row r="35" spans="1:256" x14ac:dyDescent="0.2">
      <c r="A35" s="7"/>
      <c r="B35" s="28"/>
      <c r="C35" s="1" t="s">
        <v>41</v>
      </c>
      <c r="G35" s="14" t="s">
        <v>98</v>
      </c>
      <c r="J35" s="182"/>
      <c r="K35" s="184"/>
      <c r="L35" s="241" t="s">
        <v>99</v>
      </c>
      <c r="M35" s="242"/>
      <c r="N35" s="242"/>
      <c r="O35" s="242"/>
      <c r="P35" s="242"/>
      <c r="Q35" s="243"/>
      <c r="R35" s="232"/>
      <c r="S35" s="165"/>
      <c r="T35" s="165"/>
      <c r="U35" s="165"/>
      <c r="V35" s="169"/>
      <c r="W35" s="7"/>
      <c r="X35" s="59"/>
      <c r="Y35" s="244" t="s">
        <v>100</v>
      </c>
      <c r="Z35" s="245"/>
      <c r="AA35" s="232"/>
      <c r="AB35" s="169"/>
      <c r="AC35" s="7"/>
      <c r="AD35" s="7"/>
      <c r="AE35" s="7"/>
      <c r="AF35" s="232"/>
      <c r="AG35" s="233"/>
      <c r="AJ35" s="60">
        <f>IFERROR((CONVERT((AV35),"mn","hr")*2.5),0)</f>
        <v>0</v>
      </c>
      <c r="AK35" s="61">
        <f>IF(J35="",0,5)</f>
        <v>0</v>
      </c>
      <c r="AL35" s="237">
        <f>IFERROR((CONVERT((AW35),"mn","hr")*2.5),0)</f>
        <v>0</v>
      </c>
      <c r="AM35" s="237">
        <f>IFERROR((CONVERT((AX35),"mn","hr")*2.5),0)</f>
        <v>0</v>
      </c>
      <c r="AN35" s="239" t="s">
        <v>101</v>
      </c>
      <c r="AO35" s="239"/>
      <c r="AP35" s="236"/>
      <c r="AQ35" s="236"/>
      <c r="AR35" s="236"/>
      <c r="AS35" s="236"/>
      <c r="AU35" s="240"/>
      <c r="AV35" s="62">
        <f>IF(R35="",0,IFERROR((((CONVERT(X35,"hr","mn")/2.5)-(CONVERT(R35,"hr","mn")/2.5))+((CONVERT(((AF35+BA35)),"hr","mn")/2.5)-(CONVERT(AA35,"hr","mn")/2.5))),""))</f>
        <v>0</v>
      </c>
      <c r="AW35" s="228">
        <f>IFERROR((AV35*AK35)+(AV36*AK36),"")</f>
        <v>0</v>
      </c>
      <c r="AX35" s="230">
        <f>IFERROR(AW35*5,"")</f>
        <v>0</v>
      </c>
      <c r="AY35" s="63">
        <f>IF(R35="",0,IFERROR((((CONVERT(X35,"hr","mn")/2.5)-(CONVERT(R35,"hr","mn")/2.5))+((CONVERT(((AF35+AZ35)),"hr","mn")/2.5)-(CONVERT(AA35,"hr","mn")/2.5))),""))</f>
        <v>0</v>
      </c>
      <c r="AZ35" s="64">
        <v>1</v>
      </c>
      <c r="BA35" s="65">
        <f>IF(AY35&lt;20,1,0)</f>
        <v>1</v>
      </c>
    </row>
    <row r="36" spans="1:256" ht="15" customHeight="1" x14ac:dyDescent="0.2">
      <c r="A36" s="7"/>
      <c r="B36" s="28"/>
      <c r="C36" s="1" t="s">
        <v>42</v>
      </c>
      <c r="G36" s="66"/>
      <c r="J36" s="182"/>
      <c r="K36" s="184"/>
      <c r="L36" s="241" t="s">
        <v>102</v>
      </c>
      <c r="M36" s="242"/>
      <c r="N36" s="242"/>
      <c r="O36" s="242"/>
      <c r="P36" s="242"/>
      <c r="Q36" s="243"/>
      <c r="R36" s="232"/>
      <c r="S36" s="165"/>
      <c r="T36" s="165"/>
      <c r="U36" s="165"/>
      <c r="V36" s="169"/>
      <c r="W36" s="7"/>
      <c r="X36" s="59"/>
      <c r="Y36" s="162" t="s">
        <v>100</v>
      </c>
      <c r="Z36" s="163"/>
      <c r="AA36" s="232"/>
      <c r="AB36" s="169"/>
      <c r="AC36" s="7"/>
      <c r="AD36" s="7"/>
      <c r="AE36" s="7"/>
      <c r="AF36" s="232"/>
      <c r="AG36" s="233"/>
      <c r="AI36" s="54"/>
      <c r="AJ36" s="60">
        <f>IFERROR((CONVERT((AV36),"mn","hr")*2.5),0)</f>
        <v>0</v>
      </c>
      <c r="AK36" s="67">
        <f>IF(J36="",0,1)</f>
        <v>0</v>
      </c>
      <c r="AL36" s="238"/>
      <c r="AM36" s="238"/>
      <c r="AN36" s="239"/>
      <c r="AO36" s="239"/>
      <c r="AP36" s="236"/>
      <c r="AQ36" s="236"/>
      <c r="AR36" s="236"/>
      <c r="AS36" s="236"/>
      <c r="AU36" s="218"/>
      <c r="AV36" s="68">
        <f>IF(R36="",0,IFERROR((((CONVERT(X36,"hr","mn")/2.5)-(CONVERT(R36,"hr","mn")/2.5))+((CONVERT((AF36+BA36),"hr","mn")/2.5)-(CONVERT(AA36,"hr","mn")/2.5))),""))</f>
        <v>0</v>
      </c>
      <c r="AW36" s="229"/>
      <c r="AX36" s="231"/>
      <c r="AY36" s="63">
        <f>IF(R36="",0,IFERROR((((CONVERT(X36,"hr","mn")/2.5)-(CONVERT(R36,"hr","mn")/2.5))+((CONVERT(((AF36+AZ36)),"hr","mn")/2.5)-(CONVERT(AA36,"hr","mn")/2.5))),""))</f>
        <v>0</v>
      </c>
      <c r="AZ36" s="64">
        <v>1</v>
      </c>
      <c r="BA36" s="65">
        <f>IF(AY36&lt;20,1,0)</f>
        <v>1</v>
      </c>
    </row>
    <row r="37" spans="1:256" s="7" customFormat="1" x14ac:dyDescent="0.2">
      <c r="B37" s="271" t="s">
        <v>103</v>
      </c>
      <c r="C37" s="271"/>
      <c r="D37" s="271"/>
      <c r="E37" s="271"/>
      <c r="F37" s="271"/>
      <c r="J37" s="164"/>
      <c r="K37" s="169"/>
      <c r="L37" s="166" t="s">
        <v>239</v>
      </c>
      <c r="M37" s="167"/>
      <c r="N37" s="167"/>
      <c r="O37" s="167"/>
      <c r="P37" s="167"/>
      <c r="Q37" s="168"/>
      <c r="R37" s="232"/>
      <c r="S37" s="165"/>
      <c r="T37" s="165"/>
      <c r="U37" s="165"/>
      <c r="V37" s="169"/>
      <c r="X37" s="59"/>
      <c r="Y37" s="162" t="s">
        <v>100</v>
      </c>
      <c r="Z37" s="163"/>
      <c r="AA37" s="232"/>
      <c r="AB37" s="169"/>
      <c r="AF37" s="232"/>
      <c r="AG37" s="233"/>
      <c r="AI37" s="54"/>
      <c r="AJ37" s="60">
        <f>IFERROR((CONVERT((AV37),"mn","hr")*2.5),0)</f>
        <v>0</v>
      </c>
      <c r="AK37" s="67">
        <f>IF(J37="",0,1)</f>
        <v>0</v>
      </c>
      <c r="AL37" s="60">
        <f>IFERROR((CONVERT((AW37),"mn","hr")*2.5),0)</f>
        <v>0</v>
      </c>
      <c r="AM37" s="60">
        <f>IFERROR((CONVERT((AX37),"mn","hr")*2.5),0)</f>
        <v>0</v>
      </c>
      <c r="AN37" s="239"/>
      <c r="AO37" s="239"/>
      <c r="AP37" s="236"/>
      <c r="AQ37" s="236"/>
      <c r="AR37" s="236"/>
      <c r="AS37" s="236"/>
      <c r="AV37" s="68">
        <f>IF(R37="",0,IFERROR((((CONVERT(X37,"hr","mn")/2.5)-(CONVERT(R37,"hr","mn")/2.5))+((CONVERT((AF37+BA37),"hr","mn")/2.5)-(CONVERT(AA37,"hr","mn")/2.5))),""))</f>
        <v>0</v>
      </c>
      <c r="AW37" s="69">
        <f>(((CONVERT(X37,"hr","mn")/2.5)-(CONVERT(R37,"hr","mn")/2.5))+((CONVERT(AF37,"hr","mn")/2.5)-(CONVERT(AA37,"hr","mn")/2.5)))*6</f>
        <v>0</v>
      </c>
      <c r="AX37" s="70">
        <f>AW37*5</f>
        <v>0</v>
      </c>
      <c r="AY37" s="71">
        <f>IF(R37="",0,IFERROR((((CONVERT(X37,"hr","mn")/2.5)-(CONVERT(R37,"hr","mn")/2.5))+((CONVERT(((AF37+AZ37)),"hr","mn")/2.5)-(CONVERT(AA37,"hr","mn")/2.5))),""))</f>
        <v>0</v>
      </c>
      <c r="AZ37" s="64">
        <v>1</v>
      </c>
      <c r="BA37" s="65">
        <f>IF(AY37&lt;20,1,0)</f>
        <v>1</v>
      </c>
    </row>
    <row r="38" spans="1:256" ht="3.75" customHeight="1" x14ac:dyDescent="0.2">
      <c r="A38" s="41"/>
      <c r="B38" s="271"/>
      <c r="C38" s="271"/>
      <c r="D38" s="271"/>
      <c r="E38" s="271"/>
      <c r="F38" s="271"/>
      <c r="G38" s="7"/>
      <c r="H38" s="7"/>
      <c r="I38" s="7"/>
      <c r="J38" s="7"/>
      <c r="K38" s="7"/>
      <c r="L38" s="7"/>
      <c r="M38" s="7"/>
      <c r="N38" s="7"/>
      <c r="O38" s="7"/>
      <c r="P38" s="7"/>
      <c r="Q38" s="7"/>
      <c r="R38" s="7"/>
      <c r="S38" s="7"/>
      <c r="T38" s="7"/>
      <c r="U38" s="7"/>
      <c r="V38" s="7"/>
      <c r="W38" s="7"/>
      <c r="X38" s="354" t="str">
        <f>IF(AJ35&lt;=6,"Conceder intervalo de 15minutos","")</f>
        <v>Conceder intervalo de 15minutos</v>
      </c>
      <c r="Y38" s="354"/>
      <c r="Z38" s="354"/>
      <c r="AA38" s="354"/>
      <c r="AB38" s="354"/>
      <c r="AC38" s="147"/>
      <c r="AD38" s="7"/>
      <c r="AE38" s="2"/>
      <c r="AF38" s="2"/>
      <c r="AG38" s="7"/>
      <c r="AH38" s="7"/>
      <c r="AI38" s="7"/>
      <c r="AJ38" s="7"/>
      <c r="AK38" s="7"/>
      <c r="AL38" s="7"/>
      <c r="AM38" s="7"/>
      <c r="AN38" s="239"/>
      <c r="AO38" s="239"/>
      <c r="AP38" s="72"/>
      <c r="AQ38" s="72"/>
      <c r="AR38" s="72"/>
      <c r="AS38" s="72"/>
      <c r="BA38" s="73"/>
    </row>
    <row r="39" spans="1:256" ht="15" customHeight="1" x14ac:dyDescent="0.15">
      <c r="A39" s="7"/>
      <c r="B39" s="66"/>
      <c r="C39" s="1" t="s">
        <v>41</v>
      </c>
      <c r="F39" s="66"/>
      <c r="G39" s="25" t="s">
        <v>104</v>
      </c>
      <c r="H39" s="66"/>
      <c r="I39" s="25" t="s">
        <v>105</v>
      </c>
      <c r="J39" s="250" t="s">
        <v>106</v>
      </c>
      <c r="K39" s="251"/>
      <c r="L39" s="251"/>
      <c r="M39" s="191"/>
      <c r="N39" s="192"/>
      <c r="O39" s="192"/>
      <c r="P39" s="192"/>
      <c r="Q39" s="192"/>
      <c r="R39" s="192"/>
      <c r="S39" s="192"/>
      <c r="T39" s="192"/>
      <c r="U39" s="193"/>
      <c r="V39" s="2"/>
      <c r="X39" s="355"/>
      <c r="Y39" s="355"/>
      <c r="Z39" s="355"/>
      <c r="AA39" s="356"/>
      <c r="AB39" s="356"/>
      <c r="AC39" s="147"/>
      <c r="AG39" s="342" t="s">
        <v>107</v>
      </c>
      <c r="AH39" s="343"/>
      <c r="AI39" s="344"/>
      <c r="AJ39" s="74" t="s">
        <v>108</v>
      </c>
      <c r="AP39" s="288" t="s">
        <v>273</v>
      </c>
      <c r="AQ39" s="289"/>
      <c r="AR39" s="289"/>
      <c r="AS39" s="75"/>
      <c r="BA39" s="73"/>
    </row>
    <row r="40" spans="1:256" ht="15" customHeight="1" x14ac:dyDescent="0.25">
      <c r="A40" s="7"/>
      <c r="B40" s="66"/>
      <c r="C40" s="1" t="s">
        <v>42</v>
      </c>
      <c r="D40" s="7"/>
      <c r="E40" s="7"/>
      <c r="F40" s="66"/>
      <c r="G40" s="25" t="s">
        <v>109</v>
      </c>
      <c r="H40" s="66"/>
      <c r="I40" s="25" t="s">
        <v>110</v>
      </c>
      <c r="J40" s="252"/>
      <c r="K40" s="253"/>
      <c r="L40" s="253"/>
      <c r="M40" s="338"/>
      <c r="N40" s="339"/>
      <c r="O40" s="339"/>
      <c r="P40" s="339"/>
      <c r="Q40" s="339"/>
      <c r="R40" s="339"/>
      <c r="S40" s="339"/>
      <c r="T40" s="339"/>
      <c r="U40" s="340"/>
      <c r="V40" s="2"/>
      <c r="W40" s="348" t="s">
        <v>111</v>
      </c>
      <c r="X40" s="349"/>
      <c r="Y40" s="66"/>
      <c r="Z40" s="76" t="s">
        <v>42</v>
      </c>
      <c r="AA40" s="352" t="s">
        <v>112</v>
      </c>
      <c r="AB40" s="353"/>
      <c r="AC40" s="353"/>
      <c r="AD40" s="353"/>
      <c r="AE40" s="353"/>
      <c r="AF40" s="353"/>
      <c r="AG40" s="345"/>
      <c r="AH40" s="346"/>
      <c r="AI40" s="347"/>
      <c r="AJ40" s="325" t="s">
        <v>113</v>
      </c>
      <c r="AK40" s="325"/>
      <c r="AL40" s="326"/>
      <c r="AM40" s="314">
        <f>AA41*(AK35+AK36+AK37)</f>
        <v>0</v>
      </c>
      <c r="AN40" s="315"/>
      <c r="AO40" s="19"/>
      <c r="AP40" s="289"/>
      <c r="AQ40" s="289"/>
      <c r="AR40" s="289"/>
      <c r="AS40" s="75"/>
    </row>
    <row r="41" spans="1:256" ht="15" customHeight="1" x14ac:dyDescent="0.25">
      <c r="A41" s="7"/>
      <c r="D41" s="7"/>
      <c r="E41" s="7"/>
      <c r="F41" s="66"/>
      <c r="G41" s="25" t="s">
        <v>104</v>
      </c>
      <c r="H41" s="66"/>
      <c r="I41" s="25" t="s">
        <v>272</v>
      </c>
      <c r="J41" s="254"/>
      <c r="K41" s="218"/>
      <c r="L41" s="218"/>
      <c r="M41" s="338"/>
      <c r="N41" s="339"/>
      <c r="O41" s="339"/>
      <c r="P41" s="339"/>
      <c r="Q41" s="339"/>
      <c r="R41" s="339"/>
      <c r="S41" s="339"/>
      <c r="T41" s="339"/>
      <c r="U41" s="340"/>
      <c r="W41" s="350"/>
      <c r="X41" s="351"/>
      <c r="Y41" s="66"/>
      <c r="Z41" s="27" t="s">
        <v>41</v>
      </c>
      <c r="AA41" s="257"/>
      <c r="AB41" s="258"/>
      <c r="AC41" s="258"/>
      <c r="AD41" s="258"/>
      <c r="AE41" s="258"/>
      <c r="AF41" s="259"/>
      <c r="AG41" s="257"/>
      <c r="AH41" s="258"/>
      <c r="AI41" s="259"/>
      <c r="AJ41" s="324" t="s">
        <v>115</v>
      </c>
      <c r="AK41" s="325"/>
      <c r="AL41" s="326"/>
      <c r="AM41" s="314">
        <f>AM40*5</f>
        <v>0</v>
      </c>
      <c r="AN41" s="315"/>
      <c r="AP41" s="289"/>
      <c r="AQ41" s="289"/>
      <c r="AR41" s="289"/>
      <c r="AS41" s="75"/>
      <c r="AV41" s="77" t="s">
        <v>116</v>
      </c>
      <c r="AW41" s="77"/>
      <c r="AX41" s="77"/>
      <c r="AY41" s="77"/>
      <c r="AZ41" s="77"/>
      <c r="BA41" s="77"/>
      <c r="BB41" s="77"/>
      <c r="BC41" s="77"/>
      <c r="BD41" s="77"/>
    </row>
    <row r="42" spans="1:256" ht="20.25" customHeight="1" x14ac:dyDescent="0.25">
      <c r="A42" s="7"/>
      <c r="B42" s="1" t="s">
        <v>260</v>
      </c>
      <c r="D42" s="7"/>
      <c r="E42" s="7"/>
      <c r="F42" s="66"/>
      <c r="G42" s="66"/>
      <c r="H42" s="66"/>
      <c r="I42" s="66"/>
      <c r="J42" s="255"/>
      <c r="K42" s="256"/>
      <c r="L42" s="256"/>
      <c r="M42" s="175"/>
      <c r="N42" s="176"/>
      <c r="O42" s="176"/>
      <c r="P42" s="176"/>
      <c r="Q42" s="176"/>
      <c r="R42" s="176"/>
      <c r="S42" s="176"/>
      <c r="T42" s="176"/>
      <c r="U42" s="341"/>
      <c r="W42" s="260" t="s">
        <v>117</v>
      </c>
      <c r="X42" s="261"/>
      <c r="Y42" s="66"/>
      <c r="Z42" s="78" t="s">
        <v>42</v>
      </c>
      <c r="AA42" s="66"/>
      <c r="AB42" s="78" t="s">
        <v>41</v>
      </c>
      <c r="AC42" s="78"/>
      <c r="AD42" s="262" t="s">
        <v>118</v>
      </c>
      <c r="AE42" s="263"/>
      <c r="AF42" s="263"/>
      <c r="AG42" s="264"/>
      <c r="AH42" s="332"/>
      <c r="AI42" s="333"/>
      <c r="AJ42" s="336" t="s">
        <v>119</v>
      </c>
      <c r="AK42" s="337"/>
      <c r="AL42" s="337"/>
      <c r="AM42" s="328">
        <f>Z55</f>
        <v>0</v>
      </c>
      <c r="AN42" s="329"/>
      <c r="AP42" s="289"/>
      <c r="AQ42" s="289"/>
      <c r="AR42" s="289"/>
      <c r="AS42" s="75"/>
      <c r="AV42" s="274" t="s">
        <v>120</v>
      </c>
      <c r="AW42" s="275"/>
      <c r="AX42" s="79" t="s">
        <v>121</v>
      </c>
      <c r="AY42" s="77"/>
      <c r="AZ42" s="77"/>
      <c r="BA42" s="77"/>
      <c r="BB42" s="77"/>
      <c r="BC42" s="77"/>
      <c r="BD42" s="77"/>
    </row>
    <row r="43" spans="1:256" ht="6.75" customHeight="1" x14ac:dyDescent="0.25">
      <c r="A43" s="7"/>
      <c r="B43" s="7"/>
      <c r="C43" s="7"/>
      <c r="D43" s="7"/>
      <c r="E43" s="7"/>
      <c r="F43" s="7"/>
      <c r="G43" s="7"/>
      <c r="H43" s="7"/>
      <c r="I43" s="7"/>
      <c r="J43" s="7"/>
      <c r="K43" s="7"/>
      <c r="L43" s="7"/>
      <c r="M43" s="7"/>
      <c r="N43" s="7"/>
      <c r="O43" s="7"/>
      <c r="P43" s="7"/>
      <c r="Q43" s="7"/>
      <c r="R43" s="7"/>
      <c r="S43" s="7"/>
      <c r="T43" s="7"/>
      <c r="U43" s="7"/>
      <c r="V43" s="7"/>
      <c r="W43" s="7"/>
      <c r="Y43" s="7"/>
      <c r="Z43" s="7"/>
      <c r="AA43" s="7"/>
      <c r="AB43" s="7"/>
      <c r="AC43" s="7"/>
      <c r="AD43" s="7"/>
      <c r="AE43" s="7"/>
      <c r="AF43" s="7"/>
      <c r="AG43" s="7"/>
      <c r="AH43" s="52"/>
      <c r="AI43" s="7"/>
      <c r="AJ43" s="7"/>
      <c r="AK43" s="7"/>
      <c r="AL43" s="7"/>
      <c r="AM43" s="7"/>
      <c r="AN43" s="7"/>
      <c r="AO43" s="7"/>
      <c r="AP43" s="289"/>
      <c r="AQ43" s="289"/>
      <c r="AR43" s="289"/>
      <c r="AS43" s="53"/>
      <c r="AV43" s="276"/>
      <c r="AW43" s="277"/>
      <c r="AX43" s="80">
        <f>60/52.3</f>
        <v>1.1472275334608031</v>
      </c>
      <c r="AY43" s="77"/>
      <c r="AZ43" s="77"/>
      <c r="BA43" s="77"/>
      <c r="BB43" s="77"/>
      <c r="BC43" s="77"/>
      <c r="BD43" s="7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x14ac:dyDescent="0.25">
      <c r="A44" s="7"/>
      <c r="G44" s="81" t="s">
        <v>122</v>
      </c>
      <c r="H44" s="28"/>
      <c r="I44" s="1" t="s">
        <v>42</v>
      </c>
      <c r="K44" s="28"/>
      <c r="L44" s="1" t="s">
        <v>41</v>
      </c>
      <c r="V44" s="82" t="s">
        <v>123</v>
      </c>
      <c r="W44" s="66"/>
      <c r="X44" s="12" t="s">
        <v>124</v>
      </c>
      <c r="Y44" s="7"/>
      <c r="Z44" s="7"/>
      <c r="AA44" s="66"/>
      <c r="AB44" s="12" t="s">
        <v>276</v>
      </c>
      <c r="AC44" s="7"/>
      <c r="AD44" s="7"/>
      <c r="AE44" s="7"/>
      <c r="AF44" s="305"/>
      <c r="AG44" s="306"/>
      <c r="AI44" s="1" t="s">
        <v>274</v>
      </c>
      <c r="AJ44" s="28"/>
      <c r="AL44" s="1" t="s">
        <v>275</v>
      </c>
      <c r="AM44" s="305"/>
      <c r="AN44" s="306"/>
      <c r="AP44" s="289"/>
      <c r="AQ44" s="289"/>
      <c r="AR44" s="289"/>
      <c r="AS44" s="75"/>
      <c r="AV44" s="278"/>
      <c r="AW44" s="279"/>
      <c r="AX44" s="84"/>
      <c r="AY44" s="77"/>
      <c r="AZ44" s="77"/>
      <c r="BA44" s="77"/>
      <c r="BB44" s="77"/>
      <c r="BC44" s="77"/>
      <c r="BD44" s="77"/>
      <c r="BE44" s="7"/>
      <c r="BF44" s="7"/>
      <c r="BG44" s="7"/>
      <c r="BH44" s="7"/>
      <c r="BI44" s="7"/>
      <c r="BJ44" s="7"/>
    </row>
    <row r="45" spans="1:256" ht="15" customHeight="1" x14ac:dyDescent="0.25">
      <c r="A45" s="10"/>
      <c r="G45" s="81" t="s">
        <v>125</v>
      </c>
      <c r="H45" s="28"/>
      <c r="I45" s="1" t="s">
        <v>42</v>
      </c>
      <c r="K45" s="28"/>
      <c r="L45" s="1" t="s">
        <v>41</v>
      </c>
      <c r="V45" s="82" t="s">
        <v>126</v>
      </c>
      <c r="W45" s="28"/>
      <c r="X45" s="85" t="s">
        <v>42</v>
      </c>
      <c r="Y45" s="28"/>
      <c r="Z45" s="85" t="s">
        <v>127</v>
      </c>
      <c r="AM45" s="83"/>
      <c r="AN45" s="83"/>
      <c r="AP45" s="289"/>
      <c r="AQ45" s="289"/>
      <c r="AR45" s="289"/>
      <c r="AS45" s="86"/>
      <c r="AV45" s="280" t="s">
        <v>128</v>
      </c>
      <c r="AW45" s="281"/>
      <c r="AX45" s="282"/>
      <c r="AY45" s="283"/>
      <c r="AZ45" s="87">
        <f>AA51</f>
        <v>0</v>
      </c>
      <c r="BA45" s="88" t="s">
        <v>129</v>
      </c>
      <c r="BB45" s="78"/>
      <c r="BC45" s="66">
        <f>AA53</f>
        <v>0</v>
      </c>
      <c r="BD45" s="88" t="s">
        <v>130</v>
      </c>
      <c r="BE45" s="89"/>
      <c r="BF45" s="90">
        <f>AA51*(AK35+AK36+AK37)*5</f>
        <v>0</v>
      </c>
    </row>
    <row r="46" spans="1:256" ht="15" customHeight="1" x14ac:dyDescent="0.25">
      <c r="A46" s="7"/>
      <c r="B46" s="18" t="s">
        <v>131</v>
      </c>
      <c r="H46" s="28"/>
      <c r="I46" s="7" t="s">
        <v>132</v>
      </c>
      <c r="K46" s="28"/>
      <c r="L46" s="1" t="s">
        <v>133</v>
      </c>
      <c r="O46" s="33"/>
      <c r="V46" s="82" t="s">
        <v>134</v>
      </c>
      <c r="W46" s="28"/>
      <c r="X46" s="47" t="s">
        <v>135</v>
      </c>
      <c r="AH46" s="158"/>
      <c r="AI46" s="47" t="s">
        <v>136</v>
      </c>
      <c r="AM46" s="83"/>
      <c r="AN46" s="83"/>
      <c r="AP46" s="284" t="s">
        <v>137</v>
      </c>
      <c r="AQ46" s="284"/>
      <c r="AR46" s="284"/>
      <c r="AS46" s="284"/>
      <c r="AV46" s="280" t="s">
        <v>138</v>
      </c>
      <c r="AW46" s="281"/>
      <c r="AX46" s="281"/>
      <c r="AY46" s="283"/>
      <c r="AZ46" s="91">
        <f>X51</f>
        <v>0</v>
      </c>
      <c r="BA46" s="88" t="s">
        <v>139</v>
      </c>
      <c r="BB46" s="89"/>
      <c r="BC46" s="92">
        <f>X51*(AK35+AK36+AK37)*5</f>
        <v>0</v>
      </c>
    </row>
    <row r="47" spans="1:256" x14ac:dyDescent="0.2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93"/>
      <c r="AF47" s="93"/>
      <c r="AG47" s="41"/>
      <c r="AH47" s="41"/>
      <c r="AI47" s="41"/>
      <c r="AJ47" s="41"/>
      <c r="AK47" s="41"/>
      <c r="AL47" s="41"/>
      <c r="AM47" s="41"/>
      <c r="AN47" s="41"/>
      <c r="AO47" s="7"/>
      <c r="AP47" s="284"/>
      <c r="AQ47" s="284"/>
      <c r="AR47" s="284"/>
      <c r="AS47" s="284"/>
      <c r="BI47" s="33" t="s">
        <v>140</v>
      </c>
      <c r="BJ47" s="94" t="s">
        <v>141</v>
      </c>
    </row>
    <row r="48" spans="1:256" ht="18.75" x14ac:dyDescent="0.25">
      <c r="A48" s="95" t="s">
        <v>142</v>
      </c>
      <c r="AG48" s="77"/>
      <c r="AP48" s="284"/>
      <c r="AQ48" s="284"/>
      <c r="AR48" s="284"/>
      <c r="AS48" s="284"/>
      <c r="AV48" s="285" t="s">
        <v>143</v>
      </c>
      <c r="AW48" s="286"/>
      <c r="AX48" s="286"/>
      <c r="AY48" s="286"/>
      <c r="AZ48" s="286"/>
      <c r="BA48" s="87">
        <f>(((AZ46*60)*AX43)/60)</f>
        <v>0</v>
      </c>
      <c r="BB48" s="96" t="s">
        <v>95</v>
      </c>
      <c r="BC48" s="97">
        <f>BA48*(AK35+AK36+AK37)</f>
        <v>0</v>
      </c>
      <c r="BD48" s="88" t="s">
        <v>130</v>
      </c>
      <c r="BE48" s="78"/>
      <c r="BF48" s="76">
        <f>BC48*5</f>
        <v>0</v>
      </c>
      <c r="BG48" s="98">
        <f>IFERROR((CONVERT((BF48),"mn","hr")*2.5),0)</f>
        <v>0</v>
      </c>
      <c r="BH48" s="1" t="s">
        <v>144</v>
      </c>
      <c r="BI48" s="99">
        <f>BF48*($AD$30/220)</f>
        <v>0</v>
      </c>
      <c r="BJ48" s="99">
        <f>BI48*20%</f>
        <v>0</v>
      </c>
    </row>
    <row r="49" spans="1:66" ht="15" customHeight="1" x14ac:dyDescent="0.25">
      <c r="A49" s="100" t="s">
        <v>145</v>
      </c>
      <c r="H49" s="41"/>
      <c r="I49" s="41"/>
      <c r="J49" s="41"/>
      <c r="K49" s="41"/>
      <c r="L49" s="41"/>
      <c r="M49" s="41"/>
      <c r="N49" s="41"/>
      <c r="O49" s="41"/>
      <c r="P49" s="41"/>
      <c r="Q49" s="41"/>
      <c r="R49" s="41"/>
      <c r="S49" s="41"/>
      <c r="T49" s="41"/>
      <c r="U49" s="41"/>
      <c r="V49" s="41"/>
      <c r="W49" s="41"/>
      <c r="X49" s="41"/>
      <c r="Y49" s="100" t="s">
        <v>146</v>
      </c>
      <c r="Z49" s="100"/>
      <c r="AA49" s="100"/>
      <c r="AB49" s="41"/>
      <c r="AC49" s="41"/>
      <c r="AD49" s="41"/>
      <c r="AE49" s="41"/>
      <c r="AF49" s="41"/>
      <c r="AG49" s="41"/>
      <c r="AH49" s="41"/>
      <c r="AI49" s="41"/>
      <c r="AJ49" s="41"/>
      <c r="AK49" s="41"/>
      <c r="AL49" s="100" t="s">
        <v>147</v>
      </c>
      <c r="AM49" s="287"/>
      <c r="AN49" s="287"/>
      <c r="AP49" s="284"/>
      <c r="AQ49" s="284"/>
      <c r="AR49" s="284"/>
      <c r="AS49" s="284"/>
      <c r="AV49" s="285" t="s">
        <v>148</v>
      </c>
      <c r="AW49" s="286"/>
      <c r="AX49" s="286"/>
      <c r="AY49" s="286"/>
      <c r="AZ49" s="286"/>
      <c r="BA49" s="87">
        <f>((AZ45*60)-(BA48*60))/60</f>
        <v>0</v>
      </c>
      <c r="BB49" s="96" t="s">
        <v>95</v>
      </c>
      <c r="BC49" s="97">
        <f>BA49*(AK35+AK36+AK37)</f>
        <v>0</v>
      </c>
      <c r="BD49" s="88" t="s">
        <v>130</v>
      </c>
      <c r="BE49" s="78"/>
      <c r="BF49" s="76">
        <f>BC49*5</f>
        <v>0</v>
      </c>
      <c r="BG49" s="98">
        <f>IFERROR((CONVERT((BF49),"mn","hr")*2.5),0)</f>
        <v>0</v>
      </c>
      <c r="BH49" s="1" t="s">
        <v>144</v>
      </c>
      <c r="BI49" s="99">
        <f>BF49*($AD$30/220)</f>
        <v>0</v>
      </c>
      <c r="BJ49" s="99" t="s">
        <v>149</v>
      </c>
    </row>
    <row r="50" spans="1:66" s="50" customFormat="1" x14ac:dyDescent="0.15">
      <c r="A50" s="101" t="s">
        <v>150</v>
      </c>
      <c r="AR50" s="102" t="s">
        <v>277</v>
      </c>
      <c r="BK50" s="1"/>
    </row>
    <row r="51" spans="1:66" ht="15" hidden="1" customHeight="1" x14ac:dyDescent="0.25">
      <c r="V51" s="103" t="s">
        <v>151</v>
      </c>
      <c r="X51" s="85"/>
      <c r="Y51" s="85"/>
      <c r="Z51" s="104">
        <f>CONVERT(AG41,"hr","mn")/2.5</f>
        <v>0</v>
      </c>
      <c r="AA51" s="330">
        <f>CONVERT(AA41,"hr","mn")/2.5</f>
        <v>0</v>
      </c>
      <c r="AB51" s="331"/>
      <c r="AC51" s="145"/>
      <c r="AD51" s="105" t="s">
        <v>152</v>
      </c>
      <c r="AE51" s="106"/>
      <c r="AF51" s="78"/>
      <c r="AG51" s="78"/>
      <c r="AH51" s="107"/>
      <c r="AV51" s="285" t="s">
        <v>153</v>
      </c>
      <c r="AW51" s="286"/>
      <c r="AX51" s="286"/>
      <c r="AY51" s="290"/>
      <c r="AZ51" s="87">
        <f>BA48-AZ46</f>
        <v>0</v>
      </c>
      <c r="BA51" s="108" t="str">
        <f>SUBSTITUTE((LEFT(AZ51,4)),",",":")</f>
        <v>0</v>
      </c>
      <c r="BK51" s="7"/>
    </row>
    <row r="52" spans="1:66" s="85" customFormat="1" hidden="1" x14ac:dyDescent="0.25">
      <c r="M52" s="1"/>
      <c r="N52" s="1"/>
      <c r="O52" s="1"/>
      <c r="P52" s="1"/>
      <c r="V52" s="103" t="s">
        <v>154</v>
      </c>
      <c r="X52" s="109">
        <f>(Z51*60)/52.5</f>
        <v>0</v>
      </c>
      <c r="Z52" s="60">
        <f>IFERROR((CONVERT((X52),"mn","hr")*2.5),0)</f>
        <v>0</v>
      </c>
      <c r="AA52" s="272">
        <f>CONVERT(AM41,"hr","mn")/2.5</f>
        <v>0</v>
      </c>
      <c r="AB52" s="273"/>
      <c r="AC52" s="144"/>
      <c r="AD52" s="105" t="s">
        <v>155</v>
      </c>
      <c r="AE52" s="106"/>
      <c r="AF52" s="110"/>
      <c r="AG52" s="111"/>
      <c r="AV52" s="311" t="s">
        <v>156</v>
      </c>
      <c r="AW52" s="312"/>
      <c r="AX52" s="312"/>
      <c r="AY52" s="313"/>
      <c r="AZ52" s="112">
        <f>IF(Y40&lt;&gt;"",0,IFERROR((CONVERT((AZ45),"mn","hr")*2.5),0)-BA51)</f>
        <v>0</v>
      </c>
      <c r="BA52" s="113"/>
      <c r="BK52" s="1"/>
    </row>
    <row r="53" spans="1:66" s="85" customFormat="1" hidden="1" x14ac:dyDescent="0.25">
      <c r="M53" s="1"/>
      <c r="N53" s="1"/>
      <c r="O53" s="1"/>
      <c r="P53" s="1"/>
      <c r="V53" s="103" t="s">
        <v>157</v>
      </c>
      <c r="X53" s="109">
        <f>AA51-X52</f>
        <v>0</v>
      </c>
      <c r="Z53" s="60">
        <f>IFERROR((CONVERT((X53),"mn","hr")*2.5),0)</f>
        <v>0</v>
      </c>
      <c r="AA53" s="272">
        <f>CONVERT(AM40,"hr","mn")/2.5</f>
        <v>0</v>
      </c>
      <c r="AB53" s="273"/>
      <c r="AC53" s="144"/>
      <c r="AD53" s="105" t="s">
        <v>158</v>
      </c>
      <c r="AE53" s="106"/>
      <c r="AF53" s="110"/>
      <c r="AG53" s="111"/>
      <c r="BK53" s="1"/>
    </row>
    <row r="54" spans="1:66" s="85" customFormat="1" hidden="1" x14ac:dyDescent="0.25">
      <c r="L54" s="1"/>
      <c r="M54" s="1"/>
      <c r="N54" s="1"/>
      <c r="O54" s="1"/>
      <c r="P54" s="1"/>
      <c r="Q54" s="1"/>
      <c r="X54" s="114"/>
      <c r="Z54" s="60">
        <f>IFERROR((CONVERT((Z51),"mn","hr")*2.5),0)</f>
        <v>0</v>
      </c>
      <c r="AA54" s="1"/>
      <c r="AB54" s="1"/>
      <c r="AC54" s="1"/>
      <c r="AD54" s="1"/>
      <c r="AE54" s="1"/>
      <c r="AK54" s="103"/>
      <c r="BK54" s="1"/>
    </row>
    <row r="55" spans="1:66" s="85" customFormat="1" hidden="1" x14ac:dyDescent="0.25">
      <c r="L55" s="1"/>
      <c r="M55" s="1"/>
      <c r="N55" s="1"/>
      <c r="O55" s="1"/>
      <c r="P55" s="1"/>
      <c r="Q55" s="1"/>
      <c r="Z55" s="115">
        <f>Z54+Z53</f>
        <v>0</v>
      </c>
      <c r="AA55" s="1"/>
      <c r="AB55" s="1"/>
      <c r="AC55" s="1"/>
      <c r="AD55" s="1"/>
      <c r="AE55" s="1"/>
      <c r="BK55" s="1"/>
    </row>
    <row r="56" spans="1:66" ht="15" hidden="1" customHeight="1" x14ac:dyDescent="0.25">
      <c r="AM56" s="116"/>
    </row>
    <row r="57" spans="1:66" ht="15" customHeight="1" x14ac:dyDescent="0.25">
      <c r="T57" s="7"/>
      <c r="U57" s="7"/>
      <c r="V57" s="7"/>
      <c r="W57" s="7"/>
      <c r="AH57" s="117"/>
      <c r="AI57" s="117"/>
      <c r="AJ57" s="117"/>
      <c r="AK57" s="117"/>
      <c r="AL57" s="116"/>
      <c r="AM57" s="116"/>
      <c r="BK57" s="50"/>
    </row>
    <row r="58" spans="1:66" x14ac:dyDescent="0.25">
      <c r="T58" s="7"/>
      <c r="U58" s="7"/>
      <c r="V58" s="7"/>
      <c r="W58" s="7"/>
      <c r="AF58" s="7"/>
      <c r="AG58" s="7"/>
      <c r="AH58" s="7"/>
      <c r="AI58" s="7"/>
      <c r="AJ58" s="7"/>
      <c r="AK58" s="7"/>
      <c r="AL58" s="7"/>
      <c r="AM58" s="7"/>
    </row>
    <row r="59" spans="1:66" x14ac:dyDescent="0.25">
      <c r="BK59" s="85"/>
    </row>
    <row r="61" spans="1:66" x14ac:dyDescent="0.25">
      <c r="BL61" s="7"/>
      <c r="BM61" s="7"/>
      <c r="BN61" s="7"/>
    </row>
    <row r="68" spans="64:66" x14ac:dyDescent="0.25">
      <c r="BL68" s="50"/>
      <c r="BM68" s="50"/>
      <c r="BN68" s="50"/>
    </row>
    <row r="70" spans="64:66" x14ac:dyDescent="0.25">
      <c r="BL70" s="85"/>
      <c r="BM70" s="85"/>
      <c r="BN70" s="85"/>
    </row>
  </sheetData>
  <sheetProtection password="B138" sheet="1" selectLockedCells="1"/>
  <mergeCells count="154">
    <mergeCell ref="R18:S18"/>
    <mergeCell ref="R33:V34"/>
    <mergeCell ref="AF33:AG34"/>
    <mergeCell ref="AJ42:AL42"/>
    <mergeCell ref="M39:U42"/>
    <mergeCell ref="AG39:AI40"/>
    <mergeCell ref="W40:X41"/>
    <mergeCell ref="AA40:AF40"/>
    <mergeCell ref="X38:AB39"/>
    <mergeCell ref="AG41:AI41"/>
    <mergeCell ref="AG14:AI14"/>
    <mergeCell ref="AG15:AI15"/>
    <mergeCell ref="AM42:AN42"/>
    <mergeCell ref="AA51:AB51"/>
    <mergeCell ref="W15:X15"/>
    <mergeCell ref="Y22:AA22"/>
    <mergeCell ref="AF37:AG37"/>
    <mergeCell ref="AM40:AN40"/>
    <mergeCell ref="AA37:AB37"/>
    <mergeCell ref="AH42:AI42"/>
    <mergeCell ref="AA52:AB52"/>
    <mergeCell ref="AV52:AY52"/>
    <mergeCell ref="AM41:AN41"/>
    <mergeCell ref="AL30:AM30"/>
    <mergeCell ref="AV30:AX32"/>
    <mergeCell ref="AJ41:AL41"/>
    <mergeCell ref="AJ40:AL40"/>
    <mergeCell ref="AF44:AG44"/>
    <mergeCell ref="AM44:AN44"/>
    <mergeCell ref="AA30:AC30"/>
    <mergeCell ref="AY30:BA34"/>
    <mergeCell ref="AQ19:AR20"/>
    <mergeCell ref="H20:O20"/>
    <mergeCell ref="W20:Z20"/>
    <mergeCell ref="J15:V15"/>
    <mergeCell ref="Y21:Z21"/>
    <mergeCell ref="AQ16:AS17"/>
    <mergeCell ref="H17:U17"/>
    <mergeCell ref="AQ21:AR22"/>
    <mergeCell ref="S22:X22"/>
    <mergeCell ref="AA53:AB53"/>
    <mergeCell ref="AV42:AW44"/>
    <mergeCell ref="AV45:AY45"/>
    <mergeCell ref="AP46:AS49"/>
    <mergeCell ref="AV46:AY46"/>
    <mergeCell ref="AV48:AZ48"/>
    <mergeCell ref="AM49:AN49"/>
    <mergeCell ref="AV49:AZ49"/>
    <mergeCell ref="AP39:AR45"/>
    <mergeCell ref="AV51:AY51"/>
    <mergeCell ref="L36:Q36"/>
    <mergeCell ref="R36:V36"/>
    <mergeCell ref="Y36:Z36"/>
    <mergeCell ref="AA36:AB36"/>
    <mergeCell ref="X34:AB34"/>
    <mergeCell ref="B37:F38"/>
    <mergeCell ref="J37:K37"/>
    <mergeCell ref="L37:Q37"/>
    <mergeCell ref="R37:V37"/>
    <mergeCell ref="Y37:Z37"/>
    <mergeCell ref="H22:K22"/>
    <mergeCell ref="M22:O22"/>
    <mergeCell ref="P22:Q22"/>
    <mergeCell ref="J39:L40"/>
    <mergeCell ref="J41:L42"/>
    <mergeCell ref="AA41:AF41"/>
    <mergeCell ref="W42:X42"/>
    <mergeCell ref="AD42:AG42"/>
    <mergeCell ref="AD30:AH30"/>
    <mergeCell ref="T23:W23"/>
    <mergeCell ref="AL35:AL36"/>
    <mergeCell ref="AM35:AM36"/>
    <mergeCell ref="AN35:AO38"/>
    <mergeCell ref="AU35:AU36"/>
    <mergeCell ref="J35:K35"/>
    <mergeCell ref="L35:Q35"/>
    <mergeCell ref="R35:V35"/>
    <mergeCell ref="Y35:Z35"/>
    <mergeCell ref="AA35:AB35"/>
    <mergeCell ref="J36:K36"/>
    <mergeCell ref="AW35:AW36"/>
    <mergeCell ref="AX35:AX36"/>
    <mergeCell ref="AF35:AG35"/>
    <mergeCell ref="AF36:AG36"/>
    <mergeCell ref="AI23:AJ23"/>
    <mergeCell ref="AQ23:AS25"/>
    <mergeCell ref="AQ26:AS30"/>
    <mergeCell ref="AG25:AJ26"/>
    <mergeCell ref="AK34:AL34"/>
    <mergeCell ref="AP34:AS37"/>
    <mergeCell ref="Z23:AE23"/>
    <mergeCell ref="AG23:AH23"/>
    <mergeCell ref="R21:T21"/>
    <mergeCell ref="U21:X21"/>
    <mergeCell ref="R25:V26"/>
    <mergeCell ref="Y25:Z26"/>
    <mergeCell ref="P23:S23"/>
    <mergeCell ref="N21:Q21"/>
    <mergeCell ref="H19:U19"/>
    <mergeCell ref="C13:G14"/>
    <mergeCell ref="J13:V13"/>
    <mergeCell ref="W13:X13"/>
    <mergeCell ref="H30:Q30"/>
    <mergeCell ref="W30:Z30"/>
    <mergeCell ref="F25:G26"/>
    <mergeCell ref="K25:N26"/>
    <mergeCell ref="H23:O23"/>
    <mergeCell ref="H21:M21"/>
    <mergeCell ref="C10:G10"/>
    <mergeCell ref="H10:K10"/>
    <mergeCell ref="H18:L18"/>
    <mergeCell ref="AA18:AD18"/>
    <mergeCell ref="C9:G9"/>
    <mergeCell ref="Y13:Z13"/>
    <mergeCell ref="AA13:AB13"/>
    <mergeCell ref="C11:G11"/>
    <mergeCell ref="J14:V14"/>
    <mergeCell ref="W14:X14"/>
    <mergeCell ref="AJ13:AK13"/>
    <mergeCell ref="H9:K9"/>
    <mergeCell ref="O9:T9"/>
    <mergeCell ref="Y9:AI9"/>
    <mergeCell ref="Y11:AE11"/>
    <mergeCell ref="AF11:AN11"/>
    <mergeCell ref="AL9:AN9"/>
    <mergeCell ref="AD13:AF13"/>
    <mergeCell ref="AG13:AI13"/>
    <mergeCell ref="H1:Y1"/>
    <mergeCell ref="Z1:AN2"/>
    <mergeCell ref="AQ1:AR2"/>
    <mergeCell ref="AQ3:AS4"/>
    <mergeCell ref="H4:Y4"/>
    <mergeCell ref="AA4:AE4"/>
    <mergeCell ref="AI4:AN4"/>
    <mergeCell ref="H6:I6"/>
    <mergeCell ref="J6:U6"/>
    <mergeCell ref="V6:X6"/>
    <mergeCell ref="Y6:Z6"/>
    <mergeCell ref="AJ6:AN6"/>
    <mergeCell ref="Y14:Z14"/>
    <mergeCell ref="AA14:AB14"/>
    <mergeCell ref="AD14:AF14"/>
    <mergeCell ref="AJ14:AK14"/>
    <mergeCell ref="R10:X10"/>
    <mergeCell ref="AQ14:AS15"/>
    <mergeCell ref="Y15:Z15"/>
    <mergeCell ref="AA15:AB15"/>
    <mergeCell ref="AD15:AF15"/>
    <mergeCell ref="H7:U7"/>
    <mergeCell ref="X7:Z7"/>
    <mergeCell ref="AD7:AJ7"/>
    <mergeCell ref="AJ15:AK15"/>
    <mergeCell ref="AJ10:AN10"/>
    <mergeCell ref="H11:X11"/>
  </mergeCells>
  <conditionalFormatting sqref="H1 H30 H17:U17 H6:Z6 H11:AN11 H4:AE4 AL7:AM7 AI4:AN4 AJ6:AN6 H9:K10 R10:X10 O9:T9 AA10:AB10 AL9:AN9 AJ10:AN10 H19:U19 H18:L18 Q18:R18 H21:Z21 H22:AA22 H25:I26 AG23:AJ23 Y23:AE23 X18 Z18:AD18 AK18:AL21 AF19:AG20 H20:O20 W20:Z20 AD30 AJ30 G44 W30 X34:AB35 B35:C36 B39:C40 Y37:Z37 H7:U7 W7:X7 J35 J37 L35 F39:H41 H44:I46 L44 W44:X45 L46 K44:K46 Y45:Z45 I54:K54 B61:AN65536 AN56:AN57 Y40:Y41 Y9 BB34:IV36 BB30:IV31 AX42 BE48:BF48 BA39:IV39 AY30:AY31 AV17:IV26 AV1:IV1 AV3:IV4 AV6:IV7 X36:X37 AZ46 AY42:BD44 AV41:BD41 BC48:BC49 B54 B55:K56 BO58:IV70 BO40:IV42 BO51:IV52 BO44:IV46 X54:Y55 AV133:IV65536 BL102:IV132 AV89:IV101 BL71:IV88 AV60:BK60 BL58:BN60 BL69:BN70 BL62:BN64 AM51:AN54 AR52:AR55 AK55:AN55 BL53:IV57 B57:W60 AF58:AN60 AV73:BK77 BK61:BK72 BK48:BK50 BE41:BJ43 BK58:BK59 BE51:BJ52 BG45:BJ46 BK52:BK54 BH47:BJ47 AV9:IV12 AU13:IV15 AB7:AC7 AA44:AB44 O25:P26 R25:AB26 AG25:AK26 H23:W23">
    <cfRule type="containsBlanks" dxfId="270" priority="304">
      <formula>LEN(TRIM(B1))=0</formula>
    </cfRule>
  </conditionalFormatting>
  <conditionalFormatting sqref="H26">
    <cfRule type="expression" dxfId="269" priority="263">
      <formula>H25&lt;&gt;""</formula>
    </cfRule>
  </conditionalFormatting>
  <conditionalFormatting sqref="H25">
    <cfRule type="expression" dxfId="268" priority="262">
      <formula>H26&lt;&gt;""</formula>
    </cfRule>
  </conditionalFormatting>
  <conditionalFormatting sqref="O26">
    <cfRule type="expression" dxfId="267" priority="261">
      <formula>O25&lt;&gt;""</formula>
    </cfRule>
  </conditionalFormatting>
  <conditionalFormatting sqref="O25">
    <cfRule type="expression" dxfId="266" priority="260">
      <formula>O26&lt;&gt;""</formula>
    </cfRule>
  </conditionalFormatting>
  <conditionalFormatting sqref="W26">
    <cfRule type="expression" dxfId="265" priority="259">
      <formula>W25&lt;&gt;""</formula>
    </cfRule>
  </conditionalFormatting>
  <conditionalFormatting sqref="W25">
    <cfRule type="expression" dxfId="264" priority="258">
      <formula>W26&lt;&gt;""</formula>
    </cfRule>
  </conditionalFormatting>
  <conditionalFormatting sqref="AA26">
    <cfRule type="expression" dxfId="263" priority="257">
      <formula>AA25&lt;&gt;""</formula>
    </cfRule>
  </conditionalFormatting>
  <conditionalFormatting sqref="AA25">
    <cfRule type="expression" dxfId="262" priority="256">
      <formula>AA26&lt;&gt;""</formula>
    </cfRule>
  </conditionalFormatting>
  <conditionalFormatting sqref="AK26">
    <cfRule type="expression" dxfId="261" priority="255">
      <formula>AK25&lt;&gt;""</formula>
    </cfRule>
  </conditionalFormatting>
  <conditionalFormatting sqref="AK25">
    <cfRule type="expression" dxfId="260" priority="254">
      <formula>AK26&lt;&gt;""</formula>
    </cfRule>
  </conditionalFormatting>
  <conditionalFormatting sqref="B36">
    <cfRule type="expression" dxfId="259" priority="253">
      <formula>B35&lt;&gt;""</formula>
    </cfRule>
  </conditionalFormatting>
  <conditionalFormatting sqref="B35">
    <cfRule type="expression" dxfId="258" priority="252">
      <formula>B36&lt;&gt;""</formula>
    </cfRule>
  </conditionalFormatting>
  <conditionalFormatting sqref="B40">
    <cfRule type="expression" dxfId="257" priority="251">
      <formula>B39&lt;&gt;""</formula>
    </cfRule>
  </conditionalFormatting>
  <conditionalFormatting sqref="B39">
    <cfRule type="expression" dxfId="256" priority="250">
      <formula>B40&lt;&gt;""</formula>
    </cfRule>
  </conditionalFormatting>
  <conditionalFormatting sqref="W44">
    <cfRule type="expression" dxfId="255" priority="249">
      <formula>#REF!&lt;&gt;""</formula>
    </cfRule>
  </conditionalFormatting>
  <conditionalFormatting sqref="K45">
    <cfRule type="expression" dxfId="254" priority="248">
      <formula>$H$45&lt;&gt;""</formula>
    </cfRule>
  </conditionalFormatting>
  <conditionalFormatting sqref="K44">
    <cfRule type="expression" dxfId="253" priority="247">
      <formula>$H$44&lt;&gt;""</formula>
    </cfRule>
  </conditionalFormatting>
  <conditionalFormatting sqref="F39">
    <cfRule type="expression" dxfId="252" priority="239">
      <formula>$F$41&lt;&gt;""</formula>
    </cfRule>
    <cfRule type="expression" dxfId="251" priority="240">
      <formula>$F$40&lt;&gt;""</formula>
    </cfRule>
    <cfRule type="expression" dxfId="250" priority="246">
      <formula>$B$40&lt;&gt;""</formula>
    </cfRule>
    <cfRule type="expression" dxfId="22" priority="22" stopIfTrue="1">
      <formula>$F$42&lt;&gt;""</formula>
    </cfRule>
  </conditionalFormatting>
  <conditionalFormatting sqref="F40">
    <cfRule type="expression" dxfId="249" priority="238">
      <formula>$F$41&lt;&gt;""</formula>
    </cfRule>
    <cfRule type="expression" dxfId="248" priority="243">
      <formula>$F$39&lt;&gt;""</formula>
    </cfRule>
    <cfRule type="expression" dxfId="247" priority="245">
      <formula>$B$40&lt;&gt;""</formula>
    </cfRule>
    <cfRule type="expression" dxfId="21" priority="23" stopIfTrue="1">
      <formula>$F$42&lt;&gt;""</formula>
    </cfRule>
  </conditionalFormatting>
  <conditionalFormatting sqref="F41">
    <cfRule type="expression" dxfId="246" priority="241">
      <formula>$F$40&lt;&gt;""</formula>
    </cfRule>
    <cfRule type="expression" dxfId="245" priority="242">
      <formula>$F$39&lt;&gt;""</formula>
    </cfRule>
    <cfRule type="expression" dxfId="244" priority="244">
      <formula>$B$40&lt;&gt;""</formula>
    </cfRule>
    <cfRule type="expression" dxfId="20" priority="21" stopIfTrue="1">
      <formula>$F$42&lt;&gt;""</formula>
    </cfRule>
  </conditionalFormatting>
  <conditionalFormatting sqref="J37 BA35:BA37">
    <cfRule type="expression" dxfId="243" priority="237">
      <formula>$J$35&lt;&gt;""</formula>
    </cfRule>
  </conditionalFormatting>
  <conditionalFormatting sqref="AF19">
    <cfRule type="expression" dxfId="242" priority="236">
      <formula>$AF$17&lt;&gt;""</formula>
    </cfRule>
  </conditionalFormatting>
  <conditionalFormatting sqref="AF20">
    <cfRule type="expression" dxfId="241" priority="235">
      <formula>$AF$17&lt;&gt;""</formula>
    </cfRule>
  </conditionalFormatting>
  <conditionalFormatting sqref="AK21">
    <cfRule type="expression" dxfId="240" priority="231">
      <formula>$AF$17&lt;&gt;""</formula>
    </cfRule>
  </conditionalFormatting>
  <conditionalFormatting sqref="AK18">
    <cfRule type="expression" dxfId="239" priority="234">
      <formula>$AF$17&lt;&gt;""</formula>
    </cfRule>
  </conditionalFormatting>
  <conditionalFormatting sqref="AK19">
    <cfRule type="expression" dxfId="238" priority="233">
      <formula>$AF$17&lt;&gt;""</formula>
    </cfRule>
  </conditionalFormatting>
  <conditionalFormatting sqref="AK20">
    <cfRule type="expression" dxfId="237" priority="232">
      <formula>$AF$17&lt;&gt;""</formula>
    </cfRule>
  </conditionalFormatting>
  <conditionalFormatting sqref="AF18">
    <cfRule type="expression" dxfId="236" priority="229">
      <formula>$AF$17&lt;&gt;""</formula>
    </cfRule>
  </conditionalFormatting>
  <conditionalFormatting sqref="AF18:AG18">
    <cfRule type="containsBlanks" dxfId="235" priority="230">
      <formula>LEN(TRIM(AF18))=0</formula>
    </cfRule>
  </conditionalFormatting>
  <conditionalFormatting sqref="AP3">
    <cfRule type="expression" dxfId="234" priority="228">
      <formula>AP3&lt;&gt;""</formula>
    </cfRule>
  </conditionalFormatting>
  <conditionalFormatting sqref="AP5">
    <cfRule type="expression" dxfId="233" priority="227">
      <formula>AP5&lt;&gt;""</formula>
    </cfRule>
  </conditionalFormatting>
  <conditionalFormatting sqref="AP6">
    <cfRule type="expression" dxfId="232" priority="226">
      <formula>AP6&lt;&gt;""</formula>
    </cfRule>
  </conditionalFormatting>
  <conditionalFormatting sqref="AP8">
    <cfRule type="expression" dxfId="231" priority="225">
      <formula>AP8&lt;&gt;""</formula>
    </cfRule>
  </conditionalFormatting>
  <conditionalFormatting sqref="AP9">
    <cfRule type="expression" dxfId="230" priority="224">
      <formula>AP9&lt;&gt;""</formula>
    </cfRule>
  </conditionalFormatting>
  <conditionalFormatting sqref="AP10">
    <cfRule type="expression" dxfId="229" priority="223">
      <formula>AP10&lt;&gt;""</formula>
    </cfRule>
  </conditionalFormatting>
  <conditionalFormatting sqref="AP11">
    <cfRule type="expression" dxfId="228" priority="222">
      <formula>AP11&lt;&gt;""</formula>
    </cfRule>
  </conditionalFormatting>
  <conditionalFormatting sqref="AP16">
    <cfRule type="expression" dxfId="227" priority="219">
      <formula>AP16&lt;&gt;""</formula>
    </cfRule>
  </conditionalFormatting>
  <conditionalFormatting sqref="AP21">
    <cfRule type="expression" dxfId="226" priority="218">
      <formula>AP21&lt;&gt;""</formula>
    </cfRule>
  </conditionalFormatting>
  <conditionalFormatting sqref="AP26">
    <cfRule type="expression" dxfId="225" priority="217">
      <formula>AP26&lt;&gt;""</formula>
    </cfRule>
  </conditionalFormatting>
  <conditionalFormatting sqref="AP23">
    <cfRule type="expression" dxfId="224" priority="216">
      <formula>AP23&lt;&gt;""</formula>
    </cfRule>
  </conditionalFormatting>
  <conditionalFormatting sqref="J35:K35">
    <cfRule type="expression" dxfId="223" priority="144">
      <formula>$J$37&lt;&gt;""</formula>
    </cfRule>
    <cfRule type="expression" dxfId="222" priority="145">
      <formula>$J$36&lt;&gt;""</formula>
    </cfRule>
    <cfRule type="expression" dxfId="221" priority="281">
      <formula>$J$37&lt;&gt;""</formula>
    </cfRule>
  </conditionalFormatting>
  <conditionalFormatting sqref="J36">
    <cfRule type="containsBlanks" dxfId="220" priority="215">
      <formula>LEN(TRIM(J36))=0</formula>
    </cfRule>
  </conditionalFormatting>
  <conditionalFormatting sqref="Y36:Z36">
    <cfRule type="containsBlanks" dxfId="219" priority="213">
      <formula>LEN(TRIM(Y36))=0</formula>
    </cfRule>
  </conditionalFormatting>
  <conditionalFormatting sqref="J36:K36">
    <cfRule type="expression" dxfId="218" priority="142">
      <formula>$J$37&lt;&gt;""</formula>
    </cfRule>
    <cfRule type="expression" dxfId="217" priority="214">
      <formula>$J$35&lt;&gt;""</formula>
    </cfRule>
  </conditionalFormatting>
  <conditionalFormatting sqref="G36">
    <cfRule type="expression" dxfId="216" priority="211">
      <formula>$B$36&lt;&gt;""</formula>
    </cfRule>
    <cfRule type="containsBlanks" dxfId="215" priority="212">
      <formula>LEN(TRIM(G36))=0</formula>
    </cfRule>
  </conditionalFormatting>
  <conditionalFormatting sqref="AK35">
    <cfRule type="expression" dxfId="214" priority="210">
      <formula>$J$37&lt;&gt;""</formula>
    </cfRule>
  </conditionalFormatting>
  <conditionalFormatting sqref="AZ35">
    <cfRule type="containsBlanks" dxfId="213" priority="199">
      <formula>LEN(TRIM(AZ35))=0</formula>
    </cfRule>
  </conditionalFormatting>
  <conditionalFormatting sqref="AZ35">
    <cfRule type="expression" dxfId="212" priority="198">
      <formula>$J$35&lt;&gt;""</formula>
    </cfRule>
  </conditionalFormatting>
  <conditionalFormatting sqref="BA35:BA37">
    <cfRule type="containsBlanks" dxfId="211" priority="197">
      <formula>LEN(TRIM(BA35))=0</formula>
    </cfRule>
  </conditionalFormatting>
  <conditionalFormatting sqref="AZ36">
    <cfRule type="containsBlanks" dxfId="210" priority="196">
      <formula>LEN(TRIM(AZ36))=0</formula>
    </cfRule>
  </conditionalFormatting>
  <conditionalFormatting sqref="AZ36">
    <cfRule type="expression" dxfId="209" priority="195">
      <formula>$J$35&lt;&gt;""</formula>
    </cfRule>
  </conditionalFormatting>
  <conditionalFormatting sqref="AZ37">
    <cfRule type="containsBlanks" dxfId="208" priority="194">
      <formula>LEN(TRIM(AZ37))=0</formula>
    </cfRule>
  </conditionalFormatting>
  <conditionalFormatting sqref="AZ37">
    <cfRule type="expression" dxfId="207" priority="193">
      <formula>$J$35&lt;&gt;""</formula>
    </cfRule>
  </conditionalFormatting>
  <conditionalFormatting sqref="AK36">
    <cfRule type="expression" dxfId="206" priority="192">
      <formula>$J$37&lt;&gt;""</formula>
    </cfRule>
  </conditionalFormatting>
  <conditionalFormatting sqref="R35:V37">
    <cfRule type="containsBlanks" dxfId="205" priority="127">
      <formula>LEN(TRIM(R35))=0</formula>
    </cfRule>
  </conditionalFormatting>
  <conditionalFormatting sqref="AF35">
    <cfRule type="containsBlanks" dxfId="204" priority="191">
      <formula>LEN(TRIM(AF35))=0</formula>
    </cfRule>
  </conditionalFormatting>
  <conditionalFormatting sqref="AF35">
    <cfRule type="expression" dxfId="203" priority="188">
      <formula>AF35&lt;&gt;""</formula>
    </cfRule>
    <cfRule type="expression" dxfId="202" priority="189">
      <formula>J35&lt;&gt;""</formula>
    </cfRule>
    <cfRule type="expression" dxfId="201" priority="190">
      <formula>AF35&lt;&gt;""</formula>
    </cfRule>
  </conditionalFormatting>
  <conditionalFormatting sqref="K46">
    <cfRule type="expression" dxfId="200" priority="163">
      <formula>$H$46&lt;&gt;""</formula>
    </cfRule>
    <cfRule type="expression" dxfId="199" priority="282">
      <formula>$H$46&lt;&gt;""</formula>
    </cfRule>
  </conditionalFormatting>
  <conditionalFormatting sqref="AJ30">
    <cfRule type="expression" dxfId="198" priority="177">
      <formula>$AD$30&lt;&gt;""</formula>
    </cfRule>
    <cfRule type="expression" dxfId="197" priority="283">
      <formula>$AD$30&lt;&gt;""</formula>
    </cfRule>
  </conditionalFormatting>
  <conditionalFormatting sqref="AL30:AM30">
    <cfRule type="containsBlanks" dxfId="196" priority="186">
      <formula>LEN(TRIM(AL30))=0</formula>
    </cfRule>
  </conditionalFormatting>
  <conditionalFormatting sqref="AL30:AM30">
    <cfRule type="expression" dxfId="195" priority="187">
      <formula>$AD$30&lt;&gt;""</formula>
    </cfRule>
  </conditionalFormatting>
  <conditionalFormatting sqref="AF36">
    <cfRule type="containsBlanks" dxfId="194" priority="185">
      <formula>LEN(TRIM(AF36))=0</formula>
    </cfRule>
  </conditionalFormatting>
  <conditionalFormatting sqref="AF36">
    <cfRule type="expression" dxfId="193" priority="182">
      <formula>AF36&lt;&gt;""</formula>
    </cfRule>
    <cfRule type="expression" dxfId="192" priority="183">
      <formula>J36&lt;&gt;""</formula>
    </cfRule>
    <cfRule type="expression" dxfId="191" priority="184">
      <formula>AF36&lt;&gt;""</formula>
    </cfRule>
  </conditionalFormatting>
  <conditionalFormatting sqref="AK37">
    <cfRule type="expression" dxfId="190" priority="181">
      <formula>$J$37&lt;&gt;""</formula>
    </cfRule>
  </conditionalFormatting>
  <conditionalFormatting sqref="AD30">
    <cfRule type="expression" dxfId="189" priority="284">
      <formula>$AJ$30&lt;&gt;""</formula>
    </cfRule>
  </conditionalFormatting>
  <conditionalFormatting sqref="H39">
    <cfRule type="expression" dxfId="188" priority="169">
      <formula>$H$42&lt;&gt;""</formula>
    </cfRule>
    <cfRule type="expression" dxfId="187" priority="173">
      <formula>$H$40&lt;&gt;""</formula>
    </cfRule>
    <cfRule type="expression" dxfId="186" priority="285">
      <formula>$H$41&lt;&gt;""</formula>
    </cfRule>
    <cfRule type="expression" dxfId="19" priority="286">
      <formula>$H$40&lt;&gt;""</formula>
    </cfRule>
    <cfRule type="expression" dxfId="18" priority="287">
      <formula>$H$39&lt;&gt;""</formula>
    </cfRule>
  </conditionalFormatting>
  <conditionalFormatting sqref="H40">
    <cfRule type="expression" dxfId="185" priority="168">
      <formula>$H$42&lt;&gt;""</formula>
    </cfRule>
    <cfRule type="expression" dxfId="184" priority="172">
      <formula>$H$39&lt;&gt;""</formula>
    </cfRule>
    <cfRule type="expression" dxfId="183" priority="288">
      <formula>$H$41&lt;&gt;""</formula>
    </cfRule>
    <cfRule type="expression" priority="289">
      <formula>$H$41&lt;&gt;""</formula>
    </cfRule>
    <cfRule type="expression" dxfId="17" priority="290">
      <formula>$H$39&lt;&gt;""</formula>
    </cfRule>
    <cfRule type="expression" dxfId="16" priority="291">
      <formula>$B$40&lt;&gt;""</formula>
    </cfRule>
  </conditionalFormatting>
  <conditionalFormatting sqref="H41">
    <cfRule type="expression" dxfId="182" priority="170">
      <formula>$H$42&lt;&gt;""</formula>
    </cfRule>
    <cfRule type="expression" dxfId="181" priority="171">
      <formula>$H$39&lt;&gt;""</formula>
    </cfRule>
    <cfRule type="expression" dxfId="180" priority="292">
      <formula>$H$40&lt;&gt;""</formula>
    </cfRule>
    <cfRule type="expression" dxfId="15" priority="293">
      <formula>$H$39&lt;&gt;""</formula>
    </cfRule>
    <cfRule type="expression" dxfId="14" priority="294">
      <formula>$B$40&lt;&gt;""</formula>
    </cfRule>
  </conditionalFormatting>
  <conditionalFormatting sqref="H44">
    <cfRule type="expression" dxfId="179" priority="295">
      <formula>$K$44&lt;&gt;""</formula>
    </cfRule>
  </conditionalFormatting>
  <conditionalFormatting sqref="H45">
    <cfRule type="expression" dxfId="178" priority="296">
      <formula>$K$45&lt;&gt;""</formula>
    </cfRule>
  </conditionalFormatting>
  <conditionalFormatting sqref="L45">
    <cfRule type="containsBlanks" dxfId="177" priority="180">
      <formula>LEN(TRIM(L45))=0</formula>
    </cfRule>
  </conditionalFormatting>
  <conditionalFormatting sqref="H46">
    <cfRule type="expression" dxfId="176" priority="297">
      <formula>$K$46&lt;&gt;""</formula>
    </cfRule>
  </conditionalFormatting>
  <conditionalFormatting sqref="Y45">
    <cfRule type="expression" dxfId="175" priority="161">
      <formula>$W$45&lt;&gt;""</formula>
    </cfRule>
    <cfRule type="expression" dxfId="174" priority="298">
      <formula>$W$45&lt;&gt;""</formula>
    </cfRule>
  </conditionalFormatting>
  <conditionalFormatting sqref="AA44">
    <cfRule type="expression" dxfId="173" priority="162">
      <formula>$W$44&lt;&gt;""</formula>
    </cfRule>
    <cfRule type="expression" dxfId="172" priority="299">
      <formula>W44&lt;&gt;""</formula>
    </cfRule>
  </conditionalFormatting>
  <conditionalFormatting sqref="W45">
    <cfRule type="expression" dxfId="171" priority="300">
      <formula>$Y$45&lt;&gt;""</formula>
    </cfRule>
  </conditionalFormatting>
  <conditionalFormatting sqref="W44">
    <cfRule type="expression" dxfId="170" priority="301">
      <formula>AA44&lt;&gt;""</formula>
    </cfRule>
  </conditionalFormatting>
  <conditionalFormatting sqref="AJ51:AL51">
    <cfRule type="containsBlanks" dxfId="169" priority="179">
      <formula>LEN(TRIM(AJ51))=0</formula>
    </cfRule>
  </conditionalFormatting>
  <conditionalFormatting sqref="Y42:Z42">
    <cfRule type="containsBlanks" dxfId="168" priority="178">
      <formula>LEN(TRIM(Y42))=0</formula>
    </cfRule>
  </conditionalFormatting>
  <conditionalFormatting sqref="AA51">
    <cfRule type="expression" dxfId="167" priority="166">
      <formula>$Y$40&lt;&gt;""</formula>
    </cfRule>
    <cfRule type="containsBlanks" dxfId="166" priority="176">
      <formula>LEN(TRIM(AA51))=0</formula>
    </cfRule>
  </conditionalFormatting>
  <conditionalFormatting sqref="Y42">
    <cfRule type="expression" dxfId="165" priority="165">
      <formula>$AA$42&lt;&gt;""</formula>
    </cfRule>
    <cfRule type="expression" dxfId="164" priority="302">
      <formula>$AA$42&lt;&gt;""</formula>
    </cfRule>
  </conditionalFormatting>
  <conditionalFormatting sqref="AA42">
    <cfRule type="expression" dxfId="163" priority="164">
      <formula>$Y$42&lt;&gt;""</formula>
    </cfRule>
    <cfRule type="containsBlanks" dxfId="162" priority="174">
      <formula>LEN(TRIM(AA42))=0</formula>
    </cfRule>
  </conditionalFormatting>
  <conditionalFormatting sqref="AA42">
    <cfRule type="expression" dxfId="161" priority="175">
      <formula>$AA$42&lt;&gt;""</formula>
    </cfRule>
  </conditionalFormatting>
  <conditionalFormatting sqref="G36">
    <cfRule type="expression" dxfId="160" priority="303">
      <formula>G37&lt;&gt;""</formula>
    </cfRule>
  </conditionalFormatting>
  <conditionalFormatting sqref="Y41">
    <cfRule type="expression" dxfId="159" priority="167">
      <formula>$Y$40&lt;&gt;""</formula>
    </cfRule>
  </conditionalFormatting>
  <conditionalFormatting sqref="AX43">
    <cfRule type="expression" dxfId="158" priority="159">
      <formula>$J$37&lt;&gt;""</formula>
    </cfRule>
  </conditionalFormatting>
  <conditionalFormatting sqref="AX43">
    <cfRule type="containsBlanks" dxfId="157" priority="160">
      <formula>LEN(TRIM(AX43))=0</formula>
    </cfRule>
  </conditionalFormatting>
  <conditionalFormatting sqref="AV48">
    <cfRule type="containsBlanks" dxfId="156" priority="158">
      <formula>LEN(TRIM(AV48))=0</formula>
    </cfRule>
  </conditionalFormatting>
  <conditionalFormatting sqref="BA48">
    <cfRule type="expression" dxfId="155" priority="156">
      <formula>$J$37&lt;&gt;""</formula>
    </cfRule>
  </conditionalFormatting>
  <conditionalFormatting sqref="BA48">
    <cfRule type="containsBlanks" dxfId="154" priority="157">
      <formula>LEN(TRIM(BA48))=0</formula>
    </cfRule>
  </conditionalFormatting>
  <conditionalFormatting sqref="AV52">
    <cfRule type="containsBlanks" dxfId="153" priority="155">
      <formula>LEN(TRIM(AV52))=0</formula>
    </cfRule>
  </conditionalFormatting>
  <conditionalFormatting sqref="AZ51">
    <cfRule type="expression" dxfId="152" priority="153">
      <formula>$J$37&lt;&gt;""</formula>
    </cfRule>
  </conditionalFormatting>
  <conditionalFormatting sqref="AZ51">
    <cfRule type="containsBlanks" dxfId="151" priority="154">
      <formula>LEN(TRIM(AZ51))=0</formula>
    </cfRule>
  </conditionalFormatting>
  <conditionalFormatting sqref="AR51:AS51">
    <cfRule type="containsBlanks" dxfId="150" priority="152">
      <formula>LEN(TRIM(AR51))=0</formula>
    </cfRule>
  </conditionalFormatting>
  <conditionalFormatting sqref="AV28:IV28">
    <cfRule type="containsBlanks" dxfId="149" priority="151">
      <formula>LEN(TRIM(AV28))=0</formula>
    </cfRule>
  </conditionalFormatting>
  <conditionalFormatting sqref="AV33:IV33">
    <cfRule type="containsBlanks" dxfId="148" priority="150">
      <formula>LEN(TRIM(AV33))=0</formula>
    </cfRule>
  </conditionalFormatting>
  <conditionalFormatting sqref="AA52">
    <cfRule type="expression" dxfId="147" priority="148">
      <formula>$Y$40&lt;&gt;""</formula>
    </cfRule>
    <cfRule type="containsBlanks" dxfId="146" priority="149">
      <formula>LEN(TRIM(AA52))=0</formula>
    </cfRule>
  </conditionalFormatting>
  <conditionalFormatting sqref="AA53">
    <cfRule type="expression" dxfId="145" priority="146">
      <formula>$Y$40&lt;&gt;""</formula>
    </cfRule>
    <cfRule type="containsBlanks" dxfId="144" priority="147">
      <formula>LEN(TRIM(AA53))=0</formula>
    </cfRule>
  </conditionalFormatting>
  <conditionalFormatting sqref="J37:K37">
    <cfRule type="expression" dxfId="143" priority="143">
      <formula>$J$36&lt;&gt;""</formula>
    </cfRule>
  </conditionalFormatting>
  <conditionalFormatting sqref="AF37">
    <cfRule type="containsBlanks" dxfId="142" priority="141">
      <formula>LEN(TRIM(AF37))=0</formula>
    </cfRule>
  </conditionalFormatting>
  <conditionalFormatting sqref="AF37">
    <cfRule type="expression" dxfId="141" priority="138">
      <formula>AF37&lt;&gt;""</formula>
    </cfRule>
    <cfRule type="expression" dxfId="140" priority="139">
      <formula>J37&lt;&gt;""</formula>
    </cfRule>
    <cfRule type="expression" dxfId="139" priority="140">
      <formula>AF37&lt;&gt;""</formula>
    </cfRule>
  </conditionalFormatting>
  <conditionalFormatting sqref="AA36:AB37">
    <cfRule type="containsBlanks" dxfId="138" priority="137">
      <formula>LEN(TRIM(AA36))=0</formula>
    </cfRule>
  </conditionalFormatting>
  <conditionalFormatting sqref="X36">
    <cfRule type="expression" dxfId="137" priority="123">
      <formula>$AV$36&lt;6</formula>
    </cfRule>
    <cfRule type="expression" dxfId="136" priority="136">
      <formula>$J$36=""</formula>
    </cfRule>
  </conditionalFormatting>
  <conditionalFormatting sqref="AA36:AB36">
    <cfRule type="expression" dxfId="135" priority="122">
      <formula>$AV$36&lt;6</formula>
    </cfRule>
    <cfRule type="expression" dxfId="134" priority="135">
      <formula>$J$36=""</formula>
    </cfRule>
  </conditionalFormatting>
  <conditionalFormatting sqref="AF36:AG36">
    <cfRule type="expression" dxfId="133" priority="134">
      <formula>$J$36=""</formula>
    </cfRule>
  </conditionalFormatting>
  <conditionalFormatting sqref="X37">
    <cfRule type="expression" dxfId="132" priority="121">
      <formula>$AV$37&lt;6</formula>
    </cfRule>
    <cfRule type="expression" dxfId="131" priority="133">
      <formula>$J$37=""</formula>
    </cfRule>
  </conditionalFormatting>
  <conditionalFormatting sqref="AA37:AB37">
    <cfRule type="expression" dxfId="130" priority="120">
      <formula>$AV$37&lt;6</formula>
    </cfRule>
    <cfRule type="expression" dxfId="129" priority="132">
      <formula>$J$37=""</formula>
    </cfRule>
  </conditionalFormatting>
  <conditionalFormatting sqref="AF37:AG37">
    <cfRule type="expression" dxfId="128" priority="131">
      <formula>$J$37=""</formula>
    </cfRule>
  </conditionalFormatting>
  <conditionalFormatting sqref="X35">
    <cfRule type="expression" dxfId="127" priority="125">
      <formula>$AV$35&lt;6</formula>
    </cfRule>
    <cfRule type="expression" dxfId="126" priority="130">
      <formula>$J$35=""</formula>
    </cfRule>
  </conditionalFormatting>
  <conditionalFormatting sqref="AA35:AB35">
    <cfRule type="expression" dxfId="125" priority="124">
      <formula>$AV$35&lt;6</formula>
    </cfRule>
    <cfRule type="expression" dxfId="124" priority="129">
      <formula>$J$35=""</formula>
    </cfRule>
  </conditionalFormatting>
  <conditionalFormatting sqref="AF35:AG35">
    <cfRule type="expression" dxfId="123" priority="128">
      <formula>$J$35=""</formula>
    </cfRule>
  </conditionalFormatting>
  <conditionalFormatting sqref="R35:V35">
    <cfRule type="expression" dxfId="122" priority="119">
      <formula>R35&lt;&gt;""</formula>
    </cfRule>
    <cfRule type="expression" dxfId="121" priority="126">
      <formula>J35=""</formula>
    </cfRule>
  </conditionalFormatting>
  <conditionalFormatting sqref="R36:V36">
    <cfRule type="expression" dxfId="120" priority="116">
      <formula>R36&lt;&gt;""</formula>
    </cfRule>
    <cfRule type="expression" dxfId="119" priority="118">
      <formula>J36=""</formula>
    </cfRule>
  </conditionalFormatting>
  <conditionalFormatting sqref="R37:V37">
    <cfRule type="expression" dxfId="118" priority="117">
      <formula>J37=""</formula>
    </cfRule>
  </conditionalFormatting>
  <conditionalFormatting sqref="BA51">
    <cfRule type="containsBlanks" dxfId="117" priority="115">
      <formula>LEN(TRIM(BA51))=0</formula>
    </cfRule>
  </conditionalFormatting>
  <conditionalFormatting sqref="BA51">
    <cfRule type="expression" dxfId="116" priority="114">
      <formula>$J$37&lt;&gt;""</formula>
    </cfRule>
  </conditionalFormatting>
  <conditionalFormatting sqref="AV51">
    <cfRule type="containsBlanks" dxfId="115" priority="113">
      <formula>LEN(TRIM(AV51))=0</formula>
    </cfRule>
  </conditionalFormatting>
  <conditionalFormatting sqref="AZ45">
    <cfRule type="expression" dxfId="114" priority="111">
      <formula>$J$37&lt;&gt;""</formula>
    </cfRule>
  </conditionalFormatting>
  <conditionalFormatting sqref="AZ45">
    <cfRule type="containsBlanks" dxfId="113" priority="112">
      <formula>LEN(TRIM(AZ45))=0</formula>
    </cfRule>
  </conditionalFormatting>
  <conditionalFormatting sqref="AA51:AA53 Y41 BC45">
    <cfRule type="expression" dxfId="112" priority="305">
      <formula>$Y$40&lt;&gt;""</formula>
    </cfRule>
    <cfRule type="expression" dxfId="111" priority="306">
      <formula>#REF!&lt;&gt;""</formula>
    </cfRule>
  </conditionalFormatting>
  <conditionalFormatting sqref="AV49">
    <cfRule type="containsBlanks" dxfId="110" priority="110">
      <formula>LEN(TRIM(AV49))=0</formula>
    </cfRule>
  </conditionalFormatting>
  <conditionalFormatting sqref="BA49">
    <cfRule type="expression" dxfId="109" priority="108">
      <formula>$J$37&lt;&gt;""</formula>
    </cfRule>
  </conditionalFormatting>
  <conditionalFormatting sqref="BA49">
    <cfRule type="containsBlanks" dxfId="108" priority="109">
      <formula>LEN(TRIM(BA49))=0</formula>
    </cfRule>
  </conditionalFormatting>
  <conditionalFormatting sqref="BC45">
    <cfRule type="expression" dxfId="107" priority="106">
      <formula>$Y$40&lt;&gt;""</formula>
    </cfRule>
    <cfRule type="containsBlanks" dxfId="106" priority="107">
      <formula>LEN(TRIM(BC45))=0</formula>
    </cfRule>
  </conditionalFormatting>
  <conditionalFormatting sqref="BE49:BF49">
    <cfRule type="containsBlanks" dxfId="105" priority="105">
      <formula>LEN(TRIM(BE49))=0</formula>
    </cfRule>
  </conditionalFormatting>
  <conditionalFormatting sqref="Z51">
    <cfRule type="cellIs" dxfId="104" priority="104" operator="greaterThan">
      <formula>0</formula>
    </cfRule>
  </conditionalFormatting>
  <conditionalFormatting sqref="Y40">
    <cfRule type="expression" dxfId="103" priority="103">
      <formula>$Y$41&lt;&gt;""</formula>
    </cfRule>
    <cfRule type="expression" dxfId="102" priority="307">
      <formula>$Y$41&lt;&gt;""</formula>
    </cfRule>
    <cfRule type="expression" dxfId="101" priority="308">
      <formula>$Y$41&lt;&gt;""</formula>
    </cfRule>
    <cfRule type="expression" dxfId="13" priority="309">
      <formula>$Y$41&lt;&gt;""</formula>
    </cfRule>
  </conditionalFormatting>
  <conditionalFormatting sqref="AG41 AA41 AM40:AM41">
    <cfRule type="expression" dxfId="100" priority="310">
      <formula>$Y$41="sim"</formula>
    </cfRule>
  </conditionalFormatting>
  <conditionalFormatting sqref="AA41:AF41">
    <cfRule type="expression" dxfId="99" priority="102">
      <formula>$AA$41=""</formula>
    </cfRule>
  </conditionalFormatting>
  <conditionalFormatting sqref="AG41:AI41">
    <cfRule type="expression" dxfId="98" priority="101">
      <formula>$AG$41=""</formula>
    </cfRule>
  </conditionalFormatting>
  <conditionalFormatting sqref="C15:D15 F15:G15 AD13 AA13 J13:X15 AG13:AG15 AJ13:AN15">
    <cfRule type="containsBlanks" dxfId="97" priority="98">
      <formula>LEN(TRIM(C13))=0</formula>
    </cfRule>
  </conditionalFormatting>
  <conditionalFormatting sqref="J13:V13 AD13 AG13:AG15">
    <cfRule type="expression" dxfId="96" priority="97">
      <formula>$F$15&lt;&gt;""</formula>
    </cfRule>
  </conditionalFormatting>
  <conditionalFormatting sqref="J14:V14">
    <cfRule type="expression" dxfId="95" priority="85">
      <formula>$J$13&lt;&gt;""</formula>
    </cfRule>
    <cfRule type="expression" dxfId="94" priority="96">
      <formula>$F$15&lt;&gt;""</formula>
    </cfRule>
  </conditionalFormatting>
  <conditionalFormatting sqref="J15:V15">
    <cfRule type="expression" dxfId="93" priority="84">
      <formula>$J$13&lt;&gt;""</formula>
    </cfRule>
    <cfRule type="expression" dxfId="92" priority="95">
      <formula>$F$15&lt;&gt;""</formula>
    </cfRule>
  </conditionalFormatting>
  <conditionalFormatting sqref="AA13">
    <cfRule type="expression" dxfId="91" priority="94">
      <formula>$F$15&lt;&gt;""</formula>
    </cfRule>
  </conditionalFormatting>
  <conditionalFormatting sqref="AL13">
    <cfRule type="expression" dxfId="90" priority="93">
      <formula>$F$15&lt;&gt;""</formula>
    </cfRule>
  </conditionalFormatting>
  <conditionalFormatting sqref="AL14:AL15">
    <cfRule type="expression" dxfId="89" priority="83">
      <formula>$AL$13&lt;&gt;""</formula>
    </cfRule>
    <cfRule type="expression" dxfId="88" priority="92">
      <formula>$F$15&lt;&gt;""</formula>
    </cfRule>
  </conditionalFormatting>
  <conditionalFormatting sqref="AN13">
    <cfRule type="expression" dxfId="87" priority="91">
      <formula>$F$15&lt;&gt;""</formula>
    </cfRule>
  </conditionalFormatting>
  <conditionalFormatting sqref="AN14:AN15">
    <cfRule type="expression" dxfId="86" priority="82">
      <formula>$AN$13&lt;&gt;""</formula>
    </cfRule>
    <cfRule type="expression" dxfId="85" priority="90">
      <formula>$F$15&lt;&gt;""</formula>
    </cfRule>
  </conditionalFormatting>
  <conditionalFormatting sqref="C15">
    <cfRule type="expression" dxfId="84" priority="89">
      <formula>$F$15&lt;&gt;""</formula>
    </cfRule>
  </conditionalFormatting>
  <conditionalFormatting sqref="F15">
    <cfRule type="expression" dxfId="83" priority="88">
      <formula>$C$15&lt;&gt;""</formula>
    </cfRule>
  </conditionalFormatting>
  <conditionalFormatting sqref="AP13">
    <cfRule type="expression" dxfId="82" priority="87">
      <formula>AP13&lt;&gt;""</formula>
    </cfRule>
  </conditionalFormatting>
  <conditionalFormatting sqref="AP14">
    <cfRule type="expression" dxfId="81" priority="86">
      <formula>AP14&lt;&gt;""</formula>
    </cfRule>
  </conditionalFormatting>
  <conditionalFormatting sqref="Y13">
    <cfRule type="containsBlanks" dxfId="80" priority="81">
      <formula>LEN(TRIM(Y13))=0</formula>
    </cfRule>
  </conditionalFormatting>
  <conditionalFormatting sqref="Y13">
    <cfRule type="expression" dxfId="79" priority="80">
      <formula>$F$15&lt;&gt;""</formula>
    </cfRule>
  </conditionalFormatting>
  <conditionalFormatting sqref="Y14">
    <cfRule type="containsBlanks" dxfId="78" priority="79">
      <formula>LEN(TRIM(Y14))=0</formula>
    </cfRule>
  </conditionalFormatting>
  <conditionalFormatting sqref="Y14">
    <cfRule type="expression" dxfId="77" priority="78">
      <formula>$F$15&lt;&gt;""</formula>
    </cfRule>
  </conditionalFormatting>
  <conditionalFormatting sqref="Y15">
    <cfRule type="containsBlanks" dxfId="76" priority="77">
      <formula>LEN(TRIM(Y15))=0</formula>
    </cfRule>
  </conditionalFormatting>
  <conditionalFormatting sqref="Y15">
    <cfRule type="expression" dxfId="75" priority="76">
      <formula>$F$15&lt;&gt;""</formula>
    </cfRule>
  </conditionalFormatting>
  <conditionalFormatting sqref="AA13">
    <cfRule type="expression" dxfId="74" priority="74">
      <formula>$Y$13&lt;&gt;""</formula>
    </cfRule>
    <cfRule type="expression" dxfId="73" priority="75">
      <formula>$F$15&lt;&gt;""</formula>
    </cfRule>
  </conditionalFormatting>
  <conditionalFormatting sqref="AC13">
    <cfRule type="containsBlanks" dxfId="72" priority="73">
      <formula>LEN(TRIM(AC13))=0</formula>
    </cfRule>
  </conditionalFormatting>
  <conditionalFormatting sqref="AC14:AC15">
    <cfRule type="containsBlanks" dxfId="71" priority="72">
      <formula>LEN(TRIM(AC14))=0</formula>
    </cfRule>
  </conditionalFormatting>
  <conditionalFormatting sqref="AG14:AG15">
    <cfRule type="expression" dxfId="70" priority="99">
      <formula>$AD$13&lt;&gt;""</formula>
    </cfRule>
    <cfRule type="expression" dxfId="69" priority="100">
      <formula>$F$15&lt;&gt;""</formula>
    </cfRule>
  </conditionalFormatting>
  <conditionalFormatting sqref="AD14:AD15">
    <cfRule type="containsBlanks" dxfId="68" priority="71">
      <formula>LEN(TRIM(AD14))=0</formula>
    </cfRule>
  </conditionalFormatting>
  <conditionalFormatting sqref="AD14:AD15">
    <cfRule type="expression" dxfId="67" priority="70">
      <formula>$F$15&lt;&gt;""</formula>
    </cfRule>
  </conditionalFormatting>
  <conditionalFormatting sqref="AA14">
    <cfRule type="containsBlanks" dxfId="66" priority="61">
      <formula>LEN(TRIM(AA14))=0</formula>
    </cfRule>
  </conditionalFormatting>
  <conditionalFormatting sqref="AA14">
    <cfRule type="expression" dxfId="65" priority="60">
      <formula>$F$15&lt;&gt;""</formula>
    </cfRule>
  </conditionalFormatting>
  <conditionalFormatting sqref="AA14">
    <cfRule type="expression" dxfId="64" priority="58">
      <formula>$Y$13&lt;&gt;""</formula>
    </cfRule>
    <cfRule type="expression" dxfId="63" priority="59">
      <formula>$F$15&lt;&gt;""</formula>
    </cfRule>
  </conditionalFormatting>
  <conditionalFormatting sqref="AA15">
    <cfRule type="expression" dxfId="62" priority="54">
      <formula>$Y$13&lt;&gt;""</formula>
    </cfRule>
    <cfRule type="expression" dxfId="61" priority="55">
      <formula>$F$15&lt;&gt;""</formula>
    </cfRule>
  </conditionalFormatting>
  <conditionalFormatting sqref="AA15">
    <cfRule type="containsBlanks" dxfId="60" priority="57">
      <formula>LEN(TRIM(AA15))=0</formula>
    </cfRule>
  </conditionalFormatting>
  <conditionalFormatting sqref="AA15">
    <cfRule type="expression" dxfId="59" priority="56">
      <formula>$F$15&lt;&gt;""</formula>
    </cfRule>
  </conditionalFormatting>
  <conditionalFormatting sqref="M32:N32 P32">
    <cfRule type="containsBlanks" dxfId="58" priority="53">
      <formula>LEN(TRIM(M32))=0</formula>
    </cfRule>
  </conditionalFormatting>
  <conditionalFormatting sqref="P32">
    <cfRule type="expression" dxfId="57" priority="51">
      <formula>$M$32&lt;&gt;""</formula>
    </cfRule>
  </conditionalFormatting>
  <conditionalFormatting sqref="M32">
    <cfRule type="expression" dxfId="56" priority="52">
      <formula>$P$32&lt;&gt;""</formula>
    </cfRule>
  </conditionalFormatting>
  <conditionalFormatting sqref="Q32">
    <cfRule type="containsBlanks" dxfId="55" priority="50">
      <formula>LEN(TRIM(Q32))=0</formula>
    </cfRule>
  </conditionalFormatting>
  <conditionalFormatting sqref="AD7">
    <cfRule type="containsBlanks" dxfId="54" priority="49">
      <formula>LEN(TRIM(AD7))=0</formula>
    </cfRule>
  </conditionalFormatting>
  <conditionalFormatting sqref="W46">
    <cfRule type="containsBlanks" dxfId="53" priority="48">
      <formula>LEN(TRIM(W46))=0</formula>
    </cfRule>
  </conditionalFormatting>
  <conditionalFormatting sqref="W46">
    <cfRule type="expression" dxfId="52" priority="47">
      <formula>$Y$45&lt;&gt;""</formula>
    </cfRule>
  </conditionalFormatting>
  <conditionalFormatting sqref="O26">
    <cfRule type="expression" dxfId="51" priority="46">
      <formula>O25&lt;&gt;""</formula>
    </cfRule>
  </conditionalFormatting>
  <conditionalFormatting sqref="W25">
    <cfRule type="expression" dxfId="50" priority="45">
      <formula>W24&lt;&gt;""</formula>
    </cfRule>
  </conditionalFormatting>
  <conditionalFormatting sqref="AA26">
    <cfRule type="expression" dxfId="49" priority="44">
      <formula>AA25&lt;&gt;""</formula>
    </cfRule>
  </conditionalFormatting>
  <conditionalFormatting sqref="AK25">
    <cfRule type="expression" dxfId="48" priority="43">
      <formula>AK24&lt;&gt;""</formula>
    </cfRule>
  </conditionalFormatting>
  <conditionalFormatting sqref="H42">
    <cfRule type="containsBlanks" dxfId="47" priority="42">
      <formula>LEN(TRIM(H42))=0</formula>
    </cfRule>
  </conditionalFormatting>
  <conditionalFormatting sqref="H42">
    <cfRule type="expression" dxfId="46" priority="34">
      <formula>$H$40&lt;&gt;""</formula>
    </cfRule>
    <cfRule type="expression" dxfId="45" priority="35">
      <formula>$H$39&lt;&gt;""</formula>
    </cfRule>
    <cfRule type="expression" dxfId="44" priority="39">
      <formula>$H$40&lt;&gt;""</formula>
    </cfRule>
    <cfRule type="expression" dxfId="12" priority="40">
      <formula>$H$39&lt;&gt;""</formula>
    </cfRule>
    <cfRule type="expression" dxfId="11" priority="41">
      <formula>$B$40&lt;&gt;""</formula>
    </cfRule>
  </conditionalFormatting>
  <conditionalFormatting sqref="AJ44">
    <cfRule type="containsBlanks" dxfId="43" priority="33">
      <formula>LEN(TRIM(AJ44))=0</formula>
    </cfRule>
  </conditionalFormatting>
  <conditionalFormatting sqref="AJ44">
    <cfRule type="expression" dxfId="42" priority="32">
      <formula>AJ45&lt;&gt;""</formula>
    </cfRule>
  </conditionalFormatting>
  <conditionalFormatting sqref="AM44:AN44">
    <cfRule type="containsBlanks" dxfId="41" priority="31">
      <formula>LEN(TRIM(AM44))=0</formula>
    </cfRule>
  </conditionalFormatting>
  <conditionalFormatting sqref="AF44:AG44">
    <cfRule type="containsBlanks" dxfId="40" priority="28">
      <formula>LEN(TRIM(AF44))=0</formula>
    </cfRule>
  </conditionalFormatting>
  <conditionalFormatting sqref="F42">
    <cfRule type="containsBlanks" dxfId="39" priority="27">
      <formula>LEN(TRIM(F42))=0</formula>
    </cfRule>
  </conditionalFormatting>
  <conditionalFormatting sqref="F42">
    <cfRule type="expression" dxfId="38" priority="24">
      <formula>$F$40&lt;&gt;""</formula>
    </cfRule>
    <cfRule type="expression" dxfId="37" priority="25">
      <formula>$F$39&lt;&gt;""</formula>
    </cfRule>
    <cfRule type="expression" dxfId="36" priority="26">
      <formula>$B$40&lt;&gt;""</formula>
    </cfRule>
  </conditionalFormatting>
  <conditionalFormatting sqref="AH46">
    <cfRule type="containsBlanks" dxfId="35" priority="19">
      <formula>LEN(TRIM(AH46))=0</formula>
    </cfRule>
  </conditionalFormatting>
  <conditionalFormatting sqref="I42">
    <cfRule type="containsBlanks" dxfId="34" priority="18">
      <formula>LEN(TRIM(I42))=0</formula>
    </cfRule>
  </conditionalFormatting>
  <conditionalFormatting sqref="I42">
    <cfRule type="expression" dxfId="33" priority="13">
      <formula>$H$40&lt;&gt;""</formula>
    </cfRule>
    <cfRule type="expression" dxfId="32" priority="14">
      <formula>$H$39&lt;&gt;""</formula>
    </cfRule>
    <cfRule type="expression" dxfId="31" priority="15">
      <formula>$H$40&lt;&gt;""</formula>
    </cfRule>
    <cfRule type="expression" dxfId="10" priority="16">
      <formula>$H$39&lt;&gt;""</formula>
    </cfRule>
    <cfRule type="expression" dxfId="9" priority="17">
      <formula>$B$40&lt;&gt;""</formula>
    </cfRule>
  </conditionalFormatting>
  <conditionalFormatting sqref="G42">
    <cfRule type="containsBlanks" dxfId="30" priority="12">
      <formula>LEN(TRIM(G42))=0</formula>
    </cfRule>
  </conditionalFormatting>
  <conditionalFormatting sqref="G42">
    <cfRule type="expression" dxfId="29" priority="7">
      <formula>$H$40&lt;&gt;""</formula>
    </cfRule>
    <cfRule type="expression" dxfId="28" priority="8">
      <formula>$H$39&lt;&gt;""</formula>
    </cfRule>
    <cfRule type="expression" dxfId="27" priority="9">
      <formula>$H$40&lt;&gt;""</formula>
    </cfRule>
    <cfRule type="expression" dxfId="8" priority="10">
      <formula>$H$39&lt;&gt;""</formula>
    </cfRule>
    <cfRule type="expression" dxfId="7" priority="11">
      <formula>$B$40&lt;&gt;""</formula>
    </cfRule>
  </conditionalFormatting>
  <conditionalFormatting sqref="M39">
    <cfRule type="containsBlanks" dxfId="26" priority="6">
      <formula>LEN(TRIM(M39))=0</formula>
    </cfRule>
  </conditionalFormatting>
  <conditionalFormatting sqref="M39">
    <cfRule type="expression" dxfId="25" priority="1">
      <formula>$H$40&lt;&gt;""</formula>
    </cfRule>
    <cfRule type="expression" dxfId="24" priority="2">
      <formula>$H$39&lt;&gt;""</formula>
    </cfRule>
    <cfRule type="expression" dxfId="23" priority="3">
      <formula>$H$40&lt;&gt;""</formula>
    </cfRule>
    <cfRule type="expression" dxfId="6" priority="4">
      <formula>$H$39&lt;&gt;""</formula>
    </cfRule>
    <cfRule type="expression" dxfId="5" priority="5">
      <formula>$B$40&lt;&gt;""</formula>
    </cfRule>
  </conditionalFormatting>
  <hyperlinks>
    <hyperlink ref="W32" location="dados_folha!E7" display="á"/>
  </hyperlinks>
  <pageMargins left="0.11811023622047245" right="0.11811023622047245" top="0.82677165354330717" bottom="0.11811023622047245" header="0.11811023622047245" footer="0.15748031496062992"/>
  <pageSetup paperSize="9" scale="79" orientation="landscape" r:id="rId1"/>
  <headerFooter>
    <oddHeader xml:space="preserve">&amp;L&amp;G Anexo I - Ficha registro de funcioário&amp;R&amp;7Rua Santa Catarina, 1870
Floresta - Joinville – SC 89212-00
Tel (47) 3031-4580 - CRCSC  011264/O-1
pessoal1@mabecon.cnt.br
</oddHeader>
    <oddFooter>&amp;R&amp;7 &amp;P/&amp;N</oddFoot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A4" sqref="A1:A7"/>
    </sheetView>
  </sheetViews>
  <sheetFormatPr defaultRowHeight="15" x14ac:dyDescent="0.25"/>
  <cols>
    <col min="1" max="1" width="26.42578125" bestFit="1" customWidth="1"/>
    <col min="2" max="2" width="1.28515625" customWidth="1"/>
    <col min="3" max="3" width="26.42578125" bestFit="1" customWidth="1"/>
    <col min="4" max="4" width="1.28515625" customWidth="1"/>
    <col min="5" max="5" width="26.42578125" bestFit="1" customWidth="1"/>
    <col min="6" max="6" width="1.28515625" customWidth="1"/>
    <col min="7" max="7" width="26.42578125" bestFit="1" customWidth="1"/>
    <col min="8" max="8" width="1.28515625" customWidth="1"/>
    <col min="9" max="9" width="26.42578125" bestFit="1" customWidth="1"/>
    <col min="10" max="10" width="1.28515625" customWidth="1"/>
    <col min="11" max="11" width="26.42578125" bestFit="1" customWidth="1"/>
    <col min="12" max="12" width="1.28515625" customWidth="1"/>
    <col min="13" max="13" width="26.42578125" bestFit="1" customWidth="1"/>
    <col min="14" max="14" width="1.28515625" customWidth="1"/>
    <col min="15" max="15" width="26.42578125" bestFit="1" customWidth="1"/>
    <col min="16" max="16" width="1.28515625" customWidth="1"/>
    <col min="17" max="17" width="26.42578125" bestFit="1" customWidth="1"/>
    <col min="18" max="18" width="1.5703125" customWidth="1"/>
    <col min="20" max="20" width="1.5703125" customWidth="1"/>
    <col min="22" max="22" width="1.5703125" customWidth="1"/>
    <col min="24" max="24" width="1.5703125" customWidth="1"/>
    <col min="26" max="26" width="1.5703125" customWidth="1"/>
    <col min="28" max="28" width="1.5703125" customWidth="1"/>
    <col min="30" max="30" width="1.5703125" customWidth="1"/>
  </cols>
  <sheetData>
    <row r="1" spans="1:9" x14ac:dyDescent="0.25">
      <c r="A1" t="s">
        <v>243</v>
      </c>
      <c r="C1" t="s">
        <v>244</v>
      </c>
      <c r="E1" t="s">
        <v>245</v>
      </c>
      <c r="G1" t="s">
        <v>246</v>
      </c>
      <c r="I1" t="s">
        <v>247</v>
      </c>
    </row>
    <row r="2" spans="1:9" x14ac:dyDescent="0.25">
      <c r="A2" t="s">
        <v>248</v>
      </c>
      <c r="C2" t="s">
        <v>249</v>
      </c>
      <c r="E2" t="s">
        <v>250</v>
      </c>
      <c r="G2" t="s">
        <v>251</v>
      </c>
      <c r="I2" t="s">
        <v>252</v>
      </c>
    </row>
    <row r="3" spans="1:9" x14ac:dyDescent="0.25">
      <c r="A3" t="s">
        <v>253</v>
      </c>
      <c r="C3" t="s">
        <v>254</v>
      </c>
      <c r="E3" t="s">
        <v>255</v>
      </c>
      <c r="G3" t="s">
        <v>256</v>
      </c>
      <c r="I3" t="s">
        <v>257</v>
      </c>
    </row>
    <row r="4" spans="1:9" x14ac:dyDescent="0.25">
      <c r="A4" t="s">
        <v>258</v>
      </c>
      <c r="C4" t="s">
        <v>259</v>
      </c>
      <c r="E4" t="s">
        <v>260</v>
      </c>
      <c r="G4" t="s">
        <v>261</v>
      </c>
      <c r="I4" t="s">
        <v>262</v>
      </c>
    </row>
    <row r="5" spans="1:9" x14ac:dyDescent="0.25">
      <c r="A5" t="s">
        <v>263</v>
      </c>
      <c r="C5" t="s">
        <v>264</v>
      </c>
      <c r="G5" t="s">
        <v>265</v>
      </c>
      <c r="I5" t="s">
        <v>266</v>
      </c>
    </row>
    <row r="6" spans="1:9" x14ac:dyDescent="0.25">
      <c r="A6" t="s">
        <v>267</v>
      </c>
      <c r="C6" t="s">
        <v>268</v>
      </c>
      <c r="G6" t="s">
        <v>269</v>
      </c>
      <c r="I6" t="s">
        <v>270</v>
      </c>
    </row>
    <row r="7" spans="1:9" x14ac:dyDescent="0.25">
      <c r="A7" t="s">
        <v>271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1"/>
  <dimension ref="A1:AQ87"/>
  <sheetViews>
    <sheetView zoomScaleNormal="100" workbookViewId="0">
      <selection activeCell="H1" sqref="H1:Y1"/>
    </sheetView>
  </sheetViews>
  <sheetFormatPr defaultRowHeight="15" x14ac:dyDescent="0.25"/>
  <cols>
    <col min="1" max="1" width="26.5703125" customWidth="1"/>
    <col min="2" max="2" width="29.7109375" style="118" customWidth="1"/>
    <col min="3" max="3" width="2.140625" customWidth="1"/>
    <col min="4" max="4" width="8.140625" customWidth="1"/>
    <col min="5" max="5" width="2" customWidth="1"/>
    <col min="7" max="7" width="12.140625" bestFit="1" customWidth="1"/>
    <col min="8" max="8" width="3.42578125" customWidth="1"/>
    <col min="9" max="10" width="5.85546875" customWidth="1"/>
    <col min="11" max="11" width="3.7109375" customWidth="1"/>
    <col min="12" max="12" width="4.7109375" customWidth="1"/>
    <col min="13" max="13" width="5.5703125" customWidth="1"/>
    <col min="14" max="14" width="2.5703125" customWidth="1"/>
    <col min="15" max="15" width="5.5703125" customWidth="1"/>
    <col min="16" max="16" width="2" customWidth="1"/>
    <col min="17" max="17" width="2.85546875" customWidth="1"/>
    <col min="18" max="18" width="5.5703125" customWidth="1"/>
    <col min="19" max="19" width="1.85546875" customWidth="1"/>
    <col min="20" max="21" width="4.7109375" customWidth="1"/>
    <col min="22" max="22" width="5.5703125" customWidth="1"/>
    <col min="23" max="23" width="2.42578125" customWidth="1"/>
    <col min="24" max="24" width="7" customWidth="1"/>
    <col min="29" max="29" width="1.5703125" style="119" customWidth="1"/>
    <col min="30" max="37" width="9.140625" style="119"/>
    <col min="38" max="38" width="9.140625" style="120" customWidth="1"/>
    <col min="39" max="39" width="7.28515625" style="119" customWidth="1"/>
    <col min="40" max="40" width="9.140625" style="119"/>
    <col min="41" max="41" width="11.5703125" style="119" bestFit="1" customWidth="1"/>
    <col min="42" max="42" width="9.140625" style="119"/>
    <col min="43" max="43" width="9.140625" style="143"/>
    <col min="44" max="16384" width="9.140625" style="119"/>
  </cols>
  <sheetData>
    <row r="1" spans="1:40" x14ac:dyDescent="0.25">
      <c r="A1" t="s">
        <v>159</v>
      </c>
      <c r="B1" s="118">
        <f>ficha_registro!H4</f>
        <v>0</v>
      </c>
      <c r="G1" t="s">
        <v>160</v>
      </c>
    </row>
    <row r="2" spans="1:40" x14ac:dyDescent="0.25">
      <c r="A2" t="s">
        <v>26</v>
      </c>
      <c r="B2" s="121">
        <f>ficha_registro!H17</f>
        <v>0</v>
      </c>
      <c r="G2" t="s">
        <v>161</v>
      </c>
      <c r="I2" t="s">
        <v>162</v>
      </c>
    </row>
    <row r="3" spans="1:40" x14ac:dyDescent="0.25">
      <c r="A3" t="s">
        <v>163</v>
      </c>
      <c r="B3" s="122">
        <f>ficha_registro!H10</f>
        <v>0</v>
      </c>
      <c r="G3" t="s">
        <v>164</v>
      </c>
      <c r="I3" t="s">
        <v>165</v>
      </c>
    </row>
    <row r="4" spans="1:40" x14ac:dyDescent="0.25">
      <c r="A4" t="s">
        <v>166</v>
      </c>
      <c r="B4" s="118">
        <f>ficha_registro!H20</f>
        <v>0</v>
      </c>
    </row>
    <row r="5" spans="1:40" x14ac:dyDescent="0.25">
      <c r="A5" t="s">
        <v>167</v>
      </c>
      <c r="B5" s="122">
        <f>ficha_registro!W20</f>
        <v>0</v>
      </c>
    </row>
    <row r="6" spans="1:40" x14ac:dyDescent="0.25">
      <c r="A6" t="s">
        <v>168</v>
      </c>
    </row>
    <row r="7" spans="1:40" x14ac:dyDescent="0.25">
      <c r="A7" t="s">
        <v>169</v>
      </c>
      <c r="B7" s="118" t="e">
        <f>LEFT(B1,SEARCH(" ",B1))</f>
        <v>#VALUE!</v>
      </c>
    </row>
    <row r="8" spans="1:40" x14ac:dyDescent="0.25">
      <c r="A8" t="s">
        <v>170</v>
      </c>
      <c r="B8" s="118">
        <f>ficha_registro!H6</f>
        <v>0</v>
      </c>
    </row>
    <row r="9" spans="1:40" x14ac:dyDescent="0.25">
      <c r="A9" t="s">
        <v>171</v>
      </c>
      <c r="B9" s="118">
        <f>ficha_registro!J6</f>
        <v>0</v>
      </c>
    </row>
    <row r="10" spans="1:40" x14ac:dyDescent="0.25">
      <c r="A10" t="s">
        <v>172</v>
      </c>
      <c r="B10" s="118">
        <f>ficha_registro!Y6</f>
        <v>0</v>
      </c>
    </row>
    <row r="11" spans="1:40" x14ac:dyDescent="0.25">
      <c r="A11" t="s">
        <v>173</v>
      </c>
      <c r="B11" s="118">
        <f>ficha_registro!AJ6</f>
        <v>0</v>
      </c>
    </row>
    <row r="12" spans="1:40" x14ac:dyDescent="0.25">
      <c r="A12" t="s">
        <v>174</v>
      </c>
      <c r="B12" s="118">
        <f>ficha_registro!H7</f>
        <v>0</v>
      </c>
    </row>
    <row r="13" spans="1:40" x14ac:dyDescent="0.25">
      <c r="A13" t="s">
        <v>175</v>
      </c>
      <c r="B13" s="118">
        <f>ficha_registro!AM7</f>
        <v>0</v>
      </c>
    </row>
    <row r="14" spans="1:40" x14ac:dyDescent="0.25">
      <c r="A14" t="s">
        <v>176</v>
      </c>
      <c r="B14" s="118">
        <f>ficha_registro!AD7</f>
        <v>0</v>
      </c>
    </row>
    <row r="15" spans="1:40" x14ac:dyDescent="0.25">
      <c r="A15" t="s">
        <v>15</v>
      </c>
      <c r="B15" s="118">
        <f>ficha_registro!X7</f>
        <v>0</v>
      </c>
      <c r="D15" s="123" t="s">
        <v>177</v>
      </c>
    </row>
    <row r="16" spans="1:40" ht="15" customHeight="1" x14ac:dyDescent="0.25">
      <c r="A16" t="s">
        <v>178</v>
      </c>
      <c r="AD16" s="360">
        <f>ficha_registro!H1</f>
        <v>0</v>
      </c>
      <c r="AE16" s="360"/>
      <c r="AF16" s="360"/>
      <c r="AG16" s="360"/>
      <c r="AH16" s="360"/>
      <c r="AI16" s="360"/>
      <c r="AJ16" s="360"/>
      <c r="AK16" s="360"/>
      <c r="AL16" s="360"/>
      <c r="AM16" s="360"/>
      <c r="AN16" s="124"/>
    </row>
    <row r="17" spans="1:41" ht="15.75" x14ac:dyDescent="0.25">
      <c r="A17" t="s">
        <v>179</v>
      </c>
      <c r="AE17" s="361"/>
      <c r="AF17" s="361"/>
      <c r="AG17" s="361"/>
      <c r="AH17" s="361"/>
      <c r="AI17" s="361"/>
      <c r="AJ17" s="361"/>
      <c r="AK17" s="361"/>
      <c r="AL17" s="361"/>
      <c r="AM17" s="361"/>
    </row>
    <row r="18" spans="1:41" ht="15.75" x14ac:dyDescent="0.25">
      <c r="A18" t="s">
        <v>180</v>
      </c>
      <c r="B18" s="118">
        <f>ficha_registro!H9</f>
        <v>0</v>
      </c>
      <c r="AI18" s="125"/>
    </row>
    <row r="19" spans="1:41" ht="15.75" x14ac:dyDescent="0.25">
      <c r="A19" t="s">
        <v>181</v>
      </c>
      <c r="AD19" s="361" t="s">
        <v>182</v>
      </c>
      <c r="AE19" s="361"/>
      <c r="AF19" s="361"/>
      <c r="AG19" s="361"/>
      <c r="AH19" s="361"/>
      <c r="AI19" s="361"/>
      <c r="AJ19" s="361"/>
      <c r="AK19" s="361"/>
      <c r="AL19" s="361"/>
      <c r="AM19" s="361"/>
      <c r="AN19" s="126"/>
    </row>
    <row r="20" spans="1:41" ht="18.75" x14ac:dyDescent="0.25">
      <c r="A20" t="s">
        <v>183</v>
      </c>
      <c r="AD20" s="362" t="str">
        <f>UPPER(ficha_registro!H4)</f>
        <v/>
      </c>
      <c r="AE20" s="362"/>
      <c r="AF20" s="362"/>
      <c r="AG20" s="362"/>
      <c r="AH20" s="362"/>
      <c r="AI20" s="362"/>
      <c r="AJ20" s="362"/>
      <c r="AK20" s="362"/>
      <c r="AL20" s="362"/>
      <c r="AM20" s="362"/>
      <c r="AN20" s="127"/>
    </row>
    <row r="21" spans="1:41" ht="18.75" x14ac:dyDescent="0.25">
      <c r="A21" t="s">
        <v>184</v>
      </c>
      <c r="B21" s="118">
        <f>ficha_registro!O9</f>
        <v>0</v>
      </c>
      <c r="AE21" s="128"/>
      <c r="AF21" s="128"/>
      <c r="AG21" s="128"/>
      <c r="AH21" s="128"/>
      <c r="AI21" s="128"/>
      <c r="AJ21" s="128"/>
      <c r="AK21" s="128"/>
      <c r="AL21" s="128"/>
      <c r="AM21" s="128"/>
      <c r="AN21" s="128"/>
      <c r="AO21" s="129">
        <f>ficha_registro!W30</f>
        <v>0</v>
      </c>
    </row>
    <row r="22" spans="1:41" ht="15.75" x14ac:dyDescent="0.25">
      <c r="A22" t="s">
        <v>185</v>
      </c>
      <c r="B22" s="118">
        <f>ficha_registro!Y9</f>
        <v>0</v>
      </c>
      <c r="AD22" s="361" t="str">
        <f>"Admissão: "&amp;DAY(AO21)&amp;"/"&amp;MONTH(AO21)&amp;"/"&amp;YEAR(AO21)&amp;" -  Demissão: ______/_______/_________"</f>
        <v>Admissão: 0/1/1900 -  Demissão: ______/_______/_________</v>
      </c>
      <c r="AE22" s="361"/>
      <c r="AF22" s="361"/>
      <c r="AG22" s="361"/>
      <c r="AH22" s="361"/>
      <c r="AI22" s="361"/>
      <c r="AJ22" s="361"/>
      <c r="AK22" s="361"/>
      <c r="AL22" s="361"/>
      <c r="AM22" s="361"/>
      <c r="AN22" s="126"/>
    </row>
    <row r="23" spans="1:41" ht="15.75" x14ac:dyDescent="0.25">
      <c r="A23" t="s">
        <v>186</v>
      </c>
      <c r="B23" s="118">
        <f>ficha_registro!AB10</f>
        <v>0</v>
      </c>
      <c r="AI23" s="125"/>
    </row>
    <row r="24" spans="1:41" ht="15.75" x14ac:dyDescent="0.25">
      <c r="A24" t="s">
        <v>187</v>
      </c>
      <c r="B24" s="118">
        <f>ficha_registro!R10</f>
        <v>0</v>
      </c>
      <c r="AI24" s="125"/>
    </row>
    <row r="25" spans="1:41" ht="15.75" x14ac:dyDescent="0.25">
      <c r="A25" t="s">
        <v>188</v>
      </c>
      <c r="B25" s="118">
        <f>ficha_registro!AA4</f>
        <v>0</v>
      </c>
      <c r="AI25" s="125"/>
    </row>
    <row r="26" spans="1:41" ht="15.75" x14ac:dyDescent="0.25">
      <c r="A26" t="s">
        <v>189</v>
      </c>
      <c r="B26" s="118">
        <f>ficha_registro!AL9</f>
        <v>0</v>
      </c>
      <c r="AI26" s="125"/>
      <c r="AM26" s="130"/>
    </row>
    <row r="27" spans="1:41" ht="15.75" x14ac:dyDescent="0.25">
      <c r="A27" t="s">
        <v>190</v>
      </c>
      <c r="AI27" s="125"/>
    </row>
    <row r="28" spans="1:41" ht="15.75" x14ac:dyDescent="0.25">
      <c r="A28" t="s">
        <v>191</v>
      </c>
      <c r="B28" s="118">
        <f>ficha_registro!AI4</f>
        <v>0</v>
      </c>
      <c r="AI28" s="125"/>
    </row>
    <row r="29" spans="1:41" x14ac:dyDescent="0.25">
      <c r="A29" t="s">
        <v>192</v>
      </c>
      <c r="E29" s="29">
        <f>ficha_registro!AF18</f>
        <v>0</v>
      </c>
      <c r="F29" s="7" t="s">
        <v>49</v>
      </c>
      <c r="G29" s="7"/>
      <c r="H29" s="29">
        <f>ficha_registro!AK18</f>
        <v>0</v>
      </c>
      <c r="I29" s="7" t="s">
        <v>50</v>
      </c>
    </row>
    <row r="30" spans="1:41" x14ac:dyDescent="0.25">
      <c r="A30" t="s">
        <v>193</v>
      </c>
      <c r="B30" s="118">
        <f>ficha_registro!AJ10</f>
        <v>0</v>
      </c>
      <c r="E30" s="29">
        <f>ficha_registro!AF19</f>
        <v>0</v>
      </c>
      <c r="F30" s="7" t="s">
        <v>52</v>
      </c>
      <c r="G30" s="7"/>
      <c r="H30" s="131">
        <f>ficha_registro!AK19</f>
        <v>0</v>
      </c>
      <c r="I30" s="7" t="s">
        <v>53</v>
      </c>
    </row>
    <row r="31" spans="1:41" x14ac:dyDescent="0.25">
      <c r="A31" t="s">
        <v>194</v>
      </c>
      <c r="B31" s="118">
        <f>ficha_registro!H22</f>
        <v>0</v>
      </c>
      <c r="E31" s="29">
        <f>ficha_registro!AF20</f>
        <v>0</v>
      </c>
      <c r="F31" s="7" t="s">
        <v>57</v>
      </c>
      <c r="G31" s="7"/>
      <c r="H31" s="29">
        <f>ficha_registro!AK20</f>
        <v>0</v>
      </c>
      <c r="I31" s="7" t="s">
        <v>58</v>
      </c>
    </row>
    <row r="32" spans="1:41" x14ac:dyDescent="0.25">
      <c r="A32" t="s">
        <v>195</v>
      </c>
      <c r="B32" s="118">
        <f>ficha_registro!M22</f>
        <v>0</v>
      </c>
      <c r="E32" s="1"/>
      <c r="F32" s="1"/>
      <c r="G32" s="2"/>
      <c r="H32" s="29">
        <f>ficha_registro!AK21</f>
        <v>0</v>
      </c>
      <c r="I32" s="7" t="s">
        <v>62</v>
      </c>
    </row>
    <row r="33" spans="1:39" x14ac:dyDescent="0.25">
      <c r="A33" t="s">
        <v>196</v>
      </c>
      <c r="B33" s="118">
        <f>ficha_registro!R22</f>
        <v>0</v>
      </c>
    </row>
    <row r="34" spans="1:39" x14ac:dyDescent="0.25">
      <c r="A34" t="s">
        <v>197</v>
      </c>
      <c r="B34" s="122">
        <f>ficha_registro!Y22</f>
        <v>0</v>
      </c>
    </row>
    <row r="35" spans="1:39" x14ac:dyDescent="0.25">
      <c r="A35" t="s">
        <v>46</v>
      </c>
      <c r="B35" s="118">
        <f>ficha_registro!H18</f>
        <v>0</v>
      </c>
    </row>
    <row r="36" spans="1:39" x14ac:dyDescent="0.25">
      <c r="A36" t="s">
        <v>198</v>
      </c>
    </row>
    <row r="37" spans="1:39" x14ac:dyDescent="0.25">
      <c r="A37" t="s">
        <v>199</v>
      </c>
      <c r="B37" s="118">
        <f>ficha_registro!R18</f>
        <v>0</v>
      </c>
    </row>
    <row r="38" spans="1:39" x14ac:dyDescent="0.25">
      <c r="A38" t="s">
        <v>200</v>
      </c>
      <c r="B38" s="118">
        <f>ficha_registro!X18</f>
        <v>0</v>
      </c>
    </row>
    <row r="39" spans="1:39" x14ac:dyDescent="0.25">
      <c r="A39" t="s">
        <v>201</v>
      </c>
      <c r="B39" s="122">
        <f>ficha_registro!AA18</f>
        <v>0</v>
      </c>
    </row>
    <row r="40" spans="1:39" x14ac:dyDescent="0.25">
      <c r="A40" t="s">
        <v>202</v>
      </c>
      <c r="B40" s="118">
        <f>ficha_registro!H21</f>
        <v>0</v>
      </c>
    </row>
    <row r="41" spans="1:39" x14ac:dyDescent="0.25">
      <c r="A41" t="s">
        <v>203</v>
      </c>
      <c r="B41" s="118">
        <f>ficha_registro!R21</f>
        <v>0</v>
      </c>
    </row>
    <row r="42" spans="1:39" x14ac:dyDescent="0.25">
      <c r="A42" t="s">
        <v>204</v>
      </c>
      <c r="B42" s="121">
        <f>ficha_registro!Y21</f>
        <v>0</v>
      </c>
      <c r="AD42" s="357" t="s">
        <v>205</v>
      </c>
      <c r="AE42" s="357"/>
      <c r="AF42" s="357"/>
      <c r="AG42" s="357"/>
      <c r="AH42" s="357"/>
      <c r="AI42" s="357"/>
      <c r="AJ42" s="357"/>
      <c r="AK42" s="357"/>
      <c r="AL42" s="357"/>
      <c r="AM42" s="357"/>
    </row>
    <row r="43" spans="1:39" ht="15" customHeight="1" x14ac:dyDescent="0.25">
      <c r="A43" t="s">
        <v>68</v>
      </c>
      <c r="B43" s="118">
        <f>ficha_registro!H23</f>
        <v>0</v>
      </c>
      <c r="AD43" s="357"/>
      <c r="AE43" s="357"/>
      <c r="AF43" s="357"/>
      <c r="AG43" s="357"/>
      <c r="AH43" s="357"/>
      <c r="AI43" s="357"/>
      <c r="AJ43" s="357"/>
      <c r="AK43" s="357"/>
      <c r="AL43" s="357"/>
      <c r="AM43" s="357"/>
    </row>
    <row r="44" spans="1:39" x14ac:dyDescent="0.25">
      <c r="A44" t="s">
        <v>206</v>
      </c>
      <c r="B44" s="118">
        <f>ficha_registro!T23</f>
        <v>0</v>
      </c>
      <c r="AD44" s="357"/>
      <c r="AE44" s="357"/>
      <c r="AF44" s="357"/>
      <c r="AG44" s="357"/>
      <c r="AH44" s="357"/>
      <c r="AI44" s="357"/>
      <c r="AJ44" s="357"/>
      <c r="AK44" s="357"/>
      <c r="AL44" s="357"/>
      <c r="AM44" s="357"/>
    </row>
    <row r="45" spans="1:39" x14ac:dyDescent="0.25">
      <c r="A45" t="s">
        <v>207</v>
      </c>
      <c r="B45" s="122">
        <f>ficha_registro!Z23</f>
        <v>0</v>
      </c>
    </row>
    <row r="46" spans="1:39" x14ac:dyDescent="0.25">
      <c r="A46" t="s">
        <v>208</v>
      </c>
      <c r="B46" s="118">
        <v>92</v>
      </c>
    </row>
    <row r="47" spans="1:39" x14ac:dyDescent="0.25">
      <c r="A47" t="s">
        <v>209</v>
      </c>
      <c r="B47" s="122">
        <f>ficha_registro!AI23</f>
        <v>0</v>
      </c>
    </row>
    <row r="48" spans="1:39" x14ac:dyDescent="0.25">
      <c r="A48" t="s">
        <v>210</v>
      </c>
      <c r="B48" s="118">
        <f>ficha_registro!H19</f>
        <v>0</v>
      </c>
    </row>
    <row r="49" spans="1:28" x14ac:dyDescent="0.25">
      <c r="A49" s="132" t="s">
        <v>211</v>
      </c>
      <c r="B49" s="133">
        <f>ficha_registro!W30</f>
        <v>0</v>
      </c>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row>
    <row r="50" spans="1:28" x14ac:dyDescent="0.25">
      <c r="A50" s="132" t="s">
        <v>212</v>
      </c>
      <c r="B50" s="135">
        <f>IF(ficha_registro!H26&lt;&gt;"",2,1)</f>
        <v>1</v>
      </c>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row>
    <row r="51" spans="1:28" x14ac:dyDescent="0.25">
      <c r="A51" s="132" t="s">
        <v>213</v>
      </c>
      <c r="B51" s="135" t="s">
        <v>214</v>
      </c>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row>
    <row r="52" spans="1:28" x14ac:dyDescent="0.25">
      <c r="A52" s="132" t="s">
        <v>215</v>
      </c>
      <c r="B52" s="133" t="str">
        <f>IF(ficha_registro!B39&lt;&gt;"","SIM","NÃO")</f>
        <v>NÃO</v>
      </c>
      <c r="C52" s="28">
        <f>ficha_registro!F39</f>
        <v>0</v>
      </c>
      <c r="D52" s="25" t="s">
        <v>104</v>
      </c>
      <c r="E52" s="136">
        <f>ficha_registro!H39</f>
        <v>0</v>
      </c>
      <c r="F52" s="25" t="s">
        <v>105</v>
      </c>
      <c r="G52" s="134"/>
      <c r="H52" s="134"/>
      <c r="I52" s="134"/>
      <c r="J52" s="134"/>
      <c r="K52" s="134"/>
      <c r="L52" s="134"/>
      <c r="M52" s="134"/>
      <c r="N52" s="134"/>
      <c r="O52" s="134"/>
      <c r="P52" s="134"/>
      <c r="Q52" s="134"/>
      <c r="R52" s="134"/>
      <c r="S52" s="134"/>
      <c r="T52" s="134"/>
      <c r="U52" s="134"/>
      <c r="V52" s="134"/>
      <c r="W52" s="134"/>
      <c r="X52" s="134"/>
      <c r="Y52" s="134"/>
      <c r="Z52" s="134"/>
      <c r="AA52" s="134"/>
      <c r="AB52" s="134"/>
    </row>
    <row r="53" spans="1:28" x14ac:dyDescent="0.25">
      <c r="C53" s="28">
        <f>ficha_registro!F40</f>
        <v>0</v>
      </c>
      <c r="D53" s="25" t="s">
        <v>109</v>
      </c>
      <c r="E53" s="136">
        <f>ficha_registro!H40</f>
        <v>0</v>
      </c>
      <c r="F53" s="25" t="s">
        <v>110</v>
      </c>
    </row>
    <row r="54" spans="1:28" x14ac:dyDescent="0.25">
      <c r="C54" s="28">
        <f>ficha_registro!F41</f>
        <v>0</v>
      </c>
      <c r="D54" s="25" t="s">
        <v>114</v>
      </c>
      <c r="E54" s="136">
        <f>ficha_registro!H41</f>
        <v>0</v>
      </c>
      <c r="F54" s="25" t="s">
        <v>105</v>
      </c>
    </row>
    <row r="55" spans="1:28" x14ac:dyDescent="0.25">
      <c r="A55" s="132" t="s">
        <v>216</v>
      </c>
      <c r="H55" s="18" t="s">
        <v>217</v>
      </c>
      <c r="I55" s="19"/>
      <c r="J55" s="19"/>
      <c r="K55" s="17"/>
      <c r="L55" s="17"/>
      <c r="M55" s="17"/>
      <c r="N55" s="19"/>
      <c r="O55" s="268" t="s">
        <v>218</v>
      </c>
      <c r="P55" s="269"/>
      <c r="Q55" s="269"/>
      <c r="R55" s="270"/>
      <c r="S55" s="19"/>
      <c r="T55" s="17"/>
      <c r="U55" s="19"/>
      <c r="V55" s="19"/>
    </row>
    <row r="56" spans="1:28" x14ac:dyDescent="0.25">
      <c r="H56" s="131">
        <f>ficha_registro!J35</f>
        <v>0</v>
      </c>
      <c r="I56" s="7" t="s">
        <v>99</v>
      </c>
      <c r="J56" s="1"/>
      <c r="K56" s="2"/>
      <c r="L56" s="137" t="s">
        <v>219</v>
      </c>
      <c r="M56" s="59">
        <f>ficha_registro!R35</f>
        <v>0</v>
      </c>
      <c r="N56" s="7"/>
      <c r="O56" s="59">
        <f>ficha_registro!X35</f>
        <v>0</v>
      </c>
      <c r="P56" s="254" t="s">
        <v>100</v>
      </c>
      <c r="Q56" s="327"/>
      <c r="R56" s="59">
        <f>ficha_registro!AA35</f>
        <v>0</v>
      </c>
      <c r="S56" s="1"/>
      <c r="T56" s="7"/>
      <c r="U56" s="103" t="s">
        <v>220</v>
      </c>
      <c r="V56" s="59">
        <f>ficha_registro!AF35</f>
        <v>0</v>
      </c>
      <c r="X56" s="138">
        <f>(((CONVERT(O56,"hr","mn")/2.5)-(CONVERT(M56,"hr","mn")/2.5))+((CONVERT(V56,"hr","mn")/2.5)-(CONVERT(R56,"hr","mn")/2.5)))*5</f>
        <v>0</v>
      </c>
    </row>
    <row r="57" spans="1:28" x14ac:dyDescent="0.25">
      <c r="H57" s="66">
        <f>ficha_registro!J36</f>
        <v>0</v>
      </c>
      <c r="I57" s="7" t="str">
        <f>ficha_registro!L36</f>
        <v>Sábado</v>
      </c>
      <c r="J57" s="1"/>
      <c r="K57" s="7"/>
      <c r="L57" s="137" t="s">
        <v>219</v>
      </c>
      <c r="M57" s="59">
        <f>ficha_registro!R36</f>
        <v>0</v>
      </c>
      <c r="N57" s="1"/>
      <c r="O57" s="59">
        <f>ficha_registro!X36</f>
        <v>0</v>
      </c>
      <c r="P57" s="254" t="s">
        <v>100</v>
      </c>
      <c r="Q57" s="327"/>
      <c r="R57" s="59">
        <f>ficha_registro!AA36</f>
        <v>0</v>
      </c>
      <c r="S57" s="1"/>
      <c r="T57" s="7"/>
      <c r="U57" s="103" t="s">
        <v>220</v>
      </c>
      <c r="V57" s="59">
        <f>ficha_registro!AF36</f>
        <v>0</v>
      </c>
      <c r="X57" s="138">
        <f>(((CONVERT(O57,"hr","mn")/2.5)-(CONVERT(M57,"hr","mn")/2.5))+((CONVERT(V57,"hr","mn")/2.5)-(CONVERT(R57,"hr","mn")/2.5)))*5</f>
        <v>0</v>
      </c>
    </row>
    <row r="58" spans="1:28" x14ac:dyDescent="0.25">
      <c r="H58" s="66">
        <f>ficha_registro!J37</f>
        <v>0</v>
      </c>
      <c r="I58" s="7" t="str">
        <f>ficha_registro!L37</f>
        <v>2ª A DOMINGO</v>
      </c>
      <c r="J58" s="1"/>
      <c r="K58" s="7"/>
      <c r="L58" s="137" t="s">
        <v>219</v>
      </c>
      <c r="M58" s="59">
        <f>ficha_registro!R37</f>
        <v>0</v>
      </c>
      <c r="N58" s="1"/>
      <c r="O58" s="59">
        <f>ficha_registro!X37</f>
        <v>0</v>
      </c>
      <c r="P58" s="254" t="s">
        <v>100</v>
      </c>
      <c r="Q58" s="327"/>
      <c r="R58" s="59">
        <f>ficha_registro!AA37</f>
        <v>0</v>
      </c>
      <c r="S58" s="1"/>
      <c r="T58" s="7"/>
      <c r="U58" s="103" t="s">
        <v>220</v>
      </c>
      <c r="V58" s="59">
        <f>ficha_registro!AF37</f>
        <v>0</v>
      </c>
      <c r="X58" s="138">
        <f>(((CONVERT(O58,"hr","mn")/2.5)-(CONVERT(M58,"hr","mn")/2.5))+((CONVERT(V58,"hr","mn")/2.5)-(CONVERT(R58,"hr","mn")/2.5)))*5</f>
        <v>0</v>
      </c>
    </row>
    <row r="59" spans="1:28" x14ac:dyDescent="0.25">
      <c r="H59" s="18" t="s">
        <v>221</v>
      </c>
    </row>
    <row r="60" spans="1:28" x14ac:dyDescent="0.25">
      <c r="H60" s="244">
        <f>ficha_registro!M39</f>
        <v>0</v>
      </c>
      <c r="I60" s="358"/>
      <c r="J60" s="358"/>
      <c r="K60" s="358"/>
      <c r="L60" s="358"/>
      <c r="M60" s="358"/>
      <c r="N60" s="358"/>
      <c r="O60" s="358"/>
      <c r="P60" s="358"/>
      <c r="Q60" s="358"/>
      <c r="R60" s="358"/>
      <c r="S60" s="358"/>
      <c r="T60" s="358"/>
      <c r="U60" s="358"/>
      <c r="V60" s="358"/>
      <c r="W60" s="358"/>
      <c r="X60" s="358"/>
      <c r="Y60" s="358"/>
      <c r="Z60" s="358"/>
      <c r="AA60" s="245"/>
    </row>
    <row r="61" spans="1:28" x14ac:dyDescent="0.25">
      <c r="H61" s="254"/>
      <c r="I61" s="218"/>
      <c r="J61" s="218"/>
      <c r="K61" s="218"/>
      <c r="L61" s="218"/>
      <c r="M61" s="218"/>
      <c r="N61" s="218"/>
      <c r="O61" s="218"/>
      <c r="P61" s="218"/>
      <c r="Q61" s="218"/>
      <c r="R61" s="218"/>
      <c r="S61" s="218"/>
      <c r="T61" s="218"/>
      <c r="U61" s="218"/>
      <c r="V61" s="218"/>
      <c r="W61" s="218"/>
      <c r="X61" s="218"/>
      <c r="Y61" s="218"/>
      <c r="Z61" s="218"/>
      <c r="AA61" s="327"/>
    </row>
    <row r="62" spans="1:28" x14ac:dyDescent="0.25">
      <c r="H62" s="255"/>
      <c r="I62" s="256"/>
      <c r="J62" s="256"/>
      <c r="K62" s="256"/>
      <c r="L62" s="256"/>
      <c r="M62" s="256"/>
      <c r="N62" s="256"/>
      <c r="O62" s="256"/>
      <c r="P62" s="256"/>
      <c r="Q62" s="256"/>
      <c r="R62" s="256"/>
      <c r="S62" s="256"/>
      <c r="T62" s="256"/>
      <c r="U62" s="256"/>
      <c r="V62" s="256"/>
      <c r="W62" s="256"/>
      <c r="X62" s="256"/>
      <c r="Y62" s="256"/>
      <c r="Z62" s="256"/>
      <c r="AA62" s="359"/>
    </row>
    <row r="63" spans="1:28" x14ac:dyDescent="0.25">
      <c r="A63" t="s">
        <v>222</v>
      </c>
      <c r="C63" s="66">
        <f>ficha_registro!W44</f>
        <v>0</v>
      </c>
      <c r="D63" s="12" t="s">
        <v>223</v>
      </c>
    </row>
    <row r="64" spans="1:28" x14ac:dyDescent="0.25">
      <c r="C64" s="28">
        <f>ficha_registro!AA44</f>
        <v>0</v>
      </c>
      <c r="D64" s="12" t="s">
        <v>224</v>
      </c>
    </row>
    <row r="65" spans="1:7" x14ac:dyDescent="0.25">
      <c r="A65" t="s">
        <v>225</v>
      </c>
      <c r="B65" s="139">
        <f>ficha_registro!AD30</f>
        <v>0</v>
      </c>
      <c r="D65" s="47"/>
      <c r="G65" s="119"/>
    </row>
    <row r="66" spans="1:7" x14ac:dyDescent="0.25">
      <c r="A66" t="s">
        <v>226</v>
      </c>
      <c r="B66" s="140">
        <f>ficha_registro!AL30</f>
        <v>0</v>
      </c>
      <c r="D66" s="47"/>
      <c r="G66" s="140"/>
    </row>
    <row r="67" spans="1:7" x14ac:dyDescent="0.25">
      <c r="A67" t="s">
        <v>227</v>
      </c>
      <c r="B67" s="139"/>
      <c r="D67" s="47"/>
      <c r="G67" s="140"/>
    </row>
    <row r="68" spans="1:7" x14ac:dyDescent="0.25">
      <c r="A68" t="s">
        <v>228</v>
      </c>
      <c r="B68" s="121" t="s">
        <v>229</v>
      </c>
    </row>
    <row r="69" spans="1:7" x14ac:dyDescent="0.25">
      <c r="A69" t="s">
        <v>230</v>
      </c>
      <c r="B69" s="118">
        <f>ficha_registro!H30</f>
        <v>0</v>
      </c>
    </row>
    <row r="71" spans="1:7" x14ac:dyDescent="0.25">
      <c r="A71" t="s">
        <v>231</v>
      </c>
      <c r="B71" s="118">
        <f>ficha_registro!AF11</f>
        <v>0</v>
      </c>
    </row>
    <row r="72" spans="1:7" x14ac:dyDescent="0.25">
      <c r="A72" t="s">
        <v>232</v>
      </c>
      <c r="B72" s="118">
        <f>ficha_registro!H11</f>
        <v>0</v>
      </c>
      <c r="D72" s="141" t="s">
        <v>233</v>
      </c>
    </row>
    <row r="74" spans="1:7" x14ac:dyDescent="0.25">
      <c r="A74" t="s">
        <v>234</v>
      </c>
      <c r="B74" s="118">
        <f>ficha_registro!J13</f>
        <v>0</v>
      </c>
    </row>
    <row r="75" spans="1:7" x14ac:dyDescent="0.25">
      <c r="A75" t="s">
        <v>235</v>
      </c>
      <c r="B75" s="142">
        <f>ficha_registro!Y13</f>
        <v>0</v>
      </c>
    </row>
    <row r="76" spans="1:7" x14ac:dyDescent="0.25">
      <c r="A76" t="s">
        <v>236</v>
      </c>
      <c r="B76" s="118" t="str">
        <f>ficha_registro!AD13</f>
        <v>CPF</v>
      </c>
    </row>
    <row r="77" spans="1:7" x14ac:dyDescent="0.25">
      <c r="A77" t="s">
        <v>237</v>
      </c>
      <c r="B77" s="118" t="str">
        <f>"LIVRO "&amp;ficha_registro!AK13&amp;" FOLHA "&amp;ficha_registro!AM13</f>
        <v>LIVRO  FOLHA Folhas</v>
      </c>
    </row>
    <row r="79" spans="1:7" x14ac:dyDescent="0.25">
      <c r="A79" t="s">
        <v>234</v>
      </c>
      <c r="B79" s="118">
        <f>ficha_registro!J14</f>
        <v>0</v>
      </c>
    </row>
    <row r="80" spans="1:7" x14ac:dyDescent="0.25">
      <c r="A80" t="s">
        <v>235</v>
      </c>
      <c r="B80" s="142">
        <f>ficha_registro!Y14</f>
        <v>0</v>
      </c>
    </row>
    <row r="81" spans="1:2" x14ac:dyDescent="0.25">
      <c r="A81" t="s">
        <v>236</v>
      </c>
      <c r="B81" s="118" t="str">
        <f>ficha_registro!AD14</f>
        <v>CPF</v>
      </c>
    </row>
    <row r="82" spans="1:2" x14ac:dyDescent="0.25">
      <c r="A82" t="s">
        <v>237</v>
      </c>
      <c r="B82" s="118" t="str">
        <f>"LIVRO "&amp;ficha_registro!AK14&amp;" FOLHA "&amp;ficha_registro!AM14</f>
        <v>LIVRO  FOLHA Folhas</v>
      </c>
    </row>
    <row r="84" spans="1:2" x14ac:dyDescent="0.25">
      <c r="A84" t="s">
        <v>234</v>
      </c>
      <c r="B84" s="118">
        <f>ficha_registro!J15</f>
        <v>0</v>
      </c>
    </row>
    <row r="85" spans="1:2" x14ac:dyDescent="0.25">
      <c r="A85" t="s">
        <v>235</v>
      </c>
      <c r="B85" s="142">
        <f>ficha_registro!Y15</f>
        <v>0</v>
      </c>
    </row>
    <row r="86" spans="1:2" x14ac:dyDescent="0.25">
      <c r="A86" t="s">
        <v>236</v>
      </c>
      <c r="B86" s="118" t="str">
        <f>ficha_registro!AD15</f>
        <v>CPF</v>
      </c>
    </row>
    <row r="87" spans="1:2" x14ac:dyDescent="0.25">
      <c r="A87" t="s">
        <v>237</v>
      </c>
      <c r="B87" s="118" t="str">
        <f>"LIVRO "&amp;ficha_registro!AK15&amp;" FOLHA "&amp;ficha_registro!AM15</f>
        <v>LIVRO  FOLHA Folhas</v>
      </c>
    </row>
  </sheetData>
  <mergeCells count="11">
    <mergeCell ref="AD16:AM16"/>
    <mergeCell ref="AE17:AM17"/>
    <mergeCell ref="AD19:AM19"/>
    <mergeCell ref="AD20:AM20"/>
    <mergeCell ref="AD22:AM22"/>
    <mergeCell ref="AD42:AM44"/>
    <mergeCell ref="O55:R55"/>
    <mergeCell ref="P56:Q56"/>
    <mergeCell ref="P57:Q57"/>
    <mergeCell ref="P58:Q58"/>
    <mergeCell ref="H60:AA62"/>
  </mergeCells>
  <conditionalFormatting sqref="O55:R56 U57 P57:Q57 H56:I57 M56 U56:V56">
    <cfRule type="containsBlanks" dxfId="4" priority="4">
      <formula>LEN(TRIM(H55))=0</formula>
    </cfRule>
  </conditionalFormatting>
  <conditionalFormatting sqref="H57">
    <cfRule type="expression" dxfId="3" priority="5">
      <formula>$I$32&lt;&gt;""</formula>
    </cfRule>
  </conditionalFormatting>
  <conditionalFormatting sqref="U58 P58:Q58 H58:I58">
    <cfRule type="containsBlanks" dxfId="2" priority="2">
      <formula>LEN(TRIM(H58))=0</formula>
    </cfRule>
  </conditionalFormatting>
  <conditionalFormatting sqref="H58">
    <cfRule type="expression" dxfId="1" priority="3">
      <formula>$I$32&lt;&gt;""</formula>
    </cfRule>
  </conditionalFormatting>
  <conditionalFormatting sqref="I29:I32">
    <cfRule type="containsBlanks" dxfId="0" priority="1">
      <formula>LEN(TRIM(I29))=0</formula>
    </cfRule>
  </conditionalFormatting>
  <hyperlinks>
    <hyperlink ref="D15" r:id="rId1" display="http://www.buscacep.correios.com.br/sistemas/buscacep/"/>
    <hyperlink ref="D72" location="copia_ficha2!AM1" display="Imprime capa"/>
  </hyperlinks>
  <pageMargins left="0.51181102362204722" right="0.51181102362204722" top="1.3385826771653544" bottom="0.78740157480314965" header="0.31496062992125984" footer="0.31496062992125984"/>
  <pageSetup paperSize="9" orientation="portrait" r:id="rId2"/>
  <headerFooter>
    <oddHeader xml:space="preserve">&amp;L&amp;G&amp;R&amp;7Rua Prefeito Aristides Largura, 145
América - Joinville – SC 89204-145
Tel (47) 3031-4580 - CRCSC  008941/O-3
dranka@drankacontabilidade.com.br
</oddHeader>
    <oddFooter>&amp;R&amp;7 &amp;P/&amp;N</oddFoot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vt:i4>
      </vt:variant>
    </vt:vector>
  </HeadingPairs>
  <TitlesOfParts>
    <vt:vector size="5" baseType="lpstr">
      <vt:lpstr>ficha_registro</vt:lpstr>
      <vt:lpstr>Dados</vt:lpstr>
      <vt:lpstr>copia_ficha</vt:lpstr>
      <vt:lpstr>copia_ficha!Area_de_impressao</vt:lpstr>
      <vt:lpstr>ficha_registro!Area_de_impressao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Contabilidade2</dc:creator>
  <cp:lastModifiedBy>TI</cp:lastModifiedBy>
  <cp:lastPrinted>2024-07-02T14:29:13Z</cp:lastPrinted>
  <dcterms:created xsi:type="dcterms:W3CDTF">2017-06-05T21:06:39Z</dcterms:created>
  <dcterms:modified xsi:type="dcterms:W3CDTF">2025-06-25T13:47:40Z</dcterms:modified>
</cp:coreProperties>
</file>