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Curso excel_DIO\projetos\"/>
    </mc:Choice>
  </mc:AlternateContent>
  <xr:revisionPtr revIDLastSave="0" documentId="13_ncr:1_{0DD07AA9-C79E-4654-B9B8-949A1C556F1A}" xr6:coauthVersionLast="47" xr6:coauthVersionMax="47" xr10:uidLastSave="{00000000-0000-0000-0000-000000000000}"/>
  <bookViews>
    <workbookView xWindow="-108" yWindow="-108" windowWidth="23256" windowHeight="12456" tabRatio="0" xr2:uid="{E0825C20-B1DE-4B80-80C2-E2F9106E8E1F}"/>
  </bookViews>
  <sheets>
    <sheet name="Planilha1" sheetId="1" r:id="rId1"/>
    <sheet name="Planilha2" sheetId="2" r:id="rId2"/>
  </sheets>
  <definedNames>
    <definedName name="Aporte">Planilha1!$D$18</definedName>
    <definedName name="patrimonio">Planilha1!$D$21</definedName>
    <definedName name="quantidade_anos">Planilha1!$D$19</definedName>
    <definedName name="rendimento_carteira">Planilha1!$D$13</definedName>
    <definedName name="taxa_mensal">Planilha1!$D$20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34" i="1"/>
  <c r="C38" i="1"/>
  <c r="C39" i="1"/>
  <c r="C40" i="1"/>
  <c r="C41" i="1"/>
  <c r="C42" i="1"/>
  <c r="C43" i="1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D21" i="1"/>
  <c r="D14" i="1"/>
  <c r="C25" i="1"/>
  <c r="D25" i="1" s="1"/>
  <c r="C29" i="1"/>
  <c r="D29" i="1" s="1"/>
  <c r="C26" i="1"/>
  <c r="D26" i="1" s="1"/>
  <c r="C27" i="1"/>
  <c r="D27" i="1" s="1"/>
  <c r="C28" i="1"/>
  <c r="D28" i="1" s="1"/>
  <c r="D43" i="1" l="1"/>
  <c r="D42" i="1"/>
  <c r="D41" i="1"/>
  <c r="D40" i="1"/>
  <c r="D39" i="1"/>
  <c r="D38" i="1"/>
  <c r="D44" i="1" l="1"/>
</calcChain>
</file>

<file path=xl/sharedStrings.xml><?xml version="1.0" encoding="utf-8"?>
<sst xmlns="http://schemas.openxmlformats.org/spreadsheetml/2006/main" count="69" uniqueCount="35">
  <si>
    <t>INVESTIMENTO MENSAL</t>
  </si>
  <si>
    <t>Quanto investir por mês?</t>
  </si>
  <si>
    <t>Por quantos anos?</t>
  </si>
  <si>
    <t>Patrimônio acumulado?</t>
  </si>
  <si>
    <t>Dividendos mensais ?</t>
  </si>
  <si>
    <t>Taxa de rendimento mensal?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</si>
  <si>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</si>
  <si>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</si>
  <si>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</si>
  <si>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</si>
  <si>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</si>
  <si>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</si>
  <si>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</si>
  <si>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</si>
  <si>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 xml:space="preserve">Salário </t>
  </si>
  <si>
    <t>Sugestão de investimento</t>
  </si>
  <si>
    <t>Rendimento carteira</t>
  </si>
  <si>
    <t xml:space="preserve">Perfil </t>
  </si>
  <si>
    <t>Agressivo</t>
  </si>
  <si>
    <t>VALOR A SER INVESTIDO POR MÊS</t>
  </si>
  <si>
    <t>TIPO DE FII</t>
  </si>
  <si>
    <t xml:space="preserve">PERCENTUAL SUGERIDO </t>
  </si>
  <si>
    <t>VALORES</t>
  </si>
  <si>
    <t>PAPEL</t>
  </si>
  <si>
    <t xml:space="preserve">TIJOLO </t>
  </si>
  <si>
    <t xml:space="preserve">HÍBRIDOS </t>
  </si>
  <si>
    <t>FOFS</t>
  </si>
  <si>
    <t>DESENVOLVIMENTO</t>
  </si>
  <si>
    <t>HOTELARIAS</t>
  </si>
  <si>
    <t>Conservador</t>
  </si>
  <si>
    <t>CHAVE</t>
  </si>
  <si>
    <t>Moderado</t>
  </si>
  <si>
    <t>PERFIL</t>
  </si>
  <si>
    <t>TIPO FII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</si>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</sst>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 style="thin">
        <color theme="0" tint="-0.14996795556505021"/>
      </right>
      <top/>
      <bottom style="medium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4" fillId="0" borderId="0" xfId="0" applyFont="1"/>
    <xf numFmtId="0" fontId="5" fillId="3" borderId="6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8" fontId="3" fillId="4" borderId="23" xfId="0" applyNumberFormat="1" applyFont="1" applyFill="1" applyBorder="1" applyAlignment="1">
      <alignment horizontal="center"/>
    </xf>
    <xf numFmtId="8" fontId="3" fillId="4" borderId="26" xfId="0" applyNumberFormat="1" applyFont="1" applyFill="1" applyBorder="1" applyAlignment="1">
      <alignment horizontal="center"/>
    </xf>
    <xf numFmtId="8" fontId="0" fillId="4" borderId="28" xfId="0" applyNumberFormat="1" applyFill="1" applyBorder="1" applyAlignment="1">
      <alignment horizontal="center"/>
    </xf>
    <xf numFmtId="8" fontId="0" fillId="4" borderId="29" xfId="0" applyNumberFormat="1" applyFill="1" applyBorder="1" applyAlignment="1">
      <alignment horizontal="center"/>
    </xf>
    <xf numFmtId="8" fontId="0" fillId="4" borderId="31" xfId="0" applyNumberFormat="1" applyFill="1" applyBorder="1" applyAlignment="1">
      <alignment horizontal="center"/>
    </xf>
    <xf numFmtId="8" fontId="0" fillId="4" borderId="32" xfId="0" applyNumberFormat="1" applyFill="1" applyBorder="1" applyAlignment="1">
      <alignment horizontal="center"/>
    </xf>
    <xf numFmtId="8" fontId="0" fillId="4" borderId="34" xfId="0" applyNumberFormat="1" applyFill="1" applyBorder="1" applyAlignment="1">
      <alignment horizontal="center"/>
    </xf>
    <xf numFmtId="8" fontId="0" fillId="4" borderId="35" xfId="0" applyNumberFormat="1" applyFill="1" applyBorder="1" applyAlignment="1">
      <alignment horizontal="center"/>
    </xf>
    <xf numFmtId="0" fontId="7" fillId="4" borderId="15" xfId="0" applyFont="1" applyFill="1" applyBorder="1" applyAlignment="1">
      <alignment horizontal="left" indent="2"/>
    </xf>
    <xf numFmtId="0" fontId="7" fillId="4" borderId="16" xfId="0" applyFont="1" applyFill="1" applyBorder="1" applyAlignment="1">
      <alignment horizontal="left" indent="2"/>
    </xf>
    <xf numFmtId="0" fontId="7" fillId="4" borderId="17" xfId="0" applyFont="1" applyFill="1" applyBorder="1" applyAlignment="1">
      <alignment horizontal="left" indent="2"/>
    </xf>
    <xf numFmtId="0" fontId="7" fillId="4" borderId="18" xfId="0" applyFont="1" applyFill="1" applyBorder="1" applyAlignment="1">
      <alignment horizontal="left" indent="2"/>
    </xf>
    <xf numFmtId="0" fontId="7" fillId="4" borderId="19" xfId="0" applyFont="1" applyFill="1" applyBorder="1" applyAlignment="1">
      <alignment horizontal="left" indent="2"/>
    </xf>
    <xf numFmtId="0" fontId="7" fillId="4" borderId="20" xfId="0" applyFont="1" applyFill="1" applyBorder="1" applyAlignment="1">
      <alignment horizontal="left" indent="2"/>
    </xf>
    <xf numFmtId="0" fontId="7" fillId="0" borderId="3" xfId="0" applyFont="1" applyBorder="1" applyAlignment="1">
      <alignment horizontal="left" indent="2"/>
    </xf>
    <xf numFmtId="0" fontId="7" fillId="0" borderId="9" xfId="0" applyFont="1" applyBorder="1" applyAlignment="1">
      <alignment horizontal="left" indent="2"/>
    </xf>
    <xf numFmtId="0" fontId="8" fillId="4" borderId="21" xfId="0" applyFont="1" applyFill="1" applyBorder="1" applyAlignment="1">
      <alignment horizontal="left" indent="2"/>
    </xf>
    <xf numFmtId="0" fontId="8" fillId="4" borderId="22" xfId="0" applyFont="1" applyFill="1" applyBorder="1" applyAlignment="1">
      <alignment horizontal="left" indent="2"/>
    </xf>
    <xf numFmtId="0" fontId="8" fillId="4" borderId="24" xfId="0" applyFont="1" applyFill="1" applyBorder="1" applyAlignment="1">
      <alignment horizontal="left" indent="2"/>
    </xf>
    <xf numFmtId="0" fontId="8" fillId="4" borderId="25" xfId="0" applyFont="1" applyFill="1" applyBorder="1" applyAlignment="1">
      <alignment horizontal="left" indent="2"/>
    </xf>
    <xf numFmtId="0" fontId="7" fillId="4" borderId="27" xfId="0" applyFont="1" applyFill="1" applyBorder="1" applyAlignment="1">
      <alignment horizontal="left" indent="2"/>
    </xf>
    <xf numFmtId="0" fontId="7" fillId="4" borderId="30" xfId="0" applyFont="1" applyFill="1" applyBorder="1" applyAlignment="1">
      <alignment horizontal="left" indent="2"/>
    </xf>
    <xf numFmtId="0" fontId="7" fillId="4" borderId="33" xfId="0" applyFont="1" applyFill="1" applyBorder="1" applyAlignment="1">
      <alignment horizontal="left" indent="2"/>
    </xf>
    <xf numFmtId="0" fontId="1" fillId="2" borderId="0" xfId="1"/>
    <xf numFmtId="165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165" fontId="3" fillId="4" borderId="0" xfId="0" applyNumberFormat="1" applyFont="1" applyFill="1"/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9" fontId="0" fillId="0" borderId="4" xfId="0" applyNumberFormat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Planilha1!$C$37</c:f>
              <c:strCache>
                <c:ptCount val="1"/>
                <c:pt idx="0">
                  <c:v>PERCENTUAL SUGERIDO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Planilha1!$B$38:$B$43</c:f>
              <c:strCache>
                <c:ptCount val="6"/>
                <c:pt idx="0">
                  <c:v>PAPEL</c:v>
                </c:pt>
                <c:pt idx="1">
                  <c:v>TIJOLO 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Planilha1!$C$38:$C$43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4-4F57-9FB2-FA8EE37358BA}"/>
            </c:ext>
          </c:extLst>
        </c:ser>
        <c:ser>
          <c:idx val="1"/>
          <c:order val="1"/>
          <c:tx>
            <c:strRef>
              <c:f>Planilha1!$D$37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Planilha1!$B$38:$B$43</c:f>
              <c:strCache>
                <c:ptCount val="6"/>
                <c:pt idx="0">
                  <c:v>PAPEL</c:v>
                </c:pt>
                <c:pt idx="1">
                  <c:v>TIJOLO 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Planilha1!$D$38:$D$43</c:f>
              <c:numCache>
                <c:formatCode>"R$"\ #,##0.00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4-4F57-9FB2-FA8EE373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586741</xdr:colOff>
      <xdr:row>0</xdr:row>
      <xdr:rowOff>129540</xdr:rowOff>
    </xdr:from>
    <xdr:to>
      <xdr:col>4</xdr:col>
      <xdr:colOff>533401</xdr:colOff>
      <xdr:row>7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C9416-57CF-44FB-9342-CA5C60D9E3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86741" y="129540"/>
          <a:ext cx="5646420" cy="1264920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47</xdr:row>
      <xdr:rowOff>118110</xdr:rowOff>
    </xdr:from>
    <xdr:to>
      <xdr:col>3</xdr:col>
      <xdr:colOff>704850</xdr:colOff>
      <xdr:row>62</xdr:row>
      <xdr:rowOff>118110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8B0118-9B35-FAA3-4FA0-E480FD4A2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044E-D5CC-4013-81EE-CDCB6A35B4AC}">
  <dimension ref="A10:G72"/>
  <sheetViews>
    <sheetView showGridLines="0" showRowColHeaders="0" tabSelected="1" zoomScaleNormal="100" workbookViewId="0">
      <selection activeCell="G36" sqref="G36"/>
    </sheetView>
  </sheetViews>
  <sheetFormatPr defaultColWidth="0" defaultRowHeight="14.4" x14ac:dyDescent="0.3"/>
  <cols>
    <col min="1" max="1" width="8.88671875" customWidth="1"/>
    <col min="2" max="2" width="28.6640625" bestFit="1" customWidth="1"/>
    <col min="3" max="3" width="31.88671875" customWidth="1"/>
    <col min="4" max="4" width="13.6640625" customWidth="1"/>
    <col min="5" max="5" width="8.88671875" customWidth="1"/>
    <col min="6" max="6" width="5.88671875" customWidth="1"/>
    <col min="7" max="7" width="4.88671875" customWidth="1"/>
    <col min="8" max="8" width="3.33203125" customWidth="1"/>
    <col min="9" max="9" width="6" customWidth="1"/>
    <col min="10" max="11" width="8.88671875" hidden="1" customWidth="1"/>
    <col min="12" max="16384" width="8.88671875" hidden="1"/>
  </cols>
  <sheetData>
    <row r="10" spans="2:4" ht="15" thickBot="1" x14ac:dyDescent="0.35"/>
    <row r="11" spans="2:4" ht="15.6" x14ac:dyDescent="0.3">
      <c r="B11" s="8" t="s">
        <v>13</v>
      </c>
      <c r="C11" s="9"/>
      <c r="D11" s="10"/>
    </row>
    <row r="12" spans="2:4" ht="15.6" x14ac:dyDescent="0.3">
      <c r="B12" s="22" t="s">
        <v>14</v>
      </c>
      <c r="C12" s="23"/>
      <c r="D12" s="38">
        <v>2000</v>
      </c>
    </row>
    <row r="13" spans="2:4" ht="15.6" x14ac:dyDescent="0.3">
      <c r="B13" s="24" t="s">
        <v>16</v>
      </c>
      <c r="C13" s="25"/>
      <c r="D13" s="39">
        <v>6.0000000000000001E-3</v>
      </c>
    </row>
    <row r="14" spans="2:4" ht="16.2" thickBot="1" x14ac:dyDescent="0.35">
      <c r="B14" s="26" t="s">
        <v>15</v>
      </c>
      <c r="C14" s="27"/>
      <c r="D14" s="40">
        <f>D12*30%</f>
        <v>600</v>
      </c>
    </row>
    <row r="16" spans="2:4" ht="15" thickBot="1" x14ac:dyDescent="0.35"/>
    <row r="17" spans="1:4" ht="26.4" thickBot="1" x14ac:dyDescent="0.55000000000000004">
      <c r="B17" s="11" t="s">
        <v>0</v>
      </c>
      <c r="C17" s="12"/>
      <c r="D17" s="13"/>
    </row>
    <row r="18" spans="1:4" ht="15.6" x14ac:dyDescent="0.3">
      <c r="B18" s="28" t="s">
        <v>1</v>
      </c>
      <c r="C18" s="29"/>
      <c r="D18" s="5">
        <v>200</v>
      </c>
    </row>
    <row r="19" spans="1:4" ht="15.6" x14ac:dyDescent="0.3">
      <c r="A19" s="1">
        <v>2</v>
      </c>
      <c r="B19" s="28" t="s">
        <v>2</v>
      </c>
      <c r="C19" s="29"/>
      <c r="D19" s="6">
        <v>5</v>
      </c>
    </row>
    <row r="20" spans="1:4" ht="15.6" x14ac:dyDescent="0.3">
      <c r="A20" s="1">
        <v>5</v>
      </c>
      <c r="B20" s="28" t="s">
        <v>5</v>
      </c>
      <c r="C20" s="29"/>
      <c r="D20" s="7">
        <v>1.0789999999999999E-2</v>
      </c>
    </row>
    <row r="21" spans="1:4" ht="16.2" thickBot="1" x14ac:dyDescent="0.35">
      <c r="A21" s="1">
        <v>10</v>
      </c>
      <c r="B21" s="30" t="s">
        <v>3</v>
      </c>
      <c r="C21" s="31"/>
      <c r="D21" s="14">
        <f>FV(taxa_mensal,quantidade_anos*12,Aporte*-1)</f>
        <v>16755.382799697527</v>
      </c>
    </row>
    <row r="22" spans="1:4" ht="16.2" thickBot="1" x14ac:dyDescent="0.35">
      <c r="A22" s="1">
        <v>20</v>
      </c>
      <c r="B22" s="32" t="s">
        <v>4</v>
      </c>
      <c r="C22" s="33"/>
      <c r="D22" s="15">
        <f>patrimonio*rendimento_carteira</f>
        <v>100.53229679818516</v>
      </c>
    </row>
    <row r="23" spans="1:4" ht="15" thickBot="1" x14ac:dyDescent="0.35">
      <c r="A23" s="1">
        <v>30</v>
      </c>
    </row>
    <row r="24" spans="1:4" ht="26.4" thickBot="1" x14ac:dyDescent="0.55000000000000004">
      <c r="B24" s="2" t="s">
        <v>11</v>
      </c>
      <c r="C24" s="3"/>
      <c r="D24" s="4" t="s">
        <v>12</v>
      </c>
    </row>
    <row r="25" spans="1:4" ht="16.2" thickBot="1" x14ac:dyDescent="0.35">
      <c r="B25" s="34" t="s">
        <v>6</v>
      </c>
      <c r="C25" s="16">
        <f>FV($D$20,$A19*12,$D$18*-1)</f>
        <v>5445.5254595290435</v>
      </c>
      <c r="D25" s="17">
        <f>C25*rendimento_carteira</f>
        <v>32.673152757174265</v>
      </c>
    </row>
    <row r="26" spans="1:4" ht="16.2" thickBot="1" x14ac:dyDescent="0.35">
      <c r="B26" s="35" t="s">
        <v>7</v>
      </c>
      <c r="C26" s="18">
        <f>FV($D$20,$A20*12,$D$18*-1)</f>
        <v>16755.382799697527</v>
      </c>
      <c r="D26" s="19">
        <f>C26*rendimento_carteira</f>
        <v>100.53229679818516</v>
      </c>
    </row>
    <row r="27" spans="1:4" ht="16.2" thickBot="1" x14ac:dyDescent="0.35">
      <c r="B27" s="35" t="s">
        <v>8</v>
      </c>
      <c r="C27" s="18">
        <f>FV($D$20,$A21*12,$D$18*-1)</f>
        <v>48656.842506034438</v>
      </c>
      <c r="D27" s="19">
        <f>C27*rendimento_carteira</f>
        <v>291.94105503620665</v>
      </c>
    </row>
    <row r="28" spans="1:4" ht="16.2" thickBot="1" x14ac:dyDescent="0.35">
      <c r="B28" s="35" t="s">
        <v>9</v>
      </c>
      <c r="C28" s="18">
        <f>FV($D$20,$A22*12,$D$18*-1)</f>
        <v>225039.68001941612</v>
      </c>
      <c r="D28" s="19">
        <f>C28*rendimento_carteira</f>
        <v>1350.2380801164968</v>
      </c>
    </row>
    <row r="29" spans="1:4" ht="16.2" thickBot="1" x14ac:dyDescent="0.35">
      <c r="B29" s="36" t="s">
        <v>10</v>
      </c>
      <c r="C29" s="20">
        <f>FV($D$20,$A23*12,$D$18*-1)</f>
        <v>864433.93100094295</v>
      </c>
      <c r="D29" s="21">
        <f>C29*rendimento_carteira</f>
        <v>5186.6035860056581</v>
      </c>
    </row>
    <row r="33" spans="2:4" x14ac:dyDescent="0.3">
      <c r="B33" s="37" t="s">
        <v>17</v>
      </c>
      <c r="C33" s="37" t="s">
        <v>18</v>
      </c>
    </row>
    <row r="34" spans="2:4" x14ac:dyDescent="0.3">
      <c r="B34" s="42" t="s">
        <v>19</v>
      </c>
      <c r="C34" s="43">
        <f>Aporte</f>
        <v>200</v>
      </c>
    </row>
    <row r="37" spans="2:4" x14ac:dyDescent="0.3">
      <c r="B37" s="42" t="s">
        <v>20</v>
      </c>
      <c r="C37" s="42" t="s">
        <v>21</v>
      </c>
      <c r="D37" s="42" t="s">
        <v>22</v>
      </c>
    </row>
    <row r="38" spans="2:4" x14ac:dyDescent="0.3">
      <c r="B38" s="44" t="s">
        <v>23</v>
      </c>
      <c r="C38" s="45">
        <f>VLOOKUP($C$33&amp;"-"&amp;B38,Planilha2!A2:D20,4,0)</f>
        <v>0.5</v>
      </c>
      <c r="D38" s="46">
        <f>C38*$C$34</f>
        <v>100</v>
      </c>
    </row>
    <row r="39" spans="2:4" x14ac:dyDescent="0.3">
      <c r="B39" s="44" t="s">
        <v>24</v>
      </c>
      <c r="C39" s="45">
        <f>VLOOKUP($C$33&amp;"-"&amp;B39,Planilha2!A3:D21,4,0)</f>
        <v>0.1</v>
      </c>
      <c r="D39" s="46">
        <f t="shared" ref="D39:D43" si="0">C39*$C$34</f>
        <v>20</v>
      </c>
    </row>
    <row r="40" spans="2:4" x14ac:dyDescent="0.3">
      <c r="B40" s="44" t="s">
        <v>25</v>
      </c>
      <c r="C40" s="45">
        <f>VLOOKUP($C$33&amp;"-"&amp;B40,Planilha2!A4:D22,4,0)</f>
        <v>0.05</v>
      </c>
      <c r="D40" s="46">
        <f t="shared" si="0"/>
        <v>10</v>
      </c>
    </row>
    <row r="41" spans="2:4" x14ac:dyDescent="0.3">
      <c r="B41" s="44" t="s">
        <v>26</v>
      </c>
      <c r="C41" s="45">
        <f>VLOOKUP($C$33&amp;"-"&amp;B41,Planilha2!A5:D23,4,0)</f>
        <v>0.05</v>
      </c>
      <c r="D41" s="46">
        <f t="shared" si="0"/>
        <v>10</v>
      </c>
    </row>
    <row r="42" spans="2:4" ht="10.8" customHeight="1" x14ac:dyDescent="0.3">
      <c r="B42" s="44" t="s">
        <v>27</v>
      </c>
      <c r="C42" s="45">
        <f>VLOOKUP($C$33&amp;"-"&amp;B42,Planilha2!A6:D24,4,0)</f>
        <v>0.2</v>
      </c>
      <c r="D42" s="46">
        <f t="shared" si="0"/>
        <v>40</v>
      </c>
    </row>
    <row r="43" spans="2:4" x14ac:dyDescent="0.3">
      <c r="B43" s="44" t="s">
        <v>28</v>
      </c>
      <c r="C43" s="45">
        <f>VLOOKUP($C$33&amp;"-"&amp;B43,Planilha2!A7:D25,4,0)</f>
        <v>0.1</v>
      </c>
      <c r="D43" s="46">
        <f t="shared" si="0"/>
        <v>20</v>
      </c>
    </row>
    <row r="44" spans="2:4" x14ac:dyDescent="0.3">
      <c r="B44" s="41"/>
      <c r="C44" s="41"/>
      <c r="D44" s="51">
        <f>SUM(D38:D43)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</sheetData>
  <mergeCells count="11">
    <mergeCell ref="B11:D11"/>
    <mergeCell ref="B12:C12"/>
    <mergeCell ref="B13:C13"/>
    <mergeCell ref="B14:C14"/>
    <mergeCell ref="B24:C24"/>
    <mergeCell ref="B18:C18"/>
    <mergeCell ref="B19:C19"/>
    <mergeCell ref="B20:C20"/>
    <mergeCell ref="B21:C21"/>
    <mergeCell ref="B22:C22"/>
    <mergeCell ref="B17:D17"/>
  </mergeCells>
  <dataValidations count="1">
    <dataValidation type="list" allowBlank="1" showInputMessage="1" showErrorMessage="1" sqref="C33" xr:uid="{1B932397-B399-4E56-84F8-E5F8AD3215F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FAC1-C045-487A-B7D0-D3659F1CC0A7}">
  <dimension ref="A2:D20"/>
  <sheetViews>
    <sheetView workbookViewId="0">
      <selection activeCell="G6" sqref="G6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8.6640625" bestFit="1" customWidth="1"/>
  </cols>
  <sheetData>
    <row r="2" spans="1:4" x14ac:dyDescent="0.3">
      <c r="A2" s="50" t="s">
        <v>30</v>
      </c>
      <c r="B2" s="50" t="s">
        <v>32</v>
      </c>
      <c r="C2" s="50" t="s">
        <v>33</v>
      </c>
      <c r="D2" s="50" t="s">
        <v>34</v>
      </c>
    </row>
    <row r="3" spans="1:4" x14ac:dyDescent="0.3">
      <c r="A3" s="47" t="str">
        <f>B3&amp;"-"&amp;C3</f>
        <v>Conservador-PAPEL</v>
      </c>
      <c r="B3" s="47" t="s">
        <v>29</v>
      </c>
      <c r="C3" s="47" t="s">
        <v>23</v>
      </c>
      <c r="D3" s="48">
        <v>0.3</v>
      </c>
    </row>
    <row r="4" spans="1:4" x14ac:dyDescent="0.3">
      <c r="A4" s="47" t="str">
        <f t="shared" ref="A4:A20" si="0">B4&amp;"-"&amp;C4</f>
        <v xml:space="preserve">Conservador-TIJOLO </v>
      </c>
      <c r="B4" s="47" t="s">
        <v>29</v>
      </c>
      <c r="C4" s="47" t="s">
        <v>24</v>
      </c>
      <c r="D4" s="48">
        <v>0.5</v>
      </c>
    </row>
    <row r="5" spans="1:4" x14ac:dyDescent="0.3">
      <c r="A5" s="47" t="str">
        <f t="shared" si="0"/>
        <v xml:space="preserve">Conservador-HÍBRIDOS </v>
      </c>
      <c r="B5" s="47" t="s">
        <v>29</v>
      </c>
      <c r="C5" s="47" t="s">
        <v>25</v>
      </c>
      <c r="D5" s="48">
        <v>0.1</v>
      </c>
    </row>
    <row r="6" spans="1:4" x14ac:dyDescent="0.3">
      <c r="A6" s="47" t="str">
        <f t="shared" si="0"/>
        <v>Conservador-FOFS</v>
      </c>
      <c r="B6" s="47" t="s">
        <v>29</v>
      </c>
      <c r="C6" s="47" t="s">
        <v>26</v>
      </c>
      <c r="D6" s="48">
        <v>0.1</v>
      </c>
    </row>
    <row r="7" spans="1:4" x14ac:dyDescent="0.3">
      <c r="A7" s="47" t="str">
        <f t="shared" si="0"/>
        <v>Conservador-DESENVOLVIMENTO</v>
      </c>
      <c r="B7" s="47" t="s">
        <v>29</v>
      </c>
      <c r="C7" s="47" t="s">
        <v>27</v>
      </c>
      <c r="D7" s="48">
        <v>0</v>
      </c>
    </row>
    <row r="8" spans="1:4" x14ac:dyDescent="0.3">
      <c r="A8" s="47" t="str">
        <f t="shared" si="0"/>
        <v>Conservador-HOTELARIAS</v>
      </c>
      <c r="B8" s="47" t="s">
        <v>29</v>
      </c>
      <c r="C8" s="47" t="s">
        <v>28</v>
      </c>
      <c r="D8" s="48">
        <v>0</v>
      </c>
    </row>
    <row r="9" spans="1:4" x14ac:dyDescent="0.3">
      <c r="A9" s="47" t="str">
        <f t="shared" si="0"/>
        <v>Moderado-PAPEL</v>
      </c>
      <c r="B9" s="47" t="s">
        <v>31</v>
      </c>
      <c r="C9" s="47" t="s">
        <v>23</v>
      </c>
      <c r="D9" s="48">
        <v>0.32</v>
      </c>
    </row>
    <row r="10" spans="1:4" x14ac:dyDescent="0.3">
      <c r="A10" s="47" t="str">
        <f t="shared" si="0"/>
        <v xml:space="preserve">Moderado-TIJOLO </v>
      </c>
      <c r="B10" s="47" t="s">
        <v>31</v>
      </c>
      <c r="C10" s="47" t="s">
        <v>24</v>
      </c>
      <c r="D10" s="48">
        <v>0.4</v>
      </c>
    </row>
    <row r="11" spans="1:4" x14ac:dyDescent="0.3">
      <c r="A11" s="47" t="str">
        <f t="shared" si="0"/>
        <v xml:space="preserve">Moderado-HÍBRIDOS </v>
      </c>
      <c r="B11" s="47" t="s">
        <v>31</v>
      </c>
      <c r="C11" s="47" t="s">
        <v>25</v>
      </c>
      <c r="D11" s="48">
        <v>0.08</v>
      </c>
    </row>
    <row r="12" spans="1:4" x14ac:dyDescent="0.3">
      <c r="A12" s="47" t="str">
        <f t="shared" si="0"/>
        <v>Moderado-FOFS</v>
      </c>
      <c r="B12" s="47" t="s">
        <v>31</v>
      </c>
      <c r="C12" s="47" t="s">
        <v>26</v>
      </c>
      <c r="D12" s="48">
        <v>0.1</v>
      </c>
    </row>
    <row r="13" spans="1:4" x14ac:dyDescent="0.3">
      <c r="A13" s="47" t="str">
        <f t="shared" si="0"/>
        <v>Moderado-DESENVOLVIMENTO</v>
      </c>
      <c r="B13" s="47" t="s">
        <v>31</v>
      </c>
      <c r="C13" s="47" t="s">
        <v>27</v>
      </c>
      <c r="D13" s="48">
        <v>0.1</v>
      </c>
    </row>
    <row r="14" spans="1:4" x14ac:dyDescent="0.3">
      <c r="A14" s="47" t="str">
        <f t="shared" si="0"/>
        <v>Moderado-HOTELARIAS</v>
      </c>
      <c r="B14" s="47" t="s">
        <v>31</v>
      </c>
      <c r="C14" s="47" t="s">
        <v>28</v>
      </c>
      <c r="D14" s="48">
        <v>0.1</v>
      </c>
    </row>
    <row r="15" spans="1:4" x14ac:dyDescent="0.3">
      <c r="A15" s="47" t="str">
        <f t="shared" si="0"/>
        <v>Agressivo-PAPEL</v>
      </c>
      <c r="B15" s="47" t="s">
        <v>18</v>
      </c>
      <c r="C15" s="47" t="s">
        <v>23</v>
      </c>
      <c r="D15" s="48">
        <v>0.5</v>
      </c>
    </row>
    <row r="16" spans="1:4" x14ac:dyDescent="0.3">
      <c r="A16" s="47" t="str">
        <f t="shared" si="0"/>
        <v xml:space="preserve">Agressivo-TIJOLO </v>
      </c>
      <c r="B16" s="47" t="s">
        <v>18</v>
      </c>
      <c r="C16" s="47" t="s">
        <v>24</v>
      </c>
      <c r="D16" s="48">
        <v>0.1</v>
      </c>
    </row>
    <row r="17" spans="1:4" x14ac:dyDescent="0.3">
      <c r="A17" s="47" t="str">
        <f t="shared" si="0"/>
        <v xml:space="preserve">Agressivo-HÍBRIDOS </v>
      </c>
      <c r="B17" s="47" t="s">
        <v>18</v>
      </c>
      <c r="C17" s="47" t="s">
        <v>25</v>
      </c>
      <c r="D17" s="49">
        <v>0.05</v>
      </c>
    </row>
    <row r="18" spans="1:4" x14ac:dyDescent="0.3">
      <c r="A18" s="47" t="str">
        <f t="shared" si="0"/>
        <v>Agressivo-FOFS</v>
      </c>
      <c r="B18" s="47" t="s">
        <v>18</v>
      </c>
      <c r="C18" s="47" t="s">
        <v>26</v>
      </c>
      <c r="D18" s="49">
        <v>0.05</v>
      </c>
    </row>
    <row r="19" spans="1:4" x14ac:dyDescent="0.3">
      <c r="A19" s="47" t="str">
        <f t="shared" si="0"/>
        <v>Agressivo-DESENVOLVIMENTO</v>
      </c>
      <c r="B19" s="47" t="s">
        <v>18</v>
      </c>
      <c r="C19" s="47" t="s">
        <v>27</v>
      </c>
      <c r="D19" s="49">
        <v>0.2</v>
      </c>
    </row>
    <row r="20" spans="1:4" x14ac:dyDescent="0.3">
      <c r="A20" s="47" t="str">
        <f t="shared" si="0"/>
        <v>Agressivo-HOTELARIAS</v>
      </c>
      <c r="B20" s="47" t="s">
        <v>18</v>
      </c>
      <c r="C20" s="47" t="s">
        <v>28</v>
      </c>
      <c r="D20" s="4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patrimonio</vt:lpstr>
      <vt:lpstr>quantidade_anos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Potira melo</dc:creator>
  <cp:lastModifiedBy>Potira melo</cp:lastModifiedBy>
  <dcterms:created xsi:type="dcterms:W3CDTF">2025-06-24T23:16:02Z</dcterms:created>
  <dcterms:modified xsi:type="dcterms:W3CDTF">2025-06-25T00:55:08Z</dcterms:modified>
</cp:coreProperties>
</file>