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Study\Projects\Lua\AzurLaneScripts\src\"/>
    </mc:Choice>
  </mc:AlternateContent>
  <bookViews>
    <workbookView xWindow="0" yWindow="0" windowWidth="22260" windowHeight="12645"/>
  </bookViews>
  <sheets>
    <sheet name="舰炮" sheetId="1" r:id="rId1"/>
    <sheet name="防空炮" sheetId="2" r:id="rId2"/>
    <sheet name="鱼雷" sheetId="3" r:id="rId3"/>
    <sheet name="舰载机" sheetId="4" r:id="rId4"/>
    <sheet name="设备" sheetId="6" r:id="rId5"/>
    <sheet name="附件" sheetId="5" r:id="rId6"/>
  </sheets>
  <definedNames>
    <definedName name="_xlnm._FilterDatabase" localSheetId="1" hidden="1">防空炮!$A$1:$T$87</definedName>
    <definedName name="_xlnm._FilterDatabase" localSheetId="0" hidden="1">舰炮!$A$1:$AJ$244</definedName>
    <definedName name="_xlnm._FilterDatabase" localSheetId="3" hidden="1">舰载机!$A$1:$O$101</definedName>
    <definedName name="_xlnm._FilterDatabase" localSheetId="4" hidden="1">设备!$A$1:$AA$104</definedName>
    <definedName name="_xlnm._FilterDatabase" localSheetId="2" hidden="1">鱼雷!$A$1:$U$52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T7" i="2"/>
  <c r="S30" i="2"/>
  <c r="T30" i="2" s="1"/>
  <c r="S16" i="2"/>
  <c r="T16" i="2"/>
  <c r="S10" i="2"/>
  <c r="T10" i="2"/>
  <c r="S79" i="2"/>
  <c r="T79" i="2" s="1"/>
  <c r="S71" i="2"/>
  <c r="T71" i="2" s="1"/>
  <c r="S51" i="2"/>
  <c r="T51" i="2"/>
  <c r="S70" i="2"/>
  <c r="T70" i="2"/>
  <c r="S50" i="2"/>
  <c r="T50" i="2"/>
  <c r="S32" i="2"/>
  <c r="T32" i="2" s="1"/>
  <c r="S62" i="2"/>
  <c r="T62" i="2"/>
  <c r="S45" i="2"/>
  <c r="T45" i="2"/>
  <c r="S23" i="2"/>
  <c r="T23" i="2"/>
  <c r="S66" i="2"/>
  <c r="T66" i="2" s="1"/>
  <c r="S48" i="2"/>
  <c r="T48" i="2"/>
  <c r="S25" i="2"/>
  <c r="T25" i="2"/>
  <c r="S4" i="2"/>
  <c r="T4" i="2"/>
  <c r="AD4" i="1" l="1"/>
  <c r="AD3" i="1"/>
  <c r="AD5" i="1"/>
  <c r="AD9" i="1"/>
  <c r="AD8" i="1"/>
  <c r="AD10" i="1"/>
  <c r="AD6" i="1"/>
  <c r="AD11" i="1"/>
  <c r="AD12" i="1"/>
  <c r="AD7" i="1"/>
  <c r="AD13" i="1"/>
  <c r="AD16" i="1"/>
  <c r="AD22" i="1"/>
  <c r="AD23" i="1"/>
  <c r="AD17" i="1"/>
  <c r="AD25" i="1"/>
  <c r="AD34" i="1"/>
  <c r="AD35" i="1"/>
  <c r="AD33" i="1"/>
  <c r="AD19" i="1"/>
  <c r="AD39" i="1"/>
  <c r="AD37" i="1"/>
  <c r="AD21" i="1"/>
  <c r="AD46" i="1"/>
  <c r="AD26" i="1"/>
  <c r="AD40" i="1"/>
  <c r="AD24" i="1"/>
  <c r="AD31" i="1"/>
  <c r="AD27" i="1"/>
  <c r="AD48" i="1"/>
  <c r="AD45" i="1"/>
  <c r="AD30" i="1"/>
  <c r="AD43" i="1"/>
  <c r="AD50" i="1"/>
  <c r="AD28" i="1"/>
  <c r="AD49" i="1"/>
  <c r="AD51" i="1"/>
  <c r="AD42" i="1"/>
  <c r="AD52" i="1"/>
  <c r="AD60" i="1"/>
  <c r="AD38" i="1"/>
  <c r="AD62" i="1"/>
  <c r="AD81" i="1"/>
  <c r="AD64" i="1"/>
  <c r="AD58" i="1"/>
  <c r="AD36" i="1"/>
  <c r="AD41" i="1"/>
  <c r="AD20" i="1"/>
  <c r="AD59" i="1"/>
  <c r="AD88" i="1"/>
  <c r="AD89" i="1"/>
  <c r="AD18" i="1"/>
  <c r="AD72" i="1"/>
  <c r="AD71" i="1"/>
  <c r="AD14" i="1"/>
  <c r="AD44" i="1"/>
  <c r="AD53" i="1"/>
  <c r="AD61" i="1"/>
  <c r="AD56" i="1"/>
  <c r="AD66" i="1"/>
  <c r="AD15" i="1"/>
  <c r="AD68" i="1"/>
  <c r="AD69" i="1"/>
  <c r="AD73" i="1"/>
  <c r="AD76" i="1"/>
  <c r="AD63" i="1"/>
  <c r="AD65" i="1"/>
  <c r="AD29" i="1"/>
  <c r="AD87" i="1"/>
  <c r="AD110" i="1"/>
  <c r="AD85" i="1"/>
  <c r="AD32" i="1"/>
  <c r="AD78" i="1"/>
  <c r="AD54" i="1"/>
  <c r="AD55" i="1"/>
  <c r="AD79" i="1"/>
  <c r="AD99" i="1"/>
  <c r="AD75" i="1"/>
  <c r="AD47" i="1"/>
  <c r="AD74" i="1"/>
  <c r="AD100" i="1"/>
  <c r="AD102" i="1"/>
  <c r="AD97" i="1"/>
  <c r="AD95" i="1"/>
  <c r="AD67" i="1"/>
  <c r="AD70" i="1"/>
  <c r="AD77" i="1"/>
  <c r="AD84" i="1"/>
  <c r="AD91" i="1"/>
  <c r="AD57" i="1"/>
  <c r="AD92" i="1"/>
  <c r="AD107" i="1"/>
  <c r="AD114" i="1"/>
  <c r="AD106" i="1"/>
  <c r="AD109" i="1"/>
  <c r="AD111" i="1"/>
  <c r="AD82" i="1"/>
  <c r="AD112" i="1"/>
  <c r="AD120" i="1"/>
  <c r="AD103" i="1"/>
  <c r="AD108" i="1"/>
  <c r="AD80" i="1"/>
  <c r="AD113" i="1"/>
  <c r="AD86" i="1"/>
  <c r="AD96" i="1"/>
  <c r="AD117" i="1"/>
  <c r="AD98" i="1"/>
  <c r="AD135" i="1"/>
  <c r="AD119" i="1"/>
  <c r="AD105" i="1"/>
  <c r="AD94" i="1"/>
  <c r="AD116" i="1"/>
  <c r="AD121" i="1"/>
  <c r="AD118" i="1"/>
  <c r="AD101" i="1"/>
  <c r="AD104" i="1"/>
  <c r="AD90" i="1"/>
  <c r="AD126" i="1"/>
  <c r="AD124" i="1"/>
  <c r="AD125" i="1"/>
  <c r="AD83" i="1"/>
  <c r="AD93" i="1"/>
  <c r="AD131" i="1"/>
  <c r="AD145" i="1"/>
  <c r="AD134" i="1"/>
  <c r="AD122" i="1"/>
  <c r="AD123" i="1"/>
  <c r="AD146" i="1"/>
  <c r="AD149" i="1"/>
  <c r="AD129" i="1"/>
  <c r="AD130" i="1"/>
  <c r="AD155" i="1"/>
  <c r="AD153" i="1"/>
  <c r="AD115" i="1"/>
  <c r="AD143" i="1"/>
  <c r="AD144" i="1"/>
  <c r="AD128" i="1"/>
  <c r="AD136" i="1"/>
  <c r="AD167" i="1"/>
  <c r="AD133" i="1"/>
  <c r="AD127" i="1"/>
  <c r="AD173" i="1"/>
  <c r="AD174" i="1"/>
  <c r="AD175" i="1"/>
  <c r="AD140" i="1"/>
  <c r="AD132" i="1"/>
  <c r="AD150" i="1"/>
  <c r="AD148" i="1"/>
  <c r="AD137" i="1"/>
  <c r="AD151" i="1"/>
  <c r="AD163" i="1"/>
  <c r="AD154" i="1"/>
  <c r="AD164" i="1"/>
  <c r="AD138" i="1"/>
  <c r="AD165" i="1"/>
  <c r="AD158" i="1"/>
  <c r="AD160" i="1"/>
  <c r="AD139" i="1"/>
  <c r="AD169" i="1"/>
  <c r="AD142" i="1"/>
  <c r="AD159" i="1"/>
  <c r="AD162" i="1"/>
  <c r="AD185" i="1"/>
  <c r="AD184" i="1"/>
  <c r="AD188" i="1"/>
  <c r="AD171" i="1"/>
  <c r="AD178" i="1"/>
  <c r="AD141" i="1"/>
  <c r="AD187" i="1"/>
  <c r="AD172" i="1"/>
  <c r="AD166" i="1"/>
  <c r="AD176" i="1"/>
  <c r="AD170" i="1"/>
  <c r="AD147" i="1"/>
  <c r="AD152" i="1"/>
  <c r="AD179" i="1"/>
  <c r="AD157" i="1"/>
  <c r="AD156" i="1"/>
  <c r="AD182" i="1"/>
  <c r="AD196" i="1"/>
  <c r="AD197" i="1"/>
  <c r="AD168" i="1"/>
  <c r="AD183" i="1"/>
  <c r="AD180" i="1"/>
  <c r="AD189" i="1"/>
  <c r="AD202" i="1"/>
  <c r="AD199" i="1"/>
  <c r="AD181" i="1"/>
  <c r="AD186" i="1"/>
  <c r="AD161" i="1"/>
  <c r="AD190" i="1"/>
  <c r="AD193" i="1"/>
  <c r="AD177" i="1"/>
  <c r="AD192" i="1"/>
  <c r="AD209" i="1"/>
  <c r="AD207" i="1"/>
  <c r="AD198" i="1"/>
  <c r="AD213" i="1"/>
  <c r="AD191" i="1"/>
  <c r="AD205" i="1"/>
  <c r="AD201" i="1"/>
  <c r="AD215" i="1"/>
  <c r="AD214" i="1"/>
  <c r="AD219" i="1"/>
  <c r="AD217" i="1"/>
  <c r="AD212" i="1"/>
  <c r="AD216" i="1"/>
  <c r="AD194" i="1"/>
  <c r="AD218" i="1"/>
  <c r="AD195" i="1"/>
  <c r="AD210" i="1"/>
  <c r="AD211" i="1"/>
  <c r="AD221" i="1"/>
  <c r="AD200" i="1"/>
  <c r="AD220" i="1"/>
  <c r="AD222" i="1"/>
  <c r="AD203" i="1"/>
  <c r="AD204" i="1"/>
  <c r="AD206" i="1"/>
  <c r="AD208" i="1"/>
  <c r="AD225" i="1"/>
  <c r="AD227" i="1"/>
  <c r="AD228" i="1"/>
  <c r="AD223" i="1"/>
  <c r="AD232" i="1"/>
  <c r="AD234" i="1"/>
  <c r="AD224" i="1"/>
  <c r="AD230" i="1"/>
  <c r="AD226" i="1"/>
  <c r="AD235" i="1"/>
  <c r="AD231" i="1"/>
  <c r="AD233" i="1"/>
  <c r="AD236" i="1"/>
  <c r="AD237" i="1"/>
  <c r="AD229" i="1"/>
  <c r="AD238" i="1"/>
  <c r="AD239" i="1"/>
  <c r="AD240" i="1"/>
  <c r="AD241" i="1"/>
  <c r="AD242" i="1"/>
  <c r="AD243" i="1"/>
  <c r="AD244" i="1"/>
  <c r="AD2" i="1"/>
  <c r="AA198" i="1"/>
  <c r="AB198" i="1" s="1"/>
  <c r="AC198" i="1" s="1"/>
  <c r="AA30" i="1" l="1"/>
  <c r="AB30" i="1" s="1"/>
  <c r="AC30" i="1" s="1"/>
  <c r="AA24" i="1"/>
  <c r="AB24" i="1" s="1"/>
  <c r="AC24" i="1" s="1"/>
  <c r="AA48" i="1"/>
  <c r="AB48" i="1" s="1"/>
  <c r="AC48" i="1" s="1"/>
  <c r="AA19" i="1"/>
  <c r="AB19" i="1" s="1"/>
  <c r="AC19" i="1" s="1"/>
  <c r="AA62" i="1"/>
  <c r="AB62" i="1" s="1"/>
  <c r="AC62" i="1" s="1"/>
  <c r="AA15" i="1"/>
  <c r="AB15" i="1" s="1"/>
  <c r="AC15" i="1" s="1"/>
  <c r="AA132" i="1"/>
  <c r="AB132" i="1" s="1"/>
  <c r="AC132" i="1" s="1"/>
  <c r="AA191" i="1"/>
  <c r="AB191" i="1" s="1"/>
  <c r="AC191" i="1" s="1"/>
  <c r="AA100" i="1"/>
  <c r="AB100" i="1" s="1"/>
  <c r="AC100" i="1" s="1"/>
  <c r="AA23" i="1"/>
  <c r="AB23" i="1" s="1"/>
  <c r="AC23" i="1" s="1"/>
  <c r="AA82" i="1"/>
  <c r="AB82" i="1" s="1"/>
  <c r="AC82" i="1" s="1"/>
  <c r="AA102" i="1"/>
  <c r="AB102" i="1" s="1"/>
  <c r="AC102" i="1" s="1"/>
  <c r="AA211" i="1"/>
  <c r="AB211" i="1" s="1"/>
  <c r="AC211" i="1" s="1"/>
  <c r="AA208" i="1"/>
  <c r="AB208" i="1" s="1"/>
  <c r="AC208" i="1" s="1"/>
  <c r="AA96" i="1"/>
  <c r="AB96" i="1" s="1"/>
  <c r="AC96" i="1" s="1"/>
  <c r="AA169" i="1"/>
  <c r="AB169" i="1" s="1"/>
  <c r="AC169" i="1" s="1"/>
  <c r="AA22" i="1"/>
  <c r="AB22" i="1" s="1"/>
  <c r="AC22" i="1" s="1"/>
  <c r="AA27" i="1"/>
  <c r="AB27" i="1" s="1"/>
  <c r="AC27" i="1" s="1"/>
  <c r="AA192" i="1"/>
  <c r="AB192" i="1" s="1"/>
  <c r="AC192" i="1" s="1"/>
  <c r="AA185" i="1"/>
  <c r="AB185" i="1" s="1"/>
  <c r="AC185" i="1" s="1"/>
  <c r="AA69" i="1"/>
  <c r="AB69" i="1" s="1"/>
  <c r="AC69" i="1" s="1"/>
  <c r="AA150" i="1"/>
  <c r="AB150" i="1" s="1"/>
  <c r="AC150" i="1" s="1"/>
  <c r="AA127" i="1"/>
  <c r="AB127" i="1" s="1"/>
  <c r="AC127" i="1" s="1"/>
  <c r="AA177" i="1"/>
  <c r="AB177" i="1" s="1"/>
  <c r="AC177" i="1" s="1"/>
  <c r="AA67" i="1"/>
  <c r="AB67" i="1" s="1"/>
  <c r="AC67" i="1" s="1"/>
  <c r="AA147" i="1"/>
  <c r="AB147" i="1" s="1"/>
  <c r="AC147" i="1" s="1"/>
  <c r="AA218" i="1"/>
  <c r="AB218" i="1" s="1"/>
  <c r="AC218" i="1" s="1"/>
  <c r="AA55" i="1"/>
  <c r="AB55" i="1" s="1"/>
  <c r="AC55" i="1" s="1"/>
  <c r="AA137" i="1"/>
  <c r="AB137" i="1" s="1"/>
  <c r="AC137" i="1" s="1"/>
  <c r="AA190" i="1"/>
  <c r="AB190" i="1" s="1"/>
  <c r="AC190" i="1" s="1"/>
  <c r="AA11" i="1"/>
  <c r="AB11" i="1" s="1"/>
  <c r="AC11" i="1" s="1"/>
  <c r="AA207" i="1"/>
  <c r="AB207" i="1" s="1"/>
  <c r="AC207" i="1" s="1"/>
  <c r="AA32" i="1"/>
  <c r="AB32" i="1" s="1"/>
  <c r="AC32" i="1" s="1"/>
  <c r="AA123" i="1"/>
  <c r="AB123" i="1" s="1"/>
  <c r="AC123" i="1" s="1"/>
  <c r="AA195" i="1"/>
  <c r="AB195" i="1" s="1"/>
  <c r="AC195" i="1" s="1"/>
  <c r="AA184" i="1"/>
  <c r="AB184" i="1" s="1"/>
  <c r="AC184" i="1" s="1"/>
  <c r="AA13" i="1"/>
  <c r="AB13" i="1" s="1"/>
  <c r="AC13" i="1" s="1"/>
  <c r="AA210" i="1"/>
  <c r="AB210" i="1" s="1"/>
  <c r="AC210" i="1" s="1"/>
  <c r="AA71" i="1"/>
  <c r="AB71" i="1" s="1"/>
  <c r="AC71" i="1" s="1"/>
  <c r="AA126" i="1"/>
  <c r="AB126" i="1" s="1"/>
  <c r="AC126" i="1" s="1"/>
  <c r="AA228" i="1"/>
  <c r="AB228" i="1" s="1"/>
  <c r="AC228" i="1" s="1"/>
  <c r="AA80" i="1"/>
  <c r="AB80" i="1" s="1"/>
  <c r="AC80" i="1" s="1"/>
  <c r="AA167" i="1"/>
  <c r="AB167" i="1" s="1"/>
  <c r="AC167" i="1" s="1"/>
  <c r="AA29" i="1"/>
  <c r="AB29" i="1" s="1"/>
  <c r="AC29" i="1" s="1"/>
  <c r="AA84" i="1"/>
  <c r="AB84" i="1" s="1"/>
  <c r="AC84" i="1" s="1"/>
  <c r="AA233" i="1"/>
  <c r="AB233" i="1" s="1"/>
  <c r="AC233" i="1" s="1"/>
  <c r="AA154" i="1"/>
  <c r="AB154" i="1" s="1"/>
  <c r="AC154" i="1" s="1"/>
  <c r="AA83" i="1"/>
  <c r="AB83" i="1" s="1"/>
  <c r="AC83" i="1" s="1"/>
  <c r="AA78" i="1"/>
  <c r="AB78" i="1" s="1"/>
  <c r="AC78" i="1" s="1"/>
  <c r="AA90" i="1"/>
  <c r="AB90" i="1" s="1"/>
  <c r="AC90" i="1" s="1"/>
  <c r="AA109" i="1"/>
  <c r="AB109" i="1" s="1"/>
  <c r="AC109" i="1" s="1"/>
  <c r="AA68" i="1"/>
  <c r="AB68" i="1" s="1"/>
  <c r="AC68" i="1" s="1"/>
  <c r="AA95" i="1"/>
  <c r="AB95" i="1" s="1"/>
  <c r="AC95" i="1" s="1"/>
  <c r="AA36" i="1"/>
  <c r="AB36" i="1" s="1"/>
  <c r="AC36" i="1" s="1"/>
  <c r="AA159" i="1"/>
  <c r="AB159" i="1" s="1"/>
  <c r="AC159" i="1" s="1"/>
  <c r="AA130" i="1"/>
  <c r="AB130" i="1" s="1"/>
  <c r="AC130" i="1" s="1"/>
  <c r="AA10" i="1"/>
  <c r="AB10" i="1" s="1"/>
  <c r="AC10" i="1" s="1"/>
  <c r="AA197" i="1"/>
  <c r="AB197" i="1" s="1"/>
  <c r="AC197" i="1" s="1"/>
  <c r="AA223" i="1"/>
  <c r="AB223" i="1" s="1"/>
  <c r="AC223" i="1" s="1"/>
  <c r="AA237" i="1"/>
  <c r="AB237" i="1" s="1"/>
  <c r="AC237" i="1" s="1"/>
  <c r="AA18" i="1"/>
  <c r="AB18" i="1" s="1"/>
  <c r="AC18" i="1" s="1"/>
  <c r="AA240" i="1"/>
  <c r="AB240" i="1" s="1"/>
  <c r="AC240" i="1" s="1"/>
  <c r="AA156" i="1"/>
  <c r="AB156" i="1" s="1"/>
  <c r="AC156" i="1" s="1"/>
  <c r="AA28" i="1"/>
  <c r="AB28" i="1" s="1"/>
  <c r="AC28" i="1" s="1"/>
  <c r="AA66" i="1"/>
  <c r="AB66" i="1" s="1"/>
  <c r="AC66" i="1" s="1"/>
  <c r="AA152" i="1"/>
  <c r="AB152" i="1" s="1"/>
  <c r="AC152" i="1" s="1"/>
  <c r="AG90" i="1" l="1"/>
  <c r="AG152" i="1"/>
  <c r="AF80" i="1"/>
  <c r="AG240" i="1"/>
  <c r="AG36" i="1"/>
  <c r="AG233" i="1"/>
  <c r="AE197" i="1"/>
  <c r="AE237" i="1"/>
  <c r="AJ237" i="1" s="1"/>
  <c r="AF237" i="1"/>
  <c r="AG237" i="1"/>
  <c r="AE184" i="1"/>
  <c r="AF184" i="1"/>
  <c r="AG184" i="1"/>
  <c r="AE126" i="1"/>
  <c r="AF126" i="1"/>
  <c r="AG126" i="1"/>
  <c r="AE27" i="1"/>
  <c r="AF27" i="1"/>
  <c r="AG27" i="1"/>
  <c r="AE208" i="1"/>
  <c r="AF208" i="1"/>
  <c r="AG208" i="1"/>
  <c r="AE29" i="1"/>
  <c r="AF29" i="1"/>
  <c r="AG29" i="1"/>
  <c r="AE130" i="1"/>
  <c r="AF130" i="1"/>
  <c r="AG130" i="1"/>
  <c r="AE185" i="1"/>
  <c r="AF185" i="1"/>
  <c r="AG185" i="1"/>
  <c r="AE147" i="1"/>
  <c r="AJ147" i="1" s="1"/>
  <c r="AF147" i="1"/>
  <c r="AG147" i="1"/>
  <c r="AE28" i="1"/>
  <c r="AF28" i="1"/>
  <c r="AG28" i="1"/>
  <c r="AE83" i="1"/>
  <c r="AF83" i="1"/>
  <c r="AG83" i="1"/>
  <c r="AE210" i="1"/>
  <c r="AF210" i="1"/>
  <c r="AG210" i="1"/>
  <c r="AE68" i="1"/>
  <c r="AF68" i="1"/>
  <c r="AG68" i="1"/>
  <c r="AE169" i="1"/>
  <c r="AF169" i="1"/>
  <c r="AG169" i="1"/>
  <c r="AE167" i="1"/>
  <c r="AF167" i="1"/>
  <c r="AG167" i="1"/>
  <c r="AE62" i="1"/>
  <c r="AF62" i="1"/>
  <c r="AG62" i="1"/>
  <c r="AE192" i="1"/>
  <c r="AJ192" i="1" s="1"/>
  <c r="AF192" i="1"/>
  <c r="AG192" i="1"/>
  <c r="AE127" i="1"/>
  <c r="AF127" i="1"/>
  <c r="AG127" i="1"/>
  <c r="AE156" i="1"/>
  <c r="AF156" i="1"/>
  <c r="AG156" i="1"/>
  <c r="AE32" i="1"/>
  <c r="AF32" i="1"/>
  <c r="AG32" i="1"/>
  <c r="AE207" i="1"/>
  <c r="AF207" i="1"/>
  <c r="AG207" i="1"/>
  <c r="AE211" i="1"/>
  <c r="AF211" i="1"/>
  <c r="AG211" i="1"/>
  <c r="AE191" i="1"/>
  <c r="AF191" i="1"/>
  <c r="AG191" i="1"/>
  <c r="AE96" i="1"/>
  <c r="AF96" i="1"/>
  <c r="AG96" i="1"/>
  <c r="AE10" i="1"/>
  <c r="AJ10" i="1" s="1"/>
  <c r="AF10" i="1"/>
  <c r="AG10" i="1"/>
  <c r="AE228" i="1"/>
  <c r="AF228" i="1"/>
  <c r="AG228" i="1"/>
  <c r="AE150" i="1"/>
  <c r="AF150" i="1"/>
  <c r="AG150" i="1"/>
  <c r="AE48" i="1"/>
  <c r="AF48" i="1"/>
  <c r="AG48" i="1"/>
  <c r="AE109" i="1"/>
  <c r="AF109" i="1"/>
  <c r="AG109" i="1"/>
  <c r="AE137" i="1"/>
  <c r="AF137" i="1"/>
  <c r="AG137" i="1"/>
  <c r="AE18" i="1"/>
  <c r="AF18" i="1"/>
  <c r="AG18" i="1"/>
  <c r="AE84" i="1"/>
  <c r="AF84" i="1"/>
  <c r="AG84" i="1"/>
  <c r="AE218" i="1"/>
  <c r="AJ218" i="1" s="1"/>
  <c r="AF218" i="1"/>
  <c r="AG218" i="1"/>
  <c r="AE22" i="1"/>
  <c r="AF22" i="1"/>
  <c r="AG22" i="1"/>
  <c r="AE102" i="1"/>
  <c r="AF102" i="1"/>
  <c r="AG102" i="1"/>
  <c r="AE154" i="1"/>
  <c r="AF154" i="1"/>
  <c r="AG154" i="1"/>
  <c r="AE23" i="1"/>
  <c r="AF23" i="1"/>
  <c r="AG23" i="1"/>
  <c r="AE55" i="1"/>
  <c r="AF55" i="1"/>
  <c r="AG55" i="1"/>
  <c r="AE19" i="1"/>
  <c r="AF19" i="1"/>
  <c r="AG19" i="1"/>
  <c r="AE95" i="1"/>
  <c r="AF95" i="1"/>
  <c r="AG95" i="1"/>
  <c r="AE11" i="1"/>
  <c r="AJ11" i="1" s="1"/>
  <c r="AF11" i="1"/>
  <c r="AG11" i="1"/>
  <c r="AE132" i="1"/>
  <c r="AF132" i="1"/>
  <c r="AG132" i="1"/>
  <c r="AE24" i="1"/>
  <c r="AF24" i="1"/>
  <c r="AG24" i="1"/>
  <c r="AE71" i="1"/>
  <c r="AF71" i="1"/>
  <c r="AG71" i="1"/>
  <c r="AE177" i="1"/>
  <c r="AF177" i="1"/>
  <c r="AG177" i="1"/>
  <c r="AE80" i="1"/>
  <c r="AE66" i="1"/>
  <c r="AJ66" i="1" s="1"/>
  <c r="AF66" i="1"/>
  <c r="AG66" i="1"/>
  <c r="AE78" i="1"/>
  <c r="AF78" i="1"/>
  <c r="AG78" i="1"/>
  <c r="AE69" i="1"/>
  <c r="AF69" i="1"/>
  <c r="AG69" i="1"/>
  <c r="AE159" i="1"/>
  <c r="AF159" i="1"/>
  <c r="AG159" i="1"/>
  <c r="AE100" i="1"/>
  <c r="AF100" i="1"/>
  <c r="AG100" i="1"/>
  <c r="AE13" i="1"/>
  <c r="AF13" i="1"/>
  <c r="AG13" i="1"/>
  <c r="AE82" i="1"/>
  <c r="AF82" i="1"/>
  <c r="AG82" i="1"/>
  <c r="AE15" i="1"/>
  <c r="AF15" i="1"/>
  <c r="AG15" i="1"/>
  <c r="AE223" i="1"/>
  <c r="AJ223" i="1" s="1"/>
  <c r="AF223" i="1"/>
  <c r="AG223" i="1"/>
  <c r="AE123" i="1"/>
  <c r="AF123" i="1"/>
  <c r="AG123" i="1"/>
  <c r="AE195" i="1"/>
  <c r="AF195" i="1"/>
  <c r="AG195" i="1"/>
  <c r="AE190" i="1"/>
  <c r="AF190" i="1"/>
  <c r="AG190" i="1"/>
  <c r="AE67" i="1"/>
  <c r="AF67" i="1"/>
  <c r="AG67" i="1"/>
  <c r="AE30" i="1"/>
  <c r="AF30" i="1"/>
  <c r="AG30" i="1"/>
  <c r="T53" i="3"/>
  <c r="U53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2" i="3"/>
  <c r="AJ82" i="1" l="1"/>
  <c r="AJ19" i="1"/>
  <c r="AJ69" i="1"/>
  <c r="AJ102" i="1"/>
  <c r="AJ150" i="1"/>
  <c r="AJ95" i="1"/>
  <c r="AJ84" i="1"/>
  <c r="AJ96" i="1"/>
  <c r="AJ62" i="1"/>
  <c r="AJ126" i="1"/>
  <c r="AJ195" i="1"/>
  <c r="AJ83" i="1"/>
  <c r="AJ18" i="1"/>
  <c r="AJ191" i="1"/>
  <c r="AJ24" i="1"/>
  <c r="AJ156" i="1"/>
  <c r="AJ30" i="1"/>
  <c r="AJ13" i="1"/>
  <c r="AJ55" i="1"/>
  <c r="AJ137" i="1"/>
  <c r="AJ211" i="1"/>
  <c r="AJ169" i="1"/>
  <c r="AJ29" i="1"/>
  <c r="AJ15" i="1"/>
  <c r="AJ185" i="1"/>
  <c r="AJ67" i="1"/>
  <c r="AJ100" i="1"/>
  <c r="AJ177" i="1"/>
  <c r="AJ23" i="1"/>
  <c r="AJ109" i="1"/>
  <c r="AJ207" i="1"/>
  <c r="AJ68" i="1"/>
  <c r="AJ208" i="1"/>
  <c r="AJ123" i="1"/>
  <c r="AJ78" i="1"/>
  <c r="AJ132" i="1"/>
  <c r="AJ22" i="1"/>
  <c r="AJ228" i="1"/>
  <c r="AJ127" i="1"/>
  <c r="AJ28" i="1"/>
  <c r="AJ184" i="1"/>
  <c r="AJ167" i="1"/>
  <c r="AJ130" i="1"/>
  <c r="AJ190" i="1"/>
  <c r="AJ159" i="1"/>
  <c r="AJ71" i="1"/>
  <c r="AJ154" i="1"/>
  <c r="AJ48" i="1"/>
  <c r="AJ32" i="1"/>
  <c r="AJ210" i="1"/>
  <c r="AJ27" i="1"/>
  <c r="AI11" i="1"/>
  <c r="AI10" i="1"/>
  <c r="AI237" i="1"/>
  <c r="AI190" i="1"/>
  <c r="AI159" i="1"/>
  <c r="AI71" i="1"/>
  <c r="AI154" i="1"/>
  <c r="AI223" i="1"/>
  <c r="AI66" i="1"/>
  <c r="AI218" i="1"/>
  <c r="AI192" i="1"/>
  <c r="AI147" i="1"/>
  <c r="AI48" i="1"/>
  <c r="AI15" i="1"/>
  <c r="AI95" i="1"/>
  <c r="AI84" i="1"/>
  <c r="AI96" i="1"/>
  <c r="AI62" i="1"/>
  <c r="AI32" i="1"/>
  <c r="AI210" i="1"/>
  <c r="AI13" i="1"/>
  <c r="AI55" i="1"/>
  <c r="AI137" i="1"/>
  <c r="AI211" i="1"/>
  <c r="AI169" i="1"/>
  <c r="AI29" i="1"/>
  <c r="AI30" i="1"/>
  <c r="AI195" i="1"/>
  <c r="AI69" i="1"/>
  <c r="AI24" i="1"/>
  <c r="AI102" i="1"/>
  <c r="AI150" i="1"/>
  <c r="AI156" i="1"/>
  <c r="AI83" i="1"/>
  <c r="AI126" i="1"/>
  <c r="AI185" i="1"/>
  <c r="AI67" i="1"/>
  <c r="AI100" i="1"/>
  <c r="AI177" i="1"/>
  <c r="AI23" i="1"/>
  <c r="AI109" i="1"/>
  <c r="AI207" i="1"/>
  <c r="AI68" i="1"/>
  <c r="AI208" i="1"/>
  <c r="AI123" i="1"/>
  <c r="AI78" i="1"/>
  <c r="AI132" i="1"/>
  <c r="AI22" i="1"/>
  <c r="AI228" i="1"/>
  <c r="AI127" i="1"/>
  <c r="AI28" i="1"/>
  <c r="AI184" i="1"/>
  <c r="AI82" i="1"/>
  <c r="AI19" i="1"/>
  <c r="AI18" i="1"/>
  <c r="AI191" i="1"/>
  <c r="AI167" i="1"/>
  <c r="AI130" i="1"/>
  <c r="AI27" i="1"/>
  <c r="AE240" i="1"/>
  <c r="AF36" i="1"/>
  <c r="AF90" i="1"/>
  <c r="AE152" i="1"/>
  <c r="AF152" i="1"/>
  <c r="AF233" i="1"/>
  <c r="AE233" i="1"/>
  <c r="AF240" i="1"/>
  <c r="AE36" i="1"/>
  <c r="AF197" i="1"/>
  <c r="AE90" i="1"/>
  <c r="AJ90" i="1" s="1"/>
  <c r="AG197" i="1"/>
  <c r="AG80" i="1"/>
  <c r="AH80" i="1" s="1"/>
  <c r="AH82" i="1"/>
  <c r="AH154" i="1"/>
  <c r="AH211" i="1"/>
  <c r="AH169" i="1"/>
  <c r="AH29" i="1"/>
  <c r="AH95" i="1"/>
  <c r="AH159" i="1"/>
  <c r="AH207" i="1"/>
  <c r="AH208" i="1"/>
  <c r="AH30" i="1"/>
  <c r="AH68" i="1"/>
  <c r="AH13" i="1"/>
  <c r="AH19" i="1"/>
  <c r="AH102" i="1"/>
  <c r="AH190" i="1"/>
  <c r="AH78" i="1"/>
  <c r="AH177" i="1"/>
  <c r="AH218" i="1"/>
  <c r="AH109" i="1"/>
  <c r="AH156" i="1"/>
  <c r="AH83" i="1"/>
  <c r="AH126" i="1"/>
  <c r="AH223" i="1"/>
  <c r="AH132" i="1"/>
  <c r="AH228" i="1"/>
  <c r="AH96" i="1"/>
  <c r="AH62" i="1"/>
  <c r="AH185" i="1"/>
  <c r="AH195" i="1"/>
  <c r="AH66" i="1"/>
  <c r="AH71" i="1"/>
  <c r="AH84" i="1"/>
  <c r="AH48" i="1"/>
  <c r="AH127" i="1"/>
  <c r="AH28" i="1"/>
  <c r="AH184" i="1"/>
  <c r="AH15" i="1"/>
  <c r="AH11" i="1"/>
  <c r="AH23" i="1"/>
  <c r="AH10" i="1"/>
  <c r="AH191" i="1"/>
  <c r="AH167" i="1"/>
  <c r="AH130" i="1"/>
  <c r="AH100" i="1"/>
  <c r="AH55" i="1"/>
  <c r="AH22" i="1"/>
  <c r="AH137" i="1"/>
  <c r="AH32" i="1"/>
  <c r="AH210" i="1"/>
  <c r="AH27" i="1"/>
  <c r="AH67" i="1"/>
  <c r="AH69" i="1"/>
  <c r="AH123" i="1"/>
  <c r="AH24" i="1"/>
  <c r="AH18" i="1"/>
  <c r="AH150" i="1"/>
  <c r="AH192" i="1"/>
  <c r="AH147" i="1"/>
  <c r="AH237" i="1"/>
  <c r="S24" i="2"/>
  <c r="S9" i="2"/>
  <c r="S6" i="2"/>
  <c r="S80" i="2"/>
  <c r="S2" i="2"/>
  <c r="S17" i="2"/>
  <c r="S29" i="2"/>
  <c r="S39" i="2"/>
  <c r="S86" i="2"/>
  <c r="S15" i="2"/>
  <c r="S75" i="2"/>
  <c r="S14" i="2"/>
  <c r="S19" i="2"/>
  <c r="S77" i="2"/>
  <c r="S11" i="2"/>
  <c r="S55" i="2"/>
  <c r="S47" i="2"/>
  <c r="S56" i="2"/>
  <c r="S12" i="2"/>
  <c r="S43" i="2"/>
  <c r="S31" i="2"/>
  <c r="S40" i="2"/>
  <c r="S63" i="2"/>
  <c r="S38" i="2"/>
  <c r="S41" i="2"/>
  <c r="S5" i="2"/>
  <c r="S3" i="2"/>
  <c r="S58" i="2"/>
  <c r="S78" i="2"/>
  <c r="S57" i="2"/>
  <c r="S28" i="2"/>
  <c r="S60" i="2"/>
  <c r="S44" i="2"/>
  <c r="S69" i="2"/>
  <c r="S46" i="2"/>
  <c r="S54" i="2"/>
  <c r="S87" i="2"/>
  <c r="S84" i="2"/>
  <c r="S67" i="2"/>
  <c r="S72" i="2"/>
  <c r="S49" i="2"/>
  <c r="S52" i="2"/>
  <c r="S82" i="2"/>
  <c r="S8" i="2"/>
  <c r="S59" i="2"/>
  <c r="S21" i="2"/>
  <c r="S68" i="2"/>
  <c r="S83" i="2"/>
  <c r="S64" i="2"/>
  <c r="S88" i="2"/>
  <c r="S22" i="2"/>
  <c r="S18" i="2"/>
  <c r="S81" i="2"/>
  <c r="S42" i="2"/>
  <c r="S20" i="2"/>
  <c r="S37" i="2"/>
  <c r="S53" i="2"/>
  <c r="S26" i="2"/>
  <c r="S76" i="2"/>
  <c r="S35" i="2"/>
  <c r="S73" i="2"/>
  <c r="S61" i="2"/>
  <c r="S33" i="2"/>
  <c r="S65" i="2"/>
  <c r="S85" i="2"/>
  <c r="S13" i="2"/>
  <c r="S36" i="2"/>
  <c r="S27" i="2"/>
  <c r="S34" i="2"/>
  <c r="S74" i="2"/>
  <c r="AJ36" i="1" l="1"/>
  <c r="AJ197" i="1"/>
  <c r="AJ233" i="1"/>
  <c r="AJ152" i="1"/>
  <c r="AJ80" i="1"/>
  <c r="AJ240" i="1"/>
  <c r="AI240" i="1"/>
  <c r="AI197" i="1"/>
  <c r="AI152" i="1"/>
  <c r="AI233" i="1"/>
  <c r="AH90" i="1"/>
  <c r="AI90" i="1"/>
  <c r="AI36" i="1"/>
  <c r="AI80" i="1"/>
  <c r="AH233" i="1"/>
  <c r="AH152" i="1"/>
  <c r="AH240" i="1"/>
  <c r="AH36" i="1"/>
  <c r="AH197" i="1"/>
  <c r="T82" i="2"/>
  <c r="T12" i="2"/>
  <c r="T73" i="2"/>
  <c r="T6" i="2"/>
  <c r="T53" i="2"/>
  <c r="T2" i="2"/>
  <c r="T11" i="2"/>
  <c r="T49" i="2"/>
  <c r="T13" i="2"/>
  <c r="T83" i="2"/>
  <c r="T24" i="2"/>
  <c r="T57" i="2"/>
  <c r="T39" i="2"/>
  <c r="T17" i="2"/>
  <c r="T68" i="2"/>
  <c r="T86" i="2"/>
  <c r="T14" i="2"/>
  <c r="T22" i="2"/>
  <c r="T44" i="2"/>
  <c r="T75" i="2"/>
  <c r="T76" i="2"/>
  <c r="T74" i="2"/>
  <c r="T60" i="2"/>
  <c r="T77" i="2"/>
  <c r="T72" i="2"/>
  <c r="T58" i="2"/>
  <c r="T9" i="2"/>
  <c r="T21" i="2"/>
  <c r="T8" i="2"/>
  <c r="T64" i="2"/>
  <c r="T63" i="2"/>
  <c r="T59" i="2"/>
  <c r="T78" i="2"/>
  <c r="T37" i="2"/>
  <c r="T65" i="2"/>
  <c r="T33" i="2"/>
  <c r="T85" i="2"/>
  <c r="T40" i="2"/>
  <c r="T28" i="2"/>
  <c r="T69" i="2"/>
  <c r="T81" i="2"/>
  <c r="T52" i="2"/>
  <c r="T3" i="2"/>
  <c r="T42" i="2"/>
  <c r="T29" i="2"/>
  <c r="T36" i="2"/>
  <c r="T15" i="2"/>
  <c r="T88" i="2"/>
  <c r="T55" i="2"/>
  <c r="T19" i="2"/>
  <c r="T18" i="2"/>
  <c r="T38" i="2"/>
  <c r="T46" i="2"/>
  <c r="T61" i="2"/>
  <c r="T67" i="2"/>
  <c r="T47" i="2"/>
  <c r="T54" i="2"/>
  <c r="T31" i="2"/>
  <c r="T20" i="2"/>
  <c r="T26" i="2"/>
  <c r="T43" i="2"/>
  <c r="T27" i="2"/>
  <c r="T5" i="2"/>
  <c r="T87" i="2"/>
  <c r="T84" i="2"/>
  <c r="T35" i="2"/>
  <c r="T56" i="2"/>
  <c r="T41" i="2"/>
  <c r="T80" i="2"/>
  <c r="T34" i="2"/>
  <c r="AA140" i="1" l="1"/>
  <c r="AB140" i="1" s="1"/>
  <c r="AC140" i="1" s="1"/>
  <c r="AA63" i="1"/>
  <c r="AB63" i="1" s="1"/>
  <c r="AC63" i="1" s="1"/>
  <c r="AA236" i="1"/>
  <c r="AB236" i="1" s="1"/>
  <c r="AC236" i="1" s="1"/>
  <c r="AA176" i="1"/>
  <c r="AB176" i="1" s="1"/>
  <c r="AC176" i="1" s="1"/>
  <c r="AA39" i="1"/>
  <c r="AB39" i="1" s="1"/>
  <c r="AC39" i="1" s="1"/>
  <c r="AA108" i="1"/>
  <c r="AB108" i="1" s="1"/>
  <c r="AC108" i="1" s="1"/>
  <c r="AA224" i="1"/>
  <c r="AB224" i="1" s="1"/>
  <c r="AC224" i="1" s="1"/>
  <c r="AA47" i="1"/>
  <c r="AB47" i="1" s="1"/>
  <c r="AC47" i="1" s="1"/>
  <c r="AA6" i="1"/>
  <c r="AB6" i="1" s="1"/>
  <c r="AC6" i="1" s="1"/>
  <c r="AA243" i="1"/>
  <c r="AB243" i="1" s="1"/>
  <c r="AC243" i="1" s="1"/>
  <c r="AA57" i="1"/>
  <c r="AB57" i="1" s="1"/>
  <c r="AC57" i="1" s="1"/>
  <c r="AA38" i="1"/>
  <c r="AB38" i="1" s="1"/>
  <c r="AC38" i="1" s="1"/>
  <c r="AA199" i="1"/>
  <c r="AB199" i="1" s="1"/>
  <c r="AC199" i="1" s="1"/>
  <c r="AA56" i="1"/>
  <c r="AB56" i="1" s="1"/>
  <c r="AC56" i="1" s="1"/>
  <c r="AA194" i="1"/>
  <c r="AB194" i="1" s="1"/>
  <c r="AC194" i="1" s="1"/>
  <c r="AA239" i="1"/>
  <c r="AB239" i="1" s="1"/>
  <c r="AC239" i="1" s="1"/>
  <c r="AA122" i="1"/>
  <c r="AB122" i="1" s="1"/>
  <c r="AC122" i="1" s="1"/>
  <c r="AA111" i="1"/>
  <c r="AB111" i="1" s="1"/>
  <c r="AC111" i="1" s="1"/>
  <c r="AA106" i="1"/>
  <c r="AB106" i="1" s="1"/>
  <c r="AC106" i="1" s="1"/>
  <c r="AA171" i="1"/>
  <c r="AB171" i="1" s="1"/>
  <c r="AC171" i="1" s="1"/>
  <c r="AA206" i="1"/>
  <c r="AB206" i="1" s="1"/>
  <c r="AC206" i="1" s="1"/>
  <c r="AA124" i="1"/>
  <c r="AB124" i="1" s="1"/>
  <c r="AC124" i="1" s="1"/>
  <c r="AA234" i="1"/>
  <c r="AB234" i="1" s="1"/>
  <c r="AC234" i="1" s="1"/>
  <c r="AA8" i="1"/>
  <c r="AB8" i="1" s="1"/>
  <c r="AC8" i="1" s="1"/>
  <c r="AA165" i="1"/>
  <c r="AB165" i="1" s="1"/>
  <c r="AC165" i="1" s="1"/>
  <c r="AA112" i="1"/>
  <c r="AB112" i="1" s="1"/>
  <c r="AC112" i="1" s="1"/>
  <c r="AA133" i="1"/>
  <c r="AB133" i="1" s="1"/>
  <c r="AC133" i="1" s="1"/>
  <c r="AA64" i="1"/>
  <c r="AB64" i="1" s="1"/>
  <c r="AC64" i="1" s="1"/>
  <c r="AA92" i="1"/>
  <c r="AB92" i="1" s="1"/>
  <c r="AC92" i="1" s="1"/>
  <c r="AA235" i="1"/>
  <c r="AB235" i="1" s="1"/>
  <c r="AC235" i="1" s="1"/>
  <c r="AA186" i="1"/>
  <c r="AB186" i="1" s="1"/>
  <c r="AC186" i="1" s="1"/>
  <c r="AA232" i="1"/>
  <c r="AB232" i="1" s="1"/>
  <c r="AC232" i="1" s="1"/>
  <c r="AA227" i="1"/>
  <c r="AB227" i="1" s="1"/>
  <c r="AC227" i="1" s="1"/>
  <c r="AA94" i="1"/>
  <c r="AB94" i="1" s="1"/>
  <c r="AC94" i="1" s="1"/>
  <c r="AA193" i="1"/>
  <c r="AB193" i="1" s="1"/>
  <c r="AC193" i="1" s="1"/>
  <c r="AA231" i="1"/>
  <c r="AB231" i="1" s="1"/>
  <c r="AC231" i="1" s="1"/>
  <c r="AA114" i="1"/>
  <c r="AB114" i="1" s="1"/>
  <c r="AC114" i="1" s="1"/>
  <c r="AA220" i="1"/>
  <c r="AB220" i="1" s="1"/>
  <c r="AC220" i="1" s="1"/>
  <c r="AA58" i="1"/>
  <c r="AB58" i="1" s="1"/>
  <c r="AC58" i="1" s="1"/>
  <c r="AA21" i="1"/>
  <c r="AB21" i="1" s="1"/>
  <c r="AC21" i="1" s="1"/>
  <c r="AA103" i="1"/>
  <c r="AB103" i="1" s="1"/>
  <c r="AC103" i="1" s="1"/>
  <c r="AA180" i="1"/>
  <c r="AB180" i="1" s="1"/>
  <c r="AC180" i="1" s="1"/>
  <c r="AA26" i="1"/>
  <c r="AB26" i="1" s="1"/>
  <c r="AC26" i="1" s="1"/>
  <c r="AA125" i="1"/>
  <c r="AB125" i="1" s="1"/>
  <c r="AC125" i="1" s="1"/>
  <c r="AA230" i="1"/>
  <c r="AB230" i="1" s="1"/>
  <c r="AC230" i="1" s="1"/>
  <c r="AA201" i="1"/>
  <c r="AB201" i="1" s="1"/>
  <c r="AC201" i="1" s="1"/>
  <c r="AA43" i="1"/>
  <c r="AB43" i="1" s="1"/>
  <c r="AC43" i="1" s="1"/>
  <c r="AA60" i="1"/>
  <c r="AB60" i="1" s="1"/>
  <c r="AC60" i="1" s="1"/>
  <c r="AA20" i="1"/>
  <c r="AB20" i="1" s="1"/>
  <c r="AC20" i="1" s="1"/>
  <c r="AA143" i="1"/>
  <c r="AB143" i="1" s="1"/>
  <c r="AC143" i="1" s="1"/>
  <c r="AA59" i="1"/>
  <c r="AB59" i="1" s="1"/>
  <c r="AC59" i="1" s="1"/>
  <c r="AA145" i="1"/>
  <c r="AB145" i="1" s="1"/>
  <c r="AC145" i="1" s="1"/>
  <c r="AA163" i="1"/>
  <c r="AB163" i="1" s="1"/>
  <c r="AC163" i="1" s="1"/>
  <c r="AA5" i="1"/>
  <c r="AB5" i="1" s="1"/>
  <c r="AC5" i="1" s="1"/>
  <c r="AA16" i="1"/>
  <c r="AB16" i="1" s="1"/>
  <c r="AC16" i="1" s="1"/>
  <c r="AA49" i="1"/>
  <c r="AB49" i="1" s="1"/>
  <c r="AC49" i="1" s="1"/>
  <c r="AA216" i="1"/>
  <c r="AB216" i="1" s="1"/>
  <c r="AC216" i="1" s="1"/>
  <c r="AA157" i="1"/>
  <c r="AB157" i="1" s="1"/>
  <c r="AC157" i="1" s="1"/>
  <c r="AA213" i="1"/>
  <c r="AB213" i="1" s="1"/>
  <c r="AC213" i="1" s="1"/>
  <c r="AA129" i="1"/>
  <c r="AB129" i="1" s="1"/>
  <c r="AC129" i="1" s="1"/>
  <c r="AA226" i="1"/>
  <c r="AB226" i="1" s="1"/>
  <c r="AC226" i="1" s="1"/>
  <c r="AA244" i="1"/>
  <c r="AB244" i="1" s="1"/>
  <c r="AC244" i="1" s="1"/>
  <c r="AA215" i="1"/>
  <c r="AB215" i="1" s="1"/>
  <c r="AC215" i="1" s="1"/>
  <c r="AA161" i="1"/>
  <c r="AB161" i="1" s="1"/>
  <c r="AC161" i="1" s="1"/>
  <c r="AA42" i="1"/>
  <c r="AB42" i="1" s="1"/>
  <c r="AC42" i="1" s="1"/>
  <c r="AA202" i="1"/>
  <c r="AB202" i="1" s="1"/>
  <c r="AC202" i="1" s="1"/>
  <c r="AA14" i="1"/>
  <c r="AB14" i="1" s="1"/>
  <c r="AC14" i="1" s="1"/>
  <c r="AA200" i="1"/>
  <c r="AB200" i="1" s="1"/>
  <c r="AC200" i="1" s="1"/>
  <c r="AA162" i="1"/>
  <c r="AB162" i="1" s="1"/>
  <c r="AC162" i="1" s="1"/>
  <c r="AA170" i="1"/>
  <c r="AB170" i="1" s="1"/>
  <c r="AC170" i="1" s="1"/>
  <c r="AA12" i="1"/>
  <c r="AB12" i="1" s="1"/>
  <c r="AC12" i="1" s="1"/>
  <c r="AA219" i="1"/>
  <c r="AB219" i="1" s="1"/>
  <c r="AC219" i="1" s="1"/>
  <c r="AA25" i="1"/>
  <c r="AB25" i="1" s="1"/>
  <c r="AC25" i="1" s="1"/>
  <c r="AA172" i="1"/>
  <c r="AB172" i="1" s="1"/>
  <c r="AC172" i="1" s="1"/>
  <c r="AA203" i="1"/>
  <c r="AB203" i="1" s="1"/>
  <c r="AC203" i="1" s="1"/>
  <c r="AA155" i="1"/>
  <c r="AB155" i="1" s="1"/>
  <c r="AC155" i="1" s="1"/>
  <c r="AA181" i="1"/>
  <c r="AB181" i="1" s="1"/>
  <c r="AC181" i="1" s="1"/>
  <c r="AA174" i="1"/>
  <c r="AB174" i="1" s="1"/>
  <c r="AC174" i="1" s="1"/>
  <c r="AA33" i="1"/>
  <c r="AB33" i="1" s="1"/>
  <c r="AC33" i="1" s="1"/>
  <c r="AA148" i="1"/>
  <c r="AB148" i="1" s="1"/>
  <c r="AC148" i="1" s="1"/>
  <c r="AA93" i="1"/>
  <c r="AB93" i="1" s="1"/>
  <c r="AC93" i="1" s="1"/>
  <c r="AA3" i="1"/>
  <c r="AB3" i="1" s="1"/>
  <c r="AC3" i="1" s="1"/>
  <c r="AA73" i="1"/>
  <c r="AB73" i="1" s="1"/>
  <c r="AC73" i="1" s="1"/>
  <c r="AA142" i="1"/>
  <c r="AB142" i="1" s="1"/>
  <c r="AC142" i="1" s="1"/>
  <c r="AA204" i="1"/>
  <c r="AB204" i="1" s="1"/>
  <c r="AC204" i="1" s="1"/>
  <c r="AA113" i="1"/>
  <c r="AB113" i="1" s="1"/>
  <c r="AC113" i="1" s="1"/>
  <c r="AA86" i="1"/>
  <c r="AB86" i="1" s="1"/>
  <c r="AC86" i="1" s="1"/>
  <c r="AA209" i="1"/>
  <c r="AB209" i="1" s="1"/>
  <c r="AC209" i="1" s="1"/>
  <c r="AA7" i="1"/>
  <c r="AB7" i="1" s="1"/>
  <c r="AC7" i="1" s="1"/>
  <c r="AA2" i="1"/>
  <c r="AB2" i="1" s="1"/>
  <c r="AC2" i="1" s="1"/>
  <c r="AA168" i="1"/>
  <c r="AB168" i="1" s="1"/>
  <c r="AC168" i="1" s="1"/>
  <c r="AA97" i="1"/>
  <c r="AB97" i="1" s="1"/>
  <c r="AC97" i="1" s="1"/>
  <c r="AA45" i="1"/>
  <c r="AB45" i="1" s="1"/>
  <c r="AC45" i="1" s="1"/>
  <c r="AA53" i="1"/>
  <c r="AB53" i="1" s="1"/>
  <c r="AC53" i="1" s="1"/>
  <c r="AA77" i="1"/>
  <c r="AB77" i="1" s="1"/>
  <c r="AC77" i="1" s="1"/>
  <c r="AA17" i="1"/>
  <c r="AB17" i="1" s="1"/>
  <c r="AC17" i="1" s="1"/>
  <c r="AA40" i="1"/>
  <c r="AB40" i="1" s="1"/>
  <c r="AC40" i="1" s="1"/>
  <c r="AA72" i="1"/>
  <c r="AB72" i="1" s="1"/>
  <c r="AC72" i="1" s="1"/>
  <c r="AA4" i="1"/>
  <c r="AB4" i="1" s="1"/>
  <c r="AC4" i="1" s="1"/>
  <c r="AA118" i="1"/>
  <c r="AB118" i="1" s="1"/>
  <c r="AC118" i="1" s="1"/>
  <c r="AA61" i="1"/>
  <c r="AB61" i="1" s="1"/>
  <c r="AC61" i="1" s="1"/>
  <c r="AA119" i="1"/>
  <c r="AB119" i="1" s="1"/>
  <c r="AC119" i="1" s="1"/>
  <c r="AA110" i="1"/>
  <c r="AB110" i="1" s="1"/>
  <c r="AC110" i="1" s="1"/>
  <c r="AA65" i="1"/>
  <c r="AB65" i="1" s="1"/>
  <c r="AC65" i="1" s="1"/>
  <c r="AA101" i="1"/>
  <c r="AB101" i="1" s="1"/>
  <c r="AC101" i="1" s="1"/>
  <c r="AA146" i="1"/>
  <c r="AB146" i="1" s="1"/>
  <c r="AC146" i="1" s="1"/>
  <c r="AA34" i="1"/>
  <c r="AB34" i="1" s="1"/>
  <c r="AC34" i="1" s="1"/>
  <c r="AA44" i="1"/>
  <c r="AB44" i="1" s="1"/>
  <c r="AC44" i="1" s="1"/>
  <c r="AA149" i="1"/>
  <c r="AB149" i="1" s="1"/>
  <c r="AC149" i="1" s="1"/>
  <c r="AA52" i="1"/>
  <c r="AB52" i="1" s="1"/>
  <c r="AC52" i="1" s="1"/>
  <c r="AA79" i="1"/>
  <c r="AB79" i="1" s="1"/>
  <c r="AC79" i="1" s="1"/>
  <c r="AA214" i="1"/>
  <c r="AB214" i="1" s="1"/>
  <c r="AC214" i="1" s="1"/>
  <c r="AA70" i="1"/>
  <c r="AB70" i="1" s="1"/>
  <c r="AC70" i="1" s="1"/>
  <c r="AA74" i="1"/>
  <c r="AB74" i="1" s="1"/>
  <c r="AC74" i="1" s="1"/>
  <c r="AA41" i="1"/>
  <c r="AB41" i="1" s="1"/>
  <c r="AC41" i="1" s="1"/>
  <c r="AA187" i="1"/>
  <c r="AB187" i="1" s="1"/>
  <c r="AC187" i="1" s="1"/>
  <c r="AA76" i="1"/>
  <c r="AB76" i="1" s="1"/>
  <c r="AC76" i="1" s="1"/>
  <c r="AA46" i="1"/>
  <c r="AB46" i="1" s="1"/>
  <c r="AC46" i="1" s="1"/>
  <c r="AA178" i="1"/>
  <c r="AB178" i="1" s="1"/>
  <c r="AC178" i="1" s="1"/>
  <c r="AA175" i="1"/>
  <c r="AB175" i="1" s="1"/>
  <c r="AC175" i="1" s="1"/>
  <c r="AA173" i="1"/>
  <c r="AB173" i="1" s="1"/>
  <c r="AC173" i="1" s="1"/>
  <c r="AA166" i="1"/>
  <c r="AB166" i="1" s="1"/>
  <c r="AC166" i="1" s="1"/>
  <c r="AA189" i="1"/>
  <c r="AB189" i="1" s="1"/>
  <c r="AC189" i="1" s="1"/>
  <c r="AA121" i="1"/>
  <c r="AB121" i="1" s="1"/>
  <c r="AC121" i="1" s="1"/>
  <c r="AA115" i="1"/>
  <c r="AB115" i="1" s="1"/>
  <c r="AC115" i="1" s="1"/>
  <c r="AA81" i="1"/>
  <c r="AB81" i="1" s="1"/>
  <c r="AC81" i="1" s="1"/>
  <c r="AA179" i="1"/>
  <c r="AB179" i="1" s="1"/>
  <c r="AC179" i="1" s="1"/>
  <c r="AA238" i="1"/>
  <c r="AB238" i="1" s="1"/>
  <c r="AC238" i="1" s="1"/>
  <c r="AA99" i="1"/>
  <c r="AB99" i="1" s="1"/>
  <c r="AC99" i="1" s="1"/>
  <c r="AA242" i="1"/>
  <c r="AB242" i="1" s="1"/>
  <c r="AC242" i="1" s="1"/>
  <c r="AA139" i="1"/>
  <c r="AB139" i="1" s="1"/>
  <c r="AC139" i="1" s="1"/>
  <c r="AA54" i="1"/>
  <c r="AB54" i="1" s="1"/>
  <c r="AC54" i="1" s="1"/>
  <c r="AA105" i="1"/>
  <c r="AB105" i="1" s="1"/>
  <c r="AC105" i="1" s="1"/>
  <c r="AA117" i="1"/>
  <c r="AB117" i="1" s="1"/>
  <c r="AC117" i="1" s="1"/>
  <c r="AA104" i="1"/>
  <c r="AB104" i="1" s="1"/>
  <c r="AC104" i="1" s="1"/>
  <c r="AA88" i="1"/>
  <c r="AB88" i="1" s="1"/>
  <c r="AC88" i="1" s="1"/>
  <c r="AA128" i="1"/>
  <c r="AB128" i="1" s="1"/>
  <c r="AC128" i="1" s="1"/>
  <c r="AA9" i="1"/>
  <c r="AB9" i="1" s="1"/>
  <c r="AC9" i="1" s="1"/>
  <c r="AA138" i="1"/>
  <c r="AB138" i="1" s="1"/>
  <c r="AC138" i="1" s="1"/>
  <c r="AA225" i="1"/>
  <c r="AB225" i="1" s="1"/>
  <c r="AC225" i="1" s="1"/>
  <c r="AA91" i="1"/>
  <c r="AB91" i="1" s="1"/>
  <c r="AC91" i="1" s="1"/>
  <c r="AA160" i="1"/>
  <c r="AB160" i="1" s="1"/>
  <c r="AC160" i="1" s="1"/>
  <c r="AA188" i="1"/>
  <c r="AB188" i="1" s="1"/>
  <c r="AC188" i="1" s="1"/>
  <c r="AA89" i="1"/>
  <c r="AB89" i="1" s="1"/>
  <c r="AC89" i="1" s="1"/>
  <c r="AA221" i="1"/>
  <c r="AB221" i="1" s="1"/>
  <c r="AC221" i="1" s="1"/>
  <c r="AA50" i="1"/>
  <c r="AB50" i="1" s="1"/>
  <c r="AC50" i="1" s="1"/>
  <c r="AA158" i="1"/>
  <c r="AB158" i="1" s="1"/>
  <c r="AC158" i="1" s="1"/>
  <c r="AA217" i="1"/>
  <c r="AB217" i="1" s="1"/>
  <c r="AC217" i="1" s="1"/>
  <c r="AA241" i="1"/>
  <c r="AB241" i="1" s="1"/>
  <c r="AC241" i="1" s="1"/>
  <c r="AA144" i="1"/>
  <c r="AB144" i="1" s="1"/>
  <c r="AC144" i="1" s="1"/>
  <c r="AA134" i="1"/>
  <c r="AB134" i="1" s="1"/>
  <c r="AC134" i="1" s="1"/>
  <c r="AA85" i="1"/>
  <c r="AB85" i="1" s="1"/>
  <c r="AC85" i="1" s="1"/>
  <c r="AA183" i="1"/>
  <c r="AB183" i="1" s="1"/>
  <c r="AC183" i="1" s="1"/>
  <c r="AA31" i="1"/>
  <c r="AB31" i="1" s="1"/>
  <c r="AC31" i="1" s="1"/>
  <c r="AA153" i="1"/>
  <c r="AB153" i="1" s="1"/>
  <c r="AC153" i="1" s="1"/>
  <c r="AA87" i="1"/>
  <c r="AB87" i="1" s="1"/>
  <c r="AC87" i="1" s="1"/>
  <c r="AA107" i="1"/>
  <c r="AB107" i="1" s="1"/>
  <c r="AC107" i="1" s="1"/>
  <c r="AA136" i="1"/>
  <c r="AB136" i="1" s="1"/>
  <c r="AC136" i="1" s="1"/>
  <c r="AA98" i="1"/>
  <c r="AB98" i="1" s="1"/>
  <c r="AC98" i="1" s="1"/>
  <c r="AA120" i="1"/>
  <c r="AB120" i="1" s="1"/>
  <c r="AC120" i="1" s="1"/>
  <c r="AA229" i="1"/>
  <c r="AB229" i="1" s="1"/>
  <c r="AC229" i="1" s="1"/>
  <c r="AA196" i="1"/>
  <c r="AB196" i="1" s="1"/>
  <c r="AC196" i="1" s="1"/>
  <c r="AA37" i="1"/>
  <c r="AB37" i="1" s="1"/>
  <c r="AC37" i="1" s="1"/>
  <c r="AA75" i="1"/>
  <c r="AB75" i="1" s="1"/>
  <c r="AC75" i="1" s="1"/>
  <c r="AA51" i="1"/>
  <c r="AB51" i="1" s="1"/>
  <c r="AC51" i="1" s="1"/>
  <c r="AA222" i="1"/>
  <c r="AB222" i="1" s="1"/>
  <c r="AC222" i="1" s="1"/>
  <c r="AA164" i="1"/>
  <c r="AB164" i="1" s="1"/>
  <c r="AC164" i="1" s="1"/>
  <c r="AA35" i="1"/>
  <c r="AB35" i="1" s="1"/>
  <c r="AC35" i="1" s="1"/>
  <c r="AA116" i="1"/>
  <c r="AB116" i="1" s="1"/>
  <c r="AC116" i="1" s="1"/>
  <c r="AA205" i="1"/>
  <c r="AB205" i="1" s="1"/>
  <c r="AC205" i="1" s="1"/>
  <c r="AA151" i="1"/>
  <c r="AB151" i="1" s="1"/>
  <c r="AC151" i="1" s="1"/>
  <c r="AA135" i="1"/>
  <c r="AB135" i="1" s="1"/>
  <c r="AC135" i="1" s="1"/>
  <c r="AA182" i="1"/>
  <c r="AB182" i="1" s="1"/>
  <c r="AC182" i="1" s="1"/>
  <c r="AA131" i="1"/>
  <c r="AB131" i="1" s="1"/>
  <c r="AC131" i="1" s="1"/>
  <c r="AA212" i="1"/>
  <c r="AB212" i="1" s="1"/>
  <c r="AC212" i="1" s="1"/>
  <c r="AA141" i="1"/>
  <c r="AB141" i="1" s="1"/>
  <c r="AC141" i="1" s="1"/>
  <c r="AE63" i="1" l="1"/>
  <c r="AE231" i="1"/>
  <c r="AE47" i="1"/>
  <c r="AE39" i="1"/>
  <c r="AE243" i="1"/>
  <c r="AF140" i="1"/>
  <c r="AE21" i="1"/>
  <c r="AE38" i="1"/>
  <c r="AE106" i="1"/>
  <c r="AE56" i="1"/>
  <c r="AE8" i="1"/>
  <c r="AE234" i="1"/>
  <c r="AE122" i="1"/>
  <c r="AE165" i="1"/>
  <c r="AE201" i="1"/>
  <c r="AE92" i="1"/>
  <c r="AE199" i="1"/>
  <c r="AE220" i="1"/>
  <c r="AE236" i="1"/>
  <c r="AE194" i="1"/>
  <c r="AE227" i="1"/>
  <c r="AE161" i="1"/>
  <c r="AE58" i="1"/>
  <c r="AE232" i="1"/>
  <c r="AE193" i="1"/>
  <c r="AE206" i="1"/>
  <c r="AE235" i="1"/>
  <c r="AE103" i="1"/>
  <c r="AE180" i="1"/>
  <c r="AE200" i="1"/>
  <c r="AE230" i="1"/>
  <c r="AE143" i="1"/>
  <c r="AE20" i="1"/>
  <c r="AE16" i="1"/>
  <c r="AE114" i="1"/>
  <c r="AE202" i="1"/>
  <c r="AE219" i="1"/>
  <c r="AE163" i="1"/>
  <c r="AE42" i="1"/>
  <c r="AE5" i="1"/>
  <c r="AE215" i="1"/>
  <c r="AE25" i="1"/>
  <c r="AE244" i="1"/>
  <c r="AE157" i="1"/>
  <c r="AE14" i="1"/>
  <c r="AE12" i="1"/>
  <c r="AE170" i="1"/>
  <c r="AE181" i="1"/>
  <c r="AE174" i="1"/>
  <c r="AE59" i="1"/>
  <c r="AE162" i="1"/>
  <c r="AE148" i="1"/>
  <c r="AE86" i="1"/>
  <c r="AE53" i="1"/>
  <c r="AF168" i="1"/>
  <c r="AE97" i="1"/>
  <c r="AE2" i="1"/>
  <c r="AE40" i="1"/>
  <c r="AE17" i="1"/>
  <c r="AE4" i="1"/>
  <c r="AE77" i="1"/>
  <c r="AE113" i="1"/>
  <c r="AF61" i="1"/>
  <c r="AE119" i="1"/>
  <c r="AE110" i="1"/>
  <c r="AE149" i="1"/>
  <c r="AE101" i="1"/>
  <c r="AE146" i="1"/>
  <c r="AE34" i="1"/>
  <c r="AE70" i="1"/>
  <c r="AE209" i="1"/>
  <c r="AE76" i="1"/>
  <c r="AE187" i="1"/>
  <c r="AE178" i="1"/>
  <c r="AE214" i="1"/>
  <c r="AE175" i="1"/>
  <c r="AE173" i="1"/>
  <c r="AE121" i="1"/>
  <c r="AE81" i="1"/>
  <c r="AE46" i="1"/>
  <c r="AE179" i="1"/>
  <c r="AE99" i="1"/>
  <c r="AE238" i="1"/>
  <c r="AE117" i="1"/>
  <c r="AE139" i="1"/>
  <c r="AE242" i="1"/>
  <c r="AE198" i="1"/>
  <c r="AE105" i="1"/>
  <c r="AE104" i="1"/>
  <c r="AE91" i="1"/>
  <c r="AE88" i="1"/>
  <c r="AE9" i="1"/>
  <c r="AF225" i="1"/>
  <c r="AE138" i="1"/>
  <c r="AE160" i="1"/>
  <c r="AE221" i="1"/>
  <c r="AE158" i="1"/>
  <c r="AE188" i="1"/>
  <c r="AE50" i="1"/>
  <c r="AE241" i="1"/>
  <c r="AF144" i="1"/>
  <c r="AE183" i="1"/>
  <c r="AE85" i="1"/>
  <c r="AE31" i="1"/>
  <c r="AE87" i="1"/>
  <c r="AE136" i="1"/>
  <c r="AE229" i="1"/>
  <c r="AE98" i="1"/>
  <c r="AE37" i="1"/>
  <c r="AE75" i="1"/>
  <c r="AE153" i="1"/>
  <c r="AE222" i="1"/>
  <c r="AE196" i="1"/>
  <c r="AE35" i="1"/>
  <c r="AE151" i="1"/>
  <c r="AE134" i="1"/>
  <c r="AE182" i="1"/>
  <c r="AE212" i="1"/>
  <c r="AE164" i="1"/>
  <c r="AE131" i="1"/>
  <c r="AE41" i="1"/>
  <c r="AE172" i="1"/>
  <c r="AE203" i="1"/>
  <c r="AE166" i="1"/>
  <c r="AE94" i="1"/>
  <c r="AF135" i="1"/>
  <c r="AE111" i="1"/>
  <c r="AE52" i="1"/>
  <c r="AE205" i="1"/>
  <c r="AE118" i="1"/>
  <c r="AE129" i="1"/>
  <c r="AE120" i="1"/>
  <c r="AE112" i="1"/>
  <c r="AE226" i="1"/>
  <c r="AE216" i="1"/>
  <c r="AE189" i="1"/>
  <c r="AE124" i="1"/>
  <c r="AE89" i="1"/>
  <c r="AE145" i="1"/>
  <c r="AE108" i="1"/>
  <c r="AE141" i="1"/>
  <c r="AF44" i="1"/>
  <c r="AF6" i="1"/>
  <c r="AE79" i="1"/>
  <c r="AE3" i="1"/>
  <c r="AE186" i="1"/>
  <c r="AE204" i="1"/>
  <c r="AE54" i="1"/>
  <c r="AE26" i="1"/>
  <c r="AE176" i="1"/>
  <c r="AE133" i="1"/>
  <c r="AE239" i="1"/>
  <c r="AE107" i="1"/>
  <c r="AE51" i="1"/>
  <c r="AE213" i="1"/>
  <c r="AE116" i="1"/>
  <c r="AF72" i="1"/>
  <c r="AE49" i="1"/>
  <c r="AE171" i="1"/>
  <c r="AE224" i="1"/>
  <c r="AE142" i="1"/>
  <c r="AE60" i="1"/>
  <c r="AE43" i="1"/>
  <c r="AE125" i="1"/>
  <c r="AE155" i="1"/>
  <c r="AE65" i="1"/>
  <c r="AE33" i="1"/>
  <c r="AE57" i="1"/>
  <c r="AE73" i="1"/>
  <c r="AE45" i="1"/>
  <c r="AE115" i="1"/>
  <c r="AE128" i="1"/>
  <c r="AE7" i="1"/>
  <c r="AE93" i="1"/>
  <c r="AE74" i="1"/>
  <c r="AE217" i="1"/>
  <c r="AF64" i="1"/>
  <c r="AE61" i="1" l="1"/>
  <c r="AG113" i="1"/>
  <c r="AE135" i="1"/>
  <c r="AG45" i="1"/>
  <c r="AG173" i="1"/>
  <c r="AF113" i="1"/>
  <c r="AG21" i="1"/>
  <c r="AF21" i="1"/>
  <c r="AG231" i="1"/>
  <c r="AG101" i="1"/>
  <c r="AE168" i="1"/>
  <c r="AG194" i="1"/>
  <c r="AE225" i="1"/>
  <c r="AF194" i="1"/>
  <c r="AG235" i="1"/>
  <c r="AG144" i="1"/>
  <c r="AF231" i="1"/>
  <c r="AH231" i="1" s="1"/>
  <c r="AF40" i="1"/>
  <c r="AF235" i="1"/>
  <c r="AF45" i="1"/>
  <c r="AI45" i="1" s="1"/>
  <c r="AF173" i="1"/>
  <c r="AI173" i="1" s="1"/>
  <c r="AG206" i="1"/>
  <c r="AE144" i="1"/>
  <c r="AG40" i="1"/>
  <c r="AG162" i="1"/>
  <c r="AF206" i="1"/>
  <c r="AG2" i="1"/>
  <c r="AG20" i="1"/>
  <c r="AG74" i="1"/>
  <c r="AG175" i="1"/>
  <c r="AG46" i="1"/>
  <c r="AG134" i="1"/>
  <c r="AG44" i="1"/>
  <c r="AF162" i="1"/>
  <c r="AJ162" i="1" s="1"/>
  <c r="AF101" i="1"/>
  <c r="AJ101" i="1" s="1"/>
  <c r="AF2" i="1"/>
  <c r="AJ2" i="1" s="1"/>
  <c r="AF20" i="1"/>
  <c r="AF57" i="1"/>
  <c r="AF74" i="1"/>
  <c r="AF175" i="1"/>
  <c r="AF46" i="1"/>
  <c r="AF134" i="1"/>
  <c r="AG79" i="1"/>
  <c r="AG140" i="1"/>
  <c r="AF79" i="1"/>
  <c r="AG16" i="1"/>
  <c r="AG120" i="1"/>
  <c r="AG158" i="1"/>
  <c r="AG70" i="1"/>
  <c r="AG193" i="1"/>
  <c r="AG7" i="1"/>
  <c r="AG105" i="1"/>
  <c r="AG220" i="1"/>
  <c r="AG198" i="1"/>
  <c r="AF16" i="1"/>
  <c r="AI16" i="1" s="1"/>
  <c r="AF120" i="1"/>
  <c r="AF158" i="1"/>
  <c r="AF70" i="1"/>
  <c r="AJ70" i="1" s="1"/>
  <c r="AF193" i="1"/>
  <c r="AG57" i="1"/>
  <c r="AF7" i="1"/>
  <c r="AF105" i="1"/>
  <c r="AF220" i="1"/>
  <c r="AF198" i="1"/>
  <c r="AG214" i="1"/>
  <c r="AG91" i="1"/>
  <c r="AG58" i="1"/>
  <c r="AG129" i="1"/>
  <c r="AG111" i="1"/>
  <c r="AG244" i="1"/>
  <c r="AG114" i="1"/>
  <c r="AG168" i="1"/>
  <c r="AG225" i="1"/>
  <c r="AG135" i="1"/>
  <c r="AG61" i="1"/>
  <c r="AF91" i="1"/>
  <c r="AJ91" i="1" s="1"/>
  <c r="AF58" i="1"/>
  <c r="AF129" i="1"/>
  <c r="AF111" i="1"/>
  <c r="AF244" i="1"/>
  <c r="AF114" i="1"/>
  <c r="AG5" i="1"/>
  <c r="AG121" i="1"/>
  <c r="AG54" i="1"/>
  <c r="AG241" i="1"/>
  <c r="AG115" i="1"/>
  <c r="AG107" i="1"/>
  <c r="AG146" i="1"/>
  <c r="AG116" i="1"/>
  <c r="AG85" i="1"/>
  <c r="AG59" i="1"/>
  <c r="AG139" i="1"/>
  <c r="AG33" i="1"/>
  <c r="AG164" i="1"/>
  <c r="AG51" i="1"/>
  <c r="AG136" i="1"/>
  <c r="AG227" i="1"/>
  <c r="AG38" i="1"/>
  <c r="AG117" i="1"/>
  <c r="AG179" i="1"/>
  <c r="AG178" i="1"/>
  <c r="AG3" i="1"/>
  <c r="AG34" i="1"/>
  <c r="AG163" i="1"/>
  <c r="AG93" i="1"/>
  <c r="AG189" i="1"/>
  <c r="AG157" i="1"/>
  <c r="AG201" i="1"/>
  <c r="AG243" i="1"/>
  <c r="AG60" i="1"/>
  <c r="AG39" i="1"/>
  <c r="AG112" i="1"/>
  <c r="AG176" i="1"/>
  <c r="AG145" i="1"/>
  <c r="AG43" i="1"/>
  <c r="AG205" i="1"/>
  <c r="AG92" i="1"/>
  <c r="AG98" i="1"/>
  <c r="AG166" i="1"/>
  <c r="AG203" i="1"/>
  <c r="AG17" i="1"/>
  <c r="AG143" i="1"/>
  <c r="AG186" i="1"/>
  <c r="AG77" i="1"/>
  <c r="AG239" i="1"/>
  <c r="AE6" i="1"/>
  <c r="AE72" i="1"/>
  <c r="AF5" i="1"/>
  <c r="AF121" i="1"/>
  <c r="AF54" i="1"/>
  <c r="AF241" i="1"/>
  <c r="AJ241" i="1" s="1"/>
  <c r="AF115" i="1"/>
  <c r="AF107" i="1"/>
  <c r="AF146" i="1"/>
  <c r="AF116" i="1"/>
  <c r="AJ116" i="1" s="1"/>
  <c r="AF85" i="1"/>
  <c r="AF59" i="1"/>
  <c r="AF139" i="1"/>
  <c r="AF33" i="1"/>
  <c r="AJ33" i="1" s="1"/>
  <c r="AF164" i="1"/>
  <c r="AF51" i="1"/>
  <c r="AF136" i="1"/>
  <c r="AF227" i="1"/>
  <c r="AJ227" i="1" s="1"/>
  <c r="AF38" i="1"/>
  <c r="AF117" i="1"/>
  <c r="AF179" i="1"/>
  <c r="AF178" i="1"/>
  <c r="AJ178" i="1" s="1"/>
  <c r="AF3" i="1"/>
  <c r="AF34" i="1"/>
  <c r="AF163" i="1"/>
  <c r="AF93" i="1"/>
  <c r="AJ93" i="1" s="1"/>
  <c r="AF189" i="1"/>
  <c r="AF157" i="1"/>
  <c r="AF201" i="1"/>
  <c r="AF243" i="1"/>
  <c r="AJ243" i="1" s="1"/>
  <c r="AF60" i="1"/>
  <c r="AF39" i="1"/>
  <c r="AF112" i="1"/>
  <c r="AF176" i="1"/>
  <c r="AJ176" i="1" s="1"/>
  <c r="AF145" i="1"/>
  <c r="AF43" i="1"/>
  <c r="AJ43" i="1" s="1"/>
  <c r="AF205" i="1"/>
  <c r="AF92" i="1"/>
  <c r="AJ92" i="1" s="1"/>
  <c r="AF98" i="1"/>
  <c r="AF166" i="1"/>
  <c r="AF203" i="1"/>
  <c r="AF17" i="1"/>
  <c r="AJ17" i="1" s="1"/>
  <c r="AF143" i="1"/>
  <c r="AF186" i="1"/>
  <c r="AF77" i="1"/>
  <c r="AF239" i="1"/>
  <c r="AJ239" i="1" s="1"/>
  <c r="AG72" i="1"/>
  <c r="AF214" i="1"/>
  <c r="AI214" i="1" s="1"/>
  <c r="AE44" i="1"/>
  <c r="AJ44" i="1" s="1"/>
  <c r="AE140" i="1"/>
  <c r="AE64" i="1"/>
  <c r="AG221" i="1"/>
  <c r="AG222" i="1"/>
  <c r="AG35" i="1"/>
  <c r="AG128" i="1"/>
  <c r="AG75" i="1"/>
  <c r="AG88" i="1"/>
  <c r="AG110" i="1"/>
  <c r="AG9" i="1"/>
  <c r="AG125" i="1"/>
  <c r="AG87" i="1"/>
  <c r="AG187" i="1"/>
  <c r="AG212" i="1"/>
  <c r="AG229" i="1"/>
  <c r="AG73" i="1"/>
  <c r="AG188" i="1"/>
  <c r="AG142" i="1"/>
  <c r="AG219" i="1"/>
  <c r="AG242" i="1"/>
  <c r="AG81" i="1"/>
  <c r="AG99" i="1"/>
  <c r="AG209" i="1"/>
  <c r="AG53" i="1"/>
  <c r="AG25" i="1"/>
  <c r="AG180" i="1"/>
  <c r="AG202" i="1"/>
  <c r="AG49" i="1"/>
  <c r="AG8" i="1"/>
  <c r="AG47" i="1"/>
  <c r="AG56" i="1"/>
  <c r="AG224" i="1"/>
  <c r="AG12" i="1"/>
  <c r="AG182" i="1"/>
  <c r="AG230" i="1"/>
  <c r="AG118" i="1"/>
  <c r="AG52" i="1"/>
  <c r="AG14" i="1"/>
  <c r="AG94" i="1"/>
  <c r="AG122" i="1"/>
  <c r="AG172" i="1"/>
  <c r="AG200" i="1"/>
  <c r="AG151" i="1"/>
  <c r="AG174" i="1"/>
  <c r="AG106" i="1"/>
  <c r="AG124" i="1"/>
  <c r="AG64" i="1"/>
  <c r="AF221" i="1"/>
  <c r="AF222" i="1"/>
  <c r="AF35" i="1"/>
  <c r="AF128" i="1"/>
  <c r="AF75" i="1"/>
  <c r="AF88" i="1"/>
  <c r="AF110" i="1"/>
  <c r="AF9" i="1"/>
  <c r="AF125" i="1"/>
  <c r="AF87" i="1"/>
  <c r="AF187" i="1"/>
  <c r="AF212" i="1"/>
  <c r="AF229" i="1"/>
  <c r="AF73" i="1"/>
  <c r="AF188" i="1"/>
  <c r="AF142" i="1"/>
  <c r="AF219" i="1"/>
  <c r="AF242" i="1"/>
  <c r="AF81" i="1"/>
  <c r="AF99" i="1"/>
  <c r="AF209" i="1"/>
  <c r="AF53" i="1"/>
  <c r="AF25" i="1"/>
  <c r="AF180" i="1"/>
  <c r="AF202" i="1"/>
  <c r="AF49" i="1"/>
  <c r="AF8" i="1"/>
  <c r="AF47" i="1"/>
  <c r="AF56" i="1"/>
  <c r="AF224" i="1"/>
  <c r="AF12" i="1"/>
  <c r="AF182" i="1"/>
  <c r="AF230" i="1"/>
  <c r="AJ230" i="1" s="1"/>
  <c r="AF118" i="1"/>
  <c r="AF52" i="1"/>
  <c r="AF14" i="1"/>
  <c r="AF94" i="1"/>
  <c r="AF122" i="1"/>
  <c r="AF172" i="1"/>
  <c r="AF200" i="1"/>
  <c r="AF151" i="1"/>
  <c r="AF174" i="1"/>
  <c r="AF106" i="1"/>
  <c r="AF124" i="1"/>
  <c r="AG6" i="1"/>
  <c r="AG217" i="1"/>
  <c r="AG161" i="1"/>
  <c r="AG153" i="1"/>
  <c r="AG97" i="1"/>
  <c r="AG104" i="1"/>
  <c r="AG138" i="1"/>
  <c r="AG160" i="1"/>
  <c r="AG65" i="1"/>
  <c r="AG89" i="1"/>
  <c r="AG199" i="1"/>
  <c r="AG196" i="1"/>
  <c r="AG131" i="1"/>
  <c r="AG31" i="1"/>
  <c r="AG86" i="1"/>
  <c r="AG155" i="1"/>
  <c r="AG238" i="1"/>
  <c r="AG103" i="1"/>
  <c r="AG41" i="1"/>
  <c r="AG76" i="1"/>
  <c r="AG119" i="1"/>
  <c r="AG4" i="1"/>
  <c r="AG148" i="1"/>
  <c r="AG149" i="1"/>
  <c r="AG183" i="1"/>
  <c r="AG226" i="1"/>
  <c r="AG216" i="1"/>
  <c r="AG171" i="1"/>
  <c r="AG141" i="1"/>
  <c r="AG108" i="1"/>
  <c r="AG63" i="1"/>
  <c r="AG133" i="1"/>
  <c r="AG26" i="1"/>
  <c r="AG37" i="1"/>
  <c r="AG181" i="1"/>
  <c r="AG232" i="1"/>
  <c r="AG50" i="1"/>
  <c r="AG213" i="1"/>
  <c r="AG236" i="1"/>
  <c r="AG170" i="1"/>
  <c r="AG42" i="1"/>
  <c r="AG204" i="1"/>
  <c r="AG234" i="1"/>
  <c r="AG215" i="1"/>
  <c r="AG165" i="1"/>
  <c r="AF217" i="1"/>
  <c r="AF161" i="1"/>
  <c r="AF153" i="1"/>
  <c r="AF97" i="1"/>
  <c r="AF104" i="1"/>
  <c r="AF138" i="1"/>
  <c r="AJ138" i="1" s="1"/>
  <c r="AF160" i="1"/>
  <c r="AJ160" i="1" s="1"/>
  <c r="AF65" i="1"/>
  <c r="AF89" i="1"/>
  <c r="AF199" i="1"/>
  <c r="AF196" i="1"/>
  <c r="AF131" i="1"/>
  <c r="AF31" i="1"/>
  <c r="AF86" i="1"/>
  <c r="AJ86" i="1" s="1"/>
  <c r="AF155" i="1"/>
  <c r="AJ155" i="1" s="1"/>
  <c r="AF238" i="1"/>
  <c r="AF103" i="1"/>
  <c r="AF41" i="1"/>
  <c r="AF76" i="1"/>
  <c r="AF119" i="1"/>
  <c r="AF4" i="1"/>
  <c r="AF148" i="1"/>
  <c r="AJ148" i="1" s="1"/>
  <c r="AF149" i="1"/>
  <c r="AJ149" i="1" s="1"/>
  <c r="AF183" i="1"/>
  <c r="AF226" i="1"/>
  <c r="AF216" i="1"/>
  <c r="AF171" i="1"/>
  <c r="AF141" i="1"/>
  <c r="AF108" i="1"/>
  <c r="AF63" i="1"/>
  <c r="AF133" i="1"/>
  <c r="AJ133" i="1" s="1"/>
  <c r="AF26" i="1"/>
  <c r="AJ26" i="1" s="1"/>
  <c r="AF37" i="1"/>
  <c r="AF181" i="1"/>
  <c r="AF232" i="1"/>
  <c r="AF50" i="1"/>
  <c r="AF213" i="1"/>
  <c r="AF236" i="1"/>
  <c r="AJ236" i="1" s="1"/>
  <c r="AF170" i="1"/>
  <c r="AJ170" i="1" s="1"/>
  <c r="AF42" i="1"/>
  <c r="AF204" i="1"/>
  <c r="AF234" i="1"/>
  <c r="AF215" i="1"/>
  <c r="AF165" i="1"/>
  <c r="D5" i="5"/>
  <c r="D6" i="5"/>
  <c r="D7" i="5"/>
  <c r="D8" i="5"/>
  <c r="D9" i="5"/>
  <c r="D10" i="5"/>
  <c r="D11" i="5"/>
  <c r="D12" i="5"/>
  <c r="D13" i="5"/>
  <c r="D14" i="5"/>
  <c r="D15" i="5"/>
  <c r="D4" i="5"/>
  <c r="AJ166" i="1" l="1"/>
  <c r="AJ39" i="1"/>
  <c r="AJ34" i="1"/>
  <c r="AJ51" i="1"/>
  <c r="AJ107" i="1"/>
  <c r="AJ172" i="1"/>
  <c r="AJ12" i="1"/>
  <c r="AJ25" i="1"/>
  <c r="AJ188" i="1"/>
  <c r="AJ110" i="1"/>
  <c r="AJ98" i="1"/>
  <c r="AJ60" i="1"/>
  <c r="AJ3" i="1"/>
  <c r="AJ164" i="1"/>
  <c r="AJ115" i="1"/>
  <c r="AJ77" i="1"/>
  <c r="AJ4" i="1"/>
  <c r="AJ104" i="1"/>
  <c r="AJ122" i="1"/>
  <c r="AJ224" i="1"/>
  <c r="AJ53" i="1"/>
  <c r="AJ73" i="1"/>
  <c r="AJ88" i="1"/>
  <c r="AJ213" i="1"/>
  <c r="AJ31" i="1"/>
  <c r="AJ165" i="1"/>
  <c r="AJ50" i="1"/>
  <c r="AJ141" i="1"/>
  <c r="AJ119" i="1"/>
  <c r="AJ131" i="1"/>
  <c r="AJ97" i="1"/>
  <c r="AJ94" i="1"/>
  <c r="AJ56" i="1"/>
  <c r="AJ209" i="1"/>
  <c r="AJ229" i="1"/>
  <c r="AJ75" i="1"/>
  <c r="AJ206" i="1"/>
  <c r="AJ215" i="1"/>
  <c r="AJ232" i="1"/>
  <c r="AJ171" i="1"/>
  <c r="AJ76" i="1"/>
  <c r="AJ196" i="1"/>
  <c r="AJ153" i="1"/>
  <c r="AJ114" i="1"/>
  <c r="AJ46" i="1"/>
  <c r="AJ108" i="1"/>
  <c r="AI142" i="1"/>
  <c r="AJ64" i="1"/>
  <c r="AJ244" i="1"/>
  <c r="AJ198" i="1"/>
  <c r="AJ120" i="1"/>
  <c r="AJ175" i="1"/>
  <c r="AJ21" i="1"/>
  <c r="AJ193" i="1"/>
  <c r="AJ205" i="1"/>
  <c r="AJ134" i="1"/>
  <c r="AJ40" i="1"/>
  <c r="AJ212" i="1"/>
  <c r="AI111" i="1"/>
  <c r="AI220" i="1"/>
  <c r="AI74" i="1"/>
  <c r="AJ151" i="1"/>
  <c r="AJ202" i="1"/>
  <c r="AJ219" i="1"/>
  <c r="AJ125" i="1"/>
  <c r="AJ221" i="1"/>
  <c r="AJ105" i="1"/>
  <c r="AJ179" i="1"/>
  <c r="AJ54" i="1"/>
  <c r="AJ124" i="1"/>
  <c r="AJ14" i="1"/>
  <c r="AJ47" i="1"/>
  <c r="AJ99" i="1"/>
  <c r="AJ128" i="1"/>
  <c r="AJ186" i="1"/>
  <c r="AJ157" i="1"/>
  <c r="AJ117" i="1"/>
  <c r="AJ59" i="1"/>
  <c r="AJ121" i="1"/>
  <c r="AJ158" i="1"/>
  <c r="AJ61" i="1"/>
  <c r="AI234" i="1"/>
  <c r="AJ63" i="1"/>
  <c r="AI52" i="1"/>
  <c r="AI81" i="1"/>
  <c r="AI187" i="1"/>
  <c r="AI35" i="1"/>
  <c r="AI143" i="1"/>
  <c r="AI145" i="1"/>
  <c r="AI189" i="1"/>
  <c r="AI38" i="1"/>
  <c r="AI85" i="1"/>
  <c r="AJ5" i="1"/>
  <c r="AI41" i="1"/>
  <c r="AI204" i="1"/>
  <c r="AI89" i="1"/>
  <c r="AI118" i="1"/>
  <c r="AI49" i="1"/>
  <c r="AI242" i="1"/>
  <c r="AI87" i="1"/>
  <c r="AI222" i="1"/>
  <c r="AJ140" i="1"/>
  <c r="AJ72" i="1"/>
  <c r="AI235" i="1"/>
  <c r="AJ111" i="1"/>
  <c r="AI181" i="1"/>
  <c r="AI199" i="1"/>
  <c r="AI8" i="1"/>
  <c r="AI226" i="1"/>
  <c r="AI217" i="1"/>
  <c r="AI42" i="1"/>
  <c r="AI26" i="1"/>
  <c r="AI183" i="1"/>
  <c r="AI238" i="1"/>
  <c r="AI65" i="1"/>
  <c r="AJ203" i="1"/>
  <c r="AJ112" i="1"/>
  <c r="AJ163" i="1"/>
  <c r="AJ136" i="1"/>
  <c r="AJ146" i="1"/>
  <c r="AJ129" i="1"/>
  <c r="AJ57" i="1"/>
  <c r="AI206" i="1"/>
  <c r="AJ194" i="1"/>
  <c r="AI113" i="1"/>
  <c r="AJ45" i="1"/>
  <c r="AJ201" i="1"/>
  <c r="AJ139" i="1"/>
  <c r="AI216" i="1"/>
  <c r="AI161" i="1"/>
  <c r="AI106" i="1"/>
  <c r="AI37" i="1"/>
  <c r="AI103" i="1"/>
  <c r="AI174" i="1"/>
  <c r="AJ200" i="1"/>
  <c r="AJ182" i="1"/>
  <c r="AJ180" i="1"/>
  <c r="AJ142" i="1"/>
  <c r="AJ9" i="1"/>
  <c r="AJ58" i="1"/>
  <c r="AJ7" i="1"/>
  <c r="AJ79" i="1"/>
  <c r="AJ20" i="1"/>
  <c r="AJ41" i="1"/>
  <c r="AJ220" i="1"/>
  <c r="AJ235" i="1"/>
  <c r="AJ144" i="1"/>
  <c r="AJ106" i="1"/>
  <c r="AJ187" i="1"/>
  <c r="AJ16" i="1"/>
  <c r="AJ49" i="1"/>
  <c r="AJ85" i="1"/>
  <c r="AJ113" i="1"/>
  <c r="AJ226" i="1"/>
  <c r="AJ143" i="1"/>
  <c r="AJ6" i="1"/>
  <c r="AJ199" i="1"/>
  <c r="AJ234" i="1"/>
  <c r="AJ173" i="1"/>
  <c r="AJ74" i="1"/>
  <c r="AJ225" i="1"/>
  <c r="AJ35" i="1"/>
  <c r="AJ81" i="1"/>
  <c r="AJ181" i="1"/>
  <c r="AJ222" i="1"/>
  <c r="AJ217" i="1"/>
  <c r="AJ216" i="1"/>
  <c r="AJ103" i="1"/>
  <c r="AJ37" i="1"/>
  <c r="AJ161" i="1"/>
  <c r="AJ242" i="1"/>
  <c r="AJ168" i="1"/>
  <c r="AJ135" i="1"/>
  <c r="AJ87" i="1"/>
  <c r="AJ231" i="1"/>
  <c r="AJ118" i="1"/>
  <c r="AJ8" i="1"/>
  <c r="AJ214" i="1"/>
  <c r="AJ145" i="1"/>
  <c r="AJ65" i="1"/>
  <c r="AJ52" i="1"/>
  <c r="AJ174" i="1"/>
  <c r="AJ89" i="1"/>
  <c r="AJ238" i="1"/>
  <c r="AJ204" i="1"/>
  <c r="AJ42" i="1"/>
  <c r="AJ183" i="1"/>
  <c r="AJ38" i="1"/>
  <c r="AJ189" i="1"/>
  <c r="AI64" i="1"/>
  <c r="AI5" i="1"/>
  <c r="AI134" i="1"/>
  <c r="AI91" i="1"/>
  <c r="AI101" i="1"/>
  <c r="AI58" i="1"/>
  <c r="AI7" i="1"/>
  <c r="AI79" i="1"/>
  <c r="AI2" i="1"/>
  <c r="AI186" i="1"/>
  <c r="AI43" i="1"/>
  <c r="AI244" i="1"/>
  <c r="AI21" i="1"/>
  <c r="AI3" i="1"/>
  <c r="AI205" i="1"/>
  <c r="AI157" i="1"/>
  <c r="AI198" i="1"/>
  <c r="AI120" i="1"/>
  <c r="AI98" i="1"/>
  <c r="AI60" i="1"/>
  <c r="AI164" i="1"/>
  <c r="AI115" i="1"/>
  <c r="AI179" i="1"/>
  <c r="AI165" i="1"/>
  <c r="AI215" i="1"/>
  <c r="AI232" i="1"/>
  <c r="AI171" i="1"/>
  <c r="AI76" i="1"/>
  <c r="AI196" i="1"/>
  <c r="AI153" i="1"/>
  <c r="AI117" i="1"/>
  <c r="AI59" i="1"/>
  <c r="AI121" i="1"/>
  <c r="AI141" i="1"/>
  <c r="AI166" i="1"/>
  <c r="AI70" i="1"/>
  <c r="AI124" i="1"/>
  <c r="AI14" i="1"/>
  <c r="AI47" i="1"/>
  <c r="AI99" i="1"/>
  <c r="AI212" i="1"/>
  <c r="AI128" i="1"/>
  <c r="AI114" i="1"/>
  <c r="AI158" i="1"/>
  <c r="AI46" i="1"/>
  <c r="AI162" i="1"/>
  <c r="AI227" i="1"/>
  <c r="AI151" i="1"/>
  <c r="AI230" i="1"/>
  <c r="AI202" i="1"/>
  <c r="AI219" i="1"/>
  <c r="AI125" i="1"/>
  <c r="AI221" i="1"/>
  <c r="AI44" i="1"/>
  <c r="AI203" i="1"/>
  <c r="AI112" i="1"/>
  <c r="AI163" i="1"/>
  <c r="AI136" i="1"/>
  <c r="AI146" i="1"/>
  <c r="AI6" i="1"/>
  <c r="AI129" i="1"/>
  <c r="AI105" i="1"/>
  <c r="AI57" i="1"/>
  <c r="AI175" i="1"/>
  <c r="AI194" i="1"/>
  <c r="AI160" i="1"/>
  <c r="AI107" i="1"/>
  <c r="AI93" i="1"/>
  <c r="AI149" i="1"/>
  <c r="AI200" i="1"/>
  <c r="AI39" i="1"/>
  <c r="AI148" i="1"/>
  <c r="AI172" i="1"/>
  <c r="AI188" i="1"/>
  <c r="AI20" i="1"/>
  <c r="AI17" i="1"/>
  <c r="AI116" i="1"/>
  <c r="AI170" i="1"/>
  <c r="AI155" i="1"/>
  <c r="AI182" i="1"/>
  <c r="AI9" i="1"/>
  <c r="AI34" i="1"/>
  <c r="AI236" i="1"/>
  <c r="AI86" i="1"/>
  <c r="AI12" i="1"/>
  <c r="AI25" i="1"/>
  <c r="AI110" i="1"/>
  <c r="AI213" i="1"/>
  <c r="AI108" i="1"/>
  <c r="AI4" i="1"/>
  <c r="AI31" i="1"/>
  <c r="AI104" i="1"/>
  <c r="AI122" i="1"/>
  <c r="AI224" i="1"/>
  <c r="AI53" i="1"/>
  <c r="AI73" i="1"/>
  <c r="AI88" i="1"/>
  <c r="AI239" i="1"/>
  <c r="AI92" i="1"/>
  <c r="AI243" i="1"/>
  <c r="AI178" i="1"/>
  <c r="AI33" i="1"/>
  <c r="AI241" i="1"/>
  <c r="AI193" i="1"/>
  <c r="AI135" i="1"/>
  <c r="AI176" i="1"/>
  <c r="AI133" i="1"/>
  <c r="AI180" i="1"/>
  <c r="AI51" i="1"/>
  <c r="AI63" i="1"/>
  <c r="AI138" i="1"/>
  <c r="AI50" i="1"/>
  <c r="AI119" i="1"/>
  <c r="AI131" i="1"/>
  <c r="AI97" i="1"/>
  <c r="AI94" i="1"/>
  <c r="AI56" i="1"/>
  <c r="AI209" i="1"/>
  <c r="AI229" i="1"/>
  <c r="AI75" i="1"/>
  <c r="AI77" i="1"/>
  <c r="AI201" i="1"/>
  <c r="AI139" i="1"/>
  <c r="AI54" i="1"/>
  <c r="AI40" i="1"/>
  <c r="AI61" i="1"/>
  <c r="AI231" i="1"/>
  <c r="AI140" i="1"/>
  <c r="AI72" i="1"/>
  <c r="AI144" i="1"/>
  <c r="AI225" i="1"/>
  <c r="AI168" i="1"/>
  <c r="AH45" i="1"/>
  <c r="AH42" i="1"/>
  <c r="AH26" i="1"/>
  <c r="AH183" i="1"/>
  <c r="AH238" i="1"/>
  <c r="AH65" i="1"/>
  <c r="AH17" i="1"/>
  <c r="AH116" i="1"/>
  <c r="AH113" i="1"/>
  <c r="AH151" i="1"/>
  <c r="AH230" i="1"/>
  <c r="AH219" i="1"/>
  <c r="AH129" i="1"/>
  <c r="AH105" i="1"/>
  <c r="AH57" i="1"/>
  <c r="AH194" i="1"/>
  <c r="AH170" i="1"/>
  <c r="AH133" i="1"/>
  <c r="AH149" i="1"/>
  <c r="AH155" i="1"/>
  <c r="AH160" i="1"/>
  <c r="AH214" i="1"/>
  <c r="AH77" i="1"/>
  <c r="AH205" i="1"/>
  <c r="AH201" i="1"/>
  <c r="AH179" i="1"/>
  <c r="AH139" i="1"/>
  <c r="AH54" i="1"/>
  <c r="AH70" i="1"/>
  <c r="AH162" i="1"/>
  <c r="AH20" i="1"/>
  <c r="AH124" i="1"/>
  <c r="AH112" i="1"/>
  <c r="AH146" i="1"/>
  <c r="AH200" i="1"/>
  <c r="AH180" i="1"/>
  <c r="AH142" i="1"/>
  <c r="AH9" i="1"/>
  <c r="AH58" i="1"/>
  <c r="AH7" i="1"/>
  <c r="AH79" i="1"/>
  <c r="AH203" i="1"/>
  <c r="AH163" i="1"/>
  <c r="AH182" i="1"/>
  <c r="AH236" i="1"/>
  <c r="AH63" i="1"/>
  <c r="AH148" i="1"/>
  <c r="AH86" i="1"/>
  <c r="AH138" i="1"/>
  <c r="AH172" i="1"/>
  <c r="AH12" i="1"/>
  <c r="AH25" i="1"/>
  <c r="AH98" i="1"/>
  <c r="AH108" i="1"/>
  <c r="AH31" i="1"/>
  <c r="AH189" i="1"/>
  <c r="AH38" i="1"/>
  <c r="AH85" i="1"/>
  <c r="AH134" i="1"/>
  <c r="AH40" i="1"/>
  <c r="AH136" i="1"/>
  <c r="AH158" i="1"/>
  <c r="AH3" i="1"/>
  <c r="AH115" i="1"/>
  <c r="AH2" i="1"/>
  <c r="AH73" i="1"/>
  <c r="AH92" i="1"/>
  <c r="AH209" i="1"/>
  <c r="AH193" i="1"/>
  <c r="AH232" i="1"/>
  <c r="AH76" i="1"/>
  <c r="AH196" i="1"/>
  <c r="AH153" i="1"/>
  <c r="AH14" i="1"/>
  <c r="AH47" i="1"/>
  <c r="AH99" i="1"/>
  <c r="AH212" i="1"/>
  <c r="AH128" i="1"/>
  <c r="AH186" i="1"/>
  <c r="AH43" i="1"/>
  <c r="AH157" i="1"/>
  <c r="AH117" i="1"/>
  <c r="AH59" i="1"/>
  <c r="AH121" i="1"/>
  <c r="AH173" i="1"/>
  <c r="AH88" i="1"/>
  <c r="AH178" i="1"/>
  <c r="AH56" i="1"/>
  <c r="AH75" i="1"/>
  <c r="AH215" i="1"/>
  <c r="AH171" i="1"/>
  <c r="AH234" i="1"/>
  <c r="AH181" i="1"/>
  <c r="AH216" i="1"/>
  <c r="AH41" i="1"/>
  <c r="AH199" i="1"/>
  <c r="AH161" i="1"/>
  <c r="AH52" i="1"/>
  <c r="AH35" i="1"/>
  <c r="AH243" i="1"/>
  <c r="AH94" i="1"/>
  <c r="AH229" i="1"/>
  <c r="AH204" i="1"/>
  <c r="AH37" i="1"/>
  <c r="AH226" i="1"/>
  <c r="AH103" i="1"/>
  <c r="AH89" i="1"/>
  <c r="AH217" i="1"/>
  <c r="AH213" i="1"/>
  <c r="AH104" i="1"/>
  <c r="AH118" i="1"/>
  <c r="AH49" i="1"/>
  <c r="AH242" i="1"/>
  <c r="AH87" i="1"/>
  <c r="AH140" i="1"/>
  <c r="AH111" i="1"/>
  <c r="AH16" i="1"/>
  <c r="AH74" i="1"/>
  <c r="AH144" i="1"/>
  <c r="AH235" i="1"/>
  <c r="AH166" i="1"/>
  <c r="AH39" i="1"/>
  <c r="AH34" i="1"/>
  <c r="AH51" i="1"/>
  <c r="AH107" i="1"/>
  <c r="AH239" i="1"/>
  <c r="AH220" i="1"/>
  <c r="AH188" i="1"/>
  <c r="AH110" i="1"/>
  <c r="AH60" i="1"/>
  <c r="AH164" i="1"/>
  <c r="AH91" i="1"/>
  <c r="AH4" i="1"/>
  <c r="AH122" i="1"/>
  <c r="AH224" i="1"/>
  <c r="AH53" i="1"/>
  <c r="AH33" i="1"/>
  <c r="AH241" i="1"/>
  <c r="AH119" i="1"/>
  <c r="AH174" i="1"/>
  <c r="AH222" i="1"/>
  <c r="AH206" i="1"/>
  <c r="AH101" i="1"/>
  <c r="AH50" i="1"/>
  <c r="AH131" i="1"/>
  <c r="AH202" i="1"/>
  <c r="AH125" i="1"/>
  <c r="AH221" i="1"/>
  <c r="AH176" i="1"/>
  <c r="AH93" i="1"/>
  <c r="AH227" i="1"/>
  <c r="AH114" i="1"/>
  <c r="AH46" i="1"/>
  <c r="AH61" i="1"/>
  <c r="AH165" i="1"/>
  <c r="AH141" i="1"/>
  <c r="AH97" i="1"/>
  <c r="AH106" i="1"/>
  <c r="AH8" i="1"/>
  <c r="AH81" i="1"/>
  <c r="AH187" i="1"/>
  <c r="AH143" i="1"/>
  <c r="AH145" i="1"/>
  <c r="AH5" i="1"/>
  <c r="AH244" i="1"/>
  <c r="AH198" i="1"/>
  <c r="AH120" i="1"/>
  <c r="AH175" i="1"/>
  <c r="AH21" i="1"/>
  <c r="AH64" i="1"/>
  <c r="AH72" i="1"/>
  <c r="AH44" i="1"/>
  <c r="AH6" i="1"/>
  <c r="AH225" i="1"/>
  <c r="AH168" i="1"/>
  <c r="AH135" i="1"/>
  <c r="U32" i="3"/>
  <c r="U15" i="3"/>
  <c r="U44" i="3"/>
  <c r="U39" i="3"/>
  <c r="U23" i="3"/>
  <c r="U46" i="3"/>
  <c r="U9" i="3"/>
  <c r="U47" i="3"/>
  <c r="U29" i="3"/>
  <c r="U5" i="3"/>
  <c r="U18" i="3"/>
  <c r="U14" i="3"/>
  <c r="U7" i="3"/>
  <c r="U26" i="3"/>
  <c r="U6" i="3"/>
  <c r="U2" i="3"/>
  <c r="U52" i="3"/>
  <c r="U35" i="3"/>
  <c r="U48" i="3"/>
  <c r="U45" i="3"/>
  <c r="U27" i="3"/>
  <c r="U31" i="3"/>
  <c r="U16" i="3"/>
  <c r="U10" i="3"/>
  <c r="U40" i="3"/>
  <c r="U24" i="3"/>
  <c r="U4" i="3"/>
  <c r="U30" i="3"/>
  <c r="U8" i="3"/>
  <c r="U3" i="3"/>
  <c r="U51" i="3"/>
  <c r="U41" i="3"/>
  <c r="U25" i="3"/>
  <c r="U50" i="3"/>
  <c r="U38" i="3"/>
  <c r="U22" i="3"/>
  <c r="U36" i="3"/>
  <c r="U19" i="3"/>
  <c r="U13" i="3"/>
  <c r="U49" i="3"/>
  <c r="U37" i="3"/>
  <c r="U21" i="3"/>
  <c r="U34" i="3"/>
  <c r="U20" i="3"/>
  <c r="U12" i="3"/>
  <c r="U42" i="3"/>
  <c r="U28" i="3"/>
  <c r="U33" i="3"/>
  <c r="U17" i="3"/>
  <c r="U11" i="3"/>
  <c r="U43" i="3"/>
</calcChain>
</file>

<file path=xl/sharedStrings.xml><?xml version="1.0" encoding="utf-8"?>
<sst xmlns="http://schemas.openxmlformats.org/spreadsheetml/2006/main" count="5515" uniqueCount="1573">
  <si>
    <t>name</t>
  </si>
  <si>
    <t>color</t>
  </si>
  <si>
    <t>shipType</t>
  </si>
  <si>
    <t>damage</t>
  </si>
  <si>
    <t>upDamage</t>
  </si>
  <si>
    <t>round</t>
  </si>
  <si>
    <t>speed</t>
  </si>
  <si>
    <t>upSpeed</t>
  </si>
  <si>
    <t>range</t>
  </si>
  <si>
    <t>spread</t>
  </si>
  <si>
    <t>cannon</t>
  </si>
  <si>
    <t>antiair</t>
  </si>
  <si>
    <t>angle</t>
  </si>
  <si>
    <t>ammoType</t>
  </si>
  <si>
    <t>box</t>
  </si>
  <si>
    <t>drop</t>
  </si>
  <si>
    <t>icon</t>
  </si>
  <si>
    <t>白色</t>
  </si>
  <si>
    <t>锁定</t>
  </si>
  <si>
    <t>通常弹</t>
  </si>
  <si>
    <t>威斯克</t>
  </si>
  <si>
    <t>藏王重工</t>
  </si>
  <si>
    <t>蓝色</t>
  </si>
  <si>
    <t>127mm单装炮T1</t>
  </si>
  <si>
    <t>克洛希德</t>
  </si>
  <si>
    <t>127mm单装炮T2</t>
  </si>
  <si>
    <t>紫色</t>
  </si>
  <si>
    <t>高爆弹</t>
  </si>
  <si>
    <t>127mm连装炮T1</t>
  </si>
  <si>
    <t>127mm连装炮T2</t>
  </si>
  <si>
    <t>127mm连装炮T3</t>
  </si>
  <si>
    <t>130mm单装炮Mle1924T1</t>
  </si>
  <si>
    <t>130mm单装炮Mle1924T3</t>
  </si>
  <si>
    <t>130mm单装炮T2</t>
  </si>
  <si>
    <t>138.6mm单装炮Mle1929T1</t>
  </si>
  <si>
    <t>138.6mm单装炮Mle1929T2</t>
  </si>
  <si>
    <t>138.6mm单装炮Mle1929T3</t>
  </si>
  <si>
    <t>金色</t>
  </si>
  <si>
    <t>无</t>
  </si>
  <si>
    <t>140mm单装炮T1</t>
  </si>
  <si>
    <t>140mm单装炮T2</t>
  </si>
  <si>
    <t>140mm单装炮T3</t>
  </si>
  <si>
    <t>140mm连装炮T1</t>
  </si>
  <si>
    <t>散射</t>
  </si>
  <si>
    <t>140mm连装炮T2</t>
  </si>
  <si>
    <t>140mm连装炮T3</t>
  </si>
  <si>
    <t>152mm连装炮T1</t>
  </si>
  <si>
    <t>152mm连装炮T2</t>
  </si>
  <si>
    <t>155mm三连装炮T1</t>
  </si>
  <si>
    <t>203mm连装炮T1</t>
  </si>
  <si>
    <t>203mm连装炮T2</t>
  </si>
  <si>
    <t>203mm连装炮T3</t>
  </si>
  <si>
    <t>305mm连装炮T0</t>
  </si>
  <si>
    <t>跨射</t>
  </si>
  <si>
    <t>356mm连装炮T1</t>
  </si>
  <si>
    <t>356mm连装炮T2</t>
  </si>
  <si>
    <t>356mm连装炮T3</t>
  </si>
  <si>
    <t>410mm连装炮(三式弹)T0</t>
  </si>
  <si>
    <t>410mm连装炮T1</t>
  </si>
  <si>
    <t>410mm连装炮T2</t>
  </si>
  <si>
    <t>76mm火炮T1</t>
  </si>
  <si>
    <t>76mm火炮T2</t>
  </si>
  <si>
    <t>76mm火炮T3</t>
  </si>
  <si>
    <t>三联283mmSKC28主炮T1</t>
  </si>
  <si>
    <t>穿甲弹</t>
  </si>
  <si>
    <t>伯鲁克</t>
  </si>
  <si>
    <t>三联283mmSKC28主炮T2</t>
  </si>
  <si>
    <t>三联283mmSKC28主炮T3</t>
  </si>
  <si>
    <t>三联283mmSKC34主炮T1</t>
  </si>
  <si>
    <t>三联283mmSKC34主炮T2</t>
  </si>
  <si>
    <t>三联283mmSKC34主炮T3</t>
  </si>
  <si>
    <t>三联装102mm副炮T1</t>
  </si>
  <si>
    <t>三联装102mm副炮T2</t>
  </si>
  <si>
    <t>三联装102mm副炮T3</t>
  </si>
  <si>
    <t>三联装152mm主炮Mle1930T1</t>
  </si>
  <si>
    <t>三联装152mm主炮Mle1930T3</t>
  </si>
  <si>
    <t>三联装152mm主炮T1</t>
  </si>
  <si>
    <t>三联装152mm主炮T2</t>
  </si>
  <si>
    <t>三联装152mm主炮T3</t>
  </si>
  <si>
    <t>三联装203mm主炮T1</t>
  </si>
  <si>
    <t>三联装203mm主炮T2</t>
  </si>
  <si>
    <t>三联装203mm主炮T3</t>
  </si>
  <si>
    <t>三联装203mm主炮改进型T1</t>
  </si>
  <si>
    <t>三联装203mm主炮改进型T2</t>
  </si>
  <si>
    <t>三联装356mm主炮T1</t>
  </si>
  <si>
    <t>三联装356mm主炮T2</t>
  </si>
  <si>
    <t>三联装356mm主炮T3</t>
  </si>
  <si>
    <t>三联装406mm主炮T1</t>
  </si>
  <si>
    <t>三联装406mm主炮T2</t>
  </si>
  <si>
    <t>三联装406mm主炮T3</t>
  </si>
  <si>
    <t>三联装SKC25式150mm主炮T1</t>
  </si>
  <si>
    <t>三联装SKC25式150mm主炮T2</t>
  </si>
  <si>
    <t>三联装SKC25式150mm主炮T3</t>
  </si>
  <si>
    <t>单装102mm副炮T1</t>
  </si>
  <si>
    <t>单装102mm副炮T2</t>
  </si>
  <si>
    <t>单装102mm副炮T3</t>
  </si>
  <si>
    <t>单装127mm主炮T1</t>
  </si>
  <si>
    <t>单装127mm主炮T2</t>
  </si>
  <si>
    <t>单装127mm主炮T3</t>
  </si>
  <si>
    <t>单装150mm主炮T1</t>
  </si>
  <si>
    <t>通常</t>
  </si>
  <si>
    <t>单装152mm主炮T1</t>
  </si>
  <si>
    <t>单装152mm副炮T1</t>
  </si>
  <si>
    <t>单装152mm副炮T2</t>
  </si>
  <si>
    <t>单装152mm副炮T3</t>
  </si>
  <si>
    <t>单装SKC28式150mm主炮T1</t>
  </si>
  <si>
    <t>单装SKC28式150mm主炮T2</t>
  </si>
  <si>
    <t>单装SKC28式150mm主炮T3</t>
  </si>
  <si>
    <t>双联100mm98式高射炮T1</t>
  </si>
  <si>
    <t>双联100mm98式高射炮T2</t>
  </si>
  <si>
    <t>双联152mm主炮T1</t>
  </si>
  <si>
    <t>双联152mm主炮T2</t>
  </si>
  <si>
    <t>双联152mm主炮T3</t>
  </si>
  <si>
    <t>双联380mmSKC主炮T1</t>
  </si>
  <si>
    <t>双联380mmSKC主炮T2</t>
  </si>
  <si>
    <t>双联380mmSKC主炮T3</t>
  </si>
  <si>
    <t>双联装102mm副炮T1</t>
  </si>
  <si>
    <t>双联装102mm副炮T2</t>
  </si>
  <si>
    <t>双联装102mm副炮T3</t>
  </si>
  <si>
    <t>双联装120mm主炮T1</t>
  </si>
  <si>
    <t>双联装120mm主炮T2</t>
  </si>
  <si>
    <t>双联装120mm主炮T3</t>
  </si>
  <si>
    <t>双联装128mmSKC41高平两用炮T1</t>
  </si>
  <si>
    <t>双联装128mmSKC41高平两用炮T2</t>
  </si>
  <si>
    <t>双联装128mmSKC41高平两用炮T3</t>
  </si>
  <si>
    <t>双联装130mm主炮Mle1935T1</t>
  </si>
  <si>
    <t>双联装134mm高炮T1</t>
  </si>
  <si>
    <t>双联装134mm高炮T2</t>
  </si>
  <si>
    <t>双联装134mm高炮T3</t>
  </si>
  <si>
    <t>双联装152mm主炮T1</t>
  </si>
  <si>
    <t>双联装152mm主炮T2</t>
  </si>
  <si>
    <t>双联装152mm主炮T3</t>
  </si>
  <si>
    <t>双联装203mmSKC主炮T1</t>
  </si>
  <si>
    <t>双联装203mmSKC主炮T2</t>
  </si>
  <si>
    <t>双联装203mmSKC主炮T3</t>
  </si>
  <si>
    <t>双联装203mm主炮Mle1924(潜艇用)T0</t>
  </si>
  <si>
    <t>双联装203mm主炮T1</t>
  </si>
  <si>
    <t>双联装203mm主炮T2</t>
  </si>
  <si>
    <t>双联装203mm主炮T3</t>
  </si>
  <si>
    <t>双联装381mm主炮T1</t>
  </si>
  <si>
    <t>双联装381mm主炮T2</t>
  </si>
  <si>
    <t>双联装381mm主炮T3</t>
  </si>
  <si>
    <t>双联装TbtsKC36式150mm主炮T1</t>
  </si>
  <si>
    <t>双联装TbtsKC36式150mm主炮T2</t>
  </si>
  <si>
    <t>双联装TbtsKC36式150mm主炮T3</t>
  </si>
  <si>
    <t>四联装130mm副炮Mle1932T0</t>
  </si>
  <si>
    <t>四联装330mm主炮Mle1931T1</t>
  </si>
  <si>
    <t>四联装330mm主炮Mle1931T2</t>
  </si>
  <si>
    <t>四联装330mm主炮Mle1931T3</t>
  </si>
  <si>
    <t>四联装356mm主炮T1</t>
  </si>
  <si>
    <t>四联装356mm主炮T2</t>
  </si>
  <si>
    <t>四联装356mm主炮T3</t>
  </si>
  <si>
    <t>四联装380mm主炮Mle1935T1</t>
  </si>
  <si>
    <t>四联装380mm主炮Mle1935T2</t>
  </si>
  <si>
    <t>四联装380mm主炮Mle1935T3</t>
  </si>
  <si>
    <t>试作型203mm(3号)连装炮T0</t>
  </si>
  <si>
    <t>核心兑换</t>
  </si>
  <si>
    <t>试作型410mm三连装炮T0</t>
  </si>
  <si>
    <t>军部科研室</t>
  </si>
  <si>
    <t>试作型三联装152mm主炮T0</t>
  </si>
  <si>
    <t>试作型三联装152mm高平两用炮Mk17T0</t>
  </si>
  <si>
    <t>试作型三联装203mmSKC主炮T0</t>
  </si>
  <si>
    <t>试作型三联装203mm舰炮T0</t>
  </si>
  <si>
    <t>试作型三联装310mm主炮T0</t>
  </si>
  <si>
    <t>试作型三联装381mm主炮T0</t>
  </si>
  <si>
    <t>试作型双联装406mmSKC主炮T0</t>
  </si>
  <si>
    <t>彩色</t>
  </si>
  <si>
    <t>upDps</t>
    <phoneticPr fontId="1" type="noConversion"/>
  </si>
  <si>
    <t>upDpr</t>
    <phoneticPr fontId="1" type="noConversion"/>
  </si>
  <si>
    <t>accuracy</t>
  </si>
  <si>
    <t>damageType</t>
  </si>
  <si>
    <t>防空</t>
  </si>
  <si>
    <t>102mm高射炮T1</t>
  </si>
  <si>
    <t>102mm高射炮T2</t>
  </si>
  <si>
    <t>102mm高射炮T3</t>
  </si>
  <si>
    <t>12.7mm防空机枪T1</t>
  </si>
  <si>
    <t>克洛希德、威斯克</t>
  </si>
  <si>
    <t>12.7mm防空机枪T2</t>
  </si>
  <si>
    <t>12.7mm防空机枪T3</t>
  </si>
  <si>
    <t>127mm连装高射炮T1</t>
  </si>
  <si>
    <t>127mm连装高射炮T2</t>
  </si>
  <si>
    <t>127mm连装高射炮T3</t>
  </si>
  <si>
    <t>20mm厄利空高射炮T1</t>
  </si>
  <si>
    <t>20mm厄利空高射炮T2</t>
  </si>
  <si>
    <t>20mm厄利空高射炮T3</t>
  </si>
  <si>
    <t>25mm三连装高射机枪T1</t>
  </si>
  <si>
    <t>25mm三连装高射机枪T2</t>
  </si>
  <si>
    <t>25mm三连装高射机枪T3</t>
  </si>
  <si>
    <t>25mm连装高射机枪T1</t>
  </si>
  <si>
    <t>25mm连装高射机枪T2</t>
  </si>
  <si>
    <t>25mm连装高射机枪T3</t>
  </si>
  <si>
    <t>25mm高射机枪T1</t>
  </si>
  <si>
    <t>25mm高射机枪T2</t>
  </si>
  <si>
    <t>25mm高射机枪T3</t>
  </si>
  <si>
    <t>37mm机枪T1</t>
  </si>
  <si>
    <t>37mm机枪T2</t>
  </si>
  <si>
    <t>37mm机枪T3</t>
  </si>
  <si>
    <t>76mm高射炮T1</t>
  </si>
  <si>
    <t>76mm高射炮T2</t>
  </si>
  <si>
    <t>76mm高射炮T3</t>
  </si>
  <si>
    <t>八联装40mm“砰砰”炮T1</t>
  </si>
  <si>
    <t>八联装40mm“砰砰”炮T2</t>
  </si>
  <si>
    <t>八联装40mm“砰砰”炮T3</t>
  </si>
  <si>
    <t>双管20mm厄利空高射炮T1</t>
  </si>
  <si>
    <t>双管20mm厄利空高射炮T2</t>
  </si>
  <si>
    <t>双管20mm厄利空高射炮T3</t>
  </si>
  <si>
    <t>双联105mmSKC高炮T1</t>
  </si>
  <si>
    <t>双联105mmSKC高炮T2</t>
  </si>
  <si>
    <t>双联105mmSKC高炮T3</t>
  </si>
  <si>
    <t>双联37mm手拉机枪T1</t>
  </si>
  <si>
    <t>双联37mm手拉机枪T2</t>
  </si>
  <si>
    <t>双联37mm手拉机枪T3</t>
  </si>
  <si>
    <t>双联37mm高射炮Mle1936T0</t>
  </si>
  <si>
    <t>双联40mm博福斯对空机炮T1</t>
  </si>
  <si>
    <t>双联40mm博福斯对空机炮T2</t>
  </si>
  <si>
    <t>双联40mm博福斯对空机炮T3</t>
  </si>
  <si>
    <t>双联装100mm高炮T3</t>
  </si>
  <si>
    <t>双联装113mm高射炮T1</t>
  </si>
  <si>
    <t>双联装113mm高射炮T2</t>
  </si>
  <si>
    <t>双联装113mm高射炮T3</t>
  </si>
  <si>
    <t>双联装40mm“砰砰”炮T1</t>
  </si>
  <si>
    <t>双联装40mm“砰砰”炮T2</t>
  </si>
  <si>
    <t>双联装40mm“砰砰”炮T3</t>
  </si>
  <si>
    <t>双联装40mm博福斯STAAGT0</t>
  </si>
  <si>
    <t>双联装40mm博福斯海兹梅耶T0</t>
  </si>
  <si>
    <t>四联40mm博福斯对空机炮T1</t>
  </si>
  <si>
    <t>四联40mm博福斯对空机炮T2</t>
  </si>
  <si>
    <t>四联40mm博福斯对空机炮T3</t>
  </si>
  <si>
    <t>四联装20mm MG机枪T1</t>
  </si>
  <si>
    <t>四联装20mm MG机枪T2</t>
  </si>
  <si>
    <t>四联装20mm MG机枪T3</t>
  </si>
  <si>
    <t>四联装28mm“芝加哥钢琴”T1</t>
  </si>
  <si>
    <t>四联装28mm“芝加哥钢琴”T2</t>
  </si>
  <si>
    <t>四联装28mm“芝加哥钢琴”T3</t>
  </si>
  <si>
    <t>四联装40mm“砰砰”炮T1</t>
  </si>
  <si>
    <t>四联装40mm“砰砰”炮T2</t>
  </si>
  <si>
    <t>四联装40mm“砰砰”炮T3</t>
  </si>
  <si>
    <t>毘式40mm连装机枪T1</t>
  </si>
  <si>
    <t>毘式40mm连装机枪T2</t>
  </si>
  <si>
    <t>毘式40mm连装机枪T3</t>
  </si>
  <si>
    <t>试作型五式40mm高射机关炮T0</t>
  </si>
  <si>
    <t>torpedo</t>
  </si>
  <si>
    <t>三联装533mm磁性鱼雷T1</t>
  </si>
  <si>
    <t>雷击</t>
  </si>
  <si>
    <t>声导</t>
  </si>
  <si>
    <t>三联装533mm磁性鱼雷T2</t>
  </si>
  <si>
    <t>三联装533mm磁性鱼雷T3</t>
  </si>
  <si>
    <t>三联装533mm鱼雷T1</t>
  </si>
  <si>
    <t>通用</t>
  </si>
  <si>
    <t>三联装533mm鱼雷T2</t>
  </si>
  <si>
    <t>克洛希德、威斯克、藏王重工</t>
  </si>
  <si>
    <t>三联装533mm鱼雷T3</t>
  </si>
  <si>
    <t>三联装550mm鱼雷T1</t>
  </si>
  <si>
    <t>三联装550mm鱼雷T3</t>
  </si>
  <si>
    <t>三联装610mm鱼雷T1</t>
  </si>
  <si>
    <t>三联装610mm鱼雷T2</t>
  </si>
  <si>
    <t>三联装610mm鱼雷T3</t>
  </si>
  <si>
    <t>五联装533mm磁性鱼雷T1</t>
  </si>
  <si>
    <t>异色格B3、异色格D3、复刻异色格B3、复刻异色格D3</t>
  </si>
  <si>
    <t>五联装533mm磁性鱼雷T2</t>
  </si>
  <si>
    <t>异色格D3、复刻异色格D3</t>
  </si>
  <si>
    <t>五联装533mm磁性鱼雷T3</t>
  </si>
  <si>
    <t>活动兑换</t>
  </si>
  <si>
    <t>五联装533mm鱼雷T1</t>
  </si>
  <si>
    <t>五联装533mm鱼雷T2</t>
  </si>
  <si>
    <t>五联装533mm鱼雷T3</t>
  </si>
  <si>
    <t>双联装550mm鱼雷T1</t>
  </si>
  <si>
    <t>双联装550mm鱼雷T3</t>
  </si>
  <si>
    <t>双联装610mm鱼雷T1</t>
  </si>
  <si>
    <t>双联装610mm鱼雷T2</t>
  </si>
  <si>
    <t>双联装610mm鱼雷T3</t>
  </si>
  <si>
    <t>四联装533mm磁性鱼雷T1</t>
  </si>
  <si>
    <t>四联装533mm磁性鱼雷T2</t>
  </si>
  <si>
    <t>四联装533mm磁性鱼雷T3</t>
  </si>
  <si>
    <t>四联装533mm鱼雷T1</t>
  </si>
  <si>
    <t>四联装533mm鱼雷T2</t>
  </si>
  <si>
    <t>四联装533mm鱼雷T3</t>
  </si>
  <si>
    <t>四联装610mm鱼雷T1</t>
  </si>
  <si>
    <t>四联装610mm鱼雷T2</t>
  </si>
  <si>
    <t>四联装610mm鱼雷T3</t>
  </si>
  <si>
    <t>潜艇用550mm24V鱼雷T1</t>
  </si>
  <si>
    <t>潜艇用550mm24V鱼雷T2</t>
  </si>
  <si>
    <t>潜艇用550mm24V鱼雷T3</t>
  </si>
  <si>
    <t>潜艇用92式潜射鱼雷T1</t>
  </si>
  <si>
    <t>深海潜航新手装备补给箱</t>
  </si>
  <si>
    <t>海域救援</t>
  </si>
  <si>
    <t>潜艇用92式潜射鱼雷T2</t>
  </si>
  <si>
    <t>潜艇用92式潜射鱼雷T3</t>
  </si>
  <si>
    <t>潜艇用95式纯氧鱼雷T2</t>
  </si>
  <si>
    <t>潜艇用95式纯氧鱼雷T3</t>
  </si>
  <si>
    <t>潜艇用G7a鱼雷T1</t>
  </si>
  <si>
    <t>潜艇用G7a鱼雷T2</t>
  </si>
  <si>
    <t>潜艇用G7a鱼雷T3</t>
  </si>
  <si>
    <t>潜艇用G7e声导鱼雷T1</t>
  </si>
  <si>
    <t>潜艇用G7e声导鱼雷T2</t>
  </si>
  <si>
    <t>潜艇用G7e声导鱼雷T3</t>
  </si>
  <si>
    <t>潜艇用Mark14鱼雷T1</t>
  </si>
  <si>
    <t>潜艇用Mark14鱼雷T2</t>
  </si>
  <si>
    <t>潜艇用Mark14鱼雷T3</t>
  </si>
  <si>
    <t>潜艇用Mark16鱼雷T1</t>
  </si>
  <si>
    <t>潜艇用Mark16鱼雷T2</t>
  </si>
  <si>
    <t>潜艇用Mark16鱼雷T3</t>
  </si>
  <si>
    <t>planeType</t>
  </si>
  <si>
    <t>dodge</t>
  </si>
  <si>
    <t>air</t>
  </si>
  <si>
    <t>BF-109T舰载战斗机T1</t>
  </si>
  <si>
    <t>战斗机</t>
  </si>
  <si>
    <t>空战</t>
  </si>
  <si>
    <t>BF-109T舰载战斗机T2</t>
  </si>
  <si>
    <t>BF-109T舰载战斗机T3</t>
  </si>
  <si>
    <t>BTD-1毁灭者T1</t>
  </si>
  <si>
    <t>轰炸机</t>
  </si>
  <si>
    <t>288×2</t>
  </si>
  <si>
    <t>轰炸</t>
  </si>
  <si>
    <t>BTD-1毁灭者T2</t>
  </si>
  <si>
    <t>BTD-1毁灭者T3</t>
  </si>
  <si>
    <t>F2A水牛(萨奇队)T0</t>
  </si>
  <si>
    <t>F2A水牛T1</t>
  </si>
  <si>
    <t>F2A水牛T2</t>
  </si>
  <si>
    <t>F2A水牛T3</t>
  </si>
  <si>
    <t>2-3、传颂之物SP1、铁血音符誓言A2</t>
  </si>
  <si>
    <t>F4F野猫T1</t>
  </si>
  <si>
    <t>F4F野猫T2</t>
  </si>
  <si>
    <t>F4F野猫T3</t>
  </si>
  <si>
    <t>F4U海盗T1</t>
  </si>
  <si>
    <t>F4U海盗T2</t>
  </si>
  <si>
    <t>F4U海盗T3</t>
  </si>
  <si>
    <t>F4U（VF-17“海盗”中队）T0</t>
  </si>
  <si>
    <t>F6F地狱猫T1</t>
  </si>
  <si>
    <t>F6F地狱猫T2</t>
  </si>
  <si>
    <t>F6F地狱猫T3</t>
  </si>
  <si>
    <t>Ju-87C俯冲轰炸机T1</t>
  </si>
  <si>
    <t>Ju-87C俯冲轰炸机T2</t>
  </si>
  <si>
    <t>异色格A3、异色格B2、异色格C3、异色格D2、复刻异色格A3、复刻异色格B2、复刻异色格C3、复刻异色格D2</t>
  </si>
  <si>
    <t>Ju-87C俯冲轰炸机T3</t>
  </si>
  <si>
    <t>Me-155A舰载战斗机T1</t>
  </si>
  <si>
    <t>Me-155A舰载战斗机T2</t>
  </si>
  <si>
    <t>Me-155A舰载战斗机T3</t>
  </si>
  <si>
    <t>异色格D4、复刻异色格D2</t>
  </si>
  <si>
    <t>SB2C地狱俯冲者T1</t>
  </si>
  <si>
    <t>SB2C地狱俯冲者T2</t>
  </si>
  <si>
    <t>SB2C地狱俯冲者T3</t>
  </si>
  <si>
    <t>SBD无畏(麦克拉斯基队)T0</t>
  </si>
  <si>
    <t>SBD无畏T1</t>
  </si>
  <si>
    <t>SBD无畏T2</t>
  </si>
  <si>
    <t>SBD无畏T3</t>
  </si>
  <si>
    <t>TBD蹂躏者(VT-8中队)T0</t>
  </si>
  <si>
    <t>鱼雷机</t>
  </si>
  <si>
    <t>116×2</t>
  </si>
  <si>
    <t>296×2</t>
  </si>
  <si>
    <t>TBD蹂躏者T1</t>
  </si>
  <si>
    <t>90×2</t>
  </si>
  <si>
    <t>132×2</t>
  </si>
  <si>
    <t>TBD蹂躏者T2</t>
  </si>
  <si>
    <t>96×2</t>
  </si>
  <si>
    <t>144×2</t>
  </si>
  <si>
    <t>TBD蹂躏者T3</t>
  </si>
  <si>
    <t>108×2</t>
  </si>
  <si>
    <t>215×2</t>
  </si>
  <si>
    <t>TBF复仇者T1</t>
  </si>
  <si>
    <t>90×3</t>
  </si>
  <si>
    <t>132×3</t>
  </si>
  <si>
    <t>TBF复仇者T2</t>
  </si>
  <si>
    <t>96×3</t>
  </si>
  <si>
    <t>192×3</t>
  </si>
  <si>
    <t>TBF复仇者T3</t>
  </si>
  <si>
    <t>108×3</t>
  </si>
  <si>
    <t>288×3</t>
  </si>
  <si>
    <t>XF5F天箭T0</t>
  </si>
  <si>
    <t>九七式舰攻T1</t>
  </si>
  <si>
    <t>40×2</t>
  </si>
  <si>
    <t>88×2</t>
  </si>
  <si>
    <t>九七式舰攻T2</t>
  </si>
  <si>
    <t>44×2</t>
  </si>
  <si>
    <t>97×2</t>
  </si>
  <si>
    <t>九九式舰爆T1</t>
  </si>
  <si>
    <t>九九式舰爆T2</t>
  </si>
  <si>
    <t>九九式舰爆T3</t>
  </si>
  <si>
    <t>九六式舰战T1</t>
  </si>
  <si>
    <t>九六式舰战T2</t>
  </si>
  <si>
    <t>九六式舰战T3</t>
  </si>
  <si>
    <t>剑鱼(818中队)T0</t>
  </si>
  <si>
    <t>99×3</t>
  </si>
  <si>
    <t>264×3</t>
  </si>
  <si>
    <t>剑鱼T1</t>
  </si>
  <si>
    <t>剑鱼T2</t>
  </si>
  <si>
    <t>192×2</t>
  </si>
  <si>
    <t>剑鱼T3</t>
  </si>
  <si>
    <t>7-1、努力希望计划SP1、光荣的一战SP2、凛冬王冠B2、凛冬王冠D2、传颂之物SP3、铁血音符誓言A3、铁血音符誓言C3</t>
  </si>
  <si>
    <t>天山T1</t>
  </si>
  <si>
    <t>40×3</t>
  </si>
  <si>
    <t>88×3</t>
  </si>
  <si>
    <t>天山T2</t>
  </si>
  <si>
    <t>44×3</t>
  </si>
  <si>
    <t>150×3</t>
  </si>
  <si>
    <t>天山T3</t>
  </si>
  <si>
    <t>48×3</t>
  </si>
  <si>
    <t>240×3</t>
  </si>
  <si>
    <t>彗星T1</t>
  </si>
  <si>
    <t>彗星T2</t>
  </si>
  <si>
    <t>彗星T3</t>
  </si>
  <si>
    <t>晴岚T0</t>
  </si>
  <si>
    <t>水上机</t>
  </si>
  <si>
    <t>梭鱼(831中队)T0</t>
  </si>
  <si>
    <t>梭鱼T1</t>
  </si>
  <si>
    <t>174×3</t>
  </si>
  <si>
    <t>梭鱼T2</t>
  </si>
  <si>
    <t>256×3</t>
  </si>
  <si>
    <t>梭鱼T3</t>
  </si>
  <si>
    <t>流星T1</t>
  </si>
  <si>
    <t>红染A2、红染C2</t>
  </si>
  <si>
    <t>流星T2</t>
  </si>
  <si>
    <t>流星T3</t>
  </si>
  <si>
    <t>52×3</t>
  </si>
  <si>
    <t>260×3</t>
  </si>
  <si>
    <t>海喷火T1</t>
  </si>
  <si>
    <t>海喷火T2</t>
  </si>
  <si>
    <t>海喷火T3</t>
  </si>
  <si>
    <t>7-1、光荣的一战SP2、传颂之物SP3、虚拟链接的共时性Black-SP、铁血音符誓言A3、铁血音符誓言C3</t>
  </si>
  <si>
    <t>海怒T0</t>
  </si>
  <si>
    <t>海斗士T1</t>
  </si>
  <si>
    <t>海斗士T2</t>
  </si>
  <si>
    <t>海斗士T3</t>
  </si>
  <si>
    <t>光荣的一战SP2</t>
  </si>
  <si>
    <t>海毒牙T1</t>
  </si>
  <si>
    <t>海毒牙T2</t>
  </si>
  <si>
    <t>海毒牙T3</t>
  </si>
  <si>
    <t>铅色SP2、凛冬王冠D2</t>
  </si>
  <si>
    <t>海燕T1</t>
  </si>
  <si>
    <t>海燕T2</t>
  </si>
  <si>
    <t>海燕T3</t>
  </si>
  <si>
    <t>火把T0</t>
  </si>
  <si>
    <t>烈风T1</t>
  </si>
  <si>
    <t>红染A1、红染C1</t>
  </si>
  <si>
    <t>烈风T2</t>
  </si>
  <si>
    <t>烈风T3</t>
  </si>
  <si>
    <t>红染D2、复刻红染D2</t>
  </si>
  <si>
    <t>瑞云T1</t>
  </si>
  <si>
    <t>瑞云T2</t>
  </si>
  <si>
    <t>红染A3</t>
  </si>
  <si>
    <t>瑞云T3</t>
  </si>
  <si>
    <t>萤火虫T0</t>
  </si>
  <si>
    <t>贼鸥T1</t>
  </si>
  <si>
    <t>贼鸥T2</t>
  </si>
  <si>
    <t>贼鸥T3</t>
  </si>
  <si>
    <t>2-3、传颂之物SP1、铁血音符誓言A3</t>
  </si>
  <si>
    <t>零战二一型T1</t>
  </si>
  <si>
    <t>零战二一型T2</t>
  </si>
  <si>
    <t>零战二一型T3</t>
  </si>
  <si>
    <t>零战五二型T1</t>
  </si>
  <si>
    <t>零战五二型T2</t>
  </si>
  <si>
    <t>零战五二型T3</t>
  </si>
  <si>
    <t>潜艇</t>
  </si>
  <si>
    <t>舰炮种类</t>
    <phoneticPr fontId="1" type="noConversion"/>
  </si>
  <si>
    <t>舰炮vs护甲</t>
    <phoneticPr fontId="1" type="noConversion"/>
  </si>
  <si>
    <t>通常弹</t>
    <phoneticPr fontId="1" type="noConversion"/>
  </si>
  <si>
    <t>高爆弹</t>
    <phoneticPr fontId="1" type="noConversion"/>
  </si>
  <si>
    <t>穿甲弹</t>
    <phoneticPr fontId="1" type="noConversion"/>
  </si>
  <si>
    <t>弹药类型</t>
    <phoneticPr fontId="1" type="noConversion"/>
  </si>
  <si>
    <t>中甲</t>
    <phoneticPr fontId="1" type="noConversion"/>
  </si>
  <si>
    <t>舰炮+弹药</t>
    <phoneticPr fontId="1" type="noConversion"/>
  </si>
  <si>
    <t>轻甲</t>
    <phoneticPr fontId="1" type="noConversion"/>
  </si>
  <si>
    <t>重甲</t>
    <phoneticPr fontId="1" type="noConversion"/>
  </si>
  <si>
    <t>vs中甲dps</t>
    <phoneticPr fontId="1" type="noConversion"/>
  </si>
  <si>
    <t>vs重甲dps</t>
    <phoneticPr fontId="1" type="noConversion"/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</si>
  <si>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</si>
  <si>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</si>
  <si>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</si>
  <si>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</si>
  <si>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</si>
  <si>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</si>
  <si>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</si>
  <si>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</si>
  <si>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skill</t>
  </si>
  <si>
    <t>航空初始：28强满：70</t>
  </si>
  <si>
    <t>-</t>
  </si>
  <si>
    <t>http://p0.qhimg.com/dr/30__/t01baeba7ad881bde77.jpg</t>
  </si>
  <si>
    <t>94式高射装置T0</t>
  </si>
  <si>
    <t>驱逐</t>
  </si>
  <si>
    <t>防空初始：22强满：55</t>
  </si>
  <si>
    <t>命中初始：4强满：10</t>
  </si>
  <si>
    <t>http://p8.qhimg.com/dr/30__/t01c8bc17cc82838b4b.jpg</t>
  </si>
  <si>
    <t>Fl-282直升机T0</t>
  </si>
  <si>
    <t>轻巡</t>
  </si>
  <si>
    <t>反潜初始：9强满：24</t>
  </si>
  <si>
    <t>SG雷达T1</t>
  </si>
  <si>
    <t>命中初始：6强满：11</t>
  </si>
  <si>
    <t>机动初始：2强满：5</t>
  </si>
  <si>
    <t>提供了极其优秀的侦查，受到伏击概率降低5%，规避伏击概率提高8%，效果不可叠加。</t>
  </si>
  <si>
    <t>http://p7.qhimg.com/dr/30__/t0146d160a805ff97b1.jpg</t>
  </si>
  <si>
    <t>SG雷达T2</t>
  </si>
  <si>
    <t>命中初始：9强满：24</t>
  </si>
  <si>
    <t>机动初始：4强满：10</t>
  </si>
  <si>
    <t>提供了极其优秀的侦查，受到伏击概率降低8%，规避伏击概率提高8%，效果不可叠加。</t>
  </si>
  <si>
    <t>6-1、7-4、坠落之翼A2、坠落之翼C2、11-2、光与影的鸢尾之华D1、光与影的鸢尾之华B1、虚拟链接的共时性SP3、复刻光与影的鸢尾之华B1、复刻光与影的鸢尾之华D1</t>
  </si>
  <si>
    <t>http://p7.qhimg.com/dr/30__/t01b2dddb036fd8929a.jpg</t>
  </si>
  <si>
    <t>SG雷达T3</t>
  </si>
  <si>
    <t>命中初始：14强满：35</t>
  </si>
  <si>
    <t>机动初始：6强满：15</t>
  </si>
  <si>
    <t>提供了极其优秀的侦查，受到伏击概率降低12%，规避伏击概率提高12%，效果不可叠加。</t>
  </si>
  <si>
    <t>6-1、10-2、坠落之翼C2、光与影的鸢尾之华D1、复刻坠落之翼C2、复刻光与影的鸢尾之华D1</t>
  </si>
  <si>
    <t>http://p1.qhimg.com/dr/30__/t013a3269d3bb41ed9f.jpg</t>
  </si>
  <si>
    <t>TBM-3复仇者(反潜)T1</t>
  </si>
  <si>
    <t>轻航</t>
  </si>
  <si>
    <t>伤害初始：25×1强满：31×1</t>
  </si>
  <si>
    <t>反潜5</t>
  </si>
  <si>
    <t>标准射速初始：4.12s/轮强满：3.92s/轮</t>
  </si>
  <si>
    <t>空投深弹-范围up</t>
  </si>
  <si>
    <t>TBM-3复仇者(反潜)T2</t>
  </si>
  <si>
    <t>伤害初始：30×1强满：48×1</t>
  </si>
  <si>
    <t>反潜12</t>
  </si>
  <si>
    <t>标准射速初始：3.99s/轮强满：3.51s/轮</t>
  </si>
  <si>
    <t>TBM-3复仇者(反潜)T3</t>
  </si>
  <si>
    <t>伤害初始：36×1强满：72×1</t>
  </si>
  <si>
    <t>反潜25</t>
  </si>
  <si>
    <t>标准射速初始：3.86s/轮强满：2.86s/轮</t>
  </si>
  <si>
    <t>Z旗T0</t>
  </si>
  <si>
    <t>幸运5</t>
  </si>
  <si>
    <t>Z字旗：自身暴击率提高5%，特定角色装备时，获得额外效果。【三笠（正义之Z）：全体炮击、命中提高5%】</t>
  </si>
  <si>
    <t>http://p9.qhimg.com/dr/30__/t01f0bfe44a8b797967.jpg</t>
  </si>
  <si>
    <t>“宁海号”水上侦察机T0</t>
  </si>
  <si>
    <t>命中初始：15强满：35</t>
  </si>
  <si>
    <t>空中侦查：放出宁海号进行侦查，受到伏击概率降低8%，规避伏击概率提高8%，效果不可叠加</t>
  </si>
  <si>
    <t>铅色SP3三星奖励</t>
  </si>
  <si>
    <t>http://p7.qhimg.com/dr/30__/t01f75ca25f7e28dc50.jpg</t>
  </si>
  <si>
    <t>一式穿甲弹T0</t>
  </si>
  <si>
    <t>炮击初始：22强满：55</t>
  </si>
  <si>
    <t>命中初始：6强满：15</t>
  </si>
  <si>
    <t>一式穿甲弹：主炮炮击的暴击伤害提升25%</t>
  </si>
  <si>
    <t>http://p1.qhimg.com/dr/30__/t01e50ff9c02846b96a.jpg</t>
  </si>
  <si>
    <t>九一式穿甲弹T0</t>
  </si>
  <si>
    <t>炮击初始：14强满：35</t>
  </si>
  <si>
    <t>九一式穿甲弹：主炮炮击的暴击伤害提升15%</t>
  </si>
  <si>
    <t>http://p8.qhimg.com/dr/30__/t018c38b792001f6925.jpg</t>
  </si>
  <si>
    <t>九三式纯氧鱼雷T1</t>
  </si>
  <si>
    <t>雷击初始：18强满：45</t>
  </si>
  <si>
    <t>装填初始：3强满：10</t>
  </si>
  <si>
    <t>异色格B2、异色格D2、七夕Sp1、红染C1、红染A1</t>
  </si>
  <si>
    <t>http://p1.qhimg.com/dr/30__/t01246b47559ca84226.jpg</t>
  </si>
  <si>
    <t>九三式纯氧鱼雷T2</t>
  </si>
  <si>
    <t>雷击初始：28强满：70</t>
  </si>
  <si>
    <t>异色格D2、红染C1</t>
  </si>
  <si>
    <t>http://p3.qhimg.com/dr/30__/t0185ecf5f27ddd081d.jpg</t>
  </si>
  <si>
    <t>九三式纯氧鱼雷T3</t>
  </si>
  <si>
    <t>雷击初始：40强满：100</t>
  </si>
  <si>
    <t>http://p7.qhimg.com/dr/30__/t010c41ce61138711b5.jpg</t>
  </si>
  <si>
    <t>九八式射击延迟装置T0</t>
  </si>
  <si>
    <t>炮击初始：12强满：32</t>
  </si>
  <si>
    <t>延时射击：自身装备的主炮散布范围降低2点</t>
  </si>
  <si>
    <t>http://p7.qhimg.com/dr/30__/t01193ab41d3cbda5bd.jpg</t>
  </si>
  <si>
    <t>剑鱼Mark II-ASV(反潜)T1</t>
  </si>
  <si>
    <t>伤害初始：28×1强满：35×1</t>
  </si>
  <si>
    <t>标准射速初始：4.52s/轮强满：4.28s/轮</t>
  </si>
  <si>
    <t>空投深弹-标准</t>
  </si>
  <si>
    <t>剑鱼Mark II-ASV(反潜)T2</t>
  </si>
  <si>
    <t>伤害初始：34×1强满：52×1</t>
  </si>
  <si>
    <t>标准射速初始：4.32s/轮强满：3.76s/轮</t>
  </si>
  <si>
    <t>剑鱼Mark II-ASV(反潜)T3</t>
  </si>
  <si>
    <t>伤害初始：42*1强满：84*1</t>
  </si>
  <si>
    <t>标准射速初始：4.12s/轮强满：3.06s/轮</t>
  </si>
  <si>
    <t>碧蓝海事局复刻异色格活动攻略、复刻异色格PT兑换</t>
  </si>
  <si>
    <t>基础声呐T1</t>
  </si>
  <si>
    <t>反潜初始：1强满：4</t>
  </si>
  <si>
    <t>命中初始：1强满：3</t>
  </si>
  <si>
    <t>搜索周期5</t>
  </si>
  <si>
    <t>搜索范围45</t>
  </si>
  <si>
    <t>http://p6.qhimg.com/dr/30__/t01a8f753444de3f410.jpg</t>
  </si>
  <si>
    <t>基础声呐T2</t>
  </si>
  <si>
    <t>反潜初始：3强满：9</t>
  </si>
  <si>
    <t>命中初始：2强满：5</t>
  </si>
  <si>
    <t>http://p4.qhimg.com/dr/30__/t01b47affbcf2805527.jpg</t>
  </si>
  <si>
    <t>基础声呐T3</t>
  </si>
  <si>
    <t>反潜初始：5强满：18</t>
  </si>
  <si>
    <t>命中初始：4强满：9</t>
  </si>
  <si>
    <t>搜索周期4.5</t>
  </si>
  <si>
    <t>http://p1.qhimg.com/dr/30__/t015db53048d2559a25.jpg</t>
  </si>
  <si>
    <t>基础深弹投射器T1</t>
  </si>
  <si>
    <t>伤害初始：31×1强满：40×1</t>
  </si>
  <si>
    <t>反潜初始：强满：</t>
  </si>
  <si>
    <t>标准射速初始：4.52s/轮强满：4.36s/轮</t>
  </si>
  <si>
    <t>射角360</t>
  </si>
  <si>
    <t>射程18</t>
  </si>
  <si>
    <t>散布范围5</t>
  </si>
  <si>
    <t>弹药通常</t>
  </si>
  <si>
    <t>http://p0.qhimg.com/dr/30__/t0153a9c4dc1aa352e0.jpg</t>
  </si>
  <si>
    <t>基础深弹投射器T2</t>
  </si>
  <si>
    <t>伤害初始：38×1强满：48×1</t>
  </si>
  <si>
    <t>标准射速初始：4.39s/轮强满：4.19s/轮</t>
  </si>
  <si>
    <t>http://p9.qhimg.com/dr/30__/t017d1cc8b915d1291c.jpg</t>
  </si>
  <si>
    <t>基础深弹投射器T3</t>
  </si>
  <si>
    <t>伤害初始：45×1强满：73×1</t>
  </si>
  <si>
    <t>标准射速初始：4.26s/轮强满：3.78s/轮</t>
  </si>
  <si>
    <t>http://p3.qhimg.com/dr/30__/t01c6b716d6e017422a.jpg</t>
  </si>
  <si>
    <t>对空雷达T1</t>
  </si>
  <si>
    <t>防空初始：10强满：14</t>
  </si>
  <si>
    <t>http://p6.qhimg.com/dr/30__/t0145aa9e144533617e.jpg</t>
  </si>
  <si>
    <t>对空雷达T2</t>
  </si>
  <si>
    <t>防空初始：18强满：34</t>
  </si>
  <si>
    <t>http://p0.qhimg.com/dr/30__/t0162296fcaef286810.jpg</t>
  </si>
  <si>
    <t>对空雷达T3</t>
  </si>
  <si>
    <t>防空初始：28强满：70</t>
  </si>
  <si>
    <t>2-3、2-4、坠落之翼A2、坠落之翼C2、异色格B2、异色格D2、复刻异色格B2、复刻异色格D2</t>
  </si>
  <si>
    <t>http://p1.qhimg.com/dr/30__/t0132d0307652787ebe.jpg</t>
  </si>
  <si>
    <t>小海狸中队队徽T1</t>
  </si>
  <si>
    <t>机动初始：14强满：35</t>
  </si>
  <si>
    <t>耐久初始：25强满：75</t>
  </si>
  <si>
    <t>小海狸中队：全队航速提高20%</t>
  </si>
  <si>
    <t>查尔斯·奥斯本、撒切尔、奥利克、富特、斯彭斯</t>
  </si>
  <si>
    <t>http://p1.qhimg.com/dr/30__/t019a98df892b79587d.jpg</t>
  </si>
  <si>
    <t>归航信标T0</t>
  </si>
  <si>
    <t>航空初始：18强满：60</t>
  </si>
  <si>
    <t>归航引导：空中支援加载时间缩短4%。</t>
  </si>
  <si>
    <t>http://p9.qhimg.com/dr/30__/t01a1878dcff706d047.jpg</t>
  </si>
  <si>
    <t>改良型水下进气管T0</t>
  </si>
  <si>
    <t>氧气初始：34强满：85</t>
  </si>
  <si>
    <t>改良声呐T1</t>
  </si>
  <si>
    <t>反潜初始：4强满：10</t>
  </si>
  <si>
    <t>命中初始：3强满：6</t>
  </si>
  <si>
    <t>搜索周期4</t>
  </si>
  <si>
    <t>搜索范围48</t>
  </si>
  <si>
    <t>http://p0.qhimg.com/dr/30__/t0188c397b45e0fe5de.jpg</t>
  </si>
  <si>
    <t>改良声呐T2</t>
  </si>
  <si>
    <t>命中初始：5强满：10</t>
  </si>
  <si>
    <t>搜索周期3.8</t>
  </si>
  <si>
    <t>http://p4.qhimg.com/dr/30__/t01749130aa0e34c763.jpg</t>
  </si>
  <si>
    <t>改良声呐T3</t>
  </si>
  <si>
    <t>反潜初始：14强满：35</t>
  </si>
  <si>
    <t>命中初始：7强满：12</t>
  </si>
  <si>
    <t>搜索周期3.5</t>
  </si>
  <si>
    <t>http://p8.qhimg.com/dr/30__/t01416c50beeab53b47.jpg</t>
  </si>
  <si>
    <t>改良深弹投射器T1</t>
  </si>
  <si>
    <t>伤害初始：41×1强满：52×1</t>
  </si>
  <si>
    <t>射速初始：4.32s/轮强满：4.12s/轮</t>
  </si>
  <si>
    <t>射程20</t>
  </si>
  <si>
    <t>散布范围6</t>
  </si>
  <si>
    <t>http://p1.qhimg.com/dr/30__/t01f88823b24aef3241.jpg</t>
  </si>
  <si>
    <t>改良深弹投射器T2</t>
  </si>
  <si>
    <t>伤害初始：48×1强满：78×1</t>
  </si>
  <si>
    <t>射速初始：4.16/轮强满：3.68/轮</t>
  </si>
  <si>
    <t>http://p4.qhimg.com/dr/30__/t01d70579f8394a81fc.jpg</t>
  </si>
  <si>
    <t>改良深弹投射器T3</t>
  </si>
  <si>
    <t>伤害初始：55×1强满：120x1</t>
  </si>
  <si>
    <t>标准射速初始：3.99s/轮强满：2.99s/轮</t>
  </si>
  <si>
    <t>http://p7.qhimg.com/dr/30__/t019e514d8d0f9c7758.jpg</t>
  </si>
  <si>
    <t>改良蓄电池阵列T0</t>
  </si>
  <si>
    <t>机动初始：2强满：15</t>
  </si>
  <si>
    <t>远洋巡航II：该角色的狩猎范围等级+1(该装备强化+10时，效果提升为狩猎范围等级+2)</t>
  </si>
  <si>
    <t>改良锅炉T1</t>
  </si>
  <si>
    <t>耐久初始：35强满：50</t>
  </si>
  <si>
    <t>航速1</t>
  </si>
  <si>
    <t>http://p5.qhimg.com/dr/30__/t01af0b7ff938bd8327.jpg</t>
  </si>
  <si>
    <t>改良锅炉T2</t>
  </si>
  <si>
    <t>耐久初始：63强满：119</t>
  </si>
  <si>
    <t>航速初始：2强满：4</t>
  </si>
  <si>
    <t>http://p4.qhimg.com/dr/30__/t0151217834a9de733b.jpg</t>
  </si>
  <si>
    <t>改良锅炉T3</t>
  </si>
  <si>
    <t>耐久初始：98强满：245</t>
  </si>
  <si>
    <t>航速初始：3强满：8</t>
  </si>
  <si>
    <t>5-1、9-1、红染C2、红染A2、坠落之翼C1、围剿SP1、异次元SP3、凛冬王冠B3、光与影的鸢尾之华C3、光与影的鸢尾之华A3、传颂之物SP4、苍红的回响B2、苍红的回响D2、复刻光与影的鸢尾之华A3、复刻光与影的鸢尾之华C3</t>
  </si>
  <si>
    <t>http://p4.qhimg.com/dr/30__/t0110f23f90954a5e29.jpg</t>
  </si>
  <si>
    <t>晃悠悠T0</t>
  </si>
  <si>
    <t>耐久初始：200强满：500</t>
  </si>
  <si>
    <t>幸运初始：1强满：2</t>
  </si>
  <si>
    <t>晃悠悠：装备后，视作KizunaAI阵营（原阵营同样生效）</t>
  </si>
  <si>
    <t>http://p8.qhimg.com/dr/30__/t01f55dd3c513bc7f14.jpg</t>
  </si>
  <si>
    <t>智慧模块T0</t>
  </si>
  <si>
    <t>智慧模块：任意KizunaAI装备时，改变自律移动轨迹，不影响演习战斗（绊爱联动活动结束后装备技能失效，数值依旧有用）随着病毒危机的解除（KizunaAI联动活动结束），这件装备失去了特殊效果。</t>
  </si>
  <si>
    <t>http://p3.qhimg.com/dr/30__/t01323b97d33c9f9da2.jpg</t>
  </si>
  <si>
    <t>治愈系猫爪T1</t>
  </si>
  <si>
    <t>维修</t>
  </si>
  <si>
    <t>耐久初始：120强满：300</t>
  </si>
  <si>
    <t>喵喵治愈：明石装备时生效)所有治疗效果提高20%，不可叠加</t>
  </si>
  <si>
    <t>明石获取任务</t>
  </si>
  <si>
    <t>http://p9.qhimg.com/dr/30__/t01346d7981ca2aa5a6.jpg</t>
  </si>
  <si>
    <t>海军迷彩T1</t>
  </si>
  <si>
    <t>机动初始：2强满：3</t>
  </si>
  <si>
    <t>耐久初始：14强满：20</t>
  </si>
  <si>
    <t>http://p2.qhimg.com/dr/30__/t014298de17fe015899.jpg</t>
  </si>
  <si>
    <t>海军迷彩T2</t>
  </si>
  <si>
    <t>机动初始：5强满：7</t>
  </si>
  <si>
    <t>耐久初始：16强满：25</t>
  </si>
  <si>
    <t>http://p0.qhimg.com/dr/30__/t011682a75ba3551bba.jpg</t>
  </si>
  <si>
    <t>海军迷彩T3</t>
  </si>
  <si>
    <t>机动初始：9强满：17</t>
  </si>
  <si>
    <t>耐久初始：20强满：44</t>
  </si>
  <si>
    <t>http://p7.qhimg.com/dr/30__/t015eefe96f7a70acf7.jpg</t>
  </si>
  <si>
    <t>液压弹射装置T1</t>
  </si>
  <si>
    <t>航空初始：18强满：34</t>
  </si>
  <si>
    <t>耐久初始：18强满：36</t>
  </si>
  <si>
    <t>http://p2.qhimg.com/dr/30__/t01b853ed6febae43f3.jpg</t>
  </si>
  <si>
    <t>液压弹射装置T2</t>
  </si>
  <si>
    <t>耐久初始：20强满：60</t>
  </si>
  <si>
    <t>3-2、7-2、坠落之翼B3、异次元SP2、11-1、复刻异色格B4、复刻异色格D4、虚拟链接的共时性SP2、铁血音符誓言A2、铁血音符誓言C2</t>
  </si>
  <si>
    <t>http://p0.qhimg.com/dr/30__/t01413a94a035512e23.jpg</t>
  </si>
  <si>
    <t>液压弹射装置T3</t>
  </si>
  <si>
    <t>航空初始：40强满：100</t>
  </si>
  <si>
    <t>坠落之翼D3、墨染D2、复刻坠落之翼D3、复刻墨染D2</t>
  </si>
  <si>
    <t>http://p2.qhimg.com/dr/30__/t012ef210fc33fc217f.jpg</t>
  </si>
  <si>
    <t>液压舵机T1</t>
  </si>
  <si>
    <t>http://p8.qhimg.com/dr/30__/t01b2948d0e2a3f8587.jpg</t>
  </si>
  <si>
    <t>液压舵机T2</t>
  </si>
  <si>
    <t>http://p7.qhimg.com/dr/30__/t01a77826b8f00b989c.jpg</t>
  </si>
  <si>
    <t>液压舵机T3</t>
  </si>
  <si>
    <t>2-1、异次元SP1、铁血音符誓言A2</t>
  </si>
  <si>
    <t>http://p2.qhimg.com/dr/30__/t0193735be3135b4847.jpg</t>
  </si>
  <si>
    <t>火控雷达T1</t>
  </si>
  <si>
    <t>命中初始：3强满：5</t>
  </si>
  <si>
    <t>炮击初始：3强满：4</t>
  </si>
  <si>
    <t>http://p7.qhimg.com/dr/30__/t015755054cde0e4d40.jpg</t>
  </si>
  <si>
    <t>火控雷达T2</t>
  </si>
  <si>
    <t>炮击初始：5强满：10</t>
  </si>
  <si>
    <t>http://p1.qhimg.com/dr/30__/t01358d81a46675daf6.jpg</t>
  </si>
  <si>
    <t>火控雷达T3</t>
  </si>
  <si>
    <t>炮击初始：8强满：21</t>
  </si>
  <si>
    <t>4-3、铅色SP2、10-3、坠落之翼B1、坠落之翼D1、凛冬王冠A3、凛冬王冠C3、墨染B2、墨染D2、传颂之物SP4、苍红的回响A3、苍红的回响C3、复刻墨染B2、复刻墨染D2、铁血音符誓言B3</t>
  </si>
  <si>
    <t>http://p6.qhimg.com/dr/30__/t01606bb915b732f632.jpg</t>
  </si>
  <si>
    <t>灭火器T1</t>
  </si>
  <si>
    <t>耐久初始：50强满：72</t>
  </si>
  <si>
    <t>起火概率降低10%，起火伤害降低10%，同类效果取最大值，不可叠加</t>
  </si>
  <si>
    <t>http://p0.qhimg.com/dr/30__/t013dc2c2c84050c175.jpg</t>
  </si>
  <si>
    <t>灭火器T2</t>
  </si>
  <si>
    <t>耐久初始：90强满：130</t>
  </si>
  <si>
    <t>起火概率降低20%，持续时间缩短3秒，起火伤害降低15%，同类效果取最大值，不可叠加</t>
  </si>
  <si>
    <t>http://p3.qhimg.com/dr/30__/t01bc4889e5e05fc8e9.jpg</t>
  </si>
  <si>
    <t>灭火器T3</t>
  </si>
  <si>
    <t>耐久初始：140强满：266</t>
  </si>
  <si>
    <t>起火概率降低30%，持续时间缩短6秒，起火伤害降低20%，同类效果取最大值，不可叠加</t>
  </si>
  <si>
    <t>2-3、光与影的鸢尾之华A3、复刻光与影的鸢尾之华A3</t>
  </si>
  <si>
    <t>http://p9.qhimg.com/dr/30__/t01e56d14b6e5f8a28e.jpg</t>
  </si>
  <si>
    <t>燃油滤清器T1</t>
  </si>
  <si>
    <t>机动2</t>
  </si>
  <si>
    <t>http://p2.qhimg.com/dr/30__/t0105e6aa2379787af3.jpg</t>
  </si>
  <si>
    <t>燃油滤清器T2</t>
  </si>
  <si>
    <t>耐久初始：90强满：171</t>
  </si>
  <si>
    <t>http://p4.qhimg.com/dr/30__/t018b60567a25a91f25.jpg</t>
  </si>
  <si>
    <t>燃油滤清器T3</t>
  </si>
  <si>
    <t>耐久初始：140强满：350</t>
  </si>
  <si>
    <t>3-1、9-2、10-4、坠落之翼A3、坠落之翼C3、围剿SP2、凛冬王冠A2、凛冬王冠C2、墨染C1、苍红的回响A3、苍红的回响C3、复刻墨染C1、虚拟链接的共时性SP3</t>
  </si>
  <si>
    <t>http://p3.qhimg.com/dr/30__/t019beca21b12e10aab.jpg</t>
  </si>
  <si>
    <t>珍珠之泪T1</t>
  </si>
  <si>
    <t>珍珠之泪：被击沉时恢复全队其他角色耐久10%</t>
  </si>
  <si>
    <t>亚利桑那、俄克拉荷马、卡辛、唐斯</t>
  </si>
  <si>
    <t>http://p2.qhimg.com/dr/30__/t01d016478b5f58a8d0.jpg</t>
  </si>
  <si>
    <t>电动扬弹机T1</t>
  </si>
  <si>
    <t>装填初始：2强满：3</t>
  </si>
  <si>
    <t>炮击初始：0强满：2</t>
  </si>
  <si>
    <t>http://p5.qhimg.com/dr/30__/t018d9e7db6a7352e8c.jpg</t>
  </si>
  <si>
    <t>电动扬弹机T2</t>
  </si>
  <si>
    <t>装填初始：5强满：7</t>
  </si>
  <si>
    <t>炮击初始：1强满：4</t>
  </si>
  <si>
    <t>http://p1.qhimg.com/dr/30__/t01f3fe7eb6d957c653.jpg</t>
  </si>
  <si>
    <t>电动扬弹机T3</t>
  </si>
  <si>
    <t>装填初始：9强满：17</t>
  </si>
  <si>
    <t>炮击初始：3强满：5</t>
  </si>
  <si>
    <t>1-4、墨染B2、复刻墨染B2</t>
  </si>
  <si>
    <t>http://p1.qhimg.com/dr/30__/t013a52b71b0b79e225.jpg</t>
  </si>
  <si>
    <t>约定的证明T0</t>
  </si>
  <si>
    <t>机动初始：12强满：20</t>
  </si>
  <si>
    <t>耐久初始：80强满：150</t>
  </si>
  <si>
    <t>已抵达的承诺：U556装备该设备时，自身水面作战的持续时间增加4秒，自身狩猎范围等级+1；俾斯麦装备该设备时，主力舰队受到弹药匮乏状态的影响降低（-50%→-35%）</t>
  </si>
  <si>
    <t>http://p1.qhimg.com/dr/30__/t01f84c01427a4caf3a.jpg</t>
  </si>
  <si>
    <t>维修工具T1</t>
  </si>
  <si>
    <t>每15秒0.3%缓慢回复耐久，同类效果取最大值，不可叠加</t>
  </si>
  <si>
    <t>http://p1.qhimg.com/dr/30__/t0175b178875ff80bff.jpg</t>
  </si>
  <si>
    <t>维修工具T2</t>
  </si>
  <si>
    <t>每15秒0.6%缓慢回复耐久，同类效果取最大值，不可叠加</t>
  </si>
  <si>
    <t>http://p9.qhimg.com/dr/30__/t01ffe69d0d84d50e32.jpg</t>
  </si>
  <si>
    <t>维修工具T3</t>
  </si>
  <si>
    <t>每15秒1.0%缓慢回复耐久，同类效果取最大值，不可叠加</t>
  </si>
  <si>
    <t>3-4、铅色SP3、10-3、坠落之翼B2、月光下的序曲SP3、苍红的回响B1、苍红的回响D1、铁血音符誓言B3、铁血音符誓言D3、铁血音符誓言SP</t>
  </si>
  <si>
    <t>http://p2.qhimg.com/dr/30__/t01f36dc314ac47c242.jpg</t>
  </si>
  <si>
    <t>航空副油箱T1</t>
  </si>
  <si>
    <t>航空初始：10强满：14</t>
  </si>
  <si>
    <t>舰载机耐久增加50点，同类效果取最大值，不可叠加</t>
  </si>
  <si>
    <t>http://p5.qhimg.com/dr/30__/t01459588cfaafe3ad5.jpg</t>
  </si>
  <si>
    <t>航空副油箱T2</t>
  </si>
  <si>
    <t>耐久初始：16强满：34</t>
  </si>
  <si>
    <t>舰载机耐久增加80点，同类效果取最大值，不可叠加</t>
  </si>
  <si>
    <t>http://p8.qhimg.com/dr/30__/t013b8f0dec7c64b005.jpg</t>
  </si>
  <si>
    <t>航空副油箱T3</t>
  </si>
  <si>
    <t>舰载机耐久增加120点，同类效果取最大值，不可叠加</t>
  </si>
  <si>
    <t>5-3、凛冬王冠B2、异色格B2、异色格D2、复刻异色格B2、复刻异色格D2、铁血音符誓言A2、铁血音符誓言C2</t>
  </si>
  <si>
    <t>http://p3.qhimg.com/dr/30__/t0160358563fc9e8244.jpg</t>
  </si>
  <si>
    <t>舰艇维修设备T1</t>
  </si>
  <si>
    <t>维修Lv1：每5秒回复6点耐久，同类效果取最大值，不可叠加(作用目标为1个，优先百分比血量最少的)</t>
  </si>
  <si>
    <t>舰艇维修设备T2</t>
  </si>
  <si>
    <t>维修Lv2：每5秒回复10点耐久，同类效果取最大值，不可叠加(作用目标为1个，优先百分比血量最少的)</t>
  </si>
  <si>
    <t>舰艇维修设备T3</t>
  </si>
  <si>
    <t>维修Lv3：每5秒回复15点耐久，同类效果取最大值，不可叠加(作用目标为1个，优先百分比血量最少的)</t>
  </si>
  <si>
    <t>9-2、红染C2、墨染C3、复刻墨染C3</t>
  </si>
  <si>
    <t>超重弹T0</t>
  </si>
  <si>
    <t>炮击初始：28强满：70</t>
  </si>
  <si>
    <t>超重弹：主炮炮击的暴击率提高8%</t>
  </si>
  <si>
    <t>http://p3.qhimg.com/dr/30__/t013914a67b2ae70cd6.jpg</t>
  </si>
  <si>
    <t>链式装弹机T1</t>
  </si>
  <si>
    <t>炮击初始：1强满：2</t>
  </si>
  <si>
    <t>http://p2.qhimg.com/dr/30__/t011a21577283134516.jpg</t>
  </si>
  <si>
    <t>链式装弹机T2</t>
  </si>
  <si>
    <t>炮击初始：2强满：4</t>
  </si>
  <si>
    <t>http://p7.qhimg.com/dr/30__/t01bb8e13cc18b6b646.jpg</t>
  </si>
  <si>
    <t>链式装弹机T3</t>
  </si>
  <si>
    <t>装填初始：14强满：35</t>
  </si>
  <si>
    <t>炮击初始：3强满：7</t>
  </si>
  <si>
    <t>6-3、10-1、坠落之翼B1、坠落之翼D1、凛冬王冠B1、凛冬王冠D1、11-3、墨染C2、月光下的序曲SP2、苍红的回响B3、复刻墨染C2</t>
  </si>
  <si>
    <t>http://p0.qhimg.com/dr/30__/t01ccad4a8a2082dc0b.jpg</t>
  </si>
  <si>
    <t>防鱼雷隔舱T1</t>
  </si>
  <si>
    <t>受到鱼雷伤害减少10%，同类效果取最大值，不可叠加</t>
  </si>
  <si>
    <t>http://p8.qhimg.com/dr/30__/t011921289e0dd210ba.jpg</t>
  </si>
  <si>
    <t>防鱼雷隔舱T2</t>
  </si>
  <si>
    <t>受到鱼雷伤害减少20%，同类效果取最大值，不可叠加</t>
  </si>
  <si>
    <t>http://p5.qhimg.com/dr/30__/t0148b27ab53d79c71d.jpg</t>
  </si>
  <si>
    <t>防鱼雷隔舱T3</t>
  </si>
  <si>
    <t>受到鱼雷伤害减少30%，同类效果取最大值，不可叠加</t>
  </si>
  <si>
    <t>4-1、7-4、10-2、墨染C3、月光下的序曲SP1、复刻墨染C3、铁血音符誓言B3、铁血音符誓言D3、铁血音符誓言SP</t>
  </si>
  <si>
    <t>http://p0.qhimg.com/dr/30__/t0190acad4a31634739.jpg</t>
  </si>
  <si>
    <t>陀螺仪T1</t>
  </si>
  <si>
    <t>命中初始：5强满：7</t>
  </si>
  <si>
    <t>http://p3.qhimg.com/dr/30__/t01eaea9e3927e7915b.jpg</t>
  </si>
  <si>
    <t>陀螺仪T2</t>
  </si>
  <si>
    <t>命中初始：9强满：17</t>
  </si>
  <si>
    <t>http://p3.qhimg.com/dr/30__/t01815e709a58247247.jpg</t>
  </si>
  <si>
    <t>陀螺仪T3</t>
  </si>
  <si>
    <t>6-2、七夕Sp3、10-2、坠落之翼A3、坠落之翼C3、凛冬王冠A2、凛冬王冠C2</t>
  </si>
  <si>
    <t>http://p2.qhimg.com/dr/30__/t01efd5d88320890847.jpg</t>
  </si>
  <si>
    <t>随机单词生成器T0</t>
  </si>
  <si>
    <t>命中初始：16强满：25</t>
  </si>
  <si>
    <t>随机单词生成器：任意KizunaAI装备时，战斗开始时，将改变主武器的装备外观</t>
  </si>
  <si>
    <t>http://p5.qhimg.com/dr/30__/t0192da72e0b3e567aa.jpg</t>
  </si>
  <si>
    <t>高压氧气瓶T0</t>
  </si>
  <si>
    <t>氧气初始：18强满：45</t>
  </si>
  <si>
    <t>高性能对空雷达T0</t>
  </si>
  <si>
    <t>防空初始：40强满：100</t>
  </si>
  <si>
    <t>对空搜索：提供了优秀的对空搜索，受到伏击概率降低12%，效果不可叠加。</t>
  </si>
  <si>
    <t>http://p5.qhimg.com/dr/30__/t01160e38ebd3bd496c.jpg</t>
  </si>
  <si>
    <t>高性能火控雷达T0</t>
  </si>
  <si>
    <t>命中初始：14强满：36</t>
  </si>
  <si>
    <t>炮击初始：12强满：30</t>
  </si>
  <si>
    <t>精确锁定：第一轮主炮准备时间缩短15%</t>
  </si>
  <si>
    <t>http://p3.qhimg.com/dr/30__/t019bbed3c6858758c1.jpg</t>
  </si>
  <si>
    <t>高性能舵机T0</t>
  </si>
  <si>
    <t>机动初始：16强满：40</t>
  </si>
  <si>
    <t>耐久初始：24强满：60</t>
  </si>
  <si>
    <t>机动回避：每20秒有30%概率触发，自身2秒内完全回避攻击伤害(无法回避碰撞、起火等状态造成的伤害)</t>
  </si>
  <si>
    <t>http://p1.qhimg.com/dr/30__/t018cb7b2830e64204c.jpg</t>
  </si>
  <si>
    <t>vs轻甲dps</t>
    <phoneticPr fontId="1" type="noConversion"/>
  </si>
  <si>
    <t>name</t>
    <phoneticPr fontId="1" type="noConversion"/>
  </si>
  <si>
    <t>damage</t>
    <phoneticPr fontId="1" type="noConversion"/>
  </si>
  <si>
    <t>upDamage</t>
    <phoneticPr fontId="1" type="noConversion"/>
  </si>
  <si>
    <t>北境序曲A3、北境序曲C3、北境序曲SP</t>
  </si>
  <si>
    <t>双联装152mm主炮Model1892T3</t>
  </si>
  <si>
    <t>北境序曲A1</t>
  </si>
  <si>
    <t>三联装305mm主炮Model1907T3</t>
  </si>
  <si>
    <t>北境序曲A2</t>
  </si>
  <si>
    <t>双联203mm主炮Model1927T3</t>
  </si>
  <si>
    <t>半穿甲弹</t>
  </si>
  <si>
    <t>三联装381mm主炮Model1934T2</t>
  </si>
  <si>
    <t>神圣的悲喜剧B2、神圣的悲喜剧D2</t>
  </si>
  <si>
    <t>B-13 双联装130mm主炮B-2LMT3</t>
  </si>
  <si>
    <t>三联装381mm主炮Model1934T3</t>
  </si>
  <si>
    <t>三联装320mm主炮Model1934T0</t>
  </si>
  <si>
    <t>双联203mm主炮Model1927T1</t>
  </si>
  <si>
    <t>双联装120mm炮Model1933T0</t>
  </si>
  <si>
    <t>神圣的悲喜剧A1</t>
  </si>
  <si>
    <t>北境序曲B3、北境序曲D3</t>
  </si>
  <si>
    <t>北境序曲A3</t>
  </si>
  <si>
    <t>双联203mm主炮Model1927T2</t>
  </si>
  <si>
    <t>双联203mm主炮Model1924T1</t>
  </si>
  <si>
    <t>双联装120mm炮Model1936T1</t>
  </si>
  <si>
    <t>三联装381mm主炮Model1934T1</t>
  </si>
  <si>
    <t>前摇时间</t>
    <phoneticPr fontId="1" type="noConversion"/>
  </si>
  <si>
    <t>后摇时间</t>
    <phoneticPr fontId="1" type="noConversion"/>
  </si>
  <si>
    <t>总时间
开火+前后摇+装填时间</t>
    <phoneticPr fontId="1" type="noConversion"/>
  </si>
  <si>
    <t>装填值</t>
    <phoneticPr fontId="1" type="noConversion"/>
  </si>
  <si>
    <t>upDps</t>
    <phoneticPr fontId="1" type="noConversion"/>
  </si>
  <si>
    <t>upDps*range</t>
    <phoneticPr fontId="1" type="noConversion"/>
  </si>
  <si>
    <t>icon</t>
    <phoneticPr fontId="1" type="noConversion"/>
  </si>
  <si>
    <t>100mm双联装防空炮SM-5-1sT1</t>
  </si>
  <si>
    <t>https://patchwiki.biligame.com/images/blhx/thumb/2/29/fnk1i35e6gxkq9hcd0bd561v337jvo6.jpg/30px-100mm%E5%8F%8C%E8%81%94%E8%A3%85%E9%98%B2%E7%A9%BA%E7%82%AESM-5-1sT1.jpg</t>
  </si>
  <si>
    <t>100mm连装高炮T0</t>
  </si>
  <si>
    <t>https://patchwiki.biligame.com/images/blhx/thumb/c/cd/74p83ry9blqezu0g6cs9wbnoe1vjylq.jpg/30px-100mm%E8%BF%9E%E8%A3%85%E9%AB%98%E7%82%AET0.jpg</t>
  </si>
  <si>
    <t>https://patchwiki.biligame.com/images/blhx/thumb/e/ef/7jbuptfgd8fajpn3qfl74t88q5pj6da.jpg/30px-102mm%E9%AB%98%E5%B0%84%E7%82%AET1.jpg</t>
  </si>
  <si>
    <t>https://patchwiki.biligame.com/images/blhx/thumb/b/b6/pucxxdh55wqyxgr2e1pig1wdnk7ndyw.jpg/30px-102mm%E9%AB%98%E5%B0%84%E7%82%AET2.jpg</t>
  </si>
  <si>
    <t>https://patchwiki.biligame.com/images/blhx/thumb/5/56/82ypnokhmaxd1xma8wkl34qgmrlts0t.jpg/30px-102mm%E9%AB%98%E5%B0%84%E7%82%AET3.jpg</t>
  </si>
  <si>
    <t>https://patchwiki.biligame.com/images/blhx/thumb/1/11/pauqg9ax000hd8m20udpezt615ccy70.jpg/30px-12.7mm%E9%98%B2%E7%A9%BA%E6%9C%BA%E6%9E%AAT1.jpg</t>
  </si>
  <si>
    <t>https://patchwiki.biligame.com/images/blhx/thumb/5/5c/b1bvno2mm9jj3l6y0szj5qhfyupzqfq.jpg/30px-12.7mm%E9%98%B2%E7%A9%BA%E6%9C%BA%E6%9E%AAT2.jpg</t>
  </si>
  <si>
    <t>https://patchwiki.biligame.com/images/blhx/thumb/c/c1/pqikjmxwdsl6pxyjut6ll6gcpikyfye.jpg/30px-12.7mm%E9%98%B2%E7%A9%BA%E6%9C%BA%E6%9E%AAT3.jpg</t>
  </si>
  <si>
    <t>https://patchwiki.biligame.com/images/blhx/thumb/a/a6/ek7arkavsns2mrosymgmbuk6ihe9vmx.jpg/30px-127mm%E8%BF%9E%E8%A3%85%E9%AB%98%E5%B0%84%E7%82%AET1.jpg</t>
  </si>
  <si>
    <t>https://patchwiki.biligame.com/images/blhx/thumb/e/ee/bx5nxjyf5fmqyxl0pubky7b8bukoql2.jpg/30px-127mm%E8%BF%9E%E8%A3%85%E9%AB%98%E5%B0%84%E7%82%AET2.jpg</t>
  </si>
  <si>
    <t>https://patchwiki.biligame.com/images/blhx/thumb/3/3b/kqx9msqn8wjn8vebglzv57w489x6mnc.jpg/30px-127mm%E8%BF%9E%E8%A3%85%E9%AB%98%E5%B0%84%E7%82%AET3.jpg</t>
  </si>
  <si>
    <t>https://patchwiki.biligame.com/images/blhx/thumb/8/87/b5xgs532tb8rn2innvpn3y6uc6jjnhi.jpg/30px-20mm%E5%8E%84%E5%88%A9%E7%A9%BA%E9%AB%98%E5%B0%84%E7%82%AET1.jpg</t>
  </si>
  <si>
    <t>https://patchwiki.biligame.com/images/blhx/thumb/9/9c/2sp6e98jqc2vcwo1z4qmqz6trs2v06z.jpg/30px-20mm%E5%8E%84%E5%88%A9%E7%A9%BA%E9%AB%98%E5%B0%84%E7%82%AET2.jpg</t>
  </si>
  <si>
    <t>https://patchwiki.biligame.com/images/blhx/thumb/d/d1/bac5wymvolcxq6nocccttsmnvap55ab.jpg/30px-20mm%E5%8E%84%E5%88%A9%E7%A9%BA%E9%AB%98%E5%B0%84%E7%82%AET3.jpg</t>
  </si>
  <si>
    <t>https://patchwiki.biligame.com/images/blhx/thumb/b/b9/4tnhafwlhibn60r8056mrjm0zbauexg.jpg/30px-25mm%E4%B8%89%E8%BF%9E%E8%A3%85%E9%AB%98%E5%B0%84%E6%9C%BA%E6%9E%AAT1.jpg</t>
  </si>
  <si>
    <t>https://patchwiki.biligame.com/images/blhx/thumb/e/ef/4br3q911edwsvuo38we1szwh39v9a3p.jpg/30px-25mm%E4%B8%89%E8%BF%9E%E8%A3%85%E9%AB%98%E5%B0%84%E6%9C%BA%E6%9E%AAT2.jpg</t>
  </si>
  <si>
    <t>https://patchwiki.biligame.com/images/blhx/thumb/b/bc/nxlih3wesxp8ajj5jzzjkrmnc5dhkyi.jpg/30px-25mm%E4%B8%89%E8%BF%9E%E8%A3%85%E9%AB%98%E5%B0%84%E6%9C%BA%E6%9E%AAT3.jpg</t>
  </si>
  <si>
    <t>https://patchwiki.biligame.com/images/blhx/thumb/3/3e/i32263whf2748b4je2f6oy12n1o9nf0.jpg/30px-25mm%E8%BF%9E%E8%A3%85%E9%AB%98%E5%B0%84%E6%9C%BA%E6%9E%AAT1.jpg</t>
  </si>
  <si>
    <t>https://patchwiki.biligame.com/images/blhx/thumb/d/d0/a1zs99nhnwzwe8nhno243b82gzpubhd.jpg/30px-25mm%E8%BF%9E%E8%A3%85%E9%AB%98%E5%B0%84%E6%9C%BA%E6%9E%AAT2.jpg</t>
  </si>
  <si>
    <t>https://patchwiki.biligame.com/images/blhx/thumb/b/b4/mhn69n2cwxl9droqt2udm36ddvehvev.jpg/30px-25mm%E8%BF%9E%E8%A3%85%E9%AB%98%E5%B0%84%E6%9C%BA%E6%9E%AAT3.jpg</t>
  </si>
  <si>
    <t>https://patchwiki.biligame.com/images/blhx/thumb/e/eb/jv220mw77hhjbi8mh6hfkzjnczqr4qm.jpg/30px-25mm%E9%AB%98%E5%B0%84%E6%9C%BA%E6%9E%AAT1.jpg</t>
  </si>
  <si>
    <t>https://patchwiki.biligame.com/images/blhx/thumb/e/e6/f1rpa4y0p8y87y0olzd3mb1mdvnnybk.jpg/30px-25mm%E9%AB%98%E5%B0%84%E6%9C%BA%E6%9E%AAT2.jpg</t>
  </si>
  <si>
    <t>https://patchwiki.biligame.com/images/blhx/thumb/d/db/qe2ntjvwzgctkrz50tj5tace6xx7bvq.jpg/30px-25mm%E9%AB%98%E5%B0%84%E6%9C%BA%E6%9E%AAT3.jpg</t>
  </si>
  <si>
    <t>https://patchwiki.biligame.com/images/blhx/thumb/c/c7/n1imig64lx0opnbes0uy6rm5bz4106v.jpg/30px-37mm%E6%9C%BA%E6%9E%AAT1.jpg</t>
  </si>
  <si>
    <t>https://patchwiki.biligame.com/images/blhx/thumb/3/31/sozkq0bdt53mi1ovgzocz5l1aj9vw2b.jpg/30px-37mm%E6%9C%BA%E6%9E%AAT2.jpg</t>
  </si>
  <si>
    <t>https://patchwiki.biligame.com/images/blhx/thumb/9/90/ilmrq0nrn3ymelksqya94oknq6hzilj.jpg/30px-37mm%E6%9C%BA%E6%9E%AAT3.jpg</t>
  </si>
  <si>
    <t>37mm防空炮70-KT1</t>
  </si>
  <si>
    <t>https://patchwiki.biligame.com/images/blhx/thumb/a/a7/cb2nrjwe06q65yjzqkl6coeszydxy34.jpg/30px-37mm%E9%98%B2%E7%A9%BA%E7%82%AE70-KT1.jpg</t>
  </si>
  <si>
    <t>37mm防空炮70-KT2</t>
  </si>
  <si>
    <t>https://patchwiki.biligame.com/images/blhx/thumb/4/4f/ihfhnhfgio9bybrtvhvl20gda3zf3rv.jpg/30px-37mm%E9%98%B2%E7%A9%BA%E7%82%AE70-KT2.jpg</t>
  </si>
  <si>
    <t>37mm防空炮70-KT3</t>
  </si>
  <si>
    <t>https://patchwiki.biligame.com/images/blhx/thumb/3/37/s1xslf35zqjmyx9i6yhiy7wh9s6cltm.jpg/30px-37mm%E9%98%B2%E7%A9%BA%E7%82%AE70-KT3.jpg</t>
  </si>
  <si>
    <t>https://patchwiki.biligame.com/images/blhx/thumb/c/cc/619k5jmn1c5uvikeku8j68spyvcae1m.jpg/30px-76mm%E9%AB%98%E5%B0%84%E7%82%AET1.jpg</t>
  </si>
  <si>
    <t>76mm高射炮T1（重樱）</t>
  </si>
  <si>
    <t>https://patchwiki.biligame.com/images/blhx/thumb/b/b8/kmmq0m36glbojxb1q6mykdc08zjd7d1.jpg/30px-76mm%E9%AB%98%E5%B0%84%E7%82%AET1%EF%BC%88%E9%87%8D%E6%A8%B1%EF%BC%89.jpg</t>
  </si>
  <si>
    <t>https://patchwiki.biligame.com/images/blhx/thumb/1/1f/58ngsfxasee1tdu4maqpqy71b674z3b.jpg/30px-76mm%E9%AB%98%E5%B0%84%E7%82%AET2.jpg</t>
  </si>
  <si>
    <t>https://patchwiki.biligame.com/images/blhx/thumb/e/e5/fsewtn6d3rcyedd7pa15uiwj8km0irc.jpg/30px-76mm%E9%AB%98%E5%B0%84%E7%82%AET3.jpg</t>
  </si>
  <si>
    <t>90mm单装高角炮Model1939T1</t>
  </si>
  <si>
    <t>https://patchwiki.biligame.com/images/blhx/thumb/8/8e/mi5ma38udolwyx1clkfhlbb6sax13on.jpg/30px-90mm%E5%8D%95%E8%A3%85%E9%AB%98%E8%A7%92%E7%82%AEModel1939T1.jpg</t>
  </si>
  <si>
    <t>90mm单装高角炮Model1939T2</t>
  </si>
  <si>
    <t>https://patchwiki.biligame.com/images/blhx/thumb/3/34/1ufga4zf0o728n76fml9q14qwm04xj3.jpg/30px-90mm%E5%8D%95%E8%A3%85%E9%AB%98%E8%A7%92%E7%82%AEModel1939T2.jpg</t>
  </si>
  <si>
    <t>90mm单装高角炮Model1939T3</t>
  </si>
  <si>
    <t>https://patchwiki.biligame.com/images/blhx/thumb/a/ac/p758pcdlexgubvd63mhb3etxqhrj7ju.jpg/30px-90mm%E5%8D%95%E8%A3%85%E9%AB%98%E8%A7%92%E7%82%AEModel1939T3.jpg</t>
  </si>
  <si>
    <t>B-34 100mm双联装防空炮MZ-14T1</t>
  </si>
  <si>
    <t>https://patchwiki.biligame.com/images/blhx/thumb/3/35/nrokywztfumowk9ohz2vld1ocnhbmam.jpg/30px-B-34_100mm%E5%8F%8C%E8%81%94%E8%A3%85%E9%98%B2%E7%A9%BA%E7%82%AEMZ-14T1.jpg</t>
  </si>
  <si>
    <t>B-34 100mm双联装防空炮MZ-14T2</t>
  </si>
  <si>
    <t>https://patchwiki.biligame.com/images/blhx/thumb/0/0e/2fgs8wxvi8h3lztp3jdvxucowyfaod5.jpg/30px-B-34_100mm%E5%8F%8C%E8%81%94%E8%A3%85%E9%98%B2%E7%A9%BA%E7%82%AEMZ-14T2.jpg</t>
  </si>
  <si>
    <t>B-34 100mm双联装防空炮MZ-14T3</t>
  </si>
  <si>
    <t>https://patchwiki.biligame.com/images/blhx/thumb/b/b6/npw5qd472zeqef65kev2pptqnjiwj02.jpg/30px-B-34_100mm%E5%8F%8C%E8%81%94%E8%A3%85%E9%98%B2%E7%A9%BA%E7%82%AEMZ-14T3.jpg</t>
  </si>
  <si>
    <t>B-54 100mm双联装防空炮T2</t>
  </si>
  <si>
    <t>https://patchwiki.biligame.com/images/blhx/thumb/4/4b/5w8fo888ftgnvvxkpycij44da79pms7.jpg/30px-B-54_100mm%E5%8F%8C%E8%81%94%E8%A3%85%E9%98%B2%E7%A9%BA%E7%82%AET2.jpg</t>
  </si>
  <si>
    <t>B-54 100mm双联装防空炮T3</t>
  </si>
  <si>
    <t>https://patchwiki.biligame.com/images/blhx/thumb/d/d0/2pe06dmi9cf6h6n6absl3y22g0ejpfi.jpg/30px-B-54_100mm%E5%8F%8C%E8%81%94%E8%A3%85%E9%98%B2%E7%A9%BA%E7%82%AET3.jpg</t>
  </si>
  <si>
    <t>https://patchwiki.biligame.com/images/blhx/thumb/8/83/j2qm6bwvly12in36u8x6on6aa5hiyxr.jpg/30px-%E5%85%AB%E8%81%94%E8%A3%8540mm%E2%80%9C%E7%A0%B0%E7%A0%B0%E2%80%9D%E7%82%AET1.jpg</t>
  </si>
  <si>
    <t>https://patchwiki.biligame.com/images/blhx/thumb/a/a7/kqzgsgdbf1zbgshkcwqcqkwwi5mw9vu.jpg/30px-%E5%85%AB%E8%81%94%E8%A3%8540mm%E2%80%9C%E7%A0%B0%E7%A0%B0%E2%80%9D%E7%82%AET2.jpg</t>
  </si>
  <si>
    <t>https://patchwiki.biligame.com/images/blhx/thumb/7/79/h8rkl7wbdp6ihzm9i4ov1t5w5x6zbew.jpg/30px-%E5%85%AB%E8%81%94%E8%A3%8540mm%E2%80%9C%E7%A0%B0%E7%A0%B0%E2%80%9D%E7%82%AET3.jpg</t>
  </si>
  <si>
    <t>https://patchwiki.biligame.com/images/blhx/thumb/c/c2/bfubv8yo9442d2j9sgs1v8qhviramts.jpg/30px-%E5%8F%8C%E7%AE%A120mm%E5%8E%84%E5%88%A9%E7%A9%BA%E9%AB%98%E5%B0%84%E7%82%AET1.jpg</t>
  </si>
  <si>
    <t>https://patchwiki.biligame.com/images/blhx/thumb/1/1e/d1v8qtxhzlxaiexrzoo3gn8uxxn1v74.jpg/30px-%E5%8F%8C%E7%AE%A120mm%E5%8E%84%E5%88%A9%E7%A9%BA%E9%AB%98%E5%B0%84%E7%82%AET2.jpg</t>
  </si>
  <si>
    <t>https://patchwiki.biligame.com/images/blhx/thumb/e/e3/lzuzkruqtnj1p2tsbsyvlxuidpsxls8.jpg/30px-%E5%8F%8C%E7%AE%A120mm%E5%8E%84%E5%88%A9%E7%A9%BA%E9%AB%98%E5%B0%84%E7%82%AET3.jpg</t>
  </si>
  <si>
    <t>https://patchwiki.biligame.com/images/blhx/thumb/b/b2/0zt8sekguyllbh3q1ywxo79frclx18f.jpg/30px-%E5%8F%8C%E8%81%94105mmSKC%E9%AB%98%E7%82%AET1.jpg</t>
  </si>
  <si>
    <t>https://patchwiki.biligame.com/images/blhx/thumb/8/8f/k0yxx6zl6h2cskkp4k788reshesjz0m.jpg/30px-%E5%8F%8C%E8%81%94105mmSKC%E9%AB%98%E7%82%AET2.jpg</t>
  </si>
  <si>
    <t>https://patchwiki.biligame.com/images/blhx/thumb/b/bc/ody4vkfu5mwpblbvo13u1nwb36ucbfs.jpg/30px-%E5%8F%8C%E8%81%94105mmSKC%E9%AB%98%E7%82%AET3.jpg</t>
  </si>
  <si>
    <t>https://patchwiki.biligame.com/images/blhx/thumb/e/ef/teg3l9hemb6l6o6ja1cpgbg7tbyluwr.jpg/30px-%E5%8F%8C%E8%81%9437mm%E6%89%8B%E6%8B%89%E6%9C%BA%E6%9E%AAT1.jpg</t>
  </si>
  <si>
    <t>https://patchwiki.biligame.com/images/blhx/thumb/0/06/gkxyrpf0rwd2yn5nehi071ql20emxxg.jpg/30px-%E5%8F%8C%E8%81%9437mm%E6%89%8B%E6%8B%89%E6%9C%BA%E6%9E%AAT2.jpg</t>
  </si>
  <si>
    <t>https://patchwiki.biligame.com/images/blhx/thumb/c/ce/lqqk2ptnse0xuxug1hpan0xa5pwvd59.jpg/30px-%E5%8F%8C%E8%81%9437mm%E6%89%8B%E6%8B%89%E6%9C%BA%E6%9E%AAT3.jpg</t>
  </si>
  <si>
    <t>双联37mm机枪Model1932T1</t>
  </si>
  <si>
    <t>https://patchwiki.biligame.com/images/blhx/thumb/d/d7/39k855imql501ysuiqm8ku10n5wx300.jpg/30px-%E5%8F%8C%E8%81%9437mm%E6%9C%BA%E6%9E%AAModel1932T1.jpg</t>
  </si>
  <si>
    <t>双联37mm机枪Model1932T2</t>
  </si>
  <si>
    <t>https://patchwiki.biligame.com/images/blhx/thumb/1/1a/8hirwucfs5mkjxdwkme029uz4ipwo26.jpg/30px-%E5%8F%8C%E8%81%9437mm%E6%9C%BA%E6%9E%AAModel1932T2.jpg</t>
  </si>
  <si>
    <t>双联37mm机枪Model1932T3</t>
  </si>
  <si>
    <t>https://patchwiki.biligame.com/images/blhx/thumb/8/85/6wc4ragkxuq3pshalrbaqcez4aqioan.jpg/30px-%E5%8F%8C%E8%81%9437mm%E6%9C%BA%E6%9E%AAModel1932T3.jpg</t>
  </si>
  <si>
    <t>https://patchwiki.biligame.com/images/blhx/thumb/c/cf/929hp675iymrkht0ynxmdeumbbww3zo.jpg/30px-%E5%8F%8C%E8%81%9437mm%E9%AB%98%E5%B0%84%E7%82%AEMle1936T0.jpg</t>
  </si>
  <si>
    <t>https://patchwiki.biligame.com/images/blhx/thumb/6/60/0qtx8hywo20m8f4mo31p3dkrano1ur1.jpg/30px-%E5%8F%8C%E8%81%9440mm%E5%8D%9A%E7%A6%8F%E6%96%AF%E5%AF%B9%E7%A9%BA%E6%9C%BA%E7%82%AET1.jpg</t>
  </si>
  <si>
    <t>https://patchwiki.biligame.com/images/blhx/thumb/4/44/2ogwk1u26ts4qffyeobr53zp80t2er5.jpg/30px-%E5%8F%8C%E8%81%9440mm%E5%8D%9A%E7%A6%8F%E6%96%AF%E5%AF%B9%E7%A9%BA%E6%9C%BA%E7%82%AET2.jpg</t>
  </si>
  <si>
    <t>https://patchwiki.biligame.com/images/blhx/thumb/1/19/ex5pk8v6kz8nmgxbojsstfjcmiux4gm.jpg/30px-%E5%8F%8C%E8%81%9440mm%E5%8D%9A%E7%A6%8F%E6%96%AF%E5%AF%B9%E7%A9%BA%E6%9C%BA%E7%82%AET3.jpg</t>
  </si>
  <si>
    <t>https://patchwiki.biligame.com/images/blhx/thumb/5/5d/jjr640tl9hfemnvliagczxgdu06h5jm.jpg/30px-%E5%8F%8C%E8%81%94%E8%A3%85100mm%E9%AB%98%E7%82%AET3.jpg</t>
  </si>
  <si>
    <t>https://patchwiki.biligame.com/images/blhx/thumb/6/6e/9wayh98w77z104i21t5havuf7ob5zii.jpg/30px-%E5%8F%8C%E8%81%94%E8%A3%85113mm%E9%AB%98%E5%B0%84%E7%82%AET1.jpg</t>
  </si>
  <si>
    <t>https://patchwiki.biligame.com/images/blhx/thumb/c/c7/mpsx368xtwqow9j4s3fxxqlty9zt46s.jpg/30px-%E5%8F%8C%E8%81%94%E8%A3%85113mm%E9%AB%98%E5%B0%84%E7%82%AET2.jpg</t>
  </si>
  <si>
    <t>https://patchwiki.biligame.com/images/blhx/thumb/d/d5/qknehielnhh4gycu7rcmnebf6xlc6uj.jpg/30px-%E5%8F%8C%E8%81%94%E8%A3%85113mm%E9%AB%98%E5%B0%84%E7%82%AET3.jpg</t>
  </si>
  <si>
    <t>双联装134mm高炮T0</t>
  </si>
  <si>
    <t>https://patchwiki.biligame.com/images/blhx/thumb/1/18/bv7pzmzb1hhohkppnse8vu5gycrgivt.jpg/30px-%E5%8F%8C%E8%81%94%E8%A3%85134mm%E9%AB%98%E7%82%AET0.jpg</t>
  </si>
  <si>
    <t>https://patchwiki.biligame.com/images/blhx/thumb/1/11/6psgb9rayekpinvsui71sv23r4d0pph.jpg/30px-%E5%8F%8C%E8%81%94%E8%A3%8540mm%E2%80%9C%E7%A0%B0%E7%A0%B0%E2%80%9D%E7%82%AET1.jpg</t>
  </si>
  <si>
    <t>https://patchwiki.biligame.com/images/blhx/thumb/b/b4/cifg2c08g4rlt6b9xiqkb15bp0fztxd.jpg/30px-%E5%8F%8C%E8%81%94%E8%A3%8540mm%E2%80%9C%E7%A0%B0%E7%A0%B0%E2%80%9D%E7%82%AET2.jpg</t>
  </si>
  <si>
    <t>https://patchwiki.biligame.com/images/blhx/thumb/2/24/dg8xlmvenjaid1so5gf7ci2hcuk2mep.jpg/30px-%E5%8F%8C%E8%81%94%E8%A3%8540mm%E2%80%9C%E7%A0%B0%E7%A0%B0%E2%80%9D%E7%82%AET3.jpg</t>
  </si>
  <si>
    <t>https://patchwiki.biligame.com/images/blhx/thumb/a/ac/avshly3wgbo28ani3rrdar6mzsizxvk.jpg/30px-%E5%8F%8C%E8%81%94%E8%A3%8540mm%E5%8D%9A%E7%A6%8F%E6%96%AFSTAAGT0.jpg</t>
  </si>
  <si>
    <t>https://patchwiki.biligame.com/images/blhx/thumb/4/41/qh6s3fr1wzaqdkppcv6ctc635fe9fgm.jpg/30px-%E5%8F%8C%E8%81%94%E8%A3%8540mm%E5%8D%9A%E7%A6%8F%E6%96%AF%E6%B5%B7%E5%85%B9%E6%A2%85%E8%80%B6T0.jpg</t>
  </si>
  <si>
    <t>https://patchwiki.biligame.com/images/blhx/thumb/d/d2/9p95gsbro0za6ai3t8n0ek5txpdpmpj.jpg/30px-%E5%9B%9B%E8%81%9440mm%E5%8D%9A%E7%A6%8F%E6%96%AF%E5%AF%B9%E7%A9%BA%E6%9C%BA%E7%82%AET1.jpg</t>
  </si>
  <si>
    <t>https://patchwiki.biligame.com/images/blhx/thumb/4/40/p01ytgxg33g7s4tm0c3oo4qmlo7ck1t.jpg/30px-%E5%9B%9B%E8%81%9440mm%E5%8D%9A%E7%A6%8F%E6%96%AF%E5%AF%B9%E7%A9%BA%E6%9C%BA%E7%82%AET2.jpg</t>
  </si>
  <si>
    <t>https://patchwiki.biligame.com/images/blhx/thumb/e/e4/hcrsnr0lo56x8siq1b2fwm9acogflkl.jpg/30px-%E5%9B%9B%E8%81%9440mm%E5%8D%9A%E7%A6%8F%E6%96%AF%E5%AF%B9%E7%A9%BA%E6%9C%BA%E7%82%AET3.jpg</t>
  </si>
  <si>
    <t>https://patchwiki.biligame.com/images/blhx/thumb/4/40/eb2m79fye9td2gokq2jdomhhfh2q239.jpg/30px-%E5%9B%9B%E8%81%94%E8%A3%8520mm_MG%E6%9C%BA%E6%9E%AAT1.jpg</t>
  </si>
  <si>
    <t>https://patchwiki.biligame.com/images/blhx/thumb/3/30/jsp5qhymb1gasnoslq06qq5nsez3ojr.jpg/30px-%E5%9B%9B%E8%81%94%E8%A3%8520mm_MG%E6%9C%BA%E6%9E%AAT2.jpg</t>
  </si>
  <si>
    <t>https://patchwiki.biligame.com/images/blhx/thumb/f/ff/1iu02x72f1mx4bzfb818s43mqdrwdp6.jpg/30px-%E5%9B%9B%E8%81%94%E8%A3%8520mm_MG%E6%9C%BA%E6%9E%AAT3.jpg</t>
  </si>
  <si>
    <t>https://patchwiki.biligame.com/images/blhx/thumb/2/2f/acclgiu254tidwx6bgx52ll55rqxyd2.jpg/30px-%E5%9B%9B%E8%81%94%E8%A3%8528mm%E2%80%9C%E8%8A%9D%E5%8A%A0%E5%93%A5%E9%92%A2%E7%90%B4%E2%80%9DT1.jpg</t>
  </si>
  <si>
    <t>https://patchwiki.biligame.com/images/blhx/thumb/7/7f/rrmle5f8l559g6up0mxmepmvmhh6z58.jpg/30px-%E5%9B%9B%E8%81%94%E8%A3%8528mm%E2%80%9C%E8%8A%9D%E5%8A%A0%E5%93%A5%E9%92%A2%E7%90%B4%E2%80%9DT2.jpg</t>
  </si>
  <si>
    <t>https://patchwiki.biligame.com/images/blhx/thumb/a/a5/fma5esf16bpntr3nuxrmc4zwgaq245n.jpg/30px-%E5%9B%9B%E8%81%94%E8%A3%8528mm%E2%80%9C%E8%8A%9D%E5%8A%A0%E5%93%A5%E9%92%A2%E7%90%B4%E2%80%9DT3.jpg</t>
  </si>
  <si>
    <t>https://patchwiki.biligame.com/images/blhx/thumb/0/0c/k72qr6l9g7rdfthsxz4tndedua6z6xm.jpg/30px-%E5%9B%9B%E8%81%94%E8%A3%8540mm%E2%80%9C%E7%A0%B0%E7%A0%B0%E2%80%9D%E7%82%AET1.jpg</t>
  </si>
  <si>
    <t>https://patchwiki.biligame.com/images/blhx/thumb/f/f9/2bn317p8a57z20cuiab8g4aj6g53lco.jpg/30px-%E5%9B%9B%E8%81%94%E8%A3%8540mm%E2%80%9C%E7%A0%B0%E7%A0%B0%E2%80%9D%E7%82%AET2.jpg</t>
  </si>
  <si>
    <t>https://patchwiki.biligame.com/images/blhx/thumb/8/8f/mmiynrajp4kjicsubrlj29g8mna65kb.jpg/30px-%E5%9B%9B%E8%81%94%E8%A3%8540mm%E2%80%9C%E7%A0%B0%E7%A0%B0%E2%80%9D%E7%82%AET3.jpg</t>
  </si>
  <si>
    <t>https://patchwiki.biligame.com/images/blhx/thumb/3/33/pt3x8admb3681z90693x9fvrsm1zfpb.jpg/30px-%E6%AF%98%E5%BC%8F40mm%E8%BF%9E%E8%A3%85%E6%9C%BA%E6%9E%AAT1.jpg</t>
  </si>
  <si>
    <t>https://patchwiki.biligame.com/images/blhx/thumb/0/0f/onrwijhw1mhcdlfyg86cby00t4cyjbh.jpg/30px-%E6%AF%98%E5%BC%8F40mm%E8%BF%9E%E8%A3%85%E6%9C%BA%E6%9E%AAT2.jpg</t>
  </si>
  <si>
    <t>https://patchwiki.biligame.com/images/blhx/thumb/5/5b/czleoau26s43ucva2bb1vdasdisps09.jpg/30px-%E6%AF%98%E5%BC%8F40mm%E8%BF%9E%E8%A3%85%E6%9C%BA%E6%9E%AAT3.jpg</t>
  </si>
  <si>
    <t>https://patchwiki.biligame.com/images/blhx/thumb/5/5d/63hj64krjuupgt53u088s67rh616u7j.jpg/30px-%E8%AF%95%E4%BD%9C%E5%9E%8B%E4%BA%94%E5%BC%8F40mm%E9%AB%98%E5%B0%84%E6%9C%BA%E5%85%B3%E7%82%AET0.jpg</t>
  </si>
  <si>
    <t>https://patchwiki.biligame.com/images/blhx/thumb/1/19/5bbu76jgeibk8ed1djxwkr2pe4rd3iy.jpg/30px-%E4%B8%89%E8%81%94%E8%A3%85533mm%E7%A3%81%E6%80%A7%E9%B1%BC%E9%9B%B7T1.jpg</t>
  </si>
  <si>
    <t>异色格A2、异色格C2、复刻异色格A2、复刻异色格C2、激奏的PolarisSP2</t>
  </si>
  <si>
    <t>https://patchwiki.biligame.com/images/blhx/thumb/f/f5/l44wmjz0ng4lacews4nxwgj1uvbp7n6.jpg/30px-%E4%B8%89%E8%81%94%E8%A3%85533mm%E7%A3%81%E6%80%A7%E9%B1%BC%E9%9B%B7T2.jpg</t>
  </si>
  <si>
    <t>https://patchwiki.biligame.com/images/blhx/thumb/b/b2/68hbxca557wl7xu3flaa9zhafkjq5j6.jpg/30px-%E4%B8%89%E8%81%94%E8%A3%85533mm%E7%A3%81%E6%80%A7%E9%B1%BC%E9%9B%B7T3.jpg</t>
  </si>
  <si>
    <t>https://patchwiki.biligame.com/images/blhx/thumb/c/c8/d47a0d90l8w6hyngs8fogoh29zjy64l.jpg/30px-%E4%B8%89%E8%81%94%E8%A3%85533mm%E9%B1%BC%E9%9B%B7T1.jpg</t>
  </si>
  <si>
    <t>https://patchwiki.biligame.com/images/blhx/thumb/d/d4/7e6l4fiag3irhdpnwb1yyx8uqlnggov.jpg/30px-%E4%B8%89%E8%81%94%E8%A3%85550mm%E9%B1%BC%E9%9B%B7T1.jpg</t>
  </si>
  <si>
    <t>https://patchwiki.biligame.com/images/blhx/thumb/e/e3/8uia4crsok1dz748p2z1bujd310asuu.jpg/30px-%E4%B8%89%E8%81%94%E8%A3%85550mm%E9%B1%BC%E9%9B%B7T3.jpg</t>
  </si>
  <si>
    <t>https://patchwiki.biligame.com/images/blhx/thumb/8/85/kcmrl9qp461c1dey16hx6wr4xu5lqo8.jpg/30px-%E4%B8%89%E8%81%94%E8%A3%85610mm%E9%B1%BC%E9%9B%B7T1.jpg</t>
  </si>
  <si>
    <t>https://patchwiki.biligame.com/images/blhx/thumb/d/d7/mmdcgef1sqs6rgs30chtqrbsu8mjkor.jpg/30px-%E4%B8%89%E8%81%94%E8%A3%85610mm%E9%B1%BC%E9%9B%B7T2.jpg</t>
  </si>
  <si>
    <t>https://patchwiki.biligame.com/images/blhx/thumb/7/74/3ghewgnkvkf8nyzh1fwyz1zo1dte7t5.jpg/30px-%E4%B8%89%E8%81%94%E8%A3%85610mm%E9%B1%BC%E9%9B%B7T3.jpg</t>
  </si>
  <si>
    <t>https://patchwiki.biligame.com/images/blhx/thumb/8/89/c7jfioaxhn3qihv1x2cubwkdhjfsnqk.jpg/30px-%E4%BA%94%E8%81%94%E8%A3%85533mm%E7%A3%81%E6%80%A7%E9%B1%BC%E9%9B%B7T1.jpg</t>
  </si>
  <si>
    <t>https://patchwiki.biligame.com/images/blhx/thumb/d/d0/gvkz3yqbupdo5g94xdu4b2dzq7qfrwa.jpg/30px-%E4%BA%94%E8%81%94%E8%A3%85533mm%E7%A3%81%E6%80%A7%E9%B1%BC%E9%9B%B7T2.jpg</t>
  </si>
  <si>
    <t>https://patchwiki.biligame.com/images/blhx/thumb/0/06/2qzsbrm53vv0rlpn4bh44zih93awetb.jpg/30px-%E4%BA%94%E8%81%94%E8%A3%85533mm%E7%A3%81%E6%80%A7%E9%B1%BC%E9%9B%B7T3.jpg</t>
  </si>
  <si>
    <t>https://patchwiki.biligame.com/images/blhx/thumb/2/25/8ec7nje0sscu67938o6fsccem2ac6vu.jpg/30px-%E5%8F%8C%E8%81%94%E8%A3%85550mm%E9%B1%BC%E9%9B%B7T1.jpg</t>
  </si>
  <si>
    <t>https://patchwiki.biligame.com/images/blhx/thumb/0/05/cpse57x9gzafi4un8hcce5eqfto7b1c.jpg/30px-%E5%8F%8C%E8%81%94%E8%A3%85550mm%E9%B1%BC%E9%9B%B7T3.jpg</t>
  </si>
  <si>
    <t>https://patchwiki.biligame.com/images/blhx/thumb/9/9d/87vrws1a592vy8eg6ruyx9fgoybittq.jpg/30px-%E5%8F%8C%E8%81%94%E8%A3%85610mm%E9%B1%BC%E9%9B%B7T1.jpg</t>
  </si>
  <si>
    <t>https://patchwiki.biligame.com/images/blhx/thumb/5/54/5j7by7b8r32xo6ux0vhpbygwllsgutd.jpg/30px-%E5%8F%8C%E8%81%94%E8%A3%85610mm%E9%B1%BC%E9%9B%B7T2.jpg</t>
  </si>
  <si>
    <t>https://patchwiki.biligame.com/images/blhx/thumb/f/f8/ketjrafrmfxu1qa9smcafpunrg7x0kp.jpg/30px-%E5%8F%8C%E8%81%94%E8%A3%85610mm%E9%B1%BC%E9%9B%B7T3.jpg</t>
  </si>
  <si>
    <t>https://patchwiki.biligame.com/images/blhx/thumb/8/89/9tcxfbka0mlooos4fyc98vj2sru8ykx.jpg/30px-%E5%9B%9B%E8%81%94%E8%A3%85533mm%E7%A3%81%E6%80%A7%E9%B1%BC%E9%9B%B7T1.jpg</t>
  </si>
  <si>
    <t>https://patchwiki.biligame.com/images/blhx/thumb/b/bd/bxch171mr2dp1pu75j69ul61g8671c2.jpg/30px-%E5%9B%9B%E8%81%94%E8%A3%85533mm%E7%A3%81%E6%80%A7%E9%B1%BC%E9%9B%B7T2.jpg</t>
  </si>
  <si>
    <t>https://patchwiki.biligame.com/images/blhx/thumb/2/24/5zxnaeuqa8zyok2xoqxe9nn3vosbibq.jpg/30px-%E5%9B%9B%E8%81%94%E8%A3%85533mm%E7%A3%81%E6%80%A7%E9%B1%BC%E9%9B%B7T3.jpg</t>
  </si>
  <si>
    <t>https://patchwiki.biligame.com/images/blhx/thumb/8/8b/5ls4l8kjorvcqa74qbcg1erw8zynck2.jpg/30px-%E5%9B%9B%E8%81%94%E8%A3%85610mm%E9%B1%BC%E9%9B%B7T1.jpg</t>
  </si>
  <si>
    <t>https://patchwiki.biligame.com/images/blhx/thumb/4/47/nwkg38j04yz784dp2jtlqsdpbppcdm1.jpg/30px-%E5%9B%9B%E8%81%94%E8%A3%85610mm%E9%B1%BC%E9%9B%B7T2.jpg</t>
  </si>
  <si>
    <t>https://patchwiki.biligame.com/images/blhx/thumb/5/5a/o0psttqm4gcdhuicc2aphcp5nxl99p2.jpg/30px-%E5%9B%9B%E8%81%94%E8%A3%85610mm%E9%B1%BC%E9%9B%B7T3.jpg</t>
  </si>
  <si>
    <t>https://patchwiki.biligame.com/images/blhx/thumb/e/ed/rwkf5n9spk2t3lxhy4y41kue6efr9ma.jpg/30px-%E6%BD%9C%E8%89%87%E7%94%A8550mm24V%E9%B1%BC%E9%9B%B7T1.jpg</t>
  </si>
  <si>
    <t>https://patchwiki.biligame.com/images/blhx/thumb/1/11/c96q0i8a5syzt0cq2tqbcrx6x6wvoig.jpg/30px-%E6%BD%9C%E8%89%87%E7%94%A8550mm24V%E9%B1%BC%E9%9B%B7T2.jpg</t>
  </si>
  <si>
    <t>https://patchwiki.biligame.com/images/blhx/thumb/0/05/eojs3hf4qsqk4ld5zpe56480qjdgbtz.jpg/30px-%E6%BD%9C%E8%89%87%E7%94%A8550mm24V%E9%B1%BC%E9%9B%B7T3.jpg</t>
  </si>
  <si>
    <t>https://patchwiki.biligame.com/images/blhx/thumb/d/d0/dlwyl7lpe2aee28dilvhefmdax11z2y.jpg/30px-%E6%BD%9C%E8%89%87%E7%94%A892%E5%BC%8F%E6%BD%9C%E5%B0%84%E9%B1%BC%E9%9B%B7T1.jpg</t>
  </si>
  <si>
    <t>海域救援、破交作战</t>
  </si>
  <si>
    <t>https://patchwiki.biligame.com/images/blhx/thumb/6/68/2dxx8w8z4mo2g1o2xxof27ee8kguo8j.jpg/30px-%E6%BD%9C%E8%89%87%E7%94%A892%E5%BC%8F%E6%BD%9C%E5%B0%84%E9%B1%BC%E9%9B%B7T2.jpg</t>
  </si>
  <si>
    <t>https://patchwiki.biligame.com/images/blhx/thumb/8/82/lh4lddo19n7vzmrn1lcqvmza7x3yvx4.jpg/30px-%E6%BD%9C%E8%89%87%E7%94%A892%E5%BC%8F%E6%BD%9C%E5%B0%84%E9%B1%BC%E9%9B%B7T3.jpg</t>
  </si>
  <si>
    <t>https://patchwiki.biligame.com/images/blhx/thumb/8/88/2gkgdd5h3lbp0ko60nrymryen19j9aa.jpg/30px-%E6%BD%9C%E8%89%87%E7%94%A895%E5%BC%8F%E7%BA%AF%E6%B0%A7%E9%B1%BC%E9%9B%B7T2.jpg</t>
  </si>
  <si>
    <t>https://patchwiki.biligame.com/images/blhx/thumb/d/d2/ot9ew7yi8m654jzsprbyydv0a9tt4ng.jpg/30px-%E6%BD%9C%E8%89%87%E7%94%A895%E5%BC%8F%E7%BA%AF%E6%B0%A7%E9%B1%BC%E9%9B%B7T3.jpg</t>
  </si>
  <si>
    <t>https://patchwiki.biligame.com/images/blhx/thumb/8/84/59jxbwizk8bo92saklf5m7bki6bsldu.jpg/30px-%E6%BD%9C%E8%89%87%E7%94%A8G7a%E9%B1%BC%E9%9B%B7T1.jpg</t>
  </si>
  <si>
    <t>海域救援、破交作战、最重要的宝物SP2</t>
  </si>
  <si>
    <t>https://patchwiki.biligame.com/images/blhx/thumb/9/9e/0i89o87uhyh8d3v9ypkt0kf4j0blx4g.jpg/30px-%E6%BD%9C%E8%89%87%E7%94%A8G7a%E9%B1%BC%E9%9B%B7T2.jpg</t>
  </si>
  <si>
    <t>https://patchwiki.biligame.com/images/blhx/thumb/9/9e/6red9t06prttfdrmfx4w9kwyuu4kyz5.jpg/30px-%E6%BD%9C%E8%89%87%E7%94%A8G7a%E9%B1%BC%E9%9B%B7T3.jpg</t>
  </si>
  <si>
    <t>https://patchwiki.biligame.com/images/blhx/thumb/d/d2/adxjc9w586avrysxzm9anq8uk0aq5uo.jpg/30px-%E6%BD%9C%E8%89%87%E7%94%A8G7e%E5%A3%B0%E5%AF%BC%E9%B1%BC%E9%9B%B7T1.jpg</t>
  </si>
  <si>
    <t>https://patchwiki.biligame.com/images/blhx/thumb/f/fa/cwqdrk9p7ykkxwbkcxpdxzskx5ua6yn.jpg/30px-%E6%BD%9C%E8%89%87%E7%94%A8G7e%E5%A3%B0%E5%AF%BC%E9%B1%BC%E9%9B%B7T2.jpg</t>
  </si>
  <si>
    <t>https://patchwiki.biligame.com/images/blhx/thumb/c/cd/a4oiqdfp9scgx8zk9u3oh9y0teu4uoy.jpg/30px-%E6%BD%9C%E8%89%87%E7%94%A8G7e%E5%A3%B0%E5%AF%BC%E9%B1%BC%E9%9B%B7T3.jpg</t>
  </si>
  <si>
    <t>https://patchwiki.biligame.com/images/blhx/thumb/9/9e/nzuwi1dzb5ki05ame8jxck0eqjnefak.jpg/30px-%E6%BD%9C%E8%89%87%E7%94%A8Mark14%E9%B1%BC%E9%9B%B7T1.jpg</t>
  </si>
  <si>
    <t>https://patchwiki.biligame.com/images/blhx/thumb/f/f6/h0l76c69c4oecfv67kc9dszez1ae1rk.jpg/30px-%E6%BD%9C%E8%89%87%E7%94%A8Mark14%E9%B1%BC%E9%9B%B7T2.jpg</t>
  </si>
  <si>
    <t>https://patchwiki.biligame.com/images/blhx/thumb/2/28/oh4vqz3sfno91e4idz3jc8pa88ab0qm.jpg/30px-%E6%BD%9C%E8%89%87%E7%94%A8Mark14%E9%B1%BC%E9%9B%B7T3.jpg</t>
  </si>
  <si>
    <t>https://patchwiki.biligame.com/images/blhx/thumb/2/23/h0jfgq5eraainssx3mktjgwyg2n4232.jpg/30px-%E6%BD%9C%E8%89%87%E7%94%A8Mark16%E9%B1%BC%E9%9B%B7T1.jpg</t>
  </si>
  <si>
    <t>https://patchwiki.biligame.com/images/blhx/thumb/e/e6/l1zu5enfseqx58awi4knzxqelil3t6d.jpg/30px-%E6%BD%9C%E8%89%87%E7%94%A8Mark16%E9%B1%BC%E9%9B%B7T2.jpg</t>
  </si>
  <si>
    <t>https://patchwiki.biligame.com/images/blhx/thumb/9/9f/az6gg2a5gcztw32clmsjpp58x1jlh3z.jpg/30px-%E6%BD%9C%E8%89%87%E7%94%A8Mark16%E9%B1%BC%E9%9B%B7T3.jpg</t>
  </si>
  <si>
    <t>https://patchwiki.biligame.com/images/blhx/thumb/2/25/39u8xm2i1qdkadm34rpttr8cd3b5k00.jpg/30px-BF-109T%E8%88%B0%E8%BD%BD%E6%88%98%E6%96%97%E6%9C%BAT1.jpg</t>
  </si>
  <si>
    <t>异色格A3、异色格B1、异色格C3、异色格D1、复刻异色格A3、复刻异色格B1、复刻异色格C3、复刻异色格D1</t>
  </si>
  <si>
    <t>https://patchwiki.biligame.com/images/blhx/thumb/9/9a/l43rfzrpt6essuk1t6oskjgyde6g81r.jpg/30px-BF-109T%E8%88%B0%E8%BD%BD%E6%88%98%E6%96%97%E6%9C%BAT2.jpg</t>
  </si>
  <si>
    <t>异色格A4、异色格B1、异色格C4、异色格D1、凛冬王冠B2、凛冬王冠D2、复刻异色格A4、复刻异色格B1、复刻异色格C4、复刻异色格D1</t>
  </si>
  <si>
    <t>https://patchwiki.biligame.com/images/blhx/thumb/e/e9/7hlav9sj96ivjbfmaa7fvclljstz468.jpg/30px-BF-109T%E8%88%B0%E8%BD%BD%E6%88%98%E6%96%97%E6%9C%BAT3.jpg</t>
  </si>
  <si>
    <t>https://patchwiki.biligame.com/images/blhx/thumb/2/2c/p6o0pjkrt1rxis5aqwgzrghp8sr8ntf.jpg/30px-BTD-1%E6%AF%81%E7%81%AD%E8%80%85T1.jpg</t>
  </si>
  <si>
    <t>https://patchwiki.biligame.com/images/blhx/thumb/6/6a/b63ohcg0me56u9x4yznh7nmax3756t9.jpg/30px-BTD-1%E6%AF%81%E7%81%AD%E8%80%85T2.jpg</t>
  </si>
  <si>
    <t>https://patchwiki.biligame.com/images/blhx/thumb/2/21/7rsfayc614nbobotg6wcoclmmq6b1r0.jpg/30px-BTD-1%E6%AF%81%E7%81%AD%E8%80%85T3.jpg</t>
  </si>
  <si>
    <t>https://patchwiki.biligame.com/images/blhx/thumb/4/40/4m4ec99y8x1fb1c1wpuq8lp55v7ed1b.jpg/30px-F2A%E6%B0%B4%E7%89%9B%28%E8%90%A8%E5%A5%87%E9%98%9F%29T0.jpg</t>
  </si>
  <si>
    <t>https://patchwiki.biligame.com/images/blhx/thumb/2/22/aq4wk951ng1x4aw2dhq1kdiih2j3kkw.jpg/30px-F2A%E6%B0%B4%E7%89%9BT1.jpg</t>
  </si>
  <si>
    <t>https://patchwiki.biligame.com/images/blhx/thumb/f/f2/3f27ik4v7nt8j828nc737c1ktvm2cpb.jpg/30px-F2A%E6%B0%B4%E7%89%9BT2.jpg</t>
  </si>
  <si>
    <t>https://patchwiki.biligame.com/images/blhx/thumb/5/58/1vm2clfdgh8yusuapiillftqrptb7y2.jpg/30px-F2A%E6%B0%B4%E7%89%9BT3.jpg</t>
  </si>
  <si>
    <t>https://patchwiki.biligame.com/images/blhx/thumb/d/df/swicmzpas6nyo30l6d6fgqwe9etiq5m.jpg/30px-F4F%E9%87%8E%E7%8C%ABT1.jpg</t>
  </si>
  <si>
    <t>https://patchwiki.biligame.com/images/blhx/thumb/f/fa/jaakfkfpqgjqnizu5g0ip0n6bbytthe.jpg/30px-F4F%E9%87%8E%E7%8C%ABT2.jpg</t>
  </si>
  <si>
    <t>https://patchwiki.biligame.com/images/blhx/thumb/7/70/nb47rkr4w0mzzbyc3lj0iyaj6t3kepm.jpg/30px-F4F%E9%87%8E%E7%8C%ABT3.jpg</t>
  </si>
  <si>
    <t>https://patchwiki.biligame.com/images/blhx/thumb/2/2c/2lebct4aeg9yecf0j1kvzip1he4y7ga.jpg/30px-F4U%E6%B5%B7%E7%9B%97T1.jpg</t>
  </si>
  <si>
    <t>https://patchwiki.biligame.com/images/blhx/thumb/0/0a/237sr3rqrvodkl04xonedr06vtdaw6e.jpg/30px-F4U%E6%B5%B7%E7%9B%97T2.jpg</t>
  </si>
  <si>
    <t>https://patchwiki.biligame.com/images/blhx/thumb/f/fd/rvdebgqrp19k2e3k6snsrwequltgkzs.jpg/30px-F4U%E6%B5%B7%E7%9B%97T3.jpg</t>
  </si>
  <si>
    <t>https://patchwiki.biligame.com/images/blhx/thumb/3/34/ipezqzmhadztub3j8dirudpeju38dix.jpg/30px-F4U%EF%BC%88VF-17%E2%80%9C%E6%B5%B7%E7%9B%97%E2%80%9D%E4%B8%AD%E9%98%9F%EF%BC%89T0.jpg</t>
  </si>
  <si>
    <t>https://patchwiki.biligame.com/images/blhx/thumb/2/28/jlz8jy6aeidf81wit9kebq08yardhaf.jpg/30px-F6F%E5%9C%B0%E7%8B%B1%E7%8C%ABT1.jpg</t>
  </si>
  <si>
    <t>https://patchwiki.biligame.com/images/blhx/thumb/1/1d/ildup9knopkgqe1t0u4jlq9rvw3sri9.jpg/30px-F6F%E5%9C%B0%E7%8B%B1%E7%8C%ABT2.jpg</t>
  </si>
  <si>
    <t>5-2、13-3、坠落之翼D3、复刻坠落之翼D3、铁血音符誓言C2</t>
  </si>
  <si>
    <t>https://patchwiki.biligame.com/images/blhx/thumb/c/c5/92od0399e6u873nyo9g2gq57uv1ukj6.jpg/30px-F6F%E5%9C%B0%E7%8B%B1%E7%8C%ABT3.jpg</t>
  </si>
  <si>
    <t>https://patchwiki.biligame.com/images/blhx/thumb/d/d2/6z3u5e4al2lb85p5y6ir4tjfe3znjiv.jpg/30px-Ju-87C%E4%BF%AF%E5%86%B2%E8%BD%B0%E7%82%B8%E6%9C%BAT1.jpg</t>
  </si>
  <si>
    <t>https://patchwiki.biligame.com/images/blhx/thumb/b/bc/epubqpvqjy5hi9v9051by330b40s3y1.jpg/30px-Ju-87C%E4%BF%AF%E5%86%B2%E8%BD%B0%E7%82%B8%E6%9C%BAT2.jpg</t>
  </si>
  <si>
    <t>异色格A4、异色格B2、异色格C4、异色格D2、复刻异色格A4、复刻异色格B2、复刻异色格C4、复刻异色格D2、虚拟与真实的双向镜T5、虚拟与真实的双向镜SP</t>
  </si>
  <si>
    <t>https://patchwiki.biligame.com/images/blhx/thumb/1/11/stig925hwiyitvz9rthl9nuxuwtrajx.jpg/30px-Ju-87C%E4%BF%AF%E5%86%B2%E8%BD%B0%E7%82%B8%E6%9C%BAT3.jpg</t>
  </si>
  <si>
    <t>https://patchwiki.biligame.com/images/blhx/thumb/7/7e/jn6prmc3ugx5dukcstvx1qavidxhxn4.jpg/30px-Me-155A%E8%88%B0%E8%BD%BD%E6%88%98%E6%96%97%E6%9C%BAT1.jpg</t>
  </si>
  <si>
    <t>异色格B4、异色格D4、七夕Sp3、复刻异色格B2、复刻异色格D2</t>
  </si>
  <si>
    <t>https://patchwiki.biligame.com/images/blhx/thumb/8/8e/ov7y0bb5b7sx43g2cdwiyyxmr3q4nbe.jpg/30px-Me-155A%E8%88%B0%E8%BD%BD%E6%88%98%E6%96%97%E6%9C%BAT2.jpg</t>
  </si>
  <si>
    <t>https://patchwiki.biligame.com/images/blhx/thumb/9/9d/jxqu9wpyfdczb1dnyd1rk8v11z442u2.jpg/30px-Me-155A%E8%88%B0%E8%BD%BD%E6%88%98%E6%96%97%E6%9C%BAT3.jpg</t>
  </si>
  <si>
    <t>https://patchwiki.biligame.com/images/blhx/thumb/5/52/gwxooobuq5ublg8wn42wtpw9uwd5mqu.jpg/30px-SB2C%E5%9C%B0%E7%8B%B1%E4%BF%AF%E5%86%B2%E8%80%85T1.jpg</t>
  </si>
  <si>
    <t>https://patchwiki.biligame.com/images/blhx/thumb/6/66/lhuocfka4apuxp5cgxjn3q2ocvne7r7.jpg/30px-SB2C%E5%9C%B0%E7%8B%B1%E4%BF%AF%E5%86%B2%E8%80%85T2.jpg</t>
  </si>
  <si>
    <t>https://patchwiki.biligame.com/images/blhx/thumb/0/04/9s7q72zqdgm6wbhikzu9ycbv1hllg6l.jpg/30px-SB2C%E5%9C%B0%E7%8B%B1%E4%BF%AF%E5%86%B2%E8%80%85T3.jpg</t>
  </si>
  <si>
    <t>https://patchwiki.biligame.com/images/blhx/thumb/5/56/f2oy37wt1a3u386cq3jz7q9uyu351ji.jpg/30px-SBD%E6%97%A0%E7%95%8F%28%E9%BA%A6%E5%85%8B%E6%8B%89%E6%96%AF%E5%9F%BA%E9%98%9F%29T0.jpg</t>
  </si>
  <si>
    <t>https://patchwiki.biligame.com/images/blhx/thumb/c/c3/chxcw5lvlrkxtsth13eercswjvpxx8c.jpg/30px-SBD%E6%97%A0%E7%95%8FT1.jpg</t>
  </si>
  <si>
    <t>https://patchwiki.biligame.com/images/blhx/thumb/7/78/onl0ebxm0v04fsn684s6a548d22l4r7.jpg/30px-SBD%E6%97%A0%E7%95%8FT2.jpg</t>
  </si>
  <si>
    <t>https://patchwiki.biligame.com/images/blhx/thumb/1/19/ojoacj7z1hruedms2wsshlv6qt5zaly.jpg/30px-SBD%E6%97%A0%E7%95%8FT3.jpg</t>
  </si>
  <si>
    <t>https://patchwiki.biligame.com/images/blhx/thumb/c/c6/jvy92klh9ivw8c13lj32ftmmxk680d1.jpg/30px-TBD%E8%B9%82%E8%BA%8F%E8%80%85%28VT-8%E4%B8%AD%E9%98%9F%29T0.jpg</t>
  </si>
  <si>
    <t>https://patchwiki.biligame.com/images/blhx/thumb/d/db/q014jv67l6h6w1uhe1gut431oifc8xj.jpg/30px-TBD%E8%B9%82%E8%BA%8F%E8%80%85T1.jpg</t>
  </si>
  <si>
    <t>https://patchwiki.biligame.com/images/blhx/thumb/f/f0/i0f9xshis8xsqtti72qse6tspc2lvn5.jpg/30px-TBD%E8%B9%82%E8%BA%8F%E8%80%85T2.jpg</t>
  </si>
  <si>
    <t>https://patchwiki.biligame.com/images/blhx/thumb/0/02/qnpioidqzf0lw4imv329yonk2ugd76x.jpg/30px-TBD%E8%B9%82%E8%BA%8F%E8%80%85T3.jpg</t>
  </si>
  <si>
    <t>https://patchwiki.biligame.com/images/blhx/thumb/f/f7/d4hozpq8blwhpxkrugqzwd6d9q83zg9.jpg/30px-TBF%E5%A4%8D%E4%BB%87%E8%80%85T1.jpg</t>
  </si>
  <si>
    <t>https://patchwiki.biligame.com/images/blhx/thumb/3/32/6fy6titynve3iokh2sz77645lc5s2wt.jpg/30px-TBF%E5%A4%8D%E4%BB%87%E8%80%85T2.jpg</t>
  </si>
  <si>
    <t>https://patchwiki.biligame.com/images/blhx/thumb/9/9b/5upk8revbhwbxt6o309lumaxp1q0hge.jpg/30px-TBF%E5%A4%8D%E4%BB%87%E8%80%85T3.jpg</t>
  </si>
  <si>
    <t>https://patchwiki.biligame.com/images/blhx/thumb/f/f5/n0zcuaklxing3cvk9ln3ewpxsv5vmwf.jpg/30px-XF5F%E5%A4%A9%E7%AE%ADT0.jpg</t>
  </si>
  <si>
    <t>https://patchwiki.biligame.com/images/blhx/thumb/4/45/g1soaxffrp1baqiybquvhwyl015c7u9.jpg/30px-%E4%B9%9D%E4%B8%83%E5%BC%8F%E8%88%B0%E6%94%BBT1.jpg</t>
  </si>
  <si>
    <t>https://patchwiki.biligame.com/images/blhx/thumb/5/53/n8n1z0gge09vteplx676gg43tw424fn.jpg/30px-%E4%B9%9D%E4%B8%83%E5%BC%8F%E8%88%B0%E6%94%BBT2.jpg</t>
  </si>
  <si>
    <t>https://patchwiki.biligame.com/images/blhx/thumb/f/fe/hy9ytatnt6op6wbr2ztce4cpyaa9ae0.jpg/30px-%E4%B9%9D%E4%B9%9D%E5%BC%8F%E8%88%B0%E7%88%86T1.jpg</t>
  </si>
  <si>
    <t>https://patchwiki.biligame.com/images/blhx/thumb/c/c6/8exhz7ctt19668lt0ir2437vbvowvyk.jpg/30px-%E4%B9%9D%E4%B9%9D%E5%BC%8F%E8%88%B0%E7%88%86T2.jpg</t>
  </si>
  <si>
    <t>3-3、12-3、努力希望计划SP1、红染B3、红染D3、斯图尔特的硝烟SP3</t>
  </si>
  <si>
    <t>https://patchwiki.biligame.com/images/blhx/thumb/0/08/6ayz0d5qxqwf9ay3za1ukkldjrdmi2w.jpg/30px-%E4%B9%9D%E4%B9%9D%E5%BC%8F%E8%88%B0%E7%88%86T3.jpg</t>
  </si>
  <si>
    <t>https://patchwiki.biligame.com/images/blhx/thumb/5/51/jgtc0x2o6oazlojmku6np3hgghc3dxy.jpg/30px-%E4%B9%9D%E5%85%AD%E5%BC%8F%E8%88%B0%E6%88%98T1.jpg</t>
  </si>
  <si>
    <t>https://patchwiki.biligame.com/images/blhx/thumb/e/e4/ks4ki1cfms3c7srqmre2ubstq0fpe8t.jpg/30px-%E4%B9%9D%E5%85%AD%E5%BC%8F%E8%88%B0%E6%88%98T2.jpg</t>
  </si>
  <si>
    <t>2-3、浮樱影华A1</t>
  </si>
  <si>
    <t>https://patchwiki.biligame.com/images/blhx/thumb/2/20/fii3yphv75umlnrbmrdk46602duorfg.jpg/30px-%E4%B9%9D%E5%85%AD%E5%BC%8F%E8%88%B0%E6%88%98T3.jpg</t>
  </si>
  <si>
    <t>https://patchwiki.biligame.com/images/blhx/thumb/f/fe/6s8h43q6pj9g44ntswuy99pxro4b1d5.jpg/30px-%E5%89%91%E9%B1%BC%28818%E4%B8%AD%E9%98%9F%29T0.jpg</t>
  </si>
  <si>
    <t>https://patchwiki.biligame.com/images/blhx/thumb/9/9b/r904e2se57otkai205pwnq9usm8h5hv.jpg/30px-%E5%89%91%E9%B1%BCT1.jpg</t>
  </si>
  <si>
    <t>https://patchwiki.biligame.com/images/blhx/thumb/0/02/071y0zjj7qazpcu0zmfgywyrixqtgoy.jpg/30px-%E5%89%91%E9%B1%BCT2.jpg</t>
  </si>
  <si>
    <t>https://patchwiki.biligame.com/images/blhx/thumb/2/21/bns2u8wrupnsi88np46i9cvwjf66kdn.jpg/30px-%E5%89%91%E9%B1%BCT3.jpg</t>
  </si>
  <si>
    <t>https://patchwiki.biligame.com/images/blhx/thumb/0/02/1rs7hi2g7xc14ytc28ntcm4dfj9o36m.jpg/30px-%E5%A4%A9%E5%B1%B1T1.jpg</t>
  </si>
  <si>
    <t>穿越彼方的水线</t>
  </si>
  <si>
    <t>https://patchwiki.biligame.com/images/blhx/thumb/e/e1/12pbd9eehzfr036rou9ht9uzzo421um.jpg/30px-%E5%A4%A9%E5%B1%B1T2.jpg</t>
  </si>
  <si>
    <t>5-4、12-4、13-4、努力希望计划SP1、红染B2、红染D2、墨染B2、墨染D2、斯图尔特的硝烟SP3、复刻墨染B2、复刻墨染D2、穿越彼方的水线、浮樱影华A1、浮樱影华C1、浮樱影华SP、北境序曲B2、北境序曲D2</t>
  </si>
  <si>
    <t>https://patchwiki.biligame.com/images/blhx/thumb/5/5e/jkx34xy8sampqeabu4ljrgx996obze9.jpg/30px-%E5%A4%A9%E5%B1%B1T3.jpg</t>
  </si>
  <si>
    <t>https://patchwiki.biligame.com/images/blhx/thumb/2/21/srgvuev9avh89geryiekgm661nm4iyv.jpg/30px-%E5%BD%97%E6%98%9FT1.jpg</t>
  </si>
  <si>
    <t>5-2、12-3、13-4、红染B3、红染D3、斯图尔特的硝烟SP3、穿越彼方的水线、浮樱影华C1、浮樱影华SP</t>
  </si>
  <si>
    <t>https://patchwiki.biligame.com/images/blhx/thumb/c/cc/r65y30gs9tqw34y12i4dqofpvi4pgoo.jpg/30px-%E5%BD%97%E6%98%9FT2.jpg</t>
  </si>
  <si>
    <t>12-3、红染B3、红染D3、斯图尔特的硝烟SP3</t>
  </si>
  <si>
    <t>https://patchwiki.biligame.com/images/blhx/thumb/0/05/qmi1r65rl0ihxjitc0lrf6hs1sy9gl7.jpg/30px-%E5%BD%97%E6%98%9FT3.jpg</t>
  </si>
  <si>
    <t>https://patchwiki.biligame.com/images/blhx/thumb/8/8b/928pzrwbm3k3b9yrdt9yvwtkh9gl821.jpg/30px-%E6%99%B4%E5%B2%9AT0.jpg</t>
  </si>
  <si>
    <t>https://patchwiki.biligame.com/images/blhx/thumb/a/a4/9xq1yyh793342ewuzsk897aipx8f4cp.jpg/30px-%E6%A2%AD%E9%B1%BC%28831%E4%B8%AD%E9%98%9F%29T0.jpg</t>
  </si>
  <si>
    <t>https://patchwiki.biligame.com/images/blhx/thumb/3/34/ieswi2kdxxel01onogbsieoext7e3z3.jpg/30px-%E6%A2%AD%E9%B1%BCT1.jpg</t>
  </si>
  <si>
    <t>7-2、七夕Sp2、异次元SP2、凛冬王冠B2、凛冬王冠D2、虚拟链接的共时性SP2、铁血音符誓言A3、铁血音符誓言C3、北境序曲B2、北境序曲D2</t>
  </si>
  <si>
    <t>https://patchwiki.biligame.com/images/blhx/thumb/1/10/ktwr23abxmpnzj2hytcb8rf6wez4ezm.jpg/30px-%E6%A2%AD%E9%B1%BCT2.jpg</t>
  </si>
  <si>
    <t>七夕Sp2、光荣的一战SP2、铁血音符誓言C3、神圣的悲喜剧C3</t>
  </si>
  <si>
    <t>https://patchwiki.biligame.com/images/blhx/thumb/a/a9/4f3rfd97ljt5t4ea82y7a0dcfzgvd1t.jpg/30px-%E6%A2%AD%E9%B1%BCT3.jpg</t>
  </si>
  <si>
    <t>https://patchwiki.biligame.com/images/blhx/thumb/5/54/lpiqgh1plrl4kn23u8hn4imeggviizy.jpg/30px-%E6%B5%81%E6%98%9FT1.jpg</t>
  </si>
  <si>
    <t>红染B3、红染D3、穿越彼方的水线</t>
  </si>
  <si>
    <t>https://patchwiki.biligame.com/images/blhx/thumb/f/f0/ej9sg5fugo6a2bealpqx6qgo4nvh5a0.jpg/30px-%E6%B5%81%E6%98%9FT2.jpg</t>
  </si>
  <si>
    <t>红染D3、复刻红染D3、穿越彼方的水线</t>
  </si>
  <si>
    <t>https://patchwiki.biligame.com/images/blhx/thumb/0/00/nhncxlp5p4o7xqq1yanhqe89nvjo0ht.jpg/30px-%E6%B5%81%E6%98%9FT3.jpg</t>
  </si>
  <si>
    <t>https://patchwiki.biligame.com/images/blhx/thumb/f/fb/mtyzzwj7pbrb4tvkrli4kh39n4bjxhp.jpg/30px-%E6%B5%B7%E5%96%B7%E7%81%ABT1.jpg</t>
  </si>
  <si>
    <t>https://patchwiki.biligame.com/images/blhx/thumb/7/7c/t7ouibpn9ojoq82i9ghpfb4nz2j5pdt.jpg/30px-%E6%B5%B7%E5%96%B7%E7%81%ABT2.jpg</t>
  </si>
  <si>
    <t>https://patchwiki.biligame.com/images/blhx/thumb/6/60/bb8w1duk635q3jmnjq821bp3iajnt5e.jpg/30px-%E6%B5%B7%E5%96%B7%E7%81%ABT3.jpg</t>
  </si>
  <si>
    <t>https://patchwiki.biligame.com/images/blhx/thumb/b/ba/c44607wsj5rmlkdyh4mmkmwb0er552q.jpg/30px-%E6%B5%B7%E6%80%92T0.jpg</t>
  </si>
  <si>
    <t>https://patchwiki.biligame.com/images/blhx/thumb/c/c2/s54sag7ts27n54y6emq5k36n5w1eu0u.jpg/30px-%E6%B5%B7%E6%96%97%E5%A3%ABT1.jpg</t>
  </si>
  <si>
    <t>https://patchwiki.biligame.com/images/blhx/thumb/7/79/mo1oeo3wlm1i9u322d9rlsaiqy03eq7.jpg/30px-%E6%B5%B7%E6%96%97%E5%A3%ABT2.jpg</t>
  </si>
  <si>
    <t>https://patchwiki.biligame.com/images/blhx/thumb/c/c2/1do2k7aku2ea3717utjyapge6smunzg.jpg/30px-%E6%B5%B7%E6%96%97%E5%A3%ABT3.jpg</t>
  </si>
  <si>
    <t>https://patchwiki.biligame.com/images/blhx/thumb/5/59/lbzc19rr5t2x4cjwsw3ie2ki4t6lwve.jpg/30px-%E6%B5%B7%E6%AF%92%E7%89%99T1.jpg</t>
  </si>
  <si>
    <t>7-4、铅色SP2、铁血音符誓言A3、铁血音符誓言C3、神圣的悲喜剧A3、神圣的悲喜剧C3、北境序曲B2、北境序曲D2</t>
  </si>
  <si>
    <t>https://patchwiki.biligame.com/images/blhx/thumb/0/06/aq2lmvgkn49ifsv5lz33d389m5m25ak.jpg/30px-%E6%B5%B7%E6%AF%92%E7%89%99T2.jpg</t>
  </si>
  <si>
    <t>https://patchwiki.biligame.com/images/blhx/thumb/a/a3/9fmxk2y5ruhbvdqsdrj295r2mzpieit.jpg/30px-%E6%B5%B7%E6%AF%92%E7%89%99T3.jpg</t>
  </si>
  <si>
    <t>https://patchwiki.biligame.com/images/blhx/thumb/d/db/oy4idrjp05gxs9d2ltouuz1esm06g7k.jpg/30px-%E6%B5%B7%E7%87%95T1.jpg</t>
  </si>
  <si>
    <t>https://patchwiki.biligame.com/images/blhx/thumb/3/3c/gofxsd38ny02cwhejmq8fh3jnxslpqa.jpg/30px-%E6%B5%B7%E7%87%95T2.jpg</t>
  </si>
  <si>
    <t>7-1、努力希望计划SP1、凛冬王冠B2、凛冬王冠D2、传颂之物SP1、虚拟链接的共时性SP2、铁血音符誓言A2、铁血音符誓言C2、神圣的悲喜剧A3、神圣的悲喜剧C3</t>
  </si>
  <si>
    <t>https://patchwiki.biligame.com/images/blhx/thumb/b/b4/59v80cep5y4iopxj1nfxpc7ut0yhzo5.jpg/30px-%E6%B5%B7%E7%87%95T3.jpg</t>
  </si>
  <si>
    <t>https://patchwiki.biligame.com/images/blhx/thumb/0/09/50d3z1apzu005xzzi45d7rbhg36r52y.jpg/30px-%E7%83%88%E9%A3%8ET1.jpg</t>
  </si>
  <si>
    <t>红染B2、红染D2、穿越彼方的水线</t>
  </si>
  <si>
    <t>https://patchwiki.biligame.com/images/blhx/thumb/4/40/8s8rntfe4pi9z7fb25bbsv96kpylbmw.jpg/30px-%E7%83%88%E9%A3%8ET2.jpg</t>
  </si>
  <si>
    <t>https://patchwiki.biligame.com/images/blhx/thumb/e/e8/qaosfu6nboq1xogq9a5jazjbkfpbewc.jpg/30px-%E7%83%88%E9%A3%8ET3.jpg</t>
  </si>
  <si>
    <t>https://patchwiki.biligame.com/images/blhx/thumb/c/ce/q29kq45osrowx1ragtw7qstfxlkxz16.jpg/30px-%E7%91%9E%E4%BA%91T1.jpg</t>
  </si>
  <si>
    <t>https://patchwiki.biligame.com/images/blhx/thumb/2/21/c5p44yd6unwffmxoiuzlm4g0gr7h2bq.jpg/30px-%E7%91%9E%E4%BA%91T2.jpg</t>
  </si>
  <si>
    <t>https://patchwiki.biligame.com/images/blhx/thumb/6/65/mrybl42fk3mi3bwflfxpkkwe4337026.jpg/30px-%E7%91%9E%E4%BA%91T3.jpg</t>
  </si>
  <si>
    <t>https://patchwiki.biligame.com/images/blhx/thumb/9/98/l2eyg3lg0444w05ircwzbahti5uyrsn.jpg/30px-%E8%B4%BC%E9%B8%A5T1.jpg</t>
  </si>
  <si>
    <t>https://patchwiki.biligame.com/images/blhx/thumb/6/6a/gnhglw01u3jrvnerorrqj0n7wu5tsxa.jpg/30px-%E8%B4%BC%E9%B8%A5T2.jpg</t>
  </si>
  <si>
    <t>https://patchwiki.biligame.com/images/blhx/thumb/d/de/85b98hsh2y8twsjn90mvgjljole7tpw.jpg/30px-%E8%B4%BC%E9%B8%A5T3.jpg</t>
  </si>
  <si>
    <t>https://patchwiki.biligame.com/images/blhx/thumb/f/ff/r5yvupnqqqnjtm1aoi0o1cb69ej8j0e.jpg/30px-%E9%9B%B6%E6%88%98%E4%BA%8C%E4%B8%80%E5%9E%8BT1.jpg</t>
  </si>
  <si>
    <t>https://patchwiki.biligame.com/images/blhx/thumb/c/ce/oeqicyqxul5xzg4q7bts6l0izo8ofc9.jpg/30px-%E9%9B%B6%E6%88%98%E4%BA%8C%E4%B8%80%E5%9E%8BT2.jpg</t>
  </si>
  <si>
    <t>3-4、9-4、12-1、13-2、红染A3、红染C3、异次元SP2、浮樱影华A1、浮樱影华C1、浮樱影华SP</t>
  </si>
  <si>
    <t>https://patchwiki.biligame.com/images/blhx/thumb/2/22/hfku2hhamw2365mbsexmgfng5hpmcz7.jpg/30px-%E9%9B%B6%E6%88%98%E4%BA%8C%E4%B8%80%E5%9E%8BT3.jpg</t>
  </si>
  <si>
    <t>https://patchwiki.biligame.com/images/blhx/thumb/e/e8/gchue5be5vl0o7arcckdupecurutium.jpg/30px-%E9%9B%B6%E6%88%98%E4%BA%94%E4%BA%8C%E5%9E%8BT1.jpg</t>
  </si>
  <si>
    <t>5-1、9-3、12-1、13-2、七夕Sp1、红染B2、红染D2、虚拟链接的共时性Black-SP、穿越彼方的水线、浮樱影华C1、浮樱影华SP</t>
  </si>
  <si>
    <t>https://patchwiki.biligame.com/images/blhx/thumb/f/f0/c2qwwg7rws9wkyh2hcz46ts6d9bgy3s.jpg/30px-%E9%9B%B6%E6%88%98%E4%BA%94%E4%BA%8C%E5%9E%8BT2.jpg</t>
  </si>
  <si>
    <t>9-3、12-1、13-2、七夕Sp1、红染C3、虚拟链接的共时性Black-SP、虚拟与真实的双向镜T5、虚拟与真实的双向镜SP、浮樱影华C1、浮樱影华SP</t>
  </si>
  <si>
    <t>https://patchwiki.biligame.com/images/blhx/thumb/3/32/7m3lwmefj29na38z5oem2v3zkrg7yb9.jpg/30px-%E9%9B%B6%E6%88%98%E4%BA%94%E4%BA%8C%E5%9E%8BT3.jpg</t>
  </si>
  <si>
    <t>青花鱼T1</t>
  </si>
  <si>
    <t>https://patchwiki.biligame.com/images/blhx/thumb/7/7c/ik2h8pzkj76632ii3sc89lvh1k3rzac.jpg/30px-%E9%9D%92%E8%8A%B1%E9%B1%BCT1.jpg</t>
  </si>
  <si>
    <t>青花鱼T2</t>
  </si>
  <si>
    <t>神圣的悲喜剧A3</t>
  </si>
  <si>
    <t>https://patchwiki.biligame.com/images/blhx/thumb/3/34/k689lf7p095y9ifxqnq95qbcqsn1eux.jpg/30px-%E9%9D%92%E8%8A%B1%E9%B1%BCT2.jpg</t>
  </si>
  <si>
    <t>青花鱼T3</t>
  </si>
  <si>
    <t>神圣的悲喜剧A3、神圣的悲喜剧C3</t>
  </si>
  <si>
    <t>https://patchwiki.biligame.com/images/blhx/thumb/e/e6/krj9jtwyy9dbjujihkxbr5pubferkjp.jpg/30px-%E9%9D%92%E8%8A%B1%E9%B1%BCT3.jpg</t>
  </si>
  <si>
    <t>航母, 轻航, 航战</t>
  </si>
  <si>
    <t>高效燃油：提高舰载机巡航速度（5点），舰载机耐久增加140点。同类效果取最大值，不可叠加。</t>
  </si>
  <si>
    <t>https://patchwiki.biligame.com/images/blhx/thumb/d/d0/ov4xgtiy6k02fjheqkvqs4kswn6d6l4.jpg/30px-150%E5%8F%B7%E8%88%AA%E7%A9%BA%E7%87%83%E6%B2%B9T0.jpg</t>
  </si>
  <si>
    <t>驱逐, 轻巡, 重巡, 超巡, 战巡, 战列, 航母, 轻航, 重炮, 维修, 潜艇, 航战</t>
  </si>
  <si>
    <t>https://patchwiki.biligame.com/images/blhx/thumb/4/40/f0bknlyy1ajl7i9zh8yu3frawb15bzj.jpg/30px-94%E5%BC%8F%E9%AB%98%E5%B0%84%E8%A3%85%E7%BD%AET0.jpg</t>
  </si>
  <si>
    <t>https://patchwiki.biligame.com/images/blhx/thumb/d/d7/26lndfrgfcb0jm076212bzvp9iy5og2.jpg/30px-Fl-282%E7%9B%B4%E5%8D%87%E6%9C%BAT0.jpg</t>
  </si>
  <si>
    <t>Gamers的证明T0</t>
  </si>
  <si>
    <t>耐久初始：245强满：550</t>
  </si>
  <si>
    <t>装备后，视作hololive阵营（原阵营同样生效）</t>
  </si>
  <si>
    <t>https://patchwiki.biligame.com/images/blhx/thumb/d/d2/4aiwc7rnpo0ppdny2yb3xotir4onmex.jpg/30px-Gamers%E7%9A%84%E8%AF%81%E6%98%8ET0.jpg</t>
  </si>
  <si>
    <t>驱逐, 轻巡, 重巡, 超巡, 战巡, 战列, 重炮, 维修, 潜艇, 航战</t>
  </si>
  <si>
    <t>https://patchwiki.biligame.com/images/blhx/thumb/f/f3/my39cwry80cn5wiel4i45qbly9c601y.jpg/30px-SG%E9%9B%B7%E8%BE%BET1.jpg</t>
  </si>
  <si>
    <t>https://patchwiki.biligame.com/images/blhx/thumb/2/21/dsa3hq2pokfhumlp2i45rhkur5g3v0u.jpg/30px-SG%E9%9B%B7%E8%BE%BET2.jpg</t>
  </si>
  <si>
    <t>6-1、10-2、坠落之翼C2、光与影的鸢尾之华D1、复刻坠落之翼C2、复刻光与影的鸢尾之华D1、箱庭疗法C3、神圣的悲喜剧C1</t>
  </si>
  <si>
    <t>https://patchwiki.biligame.com/images/blhx/thumb/e/ec/dyi4mg6vo0qpc0sqezmhfyl84odnzx7.jpg/30px-SG%E9%9B%B7%E8%BE%BET3.jpg</t>
  </si>
  <si>
    <t>https://patchwiki.biligame.com/images/blhx/thumb/7/7e/mvmpys2hh8odbxvwr4g6afdpt4mk345.jpg/30px-TBM-3%E5%A4%8D%E4%BB%87%E8%80%85%28%E5%8F%8D%E6%BD%9C%29T1.jpg</t>
  </si>
  <si>
    <t>https://patchwiki.biligame.com/images/blhx/thumb/0/04/82ic79bvk65e12epj2fofhwk409antn.jpg/30px-TBM-3%E5%A4%8D%E4%BB%87%E8%80%85%28%E5%8F%8D%E6%BD%9C%29T2.jpg</t>
  </si>
  <si>
    <t>https://patchwiki.biligame.com/images/blhx/thumb/4/40/cveqhxz4stwpnrli6kwv0v2bwjkivy4.jpg/30px-TBM-3%E5%A4%8D%E4%BB%87%E8%80%85%28%E5%8F%8D%E6%BD%9C%29T3.jpg</t>
  </si>
  <si>
    <t>VC装甲钢板T0</t>
  </si>
  <si>
    <t>战巡, 战列, 航母, 航战, 超巡</t>
  </si>
  <si>
    <t>耐久初始：220强满：520</t>
  </si>
  <si>
    <t>重甲角色装备时，战斗中受到的穿甲弹伤害降低4%，高爆弹通常弹伤害降低2%</t>
  </si>
  <si>
    <t>https://patchwiki.biligame.com/images/blhx/thumb/c/ce/akpxx9vygxpgpppsi2hdkkcjbxqn9ys.jpg/30px-VC%E8%A3%85%E7%94%B2%E9%92%A2%E6%9D%BFT0.jpg</t>
  </si>
  <si>
    <t>VH装甲钢板T0</t>
  </si>
  <si>
    <t>耐久初始：350强满：650</t>
  </si>
  <si>
    <t>重甲角色装备时，战斗中受到的穿甲弹伤害降低6%，高爆弹通常弹伤害降低3%；</t>
  </si>
  <si>
    <t>非重甲角色装备时，战斗开始后，自身护甲类型修改为重甲</t>
  </si>
  <si>
    <t>https://patchwiki.biligame.com/images/blhx/thumb/4/46/73fla2m1lrbz3enf2gm4047c842wm1j.jpg/30px-VH%E8%A3%85%E7%94%B2%E9%92%A2%E6%9D%BFT0.jpg</t>
  </si>
  <si>
    <t>战巡, 战列, 航母, 航战</t>
  </si>
  <si>
    <t>https://patchwiki.biligame.com/images/blhx/thumb/a/a0/8bg3jxijws01krc6hz9s4mupslmw4o8.jpg/30px-Z%E6%97%97T0.jpg</t>
  </si>
  <si>
    <t>轻巡, 重巡, 超巡</t>
  </si>
  <si>
    <t>https://patchwiki.biligame.com/images/blhx/thumb/8/87/fs74531wlxcrexmfp135zqk9s6x62pv.jpg/30px-%E2%80%9C%E5%AE%81%E6%B5%B7%E5%8F%B7%E2%80%9D%E6%B0%B4%E4%B8%8A%E4%BE%A6%E5%AF%9F%E6%9C%BAT0.jpg</t>
  </si>
  <si>
    <t>战巡, 战列, 航战</t>
  </si>
  <si>
    <t>https://patchwiki.biligame.com/images/blhx/thumb/7/72/exwk4hjenzt8q1bkriw4pial4ax304s.jpg/30px-%E4%B8%80%E5%BC%8F%E7%A9%BF%E7%94%B2%E5%BC%B9T0.jpg</t>
  </si>
  <si>
    <t>https://patchwiki.biligame.com/images/blhx/thumb/f/fb/q1z7q6mckekgqqw2245ouu9s0wkn6sx.jpg/30px-%E4%B9%9D%E4%B8%80%E5%BC%8F%E7%A9%BF%E7%94%B2%E5%BC%B9T0.jpg</t>
  </si>
  <si>
    <t>驱逐, 轻巡, 重巡, 超巡, 潜艇</t>
  </si>
  <si>
    <t>异色格B2、异色格D2、七夕Sp1、红染A1、红染C1</t>
  </si>
  <si>
    <t>https://patchwiki.biligame.com/images/blhx/thumb/6/6a/r0ci4l8vf3d8wo1je2zpixj4fy0b1bm.jpg/30px-%E4%B9%9D%E4%B8%89%E5%BC%8F%E7%BA%AF%E6%B0%A7%E9%B1%BC%E9%9B%B7T1.jpg</t>
  </si>
  <si>
    <t>https://patchwiki.biligame.com/images/blhx/thumb/9/90/0kxx0r1ljy68kdnbf5fxtyvpvisayrv.jpg/30px-%E4%B9%9D%E4%B8%89%E5%BC%8F%E7%BA%AF%E6%B0%A7%E9%B1%BC%E9%9B%B7T2.jpg</t>
  </si>
  <si>
    <t>https://patchwiki.biligame.com/images/blhx/thumb/b/b3/j9g6hey1cwrx75np0glz0bzonpjej1x.jpg/30px-%E4%B9%9D%E4%B8%89%E5%BC%8F%E7%BA%AF%E6%B0%A7%E9%B1%BC%E9%9B%B7T3.jpg</t>
  </si>
  <si>
    <t>战巡, 战列, 航战, 重炮</t>
  </si>
  <si>
    <t>https://patchwiki.biligame.com/images/blhx/thumb/e/ea/32ya1llt5mnvp7scbpu9v42kd6847qe.jpg/30px-%E4%B9%9D%E5%85%AB%E5%BC%8F%E5%B0%84%E5%87%BB%E5%BB%B6%E8%BF%9F%E8%A3%85%E7%BD%AET0.jpg</t>
  </si>
  <si>
    <t>侦察报告·纽约近海T0</t>
  </si>
  <si>
    <t>驱逐, 轻巡, 重巡, 超巡, 战巡, 战列, 航战, 航母, 轻航, 重炮, 维修, 潜艇</t>
  </si>
  <si>
    <t>机动初始：5强满：15</t>
  </si>
  <si>
    <t>耐久初始：50强满：120</t>
  </si>
  <si>
    <t>对塞壬防御战术I：装备时：自身受到来自塞壬阵营敌人的伤害降低6%，同类效果取最大值，不可叠加</t>
  </si>
  <si>
    <t>https://patchwiki.biligame.com/images/blhx/thumb/a/ae/41z16w03rbbllor67p86031ecvy4vs3.jpg/30px-%E4%BE%A6%E5%AF%9F%E6%8A%A5%E5%91%8A%C2%B7%E7%BA%BD%E7%BA%A6%E8%BF%91%E6%B5%B7T0.jpg</t>
  </si>
  <si>
    <t>https://patchwiki.biligame.com/images/blhx/thumb/7/70/juilzgp3sd8ed56xxn23yla4vni2kza.jpg/30px-%E5%89%91%E9%B1%BCMark_II-ASV%28%E5%8F%8D%E6%BD%9C%29T1.jpg</t>
  </si>
  <si>
    <t>https://patchwiki.biligame.com/images/blhx/thumb/a/a1/cx8gnteqdkh6ejhevk92df0uwz5p6of.jpg/30px-%E5%89%91%E9%B1%BCMark_II-ASV%28%E5%8F%8D%E6%BD%9C%29T2.jpg</t>
  </si>
  <si>
    <t>https://patchwiki.biligame.com/images/blhx/thumb/1/17/jhipmo7c9az6j4dahjjj5h6fzm6cmhd.jpg/30px-%E5%89%91%E9%B1%BCMark_II-ASV%28%E5%8F%8D%E6%BD%9C%29T3.jpg</t>
  </si>
  <si>
    <t>四神之印T0</t>
  </si>
  <si>
    <t>耐久初始：250强满：550</t>
  </si>
  <si>
    <t>四神之力：鞍山级驱逐舰装备时，战斗中自身主炮造成的伤害提高16%并强化自身全弹发射样式</t>
  </si>
  <si>
    <t>https://patchwiki.biligame.com/images/blhx/thumb/f/fd/rar3j2w0pk3ha8p4486h8fgdl3ugphu.jpg/30px-%E5%9B%9B%E7%A5%9E%E4%B9%8B%E5%8D%B0T0.jpg</t>
  </si>
  <si>
    <t>驱逐, 轻巡</t>
  </si>
  <si>
    <t>https://patchwiki.biligame.com/images/blhx/thumb/b/b1/hgbf2sbrzj3lbl7d3ckbntv9fm8q5nn.jpg/30px-%E5%9F%BA%E7%A1%80%E5%A3%B0%E5%91%90T1.jpg</t>
  </si>
  <si>
    <t>海域救援、破交作战、箱庭疗法A1</t>
  </si>
  <si>
    <t>https://patchwiki.biligame.com/images/blhx/thumb/c/c0/l71blml6j374h2i29omljg71zoazc11.jpg/30px-%E5%9F%BA%E7%A1%80%E5%A3%B0%E5%91%90T2.jpg</t>
  </si>
  <si>
    <t>https://patchwiki.biligame.com/images/blhx/thumb/9/90/tvk10jjxvr984a9yc04edbm57zcjfo1.jpg/30px-%E5%9F%BA%E7%A1%80%E5%A3%B0%E5%91%90T3.jpg</t>
  </si>
  <si>
    <t>https://patchwiki.biligame.com/images/blhx/thumb/4/41/qs5xpj0z7thjq56xhiic9ej5i181nry.jpg/30px-%E5%9F%BA%E7%A1%80%E6%B7%B1%E5%BC%B9%E6%8A%95%E5%B0%84%E5%99%A8T1.jpg</t>
  </si>
  <si>
    <t>https://patchwiki.biligame.com/images/blhx/thumb/0/02/r79hwgrg5rxp5xundmc1953k8701q5y.jpg/30px-%E5%9F%BA%E7%A1%80%E6%B7%B1%E5%BC%B9%E6%8A%95%E5%B0%84%E5%99%A8T2.jpg</t>
  </si>
  <si>
    <t>海域救援、破交作战、穿越彼方的水线、激奏的PolarisSP2、虚拟与真实的双向镜T1</t>
  </si>
  <si>
    <t>https://patchwiki.biligame.com/images/blhx/thumb/c/ca/si1i08z4hx8e3mtjag3xmkhlikear94.jpg/30px-%E5%9F%BA%E7%A1%80%E6%B7%B1%E5%BC%B9%E6%8A%95%E5%B0%84%E5%99%A8T3.jpg</t>
  </si>
  <si>
    <t>https://patchwiki.biligame.com/images/blhx/thumb/9/9e/e4drapv7drrxuu7syhq4vmgltl6ezy6.jpg/30px-%E5%AF%B9%E7%A9%BA%E9%9B%B7%E8%BE%BET1.jpg</t>
  </si>
  <si>
    <t>https://patchwiki.biligame.com/images/blhx/thumb/3/30/n30u8zbsskkr0he64l9p2plhvk1aavv.jpg/30px-%E5%AF%B9%E7%A9%BA%E9%9B%B7%E8%BE%BET2.jpg</t>
  </si>
  <si>
    <t>https://patchwiki.biligame.com/images/blhx/thumb/b/bd/bxqy2f6egywwjnsevgg3fh1avt1j0b2.jpg/30px-%E5%AF%B9%E7%A9%BA%E9%9B%B7%E8%BE%BET3.jpg</t>
  </si>
  <si>
    <t>https://patchwiki.biligame.com/images/blhx/thumb/4/41/56vol65kbrmhjvrpzzgy9029vt3ly8j.jpg/30px-%E5%B0%8F%E6%B5%B7%E7%8B%B8%E4%B8%AD%E9%98%9F%E9%98%9F%E5%BE%BDT1.jpg</t>
  </si>
  <si>
    <t>https://patchwiki.biligame.com/images/blhx/thumb/c/ca/t5u5f9n1vw1id1rr1uyxeoiqpu78m6e.jpg/30px-%E5%BD%92%E8%88%AA%E4%BF%A1%E6%A0%87T0.jpg</t>
  </si>
  <si>
    <t>https://patchwiki.biligame.com/images/blhx/thumb/7/7b/k9mn299oq0abp65mc2yfijnrcdmb79d.jpg/30px-%E6%94%B9%E8%89%AF%E5%9E%8B%E6%B0%B4%E4%B8%8B%E8%BF%9B%E6%B0%94%E7%AE%A1T0.jpg</t>
  </si>
  <si>
    <t>https://patchwiki.biligame.com/images/blhx/thumb/e/e4/8979y9m22tn119vdz8ywue0t1q3jr6z.jpg/30px-%E6%94%B9%E8%89%AF%E5%A3%B0%E5%91%90T1.jpg</t>
  </si>
  <si>
    <t>https://patchwiki.biligame.com/images/blhx/thumb/b/be/i9154gtr8v8xcfvl9908c7gn4c8izwc.jpg/30px-%E6%94%B9%E8%89%AF%E5%A3%B0%E5%91%90T2.jpg</t>
  </si>
  <si>
    <t>https://patchwiki.biligame.com/images/blhx/thumb/6/62/s9gzavizisv6cczkwpuop943edbybl4.jpg/30px-%E6%94%B9%E8%89%AF%E5%A3%B0%E5%91%90T3.jpg</t>
  </si>
  <si>
    <t>https://patchwiki.biligame.com/images/blhx/thumb/b/be/9rfy51d3zzusf8ch7j6hwjjmo2m5vl9.jpg/30px-%E6%94%B9%E8%89%AF%E6%B7%B1%E5%BC%B9%E6%8A%95%E5%B0%84%E5%99%A8T1.jpg</t>
  </si>
  <si>
    <t>https://patchwiki.biligame.com/images/blhx/thumb/5/51/apqc80urtmwgcb2u23nf1n6ec7m8zp3.jpg/30px-%E6%94%B9%E8%89%AF%E6%B7%B1%E5%BC%B9%E6%8A%95%E5%B0%84%E5%99%A8T2.jpg</t>
  </si>
  <si>
    <t>https://patchwiki.biligame.com/images/blhx/thumb/0/08/gmzma7kj553plx7s0vutzdtflc2lyhb.jpg/30px-%E6%94%B9%E8%89%AF%E6%B7%B1%E5%BC%B9%E6%8A%95%E5%B0%84%E5%99%A8T3.jpg</t>
  </si>
  <si>
    <t>https://patchwiki.biligame.com/images/blhx/thumb/9/97/364bfi0uyj02fdq8brqdv45y3cd9z9l.jpg/30px-%E6%94%B9%E8%89%AF%E8%93%84%E7%94%B5%E6%B1%A0%E9%98%B5%E5%88%97T0.jpg</t>
  </si>
  <si>
    <t>https://patchwiki.biligame.com/images/blhx/thumb/3/37/ola0kbinkl6onitpxnrr0tdjmp73mb4.jpg/30px-%E6%94%B9%E8%89%AF%E9%94%85%E7%82%89T1.jpg</t>
  </si>
  <si>
    <t>https://patchwiki.biligame.com/images/blhx/thumb/f/f7/g058z2kvxmtdz65579zxyd3qge9dy7t.jpg/30px-%E6%94%B9%E8%89%AF%E9%94%85%E7%82%89T2.jpg</t>
  </si>
  <si>
    <t>https://patchwiki.biligame.com/images/blhx/thumb/a/ab/mx6n9qnyw6uhl9a1e7rgrjpv62ak3cs.jpg/30px-%E6%94%B9%E8%89%AF%E9%94%85%E7%82%89T3.jpg</t>
  </si>
  <si>
    <t>https://patchwiki.biligame.com/images/blhx/thumb/6/64/g0l99j647znn40yuj66v3iwv3odrdvn.jpg/30px-%E6%99%83%E6%82%A0%E6%82%A0T0.jpg</t>
  </si>
  <si>
    <t>https://patchwiki.biligame.com/images/blhx/thumb/a/ad/818i9dxoj2lj8ixyi3zeaphcqsy5tes.jpg/30px-%E6%99%BA%E6%85%A7%E6%A8%A1%E5%9D%97T0.jpg</t>
  </si>
  <si>
    <t>机密文件·极地海峡T0</t>
  </si>
  <si>
    <t>炮击初始：10强满：20</t>
  </si>
  <si>
    <t>耐久初始：100强满：180</t>
  </si>
  <si>
    <t>对塞壬防御战术I：装备时，自身受到来自塞壬阵营敌人的伤害降低6%，同类效果取最大值，不可叠加</t>
  </si>
  <si>
    <t>https://patchwiki.biligame.com/images/blhx/thumb/9/98/m75t0awnwi8c96dvvet162jxxgpani8.jpg/30px-%E6%9C%BA%E5%AF%86%E6%96%87%E4%BB%B6%C2%B7%E6%9E%81%E5%9C%B0%E6%B5%B7%E5%B3%A1T0.jpg</t>
  </si>
  <si>
    <t>维修, 驱逐, 轻巡, 重巡, 超巡, 战巡, 战列, 航母, 轻航, 重炮, 潜艇, 航战</t>
  </si>
  <si>
    <t>https://patchwiki.biligame.com/images/blhx/thumb/6/61/j6yhe0no0umgcap9nuhgxdf1qqfiqbx.jpg/30px-%E6%B2%BB%E6%84%88%E7%B3%BB%E7%8C%AB%E7%88%AAT1.jpg</t>
  </si>
  <si>
    <t>https://patchwiki.biligame.com/images/blhx/thumb/b/be/nnor8msqzxjtofiilcx5040rrcv7ycu.jpg/30px-%E6%B5%B7%E5%86%9B%E8%BF%B7%E5%BD%A9T1.jpg</t>
  </si>
  <si>
    <t>https://patchwiki.biligame.com/images/blhx/thumb/2/20/24ey1ujvoq8wbeqfd4wl6a6eporjov3.jpg/30px-%E6%B5%B7%E5%86%9B%E8%BF%B7%E5%BD%A9T2.jpg</t>
  </si>
  <si>
    <t>https://patchwiki.biligame.com/images/blhx/thumb/0/02/tv4tph72ozyns89g8vvkj04fz5slfou.jpg/30px-%E6%B5%B7%E5%86%9B%E8%BF%B7%E5%BD%A9T3.jpg</t>
  </si>
  <si>
    <t>海魂迷彩T0</t>
  </si>
  <si>
    <t>机动初始：8强满：18</t>
  </si>
  <si>
    <t>耐久初始：35强满：100</t>
  </si>
  <si>
    <t>https://patchwiki.biligame.com/images/blhx/thumb/b/b8/k89isam40o43brl3b51yz08d4b0pkry.jpg/30px-%E6%B5%B7%E9%AD%82%E8%BF%B7%E5%BD%A9T0.jpg</t>
  </si>
  <si>
    <t>https://patchwiki.biligame.com/images/blhx/thumb/3/31/bqekgagm9thdi097cryz2hq3yux4m51.jpg/30px-%E6%B6%B2%E5%8E%8B%E5%BC%B9%E5%B0%84%E8%A3%85%E7%BD%AET1.jpg</t>
  </si>
  <si>
    <t>https://patchwiki.biligame.com/images/blhx/thumb/5/58/nsmwl1a6atkswy1kjog48eqfvsi5s2s.jpg/30px-%E6%B6%B2%E5%8E%8B%E5%BC%B9%E5%B0%84%E8%A3%85%E7%BD%AET2.jpg</t>
  </si>
  <si>
    <t>坠落之翼D3、墨染D2、复刻坠落之翼D3、复刻墨染D2、北境序曲D2</t>
  </si>
  <si>
    <t>https://patchwiki.biligame.com/images/blhx/thumb/3/3d/4h17dprcxeixydyj84mqzvcgfaqz1tc.jpg/30px-%E6%B6%B2%E5%8E%8B%E5%BC%B9%E5%B0%84%E8%A3%85%E7%BD%AET3.jpg</t>
  </si>
  <si>
    <t>https://patchwiki.biligame.com/images/blhx/thumb/d/d1/q2cxpzvyz3k6ujd9axqnu3mx4c2iwv4.jpg/30px-%E6%B6%B2%E5%8E%8B%E8%88%B5%E6%9C%BAT1.jpg</t>
  </si>
  <si>
    <t>https://patchwiki.biligame.com/images/blhx/thumb/5/54/gp6nic69jl51lichqpx047igv8l1dp5.jpg/30px-%E6%B6%B2%E5%8E%8B%E8%88%B5%E6%9C%BAT2.jpg</t>
  </si>
  <si>
    <t>https://patchwiki.biligame.com/images/blhx/thumb/6/69/0z6l6dgnv5tihot4x4zc2u3xxagkvr1.jpg/30px-%E6%B6%B2%E5%8E%8B%E8%88%B5%E6%9C%BAT3.jpg</t>
  </si>
  <si>
    <t>重巡, 超巡, 战巡, 战列, 重炮, 航战</t>
  </si>
  <si>
    <t>https://patchwiki.biligame.com/images/blhx/thumb/5/5e/tdzsvlgjjqubhrhhq3lp9d7q94ce0sg.jpg/30px-%E7%81%AB%E6%8E%A7%E9%9B%B7%E8%BE%BET1.jpg</t>
  </si>
  <si>
    <t>https://patchwiki.biligame.com/images/blhx/thumb/e/e8/3evbtl7m5eh3rczrzu9ix2k81vzy5gx.jpg/30px-%E7%81%AB%E6%8E%A7%E9%9B%B7%E8%BE%BET2.jpg</t>
  </si>
  <si>
    <t>https://patchwiki.biligame.com/images/blhx/thumb/0/0f/ny8y4c95msll9oi93gtqvsrq63ovl9i.jpg/30px-%E7%81%AB%E6%8E%A7%E9%9B%B7%E8%BE%BET3.jpg</t>
  </si>
  <si>
    <t>https://patchwiki.biligame.com/images/blhx/thumb/9/9b/2qsvexbkab5aeja9e0mac6y97vx8fpy.jpg/30px-%E7%81%AD%E7%81%AB%E5%99%A8T1.jpg</t>
  </si>
  <si>
    <t>https://patchwiki.biligame.com/images/blhx/thumb/7/75/3c4j0k8h6p2sr8t9u6f4snqbom7kaky.jpg/30px-%E7%81%AD%E7%81%AB%E5%99%A8T2.jpg</t>
  </si>
  <si>
    <t>2-3、光与影的鸢尾之华A3、复刻光与影的鸢尾之华A3、浮樱影华A2</t>
  </si>
  <si>
    <t>https://patchwiki.biligame.com/images/blhx/thumb/8/8e/cwk554no7ya0x3i7jy3umhswn4tecyj.jpg/30px-%E7%81%AD%E7%81%AB%E5%99%A8T3.jpg</t>
  </si>
  <si>
    <t>https://patchwiki.biligame.com/images/blhx/thumb/b/bc/o4x965020k1yxxhaqaqx2ugw1xqw27q.jpg/30px-%E7%87%83%E6%B2%B9%E6%BB%A4%E6%B8%85%E5%99%A8T1.jpg</t>
  </si>
  <si>
    <t>https://patchwiki.biligame.com/images/blhx/thumb/f/f7/c6kgzr133gvsoltzw995ny0wqqlguqj.jpg/30px-%E7%87%83%E6%B2%B9%E6%BB%A4%E6%B8%85%E5%99%A8T2.jpg</t>
  </si>
  <si>
    <t>https://patchwiki.biligame.com/images/blhx/thumb/9/93/piyvc7zllkc30c7gonjl0c9nx34t1cs.jpg/30px-%E7%87%83%E6%B2%B9%E6%BB%A4%E6%B8%85%E5%99%A8T3.jpg</t>
  </si>
  <si>
    <t>玉米灯笼T0</t>
  </si>
  <si>
    <t>任意hololive联动角色装备时，降低自身在战斗中受到的伤害4%</t>
  </si>
  <si>
    <t>https://patchwiki.biligame.com/images/blhx/thumb/0/01/1q2aazmampcygsyqjp38rlqmbnu5er8.jpg/30px-%E7%8E%89%E7%B1%B3%E7%81%AF%E7%AC%BCT0.jpg</t>
  </si>
  <si>
    <t>https://patchwiki.biligame.com/images/blhx/thumb/8/8a/1kh77p5g8ub5n4eupp8wgoo8humkbjg.jpg/30px-%E7%8F%8D%E7%8F%A0%E4%B9%8B%E6%B3%AAT1.jpg</t>
  </si>
  <si>
    <t>https://patchwiki.biligame.com/images/blhx/thumb/c/c5/pmvroxeb40qyoxqabj6wkdspmafg2ni.jpg/30px-%E7%94%B5%E5%8A%A8%E6%89%AC%E5%BC%B9%E6%9C%BAT1.jpg</t>
  </si>
  <si>
    <t>https://patchwiki.biligame.com/images/blhx/thumb/6/6e/gamefxmn8fuijeawsvdhzck8nge6nzq.jpg/30px-%E7%94%B5%E5%8A%A8%E6%89%AC%E5%BC%B9%E6%9C%BAT2.jpg</t>
  </si>
  <si>
    <t>https://patchwiki.biligame.com/images/blhx/thumb/f/f0/jeqjibbbz68b2rn5uxl3atpll19jrti.jpg/30px-%E7%94%B5%E5%8A%A8%E6%89%AC%E5%BC%B9%E6%9C%BAT3.jpg</t>
  </si>
  <si>
    <t>战巡, 战列, 潜艇</t>
  </si>
  <si>
    <t>https://patchwiki.biligame.com/images/blhx/thumb/3/36/tvjo4srpz58z94spi5hwfc9w4vxjxr2.jpg/30px-%E7%BA%A6%E5%AE%9A%E7%9A%84%E8%AF%81%E6%98%8ET0.jpg</t>
  </si>
  <si>
    <t>组徽T0</t>
  </si>
  <si>
    <t>任意hololive联动角色装备时，提升自身在战斗中造成的伤害3%</t>
  </si>
  <si>
    <t>https://patchwiki.biligame.com/images/blhx/thumb/f/fe/o1pau2cnr3plah813ndsmiie5kl1428.jpg/30px-%E7%BB%84%E5%BE%BDT0.jpg</t>
  </si>
  <si>
    <t>https://patchwiki.biligame.com/images/blhx/thumb/a/a7/o862l6lvtqaod6f2gfsjzf1493xknb8.jpg/30px-%E7%BB%B4%E4%BF%AE%E5%B7%A5%E5%85%B7T1.jpg</t>
  </si>
  <si>
    <t>https://patchwiki.biligame.com/images/blhx/thumb/3/37/bzoggmiqijb6rhj2sk4xpvfy5exb56f.jpg/30px-%E7%BB%B4%E4%BF%AE%E5%B7%A5%E5%85%B7T2.jpg</t>
  </si>
  <si>
    <t>https://patchwiki.biligame.com/images/blhx/thumb/3/3b/s668xo1wecuclivz8d0wf6wsy0h3s1l.jpg/30px-%E7%BB%B4%E4%BF%AE%E5%B7%A5%E5%85%B7T3.jpg</t>
  </si>
  <si>
    <t>https://patchwiki.biligame.com/images/blhx/thumb/4/4d/1ibsmxklnchn7fu76z0egb6959vpcrj.jpg/30px-%E8%88%AA%E7%A9%BA%E5%89%AF%E6%B2%B9%E7%AE%B1T1.jpg</t>
  </si>
  <si>
    <t>https://patchwiki.biligame.com/images/blhx/thumb/0/05/cs1mwcul8j4ikzx9z4uzu0nl1bjalcy.jpg/30px-%E8%88%AA%E7%A9%BA%E5%89%AF%E6%B2%B9%E7%AE%B1T2.jpg</t>
  </si>
  <si>
    <t>https://patchwiki.biligame.com/images/blhx/thumb/e/e3/7h8ajjw1t449hagdoyb7ge1xln1zst1.jpg/30px-%E8%88%AA%E7%A9%BA%E5%89%AF%E6%B2%B9%E7%AE%B1T3.jpg</t>
  </si>
  <si>
    <t>https://patchwiki.biligame.com/images/blhx/thumb/3/31/ebp2slnmcqljqv36y5s9qqfcxf8reuy.jpg/30px-%E8%88%B0%E8%89%87%E7%BB%B4%E4%BF%AE%E8%AE%BE%E5%A4%87T1.jpg</t>
  </si>
  <si>
    <t>https://patchwiki.biligame.com/images/blhx/thumb/5/5c/acw97xrlle9o2i8o0v64ow2ld8ewbh1.jpg/30px-%E8%88%B0%E8%89%87%E7%BB%B4%E4%BF%AE%E8%AE%BE%E5%A4%87T2.jpg</t>
  </si>
  <si>
    <t>https://patchwiki.biligame.com/images/blhx/thumb/6/67/gcpvpr95rwebiypyegn4c5o2972g6j7.jpg/30px-%E8%88%B0%E8%89%87%E7%BB%B4%E4%BF%AE%E8%AE%BE%E5%A4%87T3.jpg</t>
  </si>
  <si>
    <t>https://patchwiki.biligame.com/images/blhx/thumb/d/da/i4c4w811youmc3suahh3mijccxm1egt.jpg/30px-%E8%B6%85%E9%87%8D%E5%BC%B9T0.jpg</t>
  </si>
  <si>
    <t>https://patchwiki.biligame.com/images/blhx/thumb/4/4a/8bvnqbkdylmjnbrjde12qigs096qbmb.jpg/30px-%E9%93%BE%E5%BC%8F%E8%A3%85%E5%BC%B9%E6%9C%BAT1.jpg</t>
  </si>
  <si>
    <t>https://patchwiki.biligame.com/images/blhx/thumb/5/5c/ecerjgf7xwzem8shpdjop5ydeyfuei7.jpg/30px-%E9%93%BE%E5%BC%8F%E8%A3%85%E5%BC%B9%E6%9C%BAT2.jpg</t>
  </si>
  <si>
    <t>https://patchwiki.biligame.com/images/blhx/thumb/d/d0/sfk3ecs62lp6h7hfvbp3yqkgf0e1oc7.jpg/30px-%E9%93%BE%E5%BC%8F%E8%A3%85%E5%BC%B9%E6%9C%BAT3.jpg</t>
  </si>
  <si>
    <t>轻巡, 重巡, 超巡, 战巡, 战列, 航母, 轻航, 重炮, 维修, 航战</t>
  </si>
  <si>
    <t>https://patchwiki.biligame.com/images/blhx/thumb/e/e5/1t4uzljjcn071modtgvrzt541c6vsol.jpg/30px-%E9%98%B2%E9%B1%BC%E9%9B%B7%E9%9A%94%E8%88%B1T1.jpg</t>
  </si>
  <si>
    <t>https://patchwiki.biligame.com/images/blhx/thumb/8/87/ahxhdkay7j3xbulxo7c8nt83b4kpzil.jpg/30px-%E9%98%B2%E9%B1%BC%E9%9B%B7%E9%9A%94%E8%88%B1T2.jpg</t>
  </si>
  <si>
    <t>https://patchwiki.biligame.com/images/blhx/thumb/4/4c/irnaefxbey9mfstahn1dstmlxpi115c.jpg/30px-%E9%98%B2%E9%B1%BC%E9%9B%B7%E9%9A%94%E8%88%B1T3.jpg</t>
  </si>
  <si>
    <t>https://patchwiki.biligame.com/images/blhx/thumb/7/73/h5rf92hrsbhq4xvebm4roipo7yuyq03.jpg/30px-%E9%99%80%E8%9E%BA%E4%BB%AAT1.jpg</t>
  </si>
  <si>
    <t>https://patchwiki.biligame.com/images/blhx/thumb/d/dd/lok3ypd0vrx4la6dvdcvckwm6uc4bh8.jpg/30px-%E9%99%80%E8%9E%BA%E4%BB%AAT2.jpg</t>
  </si>
  <si>
    <t>https://patchwiki.biligame.com/images/blhx/thumb/e/e1/12va7jxht2rrgdob77dejb6nbumhwuz.jpg/30px-%E9%99%80%E8%9E%BA%E4%BB%AAT3.jpg</t>
  </si>
  <si>
    <t>https://patchwiki.biligame.com/images/blhx/thumb/c/c5/5gk6kuenr5a53d5zgl3hcdgr79jbvr2.jpg/30px-%E9%9A%8F%E6%9C%BA%E5%8D%95%E8%AF%8D%E7%94%9F%E6%88%90%E5%99%A8T0.jpg</t>
  </si>
  <si>
    <t>https://patchwiki.biligame.com/images/blhx/thumb/e/e3/02vsv8d517pq0xj1wl96on84eyrfjob.jpg/30px-%E9%AB%98%E5%8E%8B%E6%B0%A7%E6%B0%94%E7%93%B6T0.jpg</t>
  </si>
  <si>
    <t>https://patchwiki.biligame.com/images/blhx/thumb/7/72/e9g8z2874soigyf9ghd3oht9s38q9gi.jpg/30px-%E9%AB%98%E6%80%A7%E8%83%BD%E5%AF%B9%E7%A9%BA%E9%9B%B7%E8%BE%BET0.jpg</t>
  </si>
  <si>
    <t>https://patchwiki.biligame.com/images/blhx/thumb/0/07/breixwiaqpf6idmjs31id54we96zvdd.jpg/30px-%E9%AB%98%E6%80%A7%E8%83%BD%E7%81%AB%E6%8E%A7%E9%9B%B7%E8%BE%BET0.jpg</t>
  </si>
  <si>
    <t>https://patchwiki.biligame.com/images/blhx/thumb/8/8a/dj2qccmpiqzq1780f9x67d692fq1s57.jpg/30px-%E9%AB%98%E6%80%A7%E8%83%BD%E8%88%B5%E6%9C%BAT0.jpg</t>
  </si>
  <si>
    <t>鮟鱇肝T0</t>
  </si>
  <si>
    <t>带着这个的话，或许能改变战斗BGM？</t>
  </si>
  <si>
    <t>https://patchwiki.biligame.com/images/blhx/thumb/4/40/a18fy5vujokusxsoimdrdvtum98ksne.jpg/30px-%E9%AE%9F%E9%B1%87%E8%82%9DT0.jpg</t>
  </si>
  <si>
    <t>防空炮射速修正系数</t>
    <phoneticPr fontId="1" type="noConversion"/>
  </si>
  <si>
    <t>双联装203mm主炮Mle1924T1</t>
  </si>
  <si>
    <t>单装152mm主炮T3</t>
  </si>
  <si>
    <t>双联装155mm主炮Mle1920T0</t>
  </si>
  <si>
    <t>138.6mm单装炮Mle1927T3</t>
  </si>
  <si>
    <t>138.6mm单装炮Mle1927T2</t>
  </si>
  <si>
    <t>B-13 双联装130mm主炮B-2LMT1</t>
  </si>
  <si>
    <t>双联装120mm炮Model1936T3</t>
  </si>
  <si>
    <t>155mm三连装炮T2</t>
  </si>
  <si>
    <t>152mm连装炮T3</t>
  </si>
  <si>
    <t>三联装203mm主炮改进型T3</t>
  </si>
  <si>
    <t>130mm单装炮T3</t>
  </si>
  <si>
    <t>双联装203mm主炮Mle1924T3</t>
  </si>
  <si>
    <t>双联装203mm主炮Mle1924T2</t>
  </si>
  <si>
    <t>127mm单装炮T3</t>
  </si>
  <si>
    <t>单装155mm副炮Mle1920T0</t>
  </si>
  <si>
    <t>155mm三连装炮T3</t>
  </si>
  <si>
    <t>双联100mm98式高射炮T3</t>
  </si>
  <si>
    <t>138.6mm单装炮Mle1927T1</t>
  </si>
  <si>
    <t>cruiseSpeed</t>
    <phoneticPr fontId="1" type="noConversion"/>
  </si>
  <si>
    <t>5-3、13-3、努力希望计划SP1、坠落之翼B2、坠落之翼D2、箱庭疗法B2、箱庭疗法D2、微层混合B2、微层混合D2、穹顶下的圣咏曲C2、复刻特别演习·埃塞克斯级</t>
  </si>
  <si>
    <t>5-3、坠落之翼D2、复刻坠落之翼D2、箱庭疗法D2、微层混合D2、穹顶下的圣咏曲C2</t>
  </si>
  <si>
    <t>3-1、9-3、13-2、铅色SP3、坠落之翼B2、坠落之翼D2、传颂之物SP3、斯图尔特的硝烟SP1、虚拟链接的共时性Black-SP、箱庭疗法B2、箱庭疗法D2、复刻特别演习·埃塞克斯级</t>
  </si>
  <si>
    <t>3-4、11-2、13-3、坠落之翼B2、坠落之翼D2、虚拟链接的共时性Black-SP、北境序曲B2、微层混合B2、穹顶下的圣咏曲A2、穹顶下的圣咏曲C2、复刻特别演习·埃塞克斯级</t>
  </si>
  <si>
    <t>5-2、11-3、13-3、坠落之翼B3、坠落之翼D3、微层混合B2、微层混合D2</t>
  </si>
  <si>
    <t>GL.2舰载战斗机T0</t>
  </si>
  <si>
    <t>穹顶下的圣咏曲A2</t>
  </si>
  <si>
    <t>https://patchwiki.biligame.com/images/blhx/thumb/3/3a/j1ki9sdt3ugyuoa1gxf3kq7pi7c6gy8.jpg/30px-GL.2%E8%88%B0%E8%BD%BD%E6%88%98%E6%96%97%E6%9C%BAT0.jpg</t>
  </si>
  <si>
    <t>PL.7舰载鱼雷机T0</t>
  </si>
  <si>
    <t>72×3</t>
  </si>
  <si>
    <t>144×3</t>
  </si>
  <si>
    <t>https://patchwiki.biligame.com/images/blhx/thumb/7/75/92l83wxmxcmnyfmcf75id5m5lufvv1d.jpg/30px-PL.7%E8%88%B0%E8%BD%BD%E9%B1%BC%E9%9B%B7%E6%9C%BAT0.jpg</t>
  </si>
  <si>
    <t>3-2、11-4、坠落之翼B3、异次元SP2、月光下的序曲SP3、传颂之物SP3、箱庭疗法B2、箱庭疗法D2、虚拟与真实的双向镜T5、虚拟与真实的双向镜SP、微层混合B2、微层混合D2、穹顶下的圣咏曲A2、穹顶下的圣咏曲C2、复刻特别演习·埃塞克斯级</t>
  </si>
  <si>
    <t>3-1、异次元SP2、传颂之物SP1、斯图尔特的硝烟SP1、复刻特别演习·埃塞克斯级</t>
  </si>
  <si>
    <t>2-4、传颂之物SP1、斯图尔特的硝烟SP1、复刻特别演习·埃塞克斯级</t>
  </si>
  <si>
    <t>5-1、9-1、13-2、坠落之翼B2、坠落之翼D2、传颂之物SP3、斯图尔特的硝烟SP3、虚拟链接的共时性SP2、铁血音符誓言C2、箱庭疗法B2、箱庭疗法D2、北境序曲B2、北境序曲D2、微层混合B2、微层混合D2、复刻特别演习·埃塞克斯级</t>
  </si>
  <si>
    <t>TBM复仇者(VT-18中队)T0</t>
  </si>
  <si>
    <t>127×3</t>
  </si>
  <si>
    <t>337×3</t>
  </si>
  <si>
    <t>https://patchwiki.biligame.com/images/blhx/thumb/4/40/2sppqj23mwogwd296a50ptf6zpqsex4.jpg/30px-TBM%E5%A4%8D%E4%BB%87%E8%80%85%28VT-18%E4%B8%AD%E9%98%9F%29T0.jpg</t>
  </si>
  <si>
    <t>九七式舰攻T3</t>
  </si>
  <si>
    <t>48×2</t>
  </si>
  <si>
    <t>164×2</t>
  </si>
  <si>
    <t>2-4、虚拟链接的共时性SP2、浮樱影华A1</t>
  </si>
  <si>
    <t>https://patchwiki.biligame.com/images/blhx/thumb/5/52/ov8bur35tlt6p4skqehjr8t87chm0wn.jpg/30px-%E4%B9%9D%E4%B8%83%E5%BC%8F%E8%88%B0%E6%94%BBT3.jpg</t>
  </si>
  <si>
    <t>https://patchwiki.biligame.com/images/blhx/thumb/8/82/599emfs7jvo67yfptucol73zci2ji9d.jpg/30px-%E7%81%AB%E6%8A%8AT0.jpg</t>
  </si>
  <si>
    <t>红染A3、红染C3、微层混合B3、微层混合D3</t>
  </si>
  <si>
    <t>https://patchwiki.biligame.com/images/blhx/thumb/4/4e/qu7xbngwo7599z3z2dmimukp3us23e4.jpg/30px-%E8%90%A4%E7%81%AB%E8%99%ABT0.jpg</t>
  </si>
  <si>
    <t>试作型三联装234mm主炮T0</t>
  </si>
  <si>
    <t>试作型三联装305mmSKC39主炮T0</t>
  </si>
  <si>
    <t>试作型双联装234mm主炮T0</t>
  </si>
  <si>
    <t>六联装40mm博福斯对空机炮T0</t>
  </si>
  <si>
    <t>https://patchwiki.biligame.com/images/blhx/thumb/8/82/aeuz731mcjruraonowflog1n86mys3s.jpg/30px-%E5%85%AD%E8%81%94%E8%A3%8540mm%E5%8D%9A%E7%A6%8F%E6%96%AF%E5%AF%B9%E7%A9%BA%E6%9C%BA%E7%82%AET0.jpg</t>
  </si>
  <si>
    <t>70-110</t>
  </si>
  <si>
    <t>异色格A3、异色格B3、异色格C3、异色格D3、七夕Sp3、复刻异色格A3、复刻异色格B3、复刻异色格C3、复刻异色格D3、最重要的宝物SP2、峡湾间的反击SP2</t>
  </si>
  <si>
    <t>80-120</t>
  </si>
  <si>
    <t>3-3、4-1、8-2、七夕Sp1、红染A1、红染C1、苍红的回响B2、苍红的回响D2、箱庭疗法A1、箱庭疗法C1、激奏的PolarisSP2、浮樱影华A3、浮樱影华B2、浮樱影华C3、浮樱影华D2、北境序曲B1、北境序曲D1、复刻苍红的回响B2、复刻苍红的回响D2</t>
  </si>
  <si>
    <t>穹顶下的圣咏曲A1</t>
  </si>
  <si>
    <t>2-1、墨染A2、苍红的回响A2、复刻墨染A2、复刻苍红的回响A2</t>
  </si>
  <si>
    <t>异色格B1、异色格D1、围剿SP3、复刻异色格B1、复刻异色格D1、激奏的PolarisSP3、峡湾间的反击SP3</t>
  </si>
  <si>
    <t>异色格D1、围剿SP3、复刻异色格D1、峡湾间的反击SP3</t>
  </si>
  <si>
    <t>4-4、6-4、10-4、11-2、12-2、努力希望计划SP3、异色格A3、异色格C3、异色格B1、异色格D1、红染B1、红染D1、墨染A1、墨染A2、墨染A4、墨染C1、墨染C2、墨染C4、复刻异色格A3、复刻异色格B1、复刻异色格C3、复刻异色格D1、苍红的回响B1、苍红的回响D1、复刻墨染A1、复刻墨染A2、复刻墨染A4、复刻墨染C1、复刻墨染C2、复刻墨染C4、箱庭疗法B3、箱庭疗法D3、箱庭疗法SP、穿越彼方的水线、浮樱影华A2、浮樱影华B1、浮樱影华C2、浮樱影华D1、北境序曲B3、北境序曲D3、复刻苍红的回响B1、复刻苍红的回响D1</t>
  </si>
  <si>
    <t>6-4、8-2、10-4、11-2、12-2、红染B1、红染D1、凛冬王冠C1、墨染C4、月光下的序曲SP2、苍红的回响D1、复刻墨染C4、箱庭疗法D3、箱庭疗法SP、浮樱影华D1、复刻苍红的回响D1</t>
  </si>
  <si>
    <t>光与影的鸢尾之华A3、复刻光与影的鸢尾之华A3、破交作战、穹顶下的圣咏曲A1</t>
  </si>
  <si>
    <t>光与影的鸢尾之华A3、光与影的鸢尾之华C3、复刻光与影的鸢尾之华A3、复刻光与影的鸢尾之华C3、破交作战、穹顶下的圣咏曲A1</t>
  </si>
  <si>
    <t>70-100</t>
  </si>
  <si>
    <t>海域救援、破交作战、微层混合B3、微层混合D3</t>
  </si>
  <si>
    <t>潜艇用95式纯氧鱼雷T1</t>
  </si>
  <si>
    <t>https://patchwiki.biligame.com/images/blhx/thumb/b/be/iwri03a52y82z13i3wbxymjy09k6vad.jpg/30px-%E6%BD%9C%E8%89%87%E7%94%A895%E5%BC%8F%E7%BA%AF%E6%B0%A7%E9%B1%BC%E9%9B%B7T1.jpg</t>
  </si>
  <si>
    <t>海域救援、破交作战、微层混合D3</t>
  </si>
  <si>
    <t>海域救援、破交作战、最重要的宝物SP2、微层混合A3、微层混合C3</t>
  </si>
  <si>
    <t>海域救援、破交作战、微层混合B3</t>
  </si>
  <si>
    <t>海域救援、破交作战、微层混合A3</t>
  </si>
  <si>
    <t>海域救援、破交作战、微层混合A3、微层混合C3</t>
  </si>
  <si>
    <t>海域救援、13-4、破交作战、微层混合A3、微层混合C3</t>
  </si>
  <si>
    <t>海域救援、13-4、破交作战、微层混合C3</t>
  </si>
  <si>
    <t>PBY-5A卡特琳娜水上机T0</t>
  </si>
  <si>
    <t>驱逐, 轻巡, 重巡, 超巡</t>
  </si>
  <si>
    <t>反潜初始：10强满：30</t>
  </si>
  <si>
    <t>空中侦察-卡特琳娜水上机进行协助侦察，受到伏击概率降低10%，规避伏击概率提高10%，效果不可叠加</t>
  </si>
  <si>
    <t>https://patchwiki.biligame.com/images/blhx/thumb/7/75/8234aiwerv6ji4fml7e22g3l0z5cisd.jpg/30px-PBY-5A%E5%8D%A1%E7%89%B9%E7%90%B3%E5%A8%9C%E6%B0%B4%E4%B8%8A%E6%9C%BAT0.jpg</t>
  </si>
  <si>
    <t>6-1、7-4、11-2、坠落之翼A2、坠落之翼C2、光与影的鸢尾之华B1、光与影的鸢尾之华D1、虚拟链接的共时性SP3、复刻光与影的鸢尾之华B1、复刻光与影的鸢尾之华D1、箱庭疗法A3、箱庭疗法C3、神圣的悲喜剧B2、神圣的悲喜剧D2、北境序曲A3、北境序曲C3、北境序曲SP、穹顶下的圣咏曲B2、穹顶下的圣咏曲D2</t>
  </si>
  <si>
    <t>海域救援、破交作战、箱庭疗法C1、神圣的悲喜剧B1、神圣的悲喜剧D1、虚拟与真实的双向镜T4、峡湾间的反击SP2</t>
  </si>
  <si>
    <t>2-3、2-4、异色格B2、异色格D2、坠落之翼A2、坠落之翼C2、复刻异色格B2、复刻异色格D2、神圣的悲喜剧A1、神圣的悲喜剧C1、穹顶下的圣咏曲C1</t>
  </si>
  <si>
    <t>海域救援、破交作战、最重要的宝物SP1、激奏的PolarisSP1、北境序曲A2、微层混合A1</t>
  </si>
  <si>
    <t>海域救援、破交作战、激奏的PolarisSP4、浮樱影华B1、北境序曲C3、微层混合C1</t>
  </si>
  <si>
    <t>海域救援、破交作战、箱庭疗法A2、最重要的宝物SP1、微层混合A1</t>
  </si>
  <si>
    <t>海域救援、破交作战、箱庭疗法C2、激奏的PolarisSP4、浮樱影华A3、浮樱影华B2、浮樱影华C3、微层混合C1</t>
  </si>
  <si>
    <t>5-1、9-1、红染A2、红染C2、坠落之翼C1、围剿SP1、异次元SP3、凛冬王冠B3、光与影的鸢尾之华A3、光与影的鸢尾之华C3、传颂之物SP4、苍红的回响B2、苍红的回响D2、复刻光与影的鸢尾之华A3、复刻光与影的鸢尾之华C3、箱庭疗法B3、箱庭疗法D3、箱庭疗法SP、神圣的悲喜剧B1、神圣的悲喜剧D1、虚拟与真实的双向镜T4、浮樱影华B2、浮樱影华D2、北境序曲C1、复刻苍红的回响B2、复刻苍红的回响D2、穹顶下的圣咏曲B1、穹顶下的圣咏曲D1、峡湾间的反击SP3</t>
  </si>
  <si>
    <t>2-2、箱庭疗法A1、神圣的悲喜剧A2、虚拟与真实的双向镜T2、北境序曲A1、微层混合A1</t>
  </si>
  <si>
    <t>3-2、7-2、11-1、坠落之翼B3、异次元SP2、复刻异色格B4、复刻异色格D4、虚拟链接的共时性SP2、铁血音符誓言A2、铁血音符誓言C2、虚拟与真实的双向镜T5、复刻特别演习·埃塞克斯级</t>
  </si>
  <si>
    <t>2-1、异次元SP1、铁血音符誓言A2、穿越彼方的水线、复刻特别演习·埃塞克斯级</t>
  </si>
  <si>
    <t>4-3、10-3、铅色SP2、坠落之翼B1、坠落之翼D1、凛冬王冠A3、凛冬王冠C3、墨染B2、墨染D2、传颂之物SP4、苍红的回响A3、苍红的回响C3、复刻墨染B2、复刻墨染D2、铁血音符誓言B3、箱庭疗法B1、箱庭疗法D1、神圣的悲喜剧B3、神圣的悲喜剧D3、神圣的悲喜剧SP、浮樱影华B3、浮樱影华D3、北境序曲B3、北境序曲D3、微层混合B1、微层混合D1、微层混合SP、复刻苍红的回响A3、复刻苍红的回响C3、穹顶下的圣咏曲B3、穹顶下的圣咏曲D3、穹顶下的圣咏曲SP</t>
  </si>
  <si>
    <t>3-1、9-2、10-4、坠落之翼A3、坠落之翼C3、围剿SP2、凛冬王冠A2、凛冬王冠C2、墨染C1、苍红的回响A3、苍红的回响C3、复刻墨染C1、虚拟链接的共时性SP3、浮樱影华C2、复刻苍红的回响A3、复刻苍红的回响C3</t>
  </si>
  <si>
    <t>1-4、墨染B2、复刻墨染B2、箱庭疗法A1、峡湾间的反击SP1</t>
  </si>
  <si>
    <t>3-4、10-3、铅色SP3、坠落之翼B2、月光下的序曲SP3、苍红的回响B1、苍红的回响D1、铁血音符誓言B3、铁血音符誓言D3、铁血音符誓言SP、浮樱影华B2、浮樱影华D2、北境序曲C1、微层混合C2、复刻苍红的回响B1、复刻苍红的回响D1、穹顶下的圣咏曲B3</t>
  </si>
  <si>
    <t>5-3、异色格B2、异色格D2、凛冬王冠B2、复刻异色格B2、复刻异色格D2、铁血音符誓言A2、铁血音符誓言C2、神圣的悲喜剧A3、神圣的悲喜剧C3、虚拟与真实的双向镜T5、复刻特别演习·埃塞克斯级</t>
  </si>
  <si>
    <t>5-4、9-2、七夕Sp2、围剿SP1、苍红的回响A1、苍红的回响C1、复刻苍红的回响A1、复刻苍红的回响C1</t>
  </si>
  <si>
    <t>艇壳改良设计案T2</t>
  </si>
  <si>
    <t>雷击初始：15强满：35</t>
  </si>
  <si>
    <t>耐久初始：40强满：100</t>
  </si>
  <si>
    <t>改良型艇壳：通过改良艇壳外形，自身航速增加20%，战斗中的就位位置向前移动8</t>
  </si>
  <si>
    <t>https://patchwiki.biligame.com/images/blhx/thumb/a/ac/b3p87ffpp57g3jz58wibhffz2yntqkp.jpg/30px-%E8%89%87%E5%A3%B3%E6%94%B9%E8%89%AF%E8%AE%BE%E8%AE%A1%E6%A1%88T2.jpg</t>
  </si>
  <si>
    <t>6-3、10-1、11-3、坠落之翼B1、坠落之翼D1、凛冬王冠B1、凛冬王冠D1、墨染C2、月光下的序曲SP2、苍红的回响B3、复刻墨染C2、箱庭疗法C1、神圣的悲喜剧B1、神圣的悲喜剧C1、神圣的悲喜剧D1、北境序曲C2、北境序曲SP、复刻苍红的回响B3、穹顶下的圣咏曲B2、穹顶下的圣咏曲D2</t>
  </si>
  <si>
    <t>4-1、7-4、10-2、墨染C3、月光下的序曲SP1、复刻墨染C3、铁血音符誓言B3、铁血音符誓言D3、铁血音符誓言SP、神圣的悲喜剧B3、神圣的悲喜剧D3、神圣的悲喜剧SP、虚拟与真实的双向镜T3、虚拟与真实的双向镜SP、浮樱影华A2、浮樱影华C2、北境序曲B3、穹顶下的圣咏曲B3</t>
  </si>
  <si>
    <t>6-2、10-2、七夕Sp3、坠落之翼A3、坠落之翼C3、凛冬王冠A2、凛冬王冠C2、神圣的悲喜剧B1、穹顶下的圣咏曲B1、峡湾间的反击SP3</t>
  </si>
  <si>
    <t>100/150号航空燃油T0</t>
    <phoneticPr fontId="1" type="noConversion"/>
  </si>
  <si>
    <t>100_150号航空燃油T0</t>
  </si>
  <si>
    <t>cannon</t>
    <phoneticPr fontId="1" type="noConversion"/>
  </si>
  <si>
    <t>5-3、11-1、铅色SP2、围剿SP1、光与影的鸢尾之华B1、光与影的鸢尾之华D1、复刻光与影的鸢尾之华B1、复刻光与影的鸢尾之华D1</t>
  </si>
  <si>
    <t>3-1、苍红的回响A1、复刻苍红的回响A1</t>
  </si>
  <si>
    <t>4-4、12-4、铅色SP2、红染B1、红染D1、苍红的回响C1、苍红的回响B2、苍红的回响D2、箱庭疗法B3、复刻苍红的回响C1、复刻苍红的回响B2、复刻苍红的回响D2</t>
  </si>
  <si>
    <t>2-2、坠落之翼A1、虚拟与真实的双向镜T1、微层混合A2</t>
  </si>
  <si>
    <t>4-3、9-1、10-4、12-2、红染A2、红染C2、墨染A3、墨染C3、苍红的回响A2、苍红的回响C2、复刻墨染A3、复刻墨染C3、浮樱影华A3、浮樱影华B1、浮樱影华C3、浮樱影华D1、微层混合B3、微层混合D3、复刻苍红的回响A2、复刻苍红的回响C2</t>
  </si>
  <si>
    <t>4-1、12-1、铅色SP1、红染A2、红染C2、墨染A4、墨染C4、斯图尔特的硝烟SP2、苍红的回响A1、苍红的回响C1、复刻墨染A4、复刻墨染C4、箱庭疗法B3、箱庭疗法D3、箱庭疗法SP、浮樱影华B1、浮樱影华D1、复刻苍红的回响A1、复刻苍红的回响C1、穹顶下的圣咏曲A3、穹顶下的圣咏曲C3</t>
  </si>
  <si>
    <t>2-2、斯图尔特的硝烟SP1、穿越彼方的水线、浮樱影华A1</t>
  </si>
  <si>
    <t>2-2、激奏的PolarisSP3、峡湾间的反击SP1</t>
  </si>
  <si>
    <t>北境序曲A1、北境序曲C1</t>
  </si>
  <si>
    <t>3-4、8-3、光荣的一战SP2、墨染A3、墨染C3、光与影的鸢尾之华C2、苍红的回响A2、苍红的回响C2、苍红的回响A3、苍红的回响C3、复刻墨染A3、复刻墨染C3、铁血音符誓言C1、复刻光与影的鸢尾之华C2、虚拟与真实的双向镜T4、北境序曲B1、北境序曲D1、微层混合C3、复刻苍红的回响A2、复刻苍红的回响A3、复刻苍红的回响C2、复刻苍红的回响C3</t>
  </si>
  <si>
    <t>神圣的悲喜剧D2</t>
  </si>
  <si>
    <t>5-4、9-1、铅色SP3、围剿SP2、凛冬王冠A3、凛冬王冠C3、微层混合B1、微层混合D1、微层混合SP</t>
  </si>
  <si>
    <t>7-1、铅色SP3、围剿SP2、凛冬王冠C3、铁血音符誓言C1、神圣的悲喜剧C2</t>
  </si>
  <si>
    <t>5-2、9-2、坠落之翼A2、坠落之翼C2、苍红的回响C1、箱庭疗法B1、激奏的PolarisSP4、激奏的PolarisSP5、激奏的PolarisSP、微层混合A1、微层混合C1、复刻苍红的回响C1</t>
  </si>
  <si>
    <t>6-4、异色格B4、异色格D4、七夕Sp3、铅色SP1、围剿SP3、凛冬王冠B3、凛冬王冠D3、复刻异色格B4、复刻异色格D4、铁血音符誓言B1、铁血音符誓言D1、激奏的PolarisSP3、北境序曲B1、北境序曲D1</t>
  </si>
  <si>
    <t>9-1、10-1、七夕Sp3、铅色SP1、凛冬王冠D3</t>
  </si>
  <si>
    <t>7-2、8-3、围剿SP1、铁血音符誓言B1、铁血音符誓言D1、激奏的PolarisSP3、北境序曲C2、穹顶下的圣咏曲B1、穹顶下的圣咏曲D1、峡湾间的反击SP1、峡湾间的反击SP3</t>
  </si>
  <si>
    <t>神圣的悲喜剧B3、神圣的悲喜剧C1</t>
  </si>
  <si>
    <t>5-3、9-4、10-2、10-3、13-3、坠落之翼B3、坠落之翼D3、箱庭疗法B1、箱庭疗法D1、激奏的PolarisSP4、虚拟与真实的双向镜T4</t>
  </si>
  <si>
    <t>7-2、11-4、光与影的鸢尾之华A1、光与影的鸢尾之华C1、复刻光与影的鸢尾之华A1、复刻光与影的鸢尾之华C1</t>
  </si>
  <si>
    <t>7-2、11-4、光与影的鸢尾之华C1、复刻光与影的鸢尾之华C1</t>
  </si>
  <si>
    <t>2-2、光与影的鸢尾之华A1、复刻光与影的鸢尾之华A1、激奏的PolarisSP1、微层混合B1</t>
  </si>
  <si>
    <t>特别演习?埃塞克斯级、复刻特别演习·埃塞克斯级</t>
  </si>
  <si>
    <t>5-4、七夕Sp2、坠落之翼B1、坠落之翼D1、墨染B1、墨染D1、月光下的序曲SP3、光与影的鸢尾之华A3、光与影的鸢尾之华C3、传颂之物SP4、复刻墨染B1、复刻墨染D1、铁血音符誓言B3、铁血音符誓言D3、铁血音符誓言SP、复刻光与影的鸢尾之华A3、复刻光与影的鸢尾之华C3、激奏的PolarisSP5、激奏的PolarisSP、虚拟与真实的双向镜T6、北境序曲C1、穹顶下的圣咏曲B2、穹顶下的圣咏曲D2</t>
  </si>
  <si>
    <t>5-4、11-3、坠落之翼D1、光与影的鸢尾之华C3、复刻坠落之翼D1、传颂之物SP4、苍红的回响C3、铁血音符誓言D3、铁血音符誓言SP、复刻光与影的鸢尾之华C3、复刻苍红的回响C3、穹顶下的圣咏曲D2</t>
  </si>
  <si>
    <t>3-3、9-2、13-1、坠落之翼A3、坠落之翼C3、箱庭疗法A2、箱庭疗法C2、微层混合A2、微层混合C2、复刻特别演习·埃塞克斯级</t>
  </si>
  <si>
    <t>4-2、努力希望计划SP2、8-2、光荣的一战SP1、光荣的一战SP3、光与影的鸢尾之华A1、光与影的鸢尾之华C1、铁血音符誓言C1、复刻光与影的鸢尾之华A1、复刻光与影的鸢尾之华C1、箱庭疗法A2、箱庭疗法C2、神圣的悲喜剧A2、神圣的悲喜剧C2、最重要的宝物SP3</t>
  </si>
  <si>
    <t>6-1、12-3、七夕Sp1、红染A1、红染C1、墨染B1、墨染D1、月光下的序曲SP1、苍红的回响B1、苍红的回响D1、苍红的回响B3、苍红的回响D3、复刻墨染B1、复刻墨染D1、复刻苍红的回响B1、复刻苍红的回响B3、复刻苍红的回响D1、复刻苍红的回响D3</t>
  </si>
  <si>
    <t>ammoRange</t>
  </si>
  <si>
    <t>searchRange</t>
  </si>
  <si>
    <t>searchAngle</t>
  </si>
  <si>
    <t>https://patchwiki.biligame.com/images/blhx/thumb/8/8e/gm150ph8f49v8q147eghbpzykrrtwzf.jpg/30px-%E4%B8%89%E8%81%94%E8%A3%85533mm%E9%B1%BC%E9%9B%B7T2.jpg</t>
  </si>
  <si>
    <t>2-4、坠落之翼A1、围剿SP2、墨染A1、光与影的鸢尾之华A1、苍红的回响A1、峡湾间的星辰SP1、复刻墨染A1、铁血音符誓言A1、复刻光与影的鸢尾之华A1、神圣的悲喜剧A1、最重要的宝物SP1、北境序曲A1、复刻苍红的回响A1</t>
  </si>
  <si>
    <t>https://patchwiki.biligame.com/images/blhx/thumb/0/07/1penspuktggq5kfzrib2qyorb8n6bnb.jpg/30px-%E4%B8%89%E8%81%94%E8%A3%85533mm%E9%B1%BC%E9%9B%B7T3.jpg</t>
  </si>
  <si>
    <t>激奏的PolarisSP1</t>
  </si>
  <si>
    <t>https://patchwiki.biligame.com/images/blhx/thumb/f/f4/9wl0qiyo12fg3xxb7eyop6zy1muvhuo.jpg/30px-%E4%BA%94%E8%81%94%E8%A3%85533mm%E9%B1%BC%E9%9B%B7T1.jpg</t>
  </si>
  <si>
    <t>6-4、异色格B3、异色格D3、复刻异色格B3、复刻异色格D3、峡湾间的星辰SP3、最重要的宝物SP3、穹顶下的圣咏曲C3、穹顶下的圣咏曲B3、穹顶下的圣咏曲D3、穹顶下的圣咏曲SP</t>
  </si>
  <si>
    <t>https://patchwiki.biligame.com/images/blhx/thumb/9/94/1uiqbr8gtt8ecnl8lkak01quzm8bs1l.jpg/30px-%E4%BA%94%E8%81%94%E8%A3%85533mm%E9%B1%BC%E9%9B%B7T2.jpg</t>
  </si>
  <si>
    <t>7-4、光荣的一战SP3、坠落之翼C3、墨染C1、复刻坠落之翼C3、峡湾间的星辰SP3、复刻墨染C1、最重要的宝物SP3、虚拟与真实的双向镜T6、穹顶下的圣咏曲C3、收藏奖励</t>
  </si>
  <si>
    <t>https://patchwiki.biligame.com/images/blhx/thumb/0/0b/84zd40ordxohj3acy0jvl5v6qk7uhy9.jpg/30px-%E4%BA%94%E8%81%94%E8%A3%85533mm%E9%B1%BC%E9%9B%B7T3.jpg</t>
  </si>
  <si>
    <t>https://patchwiki.biligame.com/images/blhx/thumb/2/2b/devmjh8vxteet9jk18susallchqth59.jpg/30px-%E5%9B%9B%E8%81%94%E8%A3%85533mm%E9%B1%BC%E9%9B%B7T1.jpg</t>
  </si>
  <si>
    <t>https://patchwiki.biligame.com/images/blhx/thumb/e/e3/4pnk4cayqzmiso2qzeac1outm7oc1vt.jpg/30px-%E5%9B%9B%E8%81%94%E8%A3%85533mm%E9%B1%BC%E9%9B%B7T2.jpg</t>
  </si>
  <si>
    <t>5-2、异色格A3、异色格C3、异色格B1、异色格D1、七夕Sp2、光荣的一战SP1、光荣的一战SP3、坠落之翼A1、坠落之翼C1、墨染A1、墨染C1、复刻异色格A3、复刻异色格B1、复刻异色格C3、复刻异色格D1、光与影的鸢尾之华A1、光与影的鸢尾之华C1、传颂之物SP2、峡湾间的星辰SP2、复刻墨染A1、复刻墨染C1、复刻光与影的鸢尾之华A1、复刻光与影的鸢尾之华C1、神圣的悲喜剧C2、最重要的宝物SP1、最重要的宝物SP3、虚拟与真实的双向镜T6、北境序曲A2、北境序曲C2、穹顶下的圣咏曲A3</t>
  </si>
  <si>
    <t>https://patchwiki.biligame.com/images/blhx/thumb/0/02/ll9j2sa69x6vpnwug3houyx8v0k2j37.jpg/30px-%E5%9B%9B%E8%81%94%E8%A3%85533mm%E9%B1%BC%E9%9B%B7T3.jpg</t>
  </si>
  <si>
    <t>驱逐、 轻巡、 重巡</t>
  </si>
  <si>
    <t>rarity</t>
  </si>
  <si>
    <t>type</t>
  </si>
  <si>
    <t>max_lv</t>
  </si>
  <si>
    <t>up_damage</t>
  </si>
  <si>
    <t>bullet_num</t>
  </si>
  <si>
    <t>reload_time</t>
  </si>
  <si>
    <t>up_reload_time</t>
  </si>
  <si>
    <t>speciality</t>
  </si>
  <si>
    <t>ammo_type</t>
  </si>
  <si>
    <t>corrected</t>
  </si>
  <si>
    <t>senior_delay</t>
  </si>
  <si>
    <t>vs轻</t>
  </si>
  <si>
    <t>vs中</t>
  </si>
  <si>
    <t>vs重</t>
  </si>
  <si>
    <t>Blue</t>
  </si>
  <si>
    <t>舰炮(驱逐)</t>
  </si>
  <si>
    <t>Gray</t>
  </si>
  <si>
    <t>三联装406mm主炮Mk6T2</t>
  </si>
  <si>
    <t>舰炮(战列)</t>
  </si>
  <si>
    <t>Purple</t>
  </si>
  <si>
    <t>双联装120mm高平两用炮Mark XIT0</t>
  </si>
  <si>
    <t>Gold</t>
  </si>
  <si>
    <t>三联装406mm主炮Mk6T3</t>
  </si>
  <si>
    <t>舰炮(轻巡)</t>
  </si>
  <si>
    <t>双联装406mm主炮Mk5T2</t>
  </si>
  <si>
    <t>试作型三联装406mm主炮MkDT0</t>
  </si>
  <si>
    <t>130mm单装炮T1</t>
  </si>
  <si>
    <t>双联装102mm副炮Mark XVIT0</t>
  </si>
  <si>
    <t>三联装406mm主炮Mk2T0</t>
  </si>
  <si>
    <t>舰炮(重巡)</t>
  </si>
  <si>
    <t>三联装406mm主炮Mk7T1</t>
  </si>
  <si>
    <t>双联装114mm高平两用炮Mark IVT0</t>
  </si>
  <si>
    <t>双联装SKC28式150mm副炮T0</t>
  </si>
  <si>
    <t>B-37 三联装406mm主炮Mk-1T2</t>
  </si>
  <si>
    <t>双联装128mmSKC41高平两用炮改T0</t>
  </si>
  <si>
    <t>双联203mm主炮Model1924T3</t>
  </si>
  <si>
    <t>双联装127mmKM40主炮T0</t>
  </si>
  <si>
    <t>三联装406mm主炮Mk7T3</t>
  </si>
  <si>
    <t>356mm毘式连装炮T0</t>
  </si>
  <si>
    <t>双联装120mm炮Model1936T2</t>
  </si>
  <si>
    <t>203mm连装炮改T3</t>
  </si>
  <si>
    <t>单装TbtsKC36式150mm主炮T1</t>
  </si>
  <si>
    <t>单装TbtsKC36式150mm主炮T3</t>
  </si>
  <si>
    <t>三联装203mm主炮Mk15T0</t>
  </si>
  <si>
    <t>460mm三连装炮T2</t>
  </si>
  <si>
    <t>410mm连装炮T3</t>
  </si>
  <si>
    <t>试作型双联装457mm主炮Mk AT0</t>
  </si>
  <si>
    <t>SSR</t>
  </si>
  <si>
    <t>410mm连装炮改T0</t>
  </si>
  <si>
    <t>三联装305mm主炮Mk8T1</t>
  </si>
  <si>
    <t>单装152mm主炮T2</t>
  </si>
  <si>
    <t>B-37 三联装406mm主炮Mk-1T1</t>
  </si>
  <si>
    <t>三联装305mm主炮Mk8T2</t>
  </si>
  <si>
    <t>152mm单装炮T3</t>
  </si>
  <si>
    <t>130mm单装炮Mle1924T2</t>
  </si>
  <si>
    <t>100mm88式火炮T0</t>
  </si>
  <si>
    <t>双联装127mm高平两用炮Mk12T3</t>
  </si>
  <si>
    <t>三联装305mm主炮Mk8T3</t>
  </si>
  <si>
    <t>120mm单装高角炮T0</t>
  </si>
  <si>
    <t>120mm单装炮T1</t>
  </si>
  <si>
    <t>B-38 三联装152mm主炮Mk5T3</t>
  </si>
  <si>
    <t>120mm单装炮T2</t>
  </si>
  <si>
    <t>120mm单装炮T3</t>
  </si>
  <si>
    <t>双联装381mm主炮改T1</t>
  </si>
  <si>
    <t>三联装203mm主炮Mk13T0</t>
  </si>
  <si>
    <t>十一年式120mm单装炮T0</t>
  </si>
  <si>
    <t>B-38 三联装152mm主炮Mk5T1</t>
  </si>
  <si>
    <t>127mm单装炮早期型T0</t>
  </si>
  <si>
    <t>双联装152mm副炮T0</t>
  </si>
  <si>
    <t>127mm单装两用炮T0</t>
  </si>
  <si>
    <t>127mm连装炮改T0</t>
  </si>
  <si>
    <t>舰炮(大口径重巡)</t>
  </si>
  <si>
    <t>双联装406mm主炮Mk1T0</t>
  </si>
  <si>
    <t>B-38 三联装152mm主炮Mk5T2</t>
  </si>
  <si>
    <t>双联装406mm主炮Mk5T1</t>
  </si>
  <si>
    <t>单装150mm主炮T2</t>
  </si>
  <si>
    <t>双联装127mm副炮T0</t>
  </si>
  <si>
    <t>460mm三连装炮T1</t>
  </si>
  <si>
    <t>试作型四联装356mm主炮MkBT0</t>
  </si>
  <si>
    <t>双联152mm主炮Mk15T0</t>
  </si>
  <si>
    <t>双联装381mm主炮改T2</t>
  </si>
  <si>
    <t>双联装406mm主炮Mk5T3</t>
  </si>
  <si>
    <t>双联装381mm主炮改T0</t>
  </si>
  <si>
    <t>单装150mm主炮T3</t>
  </si>
  <si>
    <t>双联装356mm主炮T0</t>
  </si>
  <si>
    <t>双联装406mm主炮Mk8T0</t>
  </si>
  <si>
    <t>双联装127mm高平两用炮Mk12T2</t>
  </si>
  <si>
    <t>三联装152mm主炮Mle1930T2</t>
  </si>
  <si>
    <t>双联装127mm高平两用炮Mk12T1</t>
  </si>
  <si>
    <t>三联装406mm主炮Mk6T1</t>
  </si>
  <si>
    <t>双联203mm主炮Model1924T2</t>
  </si>
  <si>
    <t>Rarity</t>
    <phoneticPr fontId="1" type="noConversion"/>
  </si>
  <si>
    <t>舰炮(驱逐)</t>
    <phoneticPr fontId="1" type="noConversion"/>
  </si>
  <si>
    <t>舰炮(驱逐)</t>
    <phoneticPr fontId="1" type="noConversion"/>
  </si>
  <si>
    <t>舰炮(轻巡)</t>
    <phoneticPr fontId="1" type="noConversion"/>
  </si>
  <si>
    <t>舰炮(轻巡)</t>
    <phoneticPr fontId="1" type="noConversion"/>
  </si>
  <si>
    <t>舰炮(重巡)</t>
    <phoneticPr fontId="1" type="noConversion"/>
  </si>
  <si>
    <t>舰炮(重巡)</t>
    <phoneticPr fontId="1" type="noConversion"/>
  </si>
  <si>
    <t>vs轻</t>
    <phoneticPr fontId="1" type="noConversion"/>
  </si>
  <si>
    <t>vs中</t>
    <phoneticPr fontId="1" type="noConversion"/>
  </si>
  <si>
    <t>vs重</t>
    <phoneticPr fontId="1" type="noConversion"/>
  </si>
  <si>
    <t>综合dps</t>
    <phoneticPr fontId="1" type="noConversion"/>
  </si>
  <si>
    <t>up_corrected</t>
  </si>
  <si>
    <t>460mm三连装炮T3</t>
    <phoneticPr fontId="1" type="noConversion"/>
  </si>
  <si>
    <t>半穿甲弹</t>
    <phoneticPr fontId="1" type="noConversion"/>
  </si>
  <si>
    <t>试作型三联装406mm/50主炮T0</t>
    <phoneticPr fontId="1" type="noConversion"/>
  </si>
  <si>
    <t>三联装406mm主炮Mk7T2</t>
    <phoneticPr fontId="1" type="noConversion"/>
  </si>
  <si>
    <t>综合dps权重</t>
    <phoneticPr fontId="1" type="noConversion"/>
  </si>
  <si>
    <t>道中dps权重</t>
    <phoneticPr fontId="1" type="noConversion"/>
  </si>
  <si>
    <t>道中dps</t>
    <phoneticPr fontId="1" type="noConversion"/>
  </si>
  <si>
    <t>三联装152mm主炮Mk16T0</t>
    <phoneticPr fontId="1" type="noConversion"/>
  </si>
  <si>
    <t>upDps_NoCorrect</t>
    <phoneticPr fontId="1" type="noConversion"/>
  </si>
  <si>
    <t>试作型三联装203mm主炮Mark IXT0</t>
    <phoneticPr fontId="1" type="noConversion"/>
  </si>
  <si>
    <t>Boss_dps</t>
    <phoneticPr fontId="1" type="noConversion"/>
  </si>
  <si>
    <t>Boss_dps权重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</si>
</sst>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;;;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indexed="9"/>
      <name val="等线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66FF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58" fontId="0" fillId="0" borderId="0" xfId="0" applyNumberForma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vertical="center"/>
    </xf>
  </cellXfs>
  <cellStyles count="2">
    <cellStyle name="常规" xfId="0" builtinId="0"/>
    <cellStyle name="超链接" xfId="1" builtinId="8"/>
  </cellStyles>
  <dxfs count="78"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</dxfs>
  <tableStyles count="0" defaultTableStyle="TableStyleMedium2" defaultPivotStyle="PivotStyleLight16"/>
  <colors>
    <mruColors>
      <color rgb="FFFF99FF"/>
      <color rgb="FF66FFFF"/>
      <color rgb="FF00CCFF"/>
      <color rgb="FFCC66FF"/>
      <color rgb="FFCC99FF"/>
      <color rgb="FFFF5050"/>
      <color rgb="FFFF7C80"/>
      <color rgb="FFCC00FF"/>
      <color rgb="FFFCEA9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.png"/><Relationship Id="rId42" Type="http://schemas.openxmlformats.org/officeDocument/2006/relationships/image" Target="file:///D:\__Study\Projects\Lua\AzurLaneScripts\src\Texture2D\21600.png" TargetMode="External"/><Relationship Id="rId63" Type="http://schemas.openxmlformats.org/officeDocument/2006/relationships/image" Target="../media/image32.png"/><Relationship Id="rId84" Type="http://schemas.openxmlformats.org/officeDocument/2006/relationships/image" Target="file:///D:\__Study\Projects\Lua\AzurLaneScripts\src\Texture2D\34200.png" TargetMode="External"/><Relationship Id="rId138" Type="http://schemas.openxmlformats.org/officeDocument/2006/relationships/image" Target="file:///D:\__Study\Projects\Lua\AzurLaneScripts\src\Texture2D\24000.png" TargetMode="External"/><Relationship Id="rId159" Type="http://schemas.openxmlformats.org/officeDocument/2006/relationships/image" Target="../media/image81.png"/><Relationship Id="rId170" Type="http://schemas.openxmlformats.org/officeDocument/2006/relationships/image" Target="file:///D:\__Study\Projects\Lua\AzurLaneScripts\src\Texture2D\14380.png" TargetMode="External"/><Relationship Id="rId191" Type="http://schemas.openxmlformats.org/officeDocument/2006/relationships/image" Target="file:///D:\__Study\Projects\Lua\AzurLaneScripts\src\Texture2D\50000.png" TargetMode="External"/><Relationship Id="rId205" Type="http://schemas.openxmlformats.org/officeDocument/2006/relationships/image" Target="../media/image104.png"/><Relationship Id="rId226" Type="http://schemas.openxmlformats.org/officeDocument/2006/relationships/image" Target="../media/image118.png"/><Relationship Id="rId247" Type="http://schemas.openxmlformats.org/officeDocument/2006/relationships/image" Target="../media/image132.png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file:///D:\__Study\Projects\Lua\AzurLaneScripts\src\Texture2D\41160.png" TargetMode="External"/><Relationship Id="rId53" Type="http://schemas.openxmlformats.org/officeDocument/2006/relationships/image" Target="../media/image27.png"/><Relationship Id="rId74" Type="http://schemas.openxmlformats.org/officeDocument/2006/relationships/image" Target="file:///D:\__Study\Projects\Lua\AzurLaneScripts\src\Texture2D\31000.png" TargetMode="External"/><Relationship Id="rId128" Type="http://schemas.openxmlformats.org/officeDocument/2006/relationships/image" Target="file:///D:\__Study\Projects\Lua\AzurLaneScripts\src\Texture2D\31180.png" TargetMode="External"/><Relationship Id="rId149" Type="http://schemas.openxmlformats.org/officeDocument/2006/relationships/image" Target="file:///D:\__Study\Projects\Lua\AzurLaneScripts\src\Texture2D\44100.png" TargetMode="External"/><Relationship Id="rId5" Type="http://schemas.openxmlformats.org/officeDocument/2006/relationships/image" Target="../media/image3.png"/><Relationship Id="rId95" Type="http://schemas.openxmlformats.org/officeDocument/2006/relationships/image" Target="../media/image48.png"/><Relationship Id="rId160" Type="http://schemas.openxmlformats.org/officeDocument/2006/relationships/image" Target="file:///D:\__Study\Projects\Lua\AzurLaneScripts\src\Texture2D\50780.png" TargetMode="External"/><Relationship Id="rId181" Type="http://schemas.openxmlformats.org/officeDocument/2006/relationships/image" Target="file:///D:\__Study\Projects\Lua\AzurLaneScripts\src\Texture2D\85440.png" TargetMode="External"/><Relationship Id="rId216" Type="http://schemas.openxmlformats.org/officeDocument/2006/relationships/image" Target="file:///D:\__Study\Projects\Lua\AzurLaneScripts\src\Texture2D\30000.png" TargetMode="External"/><Relationship Id="rId237" Type="http://schemas.openxmlformats.org/officeDocument/2006/relationships/image" Target="../media/image124.png"/><Relationship Id="rId22" Type="http://schemas.openxmlformats.org/officeDocument/2006/relationships/image" Target="file:///D:\__Study\Projects\Lua\AzurLaneScripts\src\Texture2D\33060.png" TargetMode="External"/><Relationship Id="rId43" Type="http://schemas.openxmlformats.org/officeDocument/2006/relationships/image" Target="../media/image22.png"/><Relationship Id="rId64" Type="http://schemas.openxmlformats.org/officeDocument/2006/relationships/image" Target="file:///D:\__Study\Projects\Lua\AzurLaneScripts\src\Texture2D\31280.png" TargetMode="External"/><Relationship Id="rId118" Type="http://schemas.openxmlformats.org/officeDocument/2006/relationships/image" Target="file:///D:\__Study\Projects\Lua\AzurLaneScripts\src\Texture2D\42200.png" TargetMode="External"/><Relationship Id="rId139" Type="http://schemas.openxmlformats.org/officeDocument/2006/relationships/image" Target="../media/image70.png"/><Relationship Id="rId85" Type="http://schemas.openxmlformats.org/officeDocument/2006/relationships/image" Target="../media/image43.png"/><Relationship Id="rId150" Type="http://schemas.openxmlformats.org/officeDocument/2006/relationships/image" Target="../media/image76.png"/><Relationship Id="rId171" Type="http://schemas.openxmlformats.org/officeDocument/2006/relationships/image" Target="../media/image87.png"/><Relationship Id="rId192" Type="http://schemas.openxmlformats.org/officeDocument/2006/relationships/image" Target="../media/image97.png"/><Relationship Id="rId206" Type="http://schemas.openxmlformats.org/officeDocument/2006/relationships/image" Target="file:///D:\__Study\Projects\Lua\AzurLaneScripts\src\Texture2D\32000.png" TargetMode="External"/><Relationship Id="rId227" Type="http://schemas.openxmlformats.org/officeDocument/2006/relationships/image" Target="file:///D:\__Study\Projects\Lua\AzurLaneScripts\src\Texture2D\21160.png" TargetMode="External"/><Relationship Id="rId248" Type="http://schemas.openxmlformats.org/officeDocument/2006/relationships/image" Target="file:///D:\__Study\Projects\Lua\AzurLaneScripts\src\Texture2D\21100.png" TargetMode="External"/><Relationship Id="rId12" Type="http://schemas.openxmlformats.org/officeDocument/2006/relationships/image" Target="file:///D:\__Study\Projects\Lua\AzurLaneScripts\src\Texture2D\23200.png" TargetMode="External"/><Relationship Id="rId33" Type="http://schemas.openxmlformats.org/officeDocument/2006/relationships/image" Target="../media/image17.png"/><Relationship Id="rId108" Type="http://schemas.openxmlformats.org/officeDocument/2006/relationships/image" Target="file:///D:\__Study\Projects\Lua\AzurLaneScripts\src\Texture2D\44300.png" TargetMode="External"/><Relationship Id="rId129" Type="http://schemas.openxmlformats.org/officeDocument/2006/relationships/image" Target="../media/image65.png"/><Relationship Id="rId54" Type="http://schemas.openxmlformats.org/officeDocument/2006/relationships/image" Target="file:///D:\__Study\Projects\Lua\AzurLaneScripts\src\Texture2D\33000.png" TargetMode="External"/><Relationship Id="rId75" Type="http://schemas.openxmlformats.org/officeDocument/2006/relationships/image" Target="../media/image38.png"/><Relationship Id="rId96" Type="http://schemas.openxmlformats.org/officeDocument/2006/relationships/image" Target="file:///D:\__Study\Projects\Lua\AzurLaneScripts\src\Texture2D\21400.png" TargetMode="External"/><Relationship Id="rId140" Type="http://schemas.openxmlformats.org/officeDocument/2006/relationships/image" Target="file:///D:\__Study\Projects\Lua\AzurLaneScripts\src\Texture2D\41100.png" TargetMode="External"/><Relationship Id="rId161" Type="http://schemas.openxmlformats.org/officeDocument/2006/relationships/image" Target="../media/image82.png"/><Relationship Id="rId182" Type="http://schemas.openxmlformats.org/officeDocument/2006/relationships/image" Target="../media/image92.png"/><Relationship Id="rId217" Type="http://schemas.openxmlformats.org/officeDocument/2006/relationships/image" Target="../media/image111.png"/><Relationship Id="rId6" Type="http://schemas.openxmlformats.org/officeDocument/2006/relationships/image" Target="file:///D:\__Study\Projects\Lua\AzurLaneScripts\src\Texture2D\13160.png" TargetMode="External"/><Relationship Id="rId238" Type="http://schemas.openxmlformats.org/officeDocument/2006/relationships/image" Target="file:///D:\__Study\Projects\Lua\AzurLaneScripts\src\Texture2D\41000.png" TargetMode="External"/><Relationship Id="rId23" Type="http://schemas.openxmlformats.org/officeDocument/2006/relationships/image" Target="../media/image12.png"/><Relationship Id="rId119" Type="http://schemas.openxmlformats.org/officeDocument/2006/relationships/image" Target="../media/image60.png"/><Relationship Id="rId44" Type="http://schemas.openxmlformats.org/officeDocument/2006/relationships/image" Target="file:///D:\__Study\Projects\Lua\AzurLaneScripts\src\Texture2D\32200.png" TargetMode="External"/><Relationship Id="rId65" Type="http://schemas.openxmlformats.org/officeDocument/2006/relationships/image" Target="../media/image33.png"/><Relationship Id="rId86" Type="http://schemas.openxmlformats.org/officeDocument/2006/relationships/image" Target="file:///D:\__Study\Projects\Lua\AzurLaneScripts\src\Texture2D\51000.png" TargetMode="External"/><Relationship Id="rId130" Type="http://schemas.openxmlformats.org/officeDocument/2006/relationships/image" Target="file:///D:\__Study\Projects\Lua\AzurLaneScripts\src\Texture2D\32060.png" TargetMode="External"/><Relationship Id="rId151" Type="http://schemas.openxmlformats.org/officeDocument/2006/relationships/image" Target="file:///D:\__Study\Projects\Lua\AzurLaneScripts\src\Texture2D\24060.png" TargetMode="External"/><Relationship Id="rId172" Type="http://schemas.openxmlformats.org/officeDocument/2006/relationships/image" Target="file:///D:\__Study\Projects\Lua\AzurLaneScripts\src\Texture2D\85300.png" TargetMode="External"/><Relationship Id="rId193" Type="http://schemas.openxmlformats.org/officeDocument/2006/relationships/image" Target="file:///D:\__Study\Projects\Lua\AzurLaneScripts\src\Texture2D\34000.png" TargetMode="External"/><Relationship Id="rId207" Type="http://schemas.openxmlformats.org/officeDocument/2006/relationships/image" Target="../media/image105.png"/><Relationship Id="rId228" Type="http://schemas.openxmlformats.org/officeDocument/2006/relationships/image" Target="../media/image119.png"/><Relationship Id="rId249" Type="http://schemas.openxmlformats.org/officeDocument/2006/relationships/image" Target="../media/image133.png"/><Relationship Id="rId13" Type="http://schemas.openxmlformats.org/officeDocument/2006/relationships/image" Target="../media/image7.png"/><Relationship Id="rId109" Type="http://schemas.openxmlformats.org/officeDocument/2006/relationships/image" Target="../media/image55.png"/><Relationship Id="rId34" Type="http://schemas.openxmlformats.org/officeDocument/2006/relationships/image" Target="file:///D:\__Study\Projects\Lua\AzurLaneScripts\src\Texture2D\11200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D:\__Study\Projects\Lua\AzurLaneScripts\src\Texture2D\22200.png" TargetMode="External"/><Relationship Id="rId97" Type="http://schemas.openxmlformats.org/officeDocument/2006/relationships/image" Target="../media/image49.png"/><Relationship Id="rId120" Type="http://schemas.openxmlformats.org/officeDocument/2006/relationships/image" Target="file:///D:\__Study\Projects\Lua\AzurLaneScripts\src\Texture2D\42060.png" TargetMode="External"/><Relationship Id="rId141" Type="http://schemas.openxmlformats.org/officeDocument/2006/relationships/image" Target="../media/image71.png"/><Relationship Id="rId7" Type="http://schemas.openxmlformats.org/officeDocument/2006/relationships/image" Target="../media/image4.png"/><Relationship Id="rId162" Type="http://schemas.openxmlformats.org/officeDocument/2006/relationships/image" Target="file:///D:\__Study\Projects\Lua\AzurLaneScripts\src\Texture2D\50800.png" TargetMode="External"/><Relationship Id="rId183" Type="http://schemas.openxmlformats.org/officeDocument/2006/relationships/image" Target="file:///D:\__Study\Projects\Lua\AzurLaneScripts\src\Texture2D\42300.png" TargetMode="External"/><Relationship Id="rId218" Type="http://schemas.openxmlformats.org/officeDocument/2006/relationships/image" Target="../media/image112.png"/><Relationship Id="rId239" Type="http://schemas.openxmlformats.org/officeDocument/2006/relationships/image" Target="../media/image125.png"/><Relationship Id="rId250" Type="http://schemas.openxmlformats.org/officeDocument/2006/relationships/image" Target="file:///D:\__Study\Projects\Lua\AzurLaneScripts\src\Texture2D\31100.png" TargetMode="External"/><Relationship Id="rId24" Type="http://schemas.openxmlformats.org/officeDocument/2006/relationships/image" Target="file:///D:\__Study\Projects\Lua\AzurLaneScripts\src\Texture2D\50100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D:\__Study\Projects\Lua\AzurLaneScripts\src\Texture2D\12100.png" TargetMode="External"/><Relationship Id="rId87" Type="http://schemas.openxmlformats.org/officeDocument/2006/relationships/image" Target="../media/image44.png"/><Relationship Id="rId110" Type="http://schemas.openxmlformats.org/officeDocument/2006/relationships/image" Target="file:///D:\__Study\Projects\Lua\AzurLaneScripts\src\Texture2D\31200.png" TargetMode="External"/><Relationship Id="rId131" Type="http://schemas.openxmlformats.org/officeDocument/2006/relationships/image" Target="../media/image66.png"/><Relationship Id="rId152" Type="http://schemas.openxmlformats.org/officeDocument/2006/relationships/image" Target="../media/image77.png"/><Relationship Id="rId173" Type="http://schemas.openxmlformats.org/officeDocument/2006/relationships/image" Target="../media/image88.png"/><Relationship Id="rId194" Type="http://schemas.openxmlformats.org/officeDocument/2006/relationships/image" Target="../media/image98.png"/><Relationship Id="rId208" Type="http://schemas.openxmlformats.org/officeDocument/2006/relationships/image" Target="file:///D:\__Study\Projects\Lua\AzurLaneScripts\src\Texture2D\11060.png" TargetMode="External"/><Relationship Id="rId229" Type="http://schemas.openxmlformats.org/officeDocument/2006/relationships/image" Target="../media/image120.png"/><Relationship Id="rId240" Type="http://schemas.openxmlformats.org/officeDocument/2006/relationships/image" Target="../media/image126.png"/><Relationship Id="rId14" Type="http://schemas.openxmlformats.org/officeDocument/2006/relationships/image" Target="file:///D:\__Study\Projects\Lua\AzurLaneScripts\src\Texture2D\55200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D:\__Study\Projects\Lua\AzurLaneScripts\src\Texture2D\13100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file:///D:\__Study\Projects\Lua\AzurLaneScripts\src\Texture2D\14300.png" TargetMode="External"/><Relationship Id="rId8" Type="http://schemas.openxmlformats.org/officeDocument/2006/relationships/image" Target="file:///D:\__Study\Projects\Lua\AzurLaneScripts\src\Texture2D\43060.png" TargetMode="External"/><Relationship Id="rId98" Type="http://schemas.openxmlformats.org/officeDocument/2006/relationships/image" Target="file:///D:\__Study\Projects\Lua\AzurLaneScripts\src\Texture2D\55400.png" TargetMode="External"/><Relationship Id="rId121" Type="http://schemas.openxmlformats.org/officeDocument/2006/relationships/image" Target="../media/image61.png"/><Relationship Id="rId142" Type="http://schemas.openxmlformats.org/officeDocument/2006/relationships/image" Target="file:///D:\__Study\Projects\Lua\AzurLaneScripts\src\Texture2D\13000.png" TargetMode="External"/><Relationship Id="rId163" Type="http://schemas.openxmlformats.org/officeDocument/2006/relationships/image" Target="../media/image83.png"/><Relationship Id="rId184" Type="http://schemas.openxmlformats.org/officeDocument/2006/relationships/image" Target="../media/image93.png"/><Relationship Id="rId219" Type="http://schemas.openxmlformats.org/officeDocument/2006/relationships/image" Target="file:///D:\__Study\Projects\Lua\AzurLaneScripts\src\Texture2D\50500.png" TargetMode="External"/><Relationship Id="rId230" Type="http://schemas.openxmlformats.org/officeDocument/2006/relationships/image" Target="file:///D:\__Study\Projects\Lua\AzurLaneScripts\src\Texture2D\21200.png" TargetMode="External"/><Relationship Id="rId25" Type="http://schemas.openxmlformats.org/officeDocument/2006/relationships/image" Target="../media/image13.png"/><Relationship Id="rId46" Type="http://schemas.openxmlformats.org/officeDocument/2006/relationships/image" Target="file:///D:\__Study\Projects\Lua\AzurLaneScripts\src\Texture2D\7340.png" TargetMode="External"/><Relationship Id="rId67" Type="http://schemas.openxmlformats.org/officeDocument/2006/relationships/image" Target="../media/image34.png"/><Relationship Id="rId88" Type="http://schemas.openxmlformats.org/officeDocument/2006/relationships/image" Target="file:///D:\__Study\Projects\Lua\AzurLaneScripts\src\Texture2D\50700.png" TargetMode="External"/><Relationship Id="rId111" Type="http://schemas.openxmlformats.org/officeDocument/2006/relationships/image" Target="../media/image56.png"/><Relationship Id="rId132" Type="http://schemas.openxmlformats.org/officeDocument/2006/relationships/image" Target="file:///D:\__Study\Projects\Lua\AzurLaneScripts\src\Texture2D\50200.png" TargetMode="External"/><Relationship Id="rId153" Type="http://schemas.openxmlformats.org/officeDocument/2006/relationships/image" Target="file:///D:\__Study\Projects\Lua\AzurLaneScripts\src\Texture2D\14260.png" TargetMode="External"/><Relationship Id="rId174" Type="http://schemas.openxmlformats.org/officeDocument/2006/relationships/image" Target="file:///D:\__Study\Projects\Lua\AzurLaneScripts\src\Texture2D\55460.png" TargetMode="External"/><Relationship Id="rId195" Type="http://schemas.openxmlformats.org/officeDocument/2006/relationships/image" Target="file:///D:\__Study\Projects\Lua\AzurLaneScripts\src\Texture2D\42000.png" TargetMode="External"/><Relationship Id="rId209" Type="http://schemas.openxmlformats.org/officeDocument/2006/relationships/image" Target="../media/image106.png"/><Relationship Id="rId220" Type="http://schemas.openxmlformats.org/officeDocument/2006/relationships/image" Target="../media/image113.png"/><Relationship Id="rId241" Type="http://schemas.openxmlformats.org/officeDocument/2006/relationships/image" Target="../media/image127.png"/><Relationship Id="rId15" Type="http://schemas.openxmlformats.org/officeDocument/2006/relationships/image" Target="../media/image8.png"/><Relationship Id="rId36" Type="http://schemas.openxmlformats.org/officeDocument/2006/relationships/image" Target="file:///D:\__Study\Projects\Lua\AzurLaneScripts\src\Texture2D\85120.png" TargetMode="External"/><Relationship Id="rId57" Type="http://schemas.openxmlformats.org/officeDocument/2006/relationships/image" Target="../media/image29.png"/><Relationship Id="rId78" Type="http://schemas.openxmlformats.org/officeDocument/2006/relationships/image" Target="file:///D:\__Study\Projects\Lua\AzurLaneScripts\src\Texture2D\24160.png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image" Target="file:///D:\__Study\Projects\Lua\AzurLaneScripts\src\Texture2D\13060.png" TargetMode="External"/><Relationship Id="rId143" Type="http://schemas.openxmlformats.org/officeDocument/2006/relationships/image" Target="../media/image72.png"/><Relationship Id="rId164" Type="http://schemas.openxmlformats.org/officeDocument/2006/relationships/image" Target="file:///D:\__Study\Projects\Lua\AzurLaneScripts\src\Texture2D\14200.png" TargetMode="External"/><Relationship Id="rId185" Type="http://schemas.openxmlformats.org/officeDocument/2006/relationships/image" Target="file:///D:\__Study\Projects\Lua\AzurLaneScripts\src\Texture2D\31060.png" TargetMode="External"/><Relationship Id="rId4" Type="http://schemas.openxmlformats.org/officeDocument/2006/relationships/image" Target="file:///D:\__Study\Projects\Lua\AzurLaneScripts\src\Texture2D\23100.png" TargetMode="External"/><Relationship Id="rId9" Type="http://schemas.openxmlformats.org/officeDocument/2006/relationships/image" Target="../media/image5.png"/><Relationship Id="rId180" Type="http://schemas.openxmlformats.org/officeDocument/2006/relationships/image" Target="../media/image91.png"/><Relationship Id="rId210" Type="http://schemas.openxmlformats.org/officeDocument/2006/relationships/image" Target="file:///D:\__Study\Projects\Lua\AzurLaneScripts\src\Texture2D\7320.png" TargetMode="External"/><Relationship Id="rId215" Type="http://schemas.openxmlformats.org/officeDocument/2006/relationships/image" Target="../media/image110.png"/><Relationship Id="rId236" Type="http://schemas.openxmlformats.org/officeDocument/2006/relationships/image" Target="file:///D:\__Study\Projects\Lua\AzurLaneScripts\src\Texture2D\31160.png" TargetMode="External"/><Relationship Id="rId26" Type="http://schemas.openxmlformats.org/officeDocument/2006/relationships/image" Target="file:///D:\__Study\Projects\Lua\AzurLaneScripts\src\Texture2D\85000.png" TargetMode="External"/><Relationship Id="rId231" Type="http://schemas.openxmlformats.org/officeDocument/2006/relationships/image" Target="../media/image121.png"/><Relationship Id="rId47" Type="http://schemas.openxmlformats.org/officeDocument/2006/relationships/image" Target="../media/image24.png"/><Relationship Id="rId68" Type="http://schemas.openxmlformats.org/officeDocument/2006/relationships/image" Target="file:///D:\__Study\Projects\Lua\AzurLaneScripts\src\Texture2D\23000.png" TargetMode="External"/><Relationship Id="rId89" Type="http://schemas.openxmlformats.org/officeDocument/2006/relationships/image" Target="../media/image45.png"/><Relationship Id="rId112" Type="http://schemas.openxmlformats.org/officeDocument/2006/relationships/image" Target="file:///D:\__Study\Projects\Lua\AzurLaneScripts\src\Texture2D\55000.png" TargetMode="External"/><Relationship Id="rId133" Type="http://schemas.openxmlformats.org/officeDocument/2006/relationships/image" Target="../media/image67.png"/><Relationship Id="rId154" Type="http://schemas.openxmlformats.org/officeDocument/2006/relationships/image" Target="../media/image78.png"/><Relationship Id="rId175" Type="http://schemas.openxmlformats.org/officeDocument/2006/relationships/image" Target="../media/image89.png"/><Relationship Id="rId196" Type="http://schemas.openxmlformats.org/officeDocument/2006/relationships/image" Target="../media/image99.png"/><Relationship Id="rId200" Type="http://schemas.openxmlformats.org/officeDocument/2006/relationships/image" Target="../media/image101.png"/><Relationship Id="rId16" Type="http://schemas.openxmlformats.org/officeDocument/2006/relationships/image" Target="file:///D:\__Study\Projects\Lua\AzurLaneScripts\src\Texture2D\7300.png" TargetMode="External"/><Relationship Id="rId221" Type="http://schemas.openxmlformats.org/officeDocument/2006/relationships/image" Target="../media/image114.png"/><Relationship Id="rId242" Type="http://schemas.openxmlformats.org/officeDocument/2006/relationships/image" Target="file:///D:\__Study\Projects\Lua\AzurLaneScripts\src\Texture2D\21000.png" TargetMode="External"/><Relationship Id="rId37" Type="http://schemas.openxmlformats.org/officeDocument/2006/relationships/image" Target="../media/image19.png"/><Relationship Id="rId58" Type="http://schemas.openxmlformats.org/officeDocument/2006/relationships/image" Target="file:///D:\__Study\Projects\Lua\AzurLaneScripts\src\Texture2D\11100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file:///D:\__Study\Projects\Lua\AzurLaneScripts\src\Texture2D\14360.png" TargetMode="External"/><Relationship Id="rId123" Type="http://schemas.openxmlformats.org/officeDocument/2006/relationships/image" Target="../media/image62.png"/><Relationship Id="rId144" Type="http://schemas.openxmlformats.org/officeDocument/2006/relationships/image" Target="file:///D:\__Study\Projects\Lua\AzurLaneScripts\src\Texture2D\14160.png" TargetMode="External"/><Relationship Id="rId90" Type="http://schemas.openxmlformats.org/officeDocument/2006/relationships/image" Target="file:///D:\__Study\Projects\Lua\AzurLaneScripts\src\Texture2D\50400.png" TargetMode="External"/><Relationship Id="rId165" Type="http://schemas.openxmlformats.org/officeDocument/2006/relationships/image" Target="../media/image84.png"/><Relationship Id="rId186" Type="http://schemas.openxmlformats.org/officeDocument/2006/relationships/image" Target="../media/image94.png"/><Relationship Id="rId211" Type="http://schemas.openxmlformats.org/officeDocument/2006/relationships/image" Target="../media/image107.png"/><Relationship Id="rId232" Type="http://schemas.openxmlformats.org/officeDocument/2006/relationships/image" Target="file:///D:\__Study\Projects\Lua\AzurLaneScripts\src\Texture2D\31260.png" TargetMode="External"/><Relationship Id="rId27" Type="http://schemas.openxmlformats.org/officeDocument/2006/relationships/image" Target="../media/image14.png"/><Relationship Id="rId48" Type="http://schemas.openxmlformats.org/officeDocument/2006/relationships/image" Target="file:///D:\__Study\Projects\Lua\AzurLaneScripts\src\Texture2D\21460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34" Type="http://schemas.openxmlformats.org/officeDocument/2006/relationships/image" Target="file:///D:\__Study\Projects\Lua\AzurLaneScripts\src\Texture2D\34300.png" TargetMode="External"/><Relationship Id="rId80" Type="http://schemas.openxmlformats.org/officeDocument/2006/relationships/image" Target="file:///D:\__Study\Projects\Lua\AzurLaneScripts\src\Texture2D\32300.png" TargetMode="External"/><Relationship Id="rId155" Type="http://schemas.openxmlformats.org/officeDocument/2006/relationships/image" Target="file:///D:\__Study\Projects\Lua\AzurLaneScripts\src\Texture2D\12060.png" TargetMode="External"/><Relationship Id="rId176" Type="http://schemas.openxmlformats.org/officeDocument/2006/relationships/image" Target="file:///D:\__Study\Projects\Lua\AzurLaneScripts\src\Texture2D\24100.png" TargetMode="External"/><Relationship Id="rId197" Type="http://schemas.openxmlformats.org/officeDocument/2006/relationships/image" Target="file:///D:\__Study\Projects\Lua\AzurLaneScripts\src\Texture2D\14100.png" TargetMode="External"/><Relationship Id="rId201" Type="http://schemas.openxmlformats.org/officeDocument/2006/relationships/image" Target="file:///D:\__Study\Projects\Lua\AzurLaneScripts\src\Texture2D\55480.png" TargetMode="External"/><Relationship Id="rId222" Type="http://schemas.openxmlformats.org/officeDocument/2006/relationships/image" Target="file:///D:\__Study\Projects\Lua\AzurLaneScripts\src\Texture2D\21300.png" TargetMode="External"/><Relationship Id="rId243" Type="http://schemas.openxmlformats.org/officeDocument/2006/relationships/image" Target="../media/image128.png"/><Relationship Id="rId17" Type="http://schemas.openxmlformats.org/officeDocument/2006/relationships/image" Target="../media/image9.png"/><Relationship Id="rId38" Type="http://schemas.openxmlformats.org/officeDocument/2006/relationships/image" Target="file:///D:\__Study\Projects\Lua\AzurLaneScripts\src\Texture2D\33080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24" Type="http://schemas.openxmlformats.org/officeDocument/2006/relationships/image" Target="file:///D:\__Study\Projects\Lua\AzurLaneScripts\src\Texture2D\22060.png" TargetMode="External"/><Relationship Id="rId70" Type="http://schemas.openxmlformats.org/officeDocument/2006/relationships/image" Target="file:///D:\__Study\Projects\Lua\AzurLaneScripts\src\Texture2D\7000.png" TargetMode="External"/><Relationship Id="rId91" Type="http://schemas.openxmlformats.org/officeDocument/2006/relationships/image" Target="../media/image46.png"/><Relationship Id="rId145" Type="http://schemas.openxmlformats.org/officeDocument/2006/relationships/image" Target="../media/image73.png"/><Relationship Id="rId166" Type="http://schemas.openxmlformats.org/officeDocument/2006/relationships/image" Target="file:///D:\__Study\Projects\Lua\AzurLaneScripts\src\Texture2D\12000.png" TargetMode="External"/><Relationship Id="rId187" Type="http://schemas.openxmlformats.org/officeDocument/2006/relationships/image" Target="file:///D:\__Study\Projects\Lua\AzurLaneScripts\src\Texture2D\34060.png" TargetMode="External"/><Relationship Id="rId1" Type="http://schemas.openxmlformats.org/officeDocument/2006/relationships/image" Target="../media/image1.png"/><Relationship Id="rId212" Type="http://schemas.openxmlformats.org/officeDocument/2006/relationships/image" Target="file:///D:\__Study\Projects\Lua\AzurLaneScripts\src\Texture2D\42100.png" TargetMode="External"/><Relationship Id="rId233" Type="http://schemas.openxmlformats.org/officeDocument/2006/relationships/image" Target="../media/image122.png"/><Relationship Id="rId28" Type="http://schemas.openxmlformats.org/officeDocument/2006/relationships/image" Target="file:///D:\__Study\Projects\Lua\AzurLaneScripts\src\Texture2D\43100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file:///D:\__Study\Projects\Lua\AzurLaneScripts\src\Texture2D\22100.png" TargetMode="External"/><Relationship Id="rId60" Type="http://schemas.openxmlformats.org/officeDocument/2006/relationships/image" Target="file:///D:\__Study\Projects\Lua\AzurLaneScripts\src\Texture2D\14500.png" TargetMode="External"/><Relationship Id="rId81" Type="http://schemas.openxmlformats.org/officeDocument/2006/relationships/image" Target="../media/image41.png"/><Relationship Id="rId135" Type="http://schemas.openxmlformats.org/officeDocument/2006/relationships/image" Target="../media/image68.png"/><Relationship Id="rId156" Type="http://schemas.openxmlformats.org/officeDocument/2006/relationships/image" Target="../media/image79.png"/><Relationship Id="rId177" Type="http://schemas.openxmlformats.org/officeDocument/2006/relationships/image" Target="file:///D:\__Study\Projects\Lua\AzurLaneScripts\src\Texture2D\44000.png" TargetMode="External"/><Relationship Id="rId198" Type="http://schemas.openxmlformats.org/officeDocument/2006/relationships/image" Target="../media/image100.png"/><Relationship Id="rId202" Type="http://schemas.openxmlformats.org/officeDocument/2006/relationships/image" Target="../media/image102.png"/><Relationship Id="rId223" Type="http://schemas.openxmlformats.org/officeDocument/2006/relationships/image" Target="../media/image115.png"/><Relationship Id="rId244" Type="http://schemas.openxmlformats.org/officeDocument/2006/relationships/image" Target="../media/image129.png"/><Relationship Id="rId18" Type="http://schemas.openxmlformats.org/officeDocument/2006/relationships/image" Target="file:///D:\__Study\Projects\Lua\AzurLaneScripts\src\Texture2D\50860.png" TargetMode="External"/><Relationship Id="rId39" Type="http://schemas.openxmlformats.org/officeDocument/2006/relationships/image" Target="../media/image20.png"/><Relationship Id="rId50" Type="http://schemas.openxmlformats.org/officeDocument/2006/relationships/image" Target="file:///D:\__Study\Projects\Lua\AzurLaneScripts\src\Texture2D\11160.png" TargetMode="External"/><Relationship Id="rId104" Type="http://schemas.openxmlformats.org/officeDocument/2006/relationships/image" Target="file:///D:\__Study\Projects\Lua\AzurLaneScripts\src\Texture2D\34180.png" TargetMode="External"/><Relationship Id="rId125" Type="http://schemas.openxmlformats.org/officeDocument/2006/relationships/image" Target="../media/image63.png"/><Relationship Id="rId146" Type="http://schemas.openxmlformats.org/officeDocument/2006/relationships/image" Target="file:///D:\__Study\Projects\Lua\AzurLaneScripts\src\Texture2D\14000.png" TargetMode="External"/><Relationship Id="rId167" Type="http://schemas.openxmlformats.org/officeDocument/2006/relationships/image" Target="../media/image85.png"/><Relationship Id="rId188" Type="http://schemas.openxmlformats.org/officeDocument/2006/relationships/image" Target="../media/image95.png"/><Relationship Id="rId71" Type="http://schemas.openxmlformats.org/officeDocument/2006/relationships/image" Target="../media/image36.png"/><Relationship Id="rId92" Type="http://schemas.openxmlformats.org/officeDocument/2006/relationships/image" Target="file:///D:\__Study\Projects\Lua\AzurLaneScripts\src\Texture2D\32100.png" TargetMode="External"/><Relationship Id="rId213" Type="http://schemas.openxmlformats.org/officeDocument/2006/relationships/image" Target="../media/image108.png"/><Relationship Id="rId234" Type="http://schemas.openxmlformats.org/officeDocument/2006/relationships/image" Target="file:///D:\__Study\Projects\Lua\AzurLaneScripts\src\Texture2D\11000.png" TargetMode="External"/><Relationship Id="rId2" Type="http://schemas.openxmlformats.org/officeDocument/2006/relationships/image" Target="file:///D:\__Study\Projects\Lua\AzurLaneScripts\src\Texture2D\23120.png" TargetMode="External"/><Relationship Id="rId29" Type="http://schemas.openxmlformats.org/officeDocument/2006/relationships/image" Target="../media/image15.png"/><Relationship Id="rId40" Type="http://schemas.openxmlformats.org/officeDocument/2006/relationships/image" Target="file:///D:\__Study\Projects\Lua\AzurLaneScripts\src\Texture2D\12160.png" TargetMode="External"/><Relationship Id="rId115" Type="http://schemas.openxmlformats.org/officeDocument/2006/relationships/image" Target="../media/image58.png"/><Relationship Id="rId136" Type="http://schemas.openxmlformats.org/officeDocument/2006/relationships/image" Target="file:///D:\__Study\Projects\Lua\AzurLaneScripts\src\Texture2D\34100.png" TargetMode="External"/><Relationship Id="rId157" Type="http://schemas.openxmlformats.org/officeDocument/2006/relationships/image" Target="file:///D:\__Study\Projects\Lua\AzurLaneScripts\src\Texture2D\41060.png" TargetMode="External"/><Relationship Id="rId178" Type="http://schemas.openxmlformats.org/officeDocument/2006/relationships/image" Target="../media/image90.png"/><Relationship Id="rId61" Type="http://schemas.openxmlformats.org/officeDocument/2006/relationships/image" Target="../media/image31.png"/><Relationship Id="rId82" Type="http://schemas.openxmlformats.org/officeDocument/2006/relationships/image" Target="file:///D:\__Study\Projects\Lua\AzurLaneScripts\src\Texture2D\22260.png" TargetMode="External"/><Relationship Id="rId199" Type="http://schemas.openxmlformats.org/officeDocument/2006/relationships/image" Target="file:///D:\__Study\Projects\Lua\AzurLaneScripts\src\Texture2D\21500.png" TargetMode="External"/><Relationship Id="rId203" Type="http://schemas.openxmlformats.org/officeDocument/2006/relationships/image" Target="../media/image103.png"/><Relationship Id="rId19" Type="http://schemas.openxmlformats.org/officeDocument/2006/relationships/image" Target="../media/image10.png"/><Relationship Id="rId224" Type="http://schemas.openxmlformats.org/officeDocument/2006/relationships/image" Target="../media/image116.png"/><Relationship Id="rId245" Type="http://schemas.openxmlformats.org/officeDocument/2006/relationships/image" Target="../media/image130.png"/><Relationship Id="rId30" Type="http://schemas.openxmlformats.org/officeDocument/2006/relationships/image" Target="file:///D:\__Study\Projects\Lua\AzurLaneScripts\src\Texture2D\12200.png" TargetMode="External"/><Relationship Id="rId105" Type="http://schemas.openxmlformats.org/officeDocument/2006/relationships/image" Target="../media/image53.png"/><Relationship Id="rId126" Type="http://schemas.openxmlformats.org/officeDocument/2006/relationships/image" Target="file:///D:\__Study\Projects\Lua\AzurLaneScripts\src\Texture2D\24200.png" TargetMode="External"/><Relationship Id="rId147" Type="http://schemas.openxmlformats.org/officeDocument/2006/relationships/image" Target="../media/image74.png"/><Relationship Id="rId168" Type="http://schemas.openxmlformats.org/officeDocument/2006/relationships/image" Target="file:///D:\__Study\Projects\Lua\AzurLaneScripts\src\Texture2D\50300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D:\__Study\Projects\Lua\AzurLaneScripts\src\Texture2D\7100.png" TargetMode="External"/><Relationship Id="rId93" Type="http://schemas.openxmlformats.org/officeDocument/2006/relationships/image" Target="../media/image47.png"/><Relationship Id="rId189" Type="http://schemas.openxmlformats.org/officeDocument/2006/relationships/image" Target="file:///D:\__Study\Projects\Lua\AzurLaneScripts\src\Texture2D\22000.png" TargetMode="External"/><Relationship Id="rId3" Type="http://schemas.openxmlformats.org/officeDocument/2006/relationships/image" Target="../media/image2.png"/><Relationship Id="rId214" Type="http://schemas.openxmlformats.org/officeDocument/2006/relationships/image" Target="../media/image109.png"/><Relationship Id="rId235" Type="http://schemas.openxmlformats.org/officeDocument/2006/relationships/image" Target="../media/image123.png"/><Relationship Id="rId116" Type="http://schemas.openxmlformats.org/officeDocument/2006/relationships/image" Target="file:///D:\__Study\Projects\Lua\AzurLaneScripts\src\Texture2D\24300.png" TargetMode="External"/><Relationship Id="rId137" Type="http://schemas.openxmlformats.org/officeDocument/2006/relationships/image" Target="../media/image69.png"/><Relationship Id="rId158" Type="http://schemas.openxmlformats.org/officeDocument/2006/relationships/image" Target="../media/image80.png"/><Relationship Id="rId20" Type="http://schemas.openxmlformats.org/officeDocument/2006/relationships/image" Target="file:///D:\__Study\Projects\Lua\AzurLaneScripts\src\Texture2D\43000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D:\__Study\Projects\Lua\AzurLaneScripts\src\Texture2D\14400.png" TargetMode="External"/><Relationship Id="rId83" Type="http://schemas.openxmlformats.org/officeDocument/2006/relationships/image" Target="../media/image42.png"/><Relationship Id="rId179" Type="http://schemas.openxmlformats.org/officeDocument/2006/relationships/image" Target="file:///D:\__Study\Projects\Lua\AzurLaneScripts\src\Texture2D\85420.png" TargetMode="External"/><Relationship Id="rId190" Type="http://schemas.openxmlformats.org/officeDocument/2006/relationships/image" Target="../media/image96.png"/><Relationship Id="rId204" Type="http://schemas.openxmlformats.org/officeDocument/2006/relationships/image" Target="file:///D:\__Study\Projects\Lua\AzurLaneScripts\src\Texture2D\14180.png" TargetMode="External"/><Relationship Id="rId225" Type="http://schemas.openxmlformats.org/officeDocument/2006/relationships/image" Target="../media/image117.png"/><Relationship Id="rId246" Type="http://schemas.openxmlformats.org/officeDocument/2006/relationships/image" Target="../media/image131.png"/><Relationship Id="rId106" Type="http://schemas.openxmlformats.org/officeDocument/2006/relationships/image" Target="file:///D:\__Study\Projects\Lua\AzurLaneScripts\src\Texture2D\44200.png" TargetMode="External"/><Relationship Id="rId127" Type="http://schemas.openxmlformats.org/officeDocument/2006/relationships/image" Target="../media/image64.png"/><Relationship Id="rId10" Type="http://schemas.openxmlformats.org/officeDocument/2006/relationships/image" Target="file:///D:\__Study\Projects\Lua\AzurLaneScripts\src\Texture2D\33100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D:\__Study\Projects\Lua\AzurLaneScripts\src\Texture2D\7200.png" TargetMode="External"/><Relationship Id="rId73" Type="http://schemas.openxmlformats.org/officeDocument/2006/relationships/image" Target="../media/image37.png"/><Relationship Id="rId94" Type="http://schemas.openxmlformats.org/officeDocument/2006/relationships/image" Target="file:///D:\__Study\Projects\Lua\AzurLaneScripts\src\Texture2D\55300.png" TargetMode="External"/><Relationship Id="rId148" Type="http://schemas.openxmlformats.org/officeDocument/2006/relationships/image" Target="../media/image75.png"/><Relationship Id="rId169" Type="http://schemas.openxmlformats.org/officeDocument/2006/relationships/image" Target="../media/image86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92.jpeg"/><Relationship Id="rId21" Type="http://schemas.openxmlformats.org/officeDocument/2006/relationships/image" Target="../media/image144.jpeg"/><Relationship Id="rId42" Type="http://schemas.openxmlformats.org/officeDocument/2006/relationships/image" Target="file:///D:\__Study\Projects\C%23\AzurLane\AzurLane\Pics\Equip\Antiair\25mm&#39640;&#23556;&#26426;&#26538;T1.jpg" TargetMode="External"/><Relationship Id="rId63" Type="http://schemas.openxmlformats.org/officeDocument/2006/relationships/image" Target="../media/image165.jpeg"/><Relationship Id="rId84" Type="http://schemas.openxmlformats.org/officeDocument/2006/relationships/image" Target="file:///D:\__Study\Projects\C%23\AzurLane\AzurLane\Pics\Equip\Antiair\&#20843;&#32852;&#35013;40mm&#8220;&#30768;&#30768;&#8221;&#28846;T1.jpg" TargetMode="External"/><Relationship Id="rId138" Type="http://schemas.openxmlformats.org/officeDocument/2006/relationships/image" Target="file:///D:\__Study\Projects\C%23\AzurLane\AzurLane\Pics\Equip\Antiair\&#21452;&#32852;&#35013;40mm&#8220;&#30768;&#30768;&#8221;&#28846;T3.jpg" TargetMode="External"/><Relationship Id="rId159" Type="http://schemas.openxmlformats.org/officeDocument/2006/relationships/image" Target="../media/image213.jpeg"/><Relationship Id="rId170" Type="http://schemas.openxmlformats.org/officeDocument/2006/relationships/image" Target="file:///D:\__Study\Projects\C%23\AzurLane\AzurLane\Pics\Equip\Antiair\&#27608;&#24335;40mm&#36830;&#35013;&#26426;&#26538;T2.jpg" TargetMode="External"/><Relationship Id="rId107" Type="http://schemas.openxmlformats.org/officeDocument/2006/relationships/image" Target="../media/image187.jpeg"/><Relationship Id="rId11" Type="http://schemas.openxmlformats.org/officeDocument/2006/relationships/image" Target="../media/image139.jpeg"/><Relationship Id="rId32" Type="http://schemas.openxmlformats.org/officeDocument/2006/relationships/image" Target="file:///D:\__Study\Projects\C%23\AzurLane\AzurLane\Pics\Equip\Antiair\25mm&#19977;&#36830;&#35013;&#39640;&#23556;&#26426;&#26538;T2.jpg" TargetMode="External"/><Relationship Id="rId53" Type="http://schemas.openxmlformats.org/officeDocument/2006/relationships/image" Target="../media/image160.jpeg"/><Relationship Id="rId74" Type="http://schemas.openxmlformats.org/officeDocument/2006/relationships/image" Target="file:///D:\__Study\Projects\C%23\AzurLane\AzurLane\Pics\Equip\Antiair\B-34%20100mm&#21452;&#32852;&#35013;&#38450;&#31354;&#28846;MZ-14T1.jpg" TargetMode="External"/><Relationship Id="rId128" Type="http://schemas.openxmlformats.org/officeDocument/2006/relationships/image" Target="file:///D:\__Study\Projects\C%23\AzurLane\AzurLane\Pics\Equip\Antiair\&#21452;&#32852;&#35013;113mm&#39640;&#23556;&#28846;T2.jpg" TargetMode="External"/><Relationship Id="rId149" Type="http://schemas.openxmlformats.org/officeDocument/2006/relationships/image" Target="../media/image208.jpeg"/><Relationship Id="rId5" Type="http://schemas.openxmlformats.org/officeDocument/2006/relationships/image" Target="../media/image136.jpeg"/><Relationship Id="rId95" Type="http://schemas.openxmlformats.org/officeDocument/2006/relationships/image" Target="../media/image181.jpeg"/><Relationship Id="rId160" Type="http://schemas.openxmlformats.org/officeDocument/2006/relationships/image" Target="file:///D:\__Study\Projects\C%23\AzurLane\AzurLane\Pics\Equip\Antiair\&#22235;&#32852;&#35013;28mm&#8220;&#33437;&#21152;&#21733;&#38050;&#29748;&#8221;T3.jpg" TargetMode="External"/><Relationship Id="rId22" Type="http://schemas.openxmlformats.org/officeDocument/2006/relationships/image" Target="file:///D:\__Study\Projects\C%23\AzurLane\AzurLane\Pics\Equip\Antiair\127mm&#36830;&#35013;&#39640;&#23556;&#28846;T3.jpg" TargetMode="External"/><Relationship Id="rId43" Type="http://schemas.openxmlformats.org/officeDocument/2006/relationships/image" Target="../media/image155.jpeg"/><Relationship Id="rId64" Type="http://schemas.openxmlformats.org/officeDocument/2006/relationships/image" Target="file:///D:\__Study\Projects\C%23\AzurLane\AzurLane\Pics\Equip\Antiair\76mm&#39640;&#23556;&#28846;T2.jpg" TargetMode="External"/><Relationship Id="rId118" Type="http://schemas.openxmlformats.org/officeDocument/2006/relationships/image" Target="file:///D:\__Study\Projects\C%23\AzurLane\AzurLane\Pics\Equip\Antiair\&#21452;&#32852;40mm&#21338;&#31119;&#26031;&#23545;&#31354;&#26426;&#28846;T1.jpg" TargetMode="External"/><Relationship Id="rId139" Type="http://schemas.openxmlformats.org/officeDocument/2006/relationships/image" Target="../media/image203.jpeg"/><Relationship Id="rId85" Type="http://schemas.openxmlformats.org/officeDocument/2006/relationships/image" Target="../media/image176.jpeg"/><Relationship Id="rId150" Type="http://schemas.openxmlformats.org/officeDocument/2006/relationships/image" Target="file:///D:\__Study\Projects\C%23\AzurLane\AzurLane\Pics\Equip\Antiair\&#22235;&#32852;&#35013;20mm%20MG&#26426;&#26538;T1.jpg" TargetMode="External"/><Relationship Id="rId171" Type="http://schemas.openxmlformats.org/officeDocument/2006/relationships/image" Target="../media/image219.jpeg"/><Relationship Id="rId12" Type="http://schemas.openxmlformats.org/officeDocument/2006/relationships/image" Target="file:///D:\__Study\Projects\C%23\AzurLane\AzurLane\Pics\Equip\Antiair\12.7mm&#38450;&#31354;&#26426;&#26538;T1.jpg" TargetMode="External"/><Relationship Id="rId33" Type="http://schemas.openxmlformats.org/officeDocument/2006/relationships/image" Target="../media/image150.jpeg"/><Relationship Id="rId108" Type="http://schemas.openxmlformats.org/officeDocument/2006/relationships/image" Target="file:///D:\__Study\Projects\C%23\AzurLane\AzurLane\Pics\Equip\Antiair\&#21452;&#32852;37mm&#25163;&#25289;&#26426;&#26538;T3.jpg" TargetMode="External"/><Relationship Id="rId129" Type="http://schemas.openxmlformats.org/officeDocument/2006/relationships/image" Target="../media/image198.jpeg"/><Relationship Id="rId54" Type="http://schemas.openxmlformats.org/officeDocument/2006/relationships/image" Target="file:///D:\__Study\Projects\C%23\AzurLane\AzurLane\Pics\Equip\Antiair\37mm&#38450;&#31354;&#28846;70-KT1.jpg" TargetMode="External"/><Relationship Id="rId75" Type="http://schemas.openxmlformats.org/officeDocument/2006/relationships/image" Target="../media/image171.jpeg"/><Relationship Id="rId96" Type="http://schemas.openxmlformats.org/officeDocument/2006/relationships/image" Target="file:///D:\__Study\Projects\C%23\AzurLane\AzurLane\Pics\Equip\Antiair\&#21452;&#31649;20mm&#21380;&#21033;&#31354;&#39640;&#23556;&#28846;T3.jpg" TargetMode="External"/><Relationship Id="rId140" Type="http://schemas.openxmlformats.org/officeDocument/2006/relationships/image" Target="file:///D:\__Study\Projects\C%23\AzurLane\AzurLane\Pics\Equip\Antiair\&#21452;&#32852;&#35013;40mm&#21338;&#31119;&#26031;STAAGT0.jpg" TargetMode="External"/><Relationship Id="rId161" Type="http://schemas.openxmlformats.org/officeDocument/2006/relationships/image" Target="../media/image214.jpeg"/><Relationship Id="rId1" Type="http://schemas.openxmlformats.org/officeDocument/2006/relationships/image" Target="../media/image134.jpeg"/><Relationship Id="rId6" Type="http://schemas.openxmlformats.org/officeDocument/2006/relationships/image" Target="file:///D:\__Study\Projects\C%23\AzurLane\AzurLane\Pics\Equip\Antiair\102mm&#39640;&#23556;&#28846;T1.jpg" TargetMode="External"/><Relationship Id="rId23" Type="http://schemas.openxmlformats.org/officeDocument/2006/relationships/image" Target="../media/image145.jpeg"/><Relationship Id="rId28" Type="http://schemas.openxmlformats.org/officeDocument/2006/relationships/image" Target="file:///D:\__Study\Projects\C%23\AzurLane\AzurLane\Pics\Equip\Antiair\20mm&#21380;&#21033;&#31354;&#39640;&#23556;&#28846;T3.jpg" TargetMode="External"/><Relationship Id="rId49" Type="http://schemas.openxmlformats.org/officeDocument/2006/relationships/image" Target="../media/image158.jpeg"/><Relationship Id="rId114" Type="http://schemas.openxmlformats.org/officeDocument/2006/relationships/image" Target="file:///D:\__Study\Projects\C%23\AzurLane\AzurLane\Pics\Equip\Antiair\&#21452;&#32852;37mm&#26426;&#26538;Model1932T3.jpg" TargetMode="External"/><Relationship Id="rId119" Type="http://schemas.openxmlformats.org/officeDocument/2006/relationships/image" Target="../media/image193.jpeg"/><Relationship Id="rId44" Type="http://schemas.openxmlformats.org/officeDocument/2006/relationships/image" Target="file:///D:\__Study\Projects\C%23\AzurLane\AzurLane\Pics\Equip\Antiair\25mm&#39640;&#23556;&#26426;&#26538;T2.jpg" TargetMode="External"/><Relationship Id="rId60" Type="http://schemas.openxmlformats.org/officeDocument/2006/relationships/image" Target="file:///D:\__Study\Projects\C%23\AzurLane\AzurLane\Pics\Equip\Antiair\76mm&#39640;&#23556;&#28846;T1.jpg" TargetMode="External"/><Relationship Id="rId65" Type="http://schemas.openxmlformats.org/officeDocument/2006/relationships/image" Target="../media/image166.jpeg"/><Relationship Id="rId81" Type="http://schemas.openxmlformats.org/officeDocument/2006/relationships/image" Target="../media/image174.jpeg"/><Relationship Id="rId86" Type="http://schemas.openxmlformats.org/officeDocument/2006/relationships/image" Target="file:///D:\__Study\Projects\C%23\AzurLane\AzurLane\Pics\Equip\Antiair\&#20843;&#32852;&#35013;40mm&#8220;&#30768;&#30768;&#8221;&#28846;T2.jpg" TargetMode="External"/><Relationship Id="rId130" Type="http://schemas.openxmlformats.org/officeDocument/2006/relationships/image" Target="file:///D:\__Study\Projects\C%23\AzurLane\AzurLane\Pics\Equip\Antiair\&#21452;&#32852;&#35013;113mm&#39640;&#23556;&#28846;T3.jpg" TargetMode="External"/><Relationship Id="rId135" Type="http://schemas.openxmlformats.org/officeDocument/2006/relationships/image" Target="../media/image201.jpeg"/><Relationship Id="rId151" Type="http://schemas.openxmlformats.org/officeDocument/2006/relationships/image" Target="../media/image209.jpeg"/><Relationship Id="rId156" Type="http://schemas.openxmlformats.org/officeDocument/2006/relationships/image" Target="file:///D:\__Study\Projects\C%23\AzurLane\AzurLane\Pics\Equip\Antiair\&#22235;&#32852;&#35013;28mm&#8220;&#33437;&#21152;&#21733;&#38050;&#29748;&#8221;T1.jpg" TargetMode="External"/><Relationship Id="rId172" Type="http://schemas.openxmlformats.org/officeDocument/2006/relationships/image" Target="file:///D:\__Study\Projects\C%23\AzurLane\AzurLane\Pics\Equip\Antiair\&#27608;&#24335;40mm&#36830;&#35013;&#26426;&#26538;T3.jpg" TargetMode="External"/><Relationship Id="rId13" Type="http://schemas.openxmlformats.org/officeDocument/2006/relationships/image" Target="../media/image140.jpeg"/><Relationship Id="rId18" Type="http://schemas.openxmlformats.org/officeDocument/2006/relationships/image" Target="file:///D:\__Study\Projects\C%23\AzurLane\AzurLane\Pics\Equip\Antiair\127mm&#36830;&#35013;&#39640;&#23556;&#28846;T1.jpg" TargetMode="External"/><Relationship Id="rId39" Type="http://schemas.openxmlformats.org/officeDocument/2006/relationships/image" Target="../media/image153.jpeg"/><Relationship Id="rId109" Type="http://schemas.openxmlformats.org/officeDocument/2006/relationships/image" Target="../media/image188.jpeg"/><Relationship Id="rId34" Type="http://schemas.openxmlformats.org/officeDocument/2006/relationships/image" Target="file:///D:\__Study\Projects\C%23\AzurLane\AzurLane\Pics\Equip\Antiair\25mm&#19977;&#36830;&#35013;&#39640;&#23556;&#26426;&#26538;T3.jpg" TargetMode="External"/><Relationship Id="rId50" Type="http://schemas.openxmlformats.org/officeDocument/2006/relationships/image" Target="file:///D:\__Study\Projects\C%23\AzurLane\AzurLane\Pics\Equip\Antiair\37mm&#26426;&#26538;T2.jpg" TargetMode="External"/><Relationship Id="rId55" Type="http://schemas.openxmlformats.org/officeDocument/2006/relationships/image" Target="../media/image161.jpeg"/><Relationship Id="rId76" Type="http://schemas.openxmlformats.org/officeDocument/2006/relationships/image" Target="file:///D:\__Study\Projects\C%23\AzurLane\AzurLane\Pics\Equip\Antiair\B-34%20100mm&#21452;&#32852;&#35013;&#38450;&#31354;&#28846;MZ-14T2.jpg" TargetMode="External"/><Relationship Id="rId97" Type="http://schemas.openxmlformats.org/officeDocument/2006/relationships/image" Target="../media/image182.jpeg"/><Relationship Id="rId104" Type="http://schemas.openxmlformats.org/officeDocument/2006/relationships/image" Target="file:///D:\__Study\Projects\C%23\AzurLane\AzurLane\Pics\Equip\Antiair\&#21452;&#32852;37mm&#25163;&#25289;&#26426;&#26538;T1.jpg" TargetMode="External"/><Relationship Id="rId120" Type="http://schemas.openxmlformats.org/officeDocument/2006/relationships/image" Target="file:///D:\__Study\Projects\C%23\AzurLane\AzurLane\Pics\Equip\Antiair\&#21452;&#32852;40mm&#21338;&#31119;&#26031;&#23545;&#31354;&#26426;&#28846;T2.jpg" TargetMode="External"/><Relationship Id="rId125" Type="http://schemas.openxmlformats.org/officeDocument/2006/relationships/image" Target="../media/image196.jpeg"/><Relationship Id="rId141" Type="http://schemas.openxmlformats.org/officeDocument/2006/relationships/image" Target="../media/image204.jpeg"/><Relationship Id="rId146" Type="http://schemas.openxmlformats.org/officeDocument/2006/relationships/image" Target="file:///D:\__Study\Projects\C%23\AzurLane\AzurLane\Pics\Equip\Antiair\&#22235;&#32852;40mm&#21338;&#31119;&#26031;&#23545;&#31354;&#26426;&#28846;T2.jpg" TargetMode="External"/><Relationship Id="rId167" Type="http://schemas.openxmlformats.org/officeDocument/2006/relationships/image" Target="../media/image217.jpeg"/><Relationship Id="rId7" Type="http://schemas.openxmlformats.org/officeDocument/2006/relationships/image" Target="../media/image137.jpeg"/><Relationship Id="rId71" Type="http://schemas.openxmlformats.org/officeDocument/2006/relationships/image" Target="../media/image169.jpeg"/><Relationship Id="rId92" Type="http://schemas.openxmlformats.org/officeDocument/2006/relationships/image" Target="file:///D:\__Study\Projects\C%23\AzurLane\AzurLane\Pics\Equip\Antiair\&#21452;&#31649;20mm&#21380;&#21033;&#31354;&#39640;&#23556;&#28846;T1.jpg" TargetMode="External"/><Relationship Id="rId162" Type="http://schemas.openxmlformats.org/officeDocument/2006/relationships/image" Target="file:///D:\__Study\Projects\C%23\AzurLane\AzurLane\Pics\Equip\Antiair\&#22235;&#32852;&#35013;40mm&#8220;&#30768;&#30768;&#8221;&#28846;T1.jpg" TargetMode="External"/><Relationship Id="rId2" Type="http://schemas.openxmlformats.org/officeDocument/2006/relationships/image" Target="file:///D:\__Study\Projects\C%23\AzurLane\AzurLane\Pics\Equip\Antiair\100mm&#21452;&#32852;&#35013;&#38450;&#31354;&#28846;SM-5-1sT1.jpg" TargetMode="External"/><Relationship Id="rId29" Type="http://schemas.openxmlformats.org/officeDocument/2006/relationships/image" Target="../media/image148.jpeg"/><Relationship Id="rId24" Type="http://schemas.openxmlformats.org/officeDocument/2006/relationships/image" Target="file:///D:\__Study\Projects\C%23\AzurLane\AzurLane\Pics\Equip\Antiair\20mm&#21380;&#21033;&#31354;&#39640;&#23556;&#28846;T1.jpg" TargetMode="External"/><Relationship Id="rId40" Type="http://schemas.openxmlformats.org/officeDocument/2006/relationships/image" Target="file:///D:\__Study\Projects\C%23\AzurLane\AzurLane\Pics\Equip\Antiair\25mm&#36830;&#35013;&#39640;&#23556;&#26426;&#26538;T3.jpg" TargetMode="External"/><Relationship Id="rId45" Type="http://schemas.openxmlformats.org/officeDocument/2006/relationships/image" Target="../media/image156.jpeg"/><Relationship Id="rId66" Type="http://schemas.openxmlformats.org/officeDocument/2006/relationships/image" Target="file:///D:\__Study\Projects\C%23\AzurLane\AzurLane\Pics\Equip\Antiair\76mm&#39640;&#23556;&#28846;T3.jpg" TargetMode="External"/><Relationship Id="rId87" Type="http://schemas.openxmlformats.org/officeDocument/2006/relationships/image" Target="../media/image177.jpeg"/><Relationship Id="rId110" Type="http://schemas.openxmlformats.org/officeDocument/2006/relationships/image" Target="file:///D:\__Study\Projects\C%23\AzurLane\AzurLane\Pics\Equip\Antiair\&#21452;&#32852;37mm&#26426;&#26538;Model1932T1.jpg" TargetMode="External"/><Relationship Id="rId115" Type="http://schemas.openxmlformats.org/officeDocument/2006/relationships/image" Target="../media/image191.jpeg"/><Relationship Id="rId131" Type="http://schemas.openxmlformats.org/officeDocument/2006/relationships/image" Target="../media/image199.jpeg"/><Relationship Id="rId136" Type="http://schemas.openxmlformats.org/officeDocument/2006/relationships/image" Target="file:///D:\__Study\Projects\C%23\AzurLane\AzurLane\Pics\Equip\Antiair\&#21452;&#32852;&#35013;40mm&#8220;&#30768;&#30768;&#8221;&#28846;T2.jpg" TargetMode="External"/><Relationship Id="rId157" Type="http://schemas.openxmlformats.org/officeDocument/2006/relationships/image" Target="../media/image212.jpeg"/><Relationship Id="rId61" Type="http://schemas.openxmlformats.org/officeDocument/2006/relationships/image" Target="../media/image164.jpeg"/><Relationship Id="rId82" Type="http://schemas.openxmlformats.org/officeDocument/2006/relationships/image" Target="file:///D:\__Study\Projects\C%23\AzurLane\AzurLane\Pics\Equip\Antiair\B-54%20100mm&#21452;&#32852;&#35013;&#38450;&#31354;&#28846;T3.jpg" TargetMode="External"/><Relationship Id="rId152" Type="http://schemas.openxmlformats.org/officeDocument/2006/relationships/image" Target="file:///D:\__Study\Projects\C%23\AzurLane\AzurLane\Pics\Equip\Antiair\&#22235;&#32852;&#35013;20mm%20MG&#26426;&#26538;T2.jpg" TargetMode="External"/><Relationship Id="rId173" Type="http://schemas.openxmlformats.org/officeDocument/2006/relationships/image" Target="../media/image220.jpeg"/><Relationship Id="rId19" Type="http://schemas.openxmlformats.org/officeDocument/2006/relationships/image" Target="../media/image143.jpeg"/><Relationship Id="rId14" Type="http://schemas.openxmlformats.org/officeDocument/2006/relationships/image" Target="file:///D:\__Study\Projects\C%23\AzurLane\AzurLane\Pics\Equip\Antiair\12.7mm&#38450;&#31354;&#26426;&#26538;T2.jpg" TargetMode="External"/><Relationship Id="rId30" Type="http://schemas.openxmlformats.org/officeDocument/2006/relationships/image" Target="file:///D:\__Study\Projects\C%23\AzurLane\AzurLane\Pics\Equip\Antiair\25mm&#19977;&#36830;&#35013;&#39640;&#23556;&#26426;&#26538;T1.jpg" TargetMode="External"/><Relationship Id="rId35" Type="http://schemas.openxmlformats.org/officeDocument/2006/relationships/image" Target="../media/image151.jpeg"/><Relationship Id="rId56" Type="http://schemas.openxmlformats.org/officeDocument/2006/relationships/image" Target="file:///D:\__Study\Projects\C%23\AzurLane\AzurLane\Pics\Equip\Antiair\37mm&#38450;&#31354;&#28846;70-KT2.jpg" TargetMode="External"/><Relationship Id="rId77" Type="http://schemas.openxmlformats.org/officeDocument/2006/relationships/image" Target="../media/image172.jpeg"/><Relationship Id="rId100" Type="http://schemas.openxmlformats.org/officeDocument/2006/relationships/image" Target="file:///D:\__Study\Projects\C%23\AzurLane\AzurLane\Pics\Equip\Antiair\&#21452;&#32852;105mmSKC&#39640;&#28846;T2.jpg" TargetMode="External"/><Relationship Id="rId105" Type="http://schemas.openxmlformats.org/officeDocument/2006/relationships/image" Target="../media/image186.jpeg"/><Relationship Id="rId126" Type="http://schemas.openxmlformats.org/officeDocument/2006/relationships/image" Target="file:///D:\__Study\Projects\C%23\AzurLane\AzurLane\Pics\Equip\Antiair\&#21452;&#32852;&#35013;113mm&#39640;&#23556;&#28846;T1.jpg" TargetMode="External"/><Relationship Id="rId147" Type="http://schemas.openxmlformats.org/officeDocument/2006/relationships/image" Target="../media/image207.jpeg"/><Relationship Id="rId168" Type="http://schemas.openxmlformats.org/officeDocument/2006/relationships/image" Target="file:///D:\__Study\Projects\C%23\AzurLane\AzurLane\Pics\Equip\Antiair\&#27608;&#24335;40mm&#36830;&#35013;&#26426;&#26538;T1.jpg" TargetMode="External"/><Relationship Id="rId8" Type="http://schemas.openxmlformats.org/officeDocument/2006/relationships/image" Target="file:///D:\__Study\Projects\C%23\AzurLane\AzurLane\Pics\Equip\Antiair\102mm&#39640;&#23556;&#28846;T2.jpg" TargetMode="External"/><Relationship Id="rId51" Type="http://schemas.openxmlformats.org/officeDocument/2006/relationships/image" Target="../media/image159.jpeg"/><Relationship Id="rId72" Type="http://schemas.openxmlformats.org/officeDocument/2006/relationships/image" Target="file:///D:\__Study\Projects\C%23\AzurLane\AzurLane\Pics\Equip\Antiair\90mm&#21333;&#35013;&#39640;&#35282;&#28846;Model1939T3.jpg" TargetMode="External"/><Relationship Id="rId93" Type="http://schemas.openxmlformats.org/officeDocument/2006/relationships/image" Target="../media/image180.jpeg"/><Relationship Id="rId98" Type="http://schemas.openxmlformats.org/officeDocument/2006/relationships/image" Target="file:///D:\__Study\Projects\C%23\AzurLane\AzurLane\Pics\Equip\Antiair\&#21452;&#32852;105mmSKC&#39640;&#28846;T1.jpg" TargetMode="External"/><Relationship Id="rId121" Type="http://schemas.openxmlformats.org/officeDocument/2006/relationships/image" Target="../media/image194.jpeg"/><Relationship Id="rId142" Type="http://schemas.openxmlformats.org/officeDocument/2006/relationships/image" Target="file:///D:\__Study\Projects\C%23\AzurLane\AzurLane\Pics\Equip\Antiair\&#21452;&#32852;&#35013;40mm&#21338;&#31119;&#26031;&#28023;&#20857;&#26757;&#32822;T0.jpg" TargetMode="External"/><Relationship Id="rId163" Type="http://schemas.openxmlformats.org/officeDocument/2006/relationships/image" Target="../media/image215.jpeg"/><Relationship Id="rId3" Type="http://schemas.openxmlformats.org/officeDocument/2006/relationships/image" Target="../media/image135.jpeg"/><Relationship Id="rId25" Type="http://schemas.openxmlformats.org/officeDocument/2006/relationships/image" Target="../media/image146.jpeg"/><Relationship Id="rId46" Type="http://schemas.openxmlformats.org/officeDocument/2006/relationships/image" Target="file:///D:\__Study\Projects\C%23\AzurLane\AzurLane\Pics\Equip\Antiair\25mm&#39640;&#23556;&#26426;&#26538;T3.jpg" TargetMode="External"/><Relationship Id="rId67" Type="http://schemas.openxmlformats.org/officeDocument/2006/relationships/image" Target="../media/image167.jpeg"/><Relationship Id="rId116" Type="http://schemas.openxmlformats.org/officeDocument/2006/relationships/image" Target="file:///D:\__Study\Projects\C%23\AzurLane\AzurLane\Pics\Equip\Antiair\&#21452;&#32852;37mm&#39640;&#23556;&#28846;Mle1936T0.jpg" TargetMode="External"/><Relationship Id="rId137" Type="http://schemas.openxmlformats.org/officeDocument/2006/relationships/image" Target="../media/image202.jpeg"/><Relationship Id="rId158" Type="http://schemas.openxmlformats.org/officeDocument/2006/relationships/image" Target="file:///D:\__Study\Projects\C%23\AzurLane\AzurLane\Pics\Equip\Antiair\&#22235;&#32852;&#35013;28mm&#8220;&#33437;&#21152;&#21733;&#38050;&#29748;&#8221;T2.jpg" TargetMode="External"/><Relationship Id="rId20" Type="http://schemas.openxmlformats.org/officeDocument/2006/relationships/image" Target="file:///D:\__Study\Projects\C%23\AzurLane\AzurLane\Pics\Equip\Antiair\127mm&#36830;&#35013;&#39640;&#23556;&#28846;T2.jpg" TargetMode="External"/><Relationship Id="rId41" Type="http://schemas.openxmlformats.org/officeDocument/2006/relationships/image" Target="../media/image154.jpeg"/><Relationship Id="rId62" Type="http://schemas.openxmlformats.org/officeDocument/2006/relationships/image" Target="file:///D:\__Study\Projects\C%23\AzurLane\AzurLane\Pics\Equip\Antiair\76mm&#39640;&#23556;&#28846;T1&#65288;&#37325;&#27185;&#65289;.jpg" TargetMode="External"/><Relationship Id="rId83" Type="http://schemas.openxmlformats.org/officeDocument/2006/relationships/image" Target="../media/image175.jpeg"/><Relationship Id="rId88" Type="http://schemas.openxmlformats.org/officeDocument/2006/relationships/image" Target="file:///D:\__Study\Projects\C%23\AzurLane\AzurLane\Pics\Equip\Antiair\&#20843;&#32852;&#35013;40mm&#8220;&#30768;&#30768;&#8221;&#28846;T3.jpg" TargetMode="External"/><Relationship Id="rId111" Type="http://schemas.openxmlformats.org/officeDocument/2006/relationships/image" Target="../media/image189.jpeg"/><Relationship Id="rId132" Type="http://schemas.openxmlformats.org/officeDocument/2006/relationships/image" Target="file:///D:\__Study\Projects\C%23\AzurLane\AzurLane\Pics\Equip\Antiair\&#21452;&#32852;&#35013;134mm&#39640;&#28846;T0.jpg" TargetMode="External"/><Relationship Id="rId153" Type="http://schemas.openxmlformats.org/officeDocument/2006/relationships/image" Target="../media/image210.jpeg"/><Relationship Id="rId174" Type="http://schemas.openxmlformats.org/officeDocument/2006/relationships/image" Target="file:///D:\__Study\Projects\C%23\AzurLane\AzurLane\Pics\Equip\Antiair\&#35797;&#20316;&#22411;&#20116;&#24335;40mm&#39640;&#23556;&#26426;&#20851;&#28846;T0.jpg" TargetMode="External"/><Relationship Id="rId15" Type="http://schemas.openxmlformats.org/officeDocument/2006/relationships/image" Target="../media/image141.jpeg"/><Relationship Id="rId36" Type="http://schemas.openxmlformats.org/officeDocument/2006/relationships/image" Target="file:///D:\__Study\Projects\C%23\AzurLane\AzurLane\Pics\Equip\Antiair\25mm&#36830;&#35013;&#39640;&#23556;&#26426;&#26538;T1.jpg" TargetMode="External"/><Relationship Id="rId57" Type="http://schemas.openxmlformats.org/officeDocument/2006/relationships/image" Target="../media/image162.jpeg"/><Relationship Id="rId106" Type="http://schemas.openxmlformats.org/officeDocument/2006/relationships/image" Target="file:///D:\__Study\Projects\C%23\AzurLane\AzurLane\Pics\Equip\Antiair\&#21452;&#32852;37mm&#25163;&#25289;&#26426;&#26538;T2.jpg" TargetMode="External"/><Relationship Id="rId127" Type="http://schemas.openxmlformats.org/officeDocument/2006/relationships/image" Target="../media/image197.jpeg"/><Relationship Id="rId10" Type="http://schemas.openxmlformats.org/officeDocument/2006/relationships/image" Target="file:///D:\__Study\Projects\C%23\AzurLane\AzurLane\Pics\Equip\Antiair\102mm&#39640;&#23556;&#28846;T3.jpg" TargetMode="External"/><Relationship Id="rId31" Type="http://schemas.openxmlformats.org/officeDocument/2006/relationships/image" Target="../media/image149.jpeg"/><Relationship Id="rId52" Type="http://schemas.openxmlformats.org/officeDocument/2006/relationships/image" Target="file:///D:\__Study\Projects\C%23\AzurLane\AzurLane\Pics\Equip\Antiair\37mm&#26426;&#26538;T3.jpg" TargetMode="External"/><Relationship Id="rId73" Type="http://schemas.openxmlformats.org/officeDocument/2006/relationships/image" Target="../media/image170.jpeg"/><Relationship Id="rId78" Type="http://schemas.openxmlformats.org/officeDocument/2006/relationships/image" Target="file:///D:\__Study\Projects\C%23\AzurLane\AzurLane\Pics\Equip\Antiair\B-34%20100mm&#21452;&#32852;&#35013;&#38450;&#31354;&#28846;MZ-14T3.jpg" TargetMode="External"/><Relationship Id="rId94" Type="http://schemas.openxmlformats.org/officeDocument/2006/relationships/image" Target="file:///D:\__Study\Projects\C%23\AzurLane\AzurLane\Pics\Equip\Antiair\&#21452;&#31649;20mm&#21380;&#21033;&#31354;&#39640;&#23556;&#28846;T2.jpg" TargetMode="External"/><Relationship Id="rId99" Type="http://schemas.openxmlformats.org/officeDocument/2006/relationships/image" Target="../media/image183.jpeg"/><Relationship Id="rId101" Type="http://schemas.openxmlformats.org/officeDocument/2006/relationships/image" Target="../media/image184.jpeg"/><Relationship Id="rId122" Type="http://schemas.openxmlformats.org/officeDocument/2006/relationships/image" Target="file:///D:\__Study\Projects\C%23\AzurLane\AzurLane\Pics\Equip\Antiair\&#21452;&#32852;40mm&#21338;&#31119;&#26031;&#23545;&#31354;&#26426;&#28846;T3.jpg" TargetMode="External"/><Relationship Id="rId143" Type="http://schemas.openxmlformats.org/officeDocument/2006/relationships/image" Target="../media/image205.jpeg"/><Relationship Id="rId148" Type="http://schemas.openxmlformats.org/officeDocument/2006/relationships/image" Target="file:///D:\__Study\Projects\C%23\AzurLane\AzurLane\Pics\Equip\Antiair\&#22235;&#32852;40mm&#21338;&#31119;&#26031;&#23545;&#31354;&#26426;&#28846;T3.jpg" TargetMode="External"/><Relationship Id="rId164" Type="http://schemas.openxmlformats.org/officeDocument/2006/relationships/image" Target="file:///D:\__Study\Projects\C%23\AzurLane\AzurLane\Pics\Equip\Antiair\&#22235;&#32852;&#35013;40mm&#8220;&#30768;&#30768;&#8221;&#28846;T2.jpg" TargetMode="External"/><Relationship Id="rId169" Type="http://schemas.openxmlformats.org/officeDocument/2006/relationships/image" Target="../media/image218.jpeg"/><Relationship Id="rId4" Type="http://schemas.openxmlformats.org/officeDocument/2006/relationships/image" Target="file:///D:\__Study\Projects\C%23\AzurLane\AzurLane\Pics\Equip\Antiair\100mm&#36830;&#35013;&#39640;&#28846;T0.jpg" TargetMode="External"/><Relationship Id="rId9" Type="http://schemas.openxmlformats.org/officeDocument/2006/relationships/image" Target="../media/image138.jpeg"/><Relationship Id="rId26" Type="http://schemas.openxmlformats.org/officeDocument/2006/relationships/image" Target="file:///D:\__Study\Projects\C%23\AzurLane\AzurLane\Pics\Equip\Antiair\20mm&#21380;&#21033;&#31354;&#39640;&#23556;&#28846;T2.jpg" TargetMode="External"/><Relationship Id="rId47" Type="http://schemas.openxmlformats.org/officeDocument/2006/relationships/image" Target="../media/image157.jpeg"/><Relationship Id="rId68" Type="http://schemas.openxmlformats.org/officeDocument/2006/relationships/image" Target="file:///D:\__Study\Projects\C%23\AzurLane\AzurLane\Pics\Equip\Antiair\90mm&#21333;&#35013;&#39640;&#35282;&#28846;Model1939T1.jpg" TargetMode="External"/><Relationship Id="rId89" Type="http://schemas.openxmlformats.org/officeDocument/2006/relationships/image" Target="../media/image178.jpeg"/><Relationship Id="rId112" Type="http://schemas.openxmlformats.org/officeDocument/2006/relationships/image" Target="file:///D:\__Study\Projects\C%23\AzurLane\AzurLane\Pics\Equip\Antiair\&#21452;&#32852;37mm&#26426;&#26538;Model1932T2.jpg" TargetMode="External"/><Relationship Id="rId133" Type="http://schemas.openxmlformats.org/officeDocument/2006/relationships/image" Target="../media/image200.jpeg"/><Relationship Id="rId154" Type="http://schemas.openxmlformats.org/officeDocument/2006/relationships/image" Target="file:///D:\__Study\Projects\C%23\AzurLane\AzurLane\Pics\Equip\Antiair\&#22235;&#32852;&#35013;20mm%20MG&#26426;&#26538;T3.jpg" TargetMode="External"/><Relationship Id="rId16" Type="http://schemas.openxmlformats.org/officeDocument/2006/relationships/image" Target="file:///D:\__Study\Projects\C%23\AzurLane\AzurLane\Pics\Equip\Antiair\12.7mm&#38450;&#31354;&#26426;&#26538;T3.jpg" TargetMode="External"/><Relationship Id="rId37" Type="http://schemas.openxmlformats.org/officeDocument/2006/relationships/image" Target="../media/image152.jpeg"/><Relationship Id="rId58" Type="http://schemas.openxmlformats.org/officeDocument/2006/relationships/image" Target="file:///D:\__Study\Projects\C%23\AzurLane\AzurLane\Pics\Equip\Antiair\37mm&#38450;&#31354;&#28846;70-KT3.jpg" TargetMode="External"/><Relationship Id="rId79" Type="http://schemas.openxmlformats.org/officeDocument/2006/relationships/image" Target="../media/image173.jpeg"/><Relationship Id="rId102" Type="http://schemas.openxmlformats.org/officeDocument/2006/relationships/image" Target="file:///D:\__Study\Projects\C%23\AzurLane\AzurLane\Pics\Equip\Antiair\&#21452;&#32852;105mmSKC&#39640;&#28846;T3.jpg" TargetMode="External"/><Relationship Id="rId123" Type="http://schemas.openxmlformats.org/officeDocument/2006/relationships/image" Target="../media/image195.jpeg"/><Relationship Id="rId144" Type="http://schemas.openxmlformats.org/officeDocument/2006/relationships/image" Target="file:///D:\__Study\Projects\C%23\AzurLane\AzurLane\Pics\Equip\Antiair\&#22235;&#32852;40mm&#21338;&#31119;&#26031;&#23545;&#31354;&#26426;&#28846;T1.jpg" TargetMode="External"/><Relationship Id="rId90" Type="http://schemas.openxmlformats.org/officeDocument/2006/relationships/image" Target="file:///D:\__Study\Projects\C%23\AzurLane\AzurLane\Pics\Equip\Antiair\&#20845;&#32852;&#35013;40mm&#21338;&#31119;&#26031;&#23545;&#31354;&#26426;&#28846;T0.jpg" TargetMode="External"/><Relationship Id="rId165" Type="http://schemas.openxmlformats.org/officeDocument/2006/relationships/image" Target="../media/image216.jpeg"/><Relationship Id="rId27" Type="http://schemas.openxmlformats.org/officeDocument/2006/relationships/image" Target="../media/image147.jpeg"/><Relationship Id="rId48" Type="http://schemas.openxmlformats.org/officeDocument/2006/relationships/image" Target="file:///D:\__Study\Projects\C%23\AzurLane\AzurLane\Pics\Equip\Antiair\37mm&#26426;&#26538;T1.jpg" TargetMode="External"/><Relationship Id="rId69" Type="http://schemas.openxmlformats.org/officeDocument/2006/relationships/image" Target="../media/image168.jpeg"/><Relationship Id="rId113" Type="http://schemas.openxmlformats.org/officeDocument/2006/relationships/image" Target="../media/image190.jpeg"/><Relationship Id="rId134" Type="http://schemas.openxmlformats.org/officeDocument/2006/relationships/image" Target="file:///D:\__Study\Projects\C%23\AzurLane\AzurLane\Pics\Equip\Antiair\&#21452;&#32852;&#35013;40mm&#8220;&#30768;&#30768;&#8221;&#28846;T1.jpg" TargetMode="External"/><Relationship Id="rId80" Type="http://schemas.openxmlformats.org/officeDocument/2006/relationships/image" Target="file:///D:\__Study\Projects\C%23\AzurLane\AzurLane\Pics\Equip\Antiair\B-54%20100mm&#21452;&#32852;&#35013;&#38450;&#31354;&#28846;T2.jpg" TargetMode="External"/><Relationship Id="rId155" Type="http://schemas.openxmlformats.org/officeDocument/2006/relationships/image" Target="../media/image211.jpeg"/><Relationship Id="rId17" Type="http://schemas.openxmlformats.org/officeDocument/2006/relationships/image" Target="../media/image142.jpeg"/><Relationship Id="rId38" Type="http://schemas.openxmlformats.org/officeDocument/2006/relationships/image" Target="file:///D:\__Study\Projects\C%23\AzurLane\AzurLane\Pics\Equip\Antiair\25mm&#36830;&#35013;&#39640;&#23556;&#26426;&#26538;T2.jpg" TargetMode="External"/><Relationship Id="rId59" Type="http://schemas.openxmlformats.org/officeDocument/2006/relationships/image" Target="../media/image163.jpeg"/><Relationship Id="rId103" Type="http://schemas.openxmlformats.org/officeDocument/2006/relationships/image" Target="../media/image185.jpeg"/><Relationship Id="rId124" Type="http://schemas.openxmlformats.org/officeDocument/2006/relationships/image" Target="file:///D:\__Study\Projects\C%23\AzurLane\AzurLane\Pics\Equip\Antiair\&#21452;&#32852;&#35013;100mm&#39640;&#28846;T3.jpg" TargetMode="External"/><Relationship Id="rId70" Type="http://schemas.openxmlformats.org/officeDocument/2006/relationships/image" Target="file:///D:\__Study\Projects\C%23\AzurLane\AzurLane\Pics\Equip\Antiair\90mm&#21333;&#35013;&#39640;&#35282;&#28846;Model1939T2.jpg" TargetMode="External"/><Relationship Id="rId91" Type="http://schemas.openxmlformats.org/officeDocument/2006/relationships/image" Target="../media/image179.jpeg"/><Relationship Id="rId145" Type="http://schemas.openxmlformats.org/officeDocument/2006/relationships/image" Target="../media/image206.jpeg"/><Relationship Id="rId166" Type="http://schemas.openxmlformats.org/officeDocument/2006/relationships/image" Target="file:///D:\__Study\Projects\C%23\AzurLane\AzurLane\Pics\Equip\Antiair\&#22235;&#32852;&#35013;40mm&#8220;&#30768;&#30768;&#8221;&#28846;T3.jpg" TargetMode="Externa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C%23\AzurLane\AzurLane\Pics\Equip\Torpedo\&#20116;&#32852;&#35013;533mm&#30913;&#24615;&#40060;&#38647;T2.jpg" TargetMode="External"/><Relationship Id="rId21" Type="http://schemas.openxmlformats.org/officeDocument/2006/relationships/image" Target="../media/image231.jpeg"/><Relationship Id="rId42" Type="http://schemas.openxmlformats.org/officeDocument/2006/relationships/image" Target="file:///D:\__Study\Projects\C%23\AzurLane\AzurLane\Pics\Equip\Torpedo\&#21452;&#32852;&#35013;610mm&#40060;&#38647;T2.jpg" TargetMode="External"/><Relationship Id="rId47" Type="http://schemas.openxmlformats.org/officeDocument/2006/relationships/image" Target="../media/image244.jpeg"/><Relationship Id="rId63" Type="http://schemas.openxmlformats.org/officeDocument/2006/relationships/image" Target="../media/image252.jpeg"/><Relationship Id="rId68" Type="http://schemas.openxmlformats.org/officeDocument/2006/relationships/image" Target="file:///D:\__Study\Projects\C%23\AzurLane\AzurLane\Pics\Equip\Torpedo\&#28508;&#33351;&#29992;550mm24V&#40060;&#38647;T3.jpg" TargetMode="External"/><Relationship Id="rId84" Type="http://schemas.openxmlformats.org/officeDocument/2006/relationships/image" Target="file:///D:\__Study\Projects\C%23\AzurLane\AzurLane\Pics\Equip\Torpedo\&#28508;&#33351;&#29992;G7a&#40060;&#38647;T2.jpg" TargetMode="External"/><Relationship Id="rId89" Type="http://schemas.openxmlformats.org/officeDocument/2006/relationships/image" Target="../media/image265.jpeg"/><Relationship Id="rId16" Type="http://schemas.openxmlformats.org/officeDocument/2006/relationships/image" Target="file:///D:\__Study\Projects\C%23\AzurLane\AzurLane\Pics\Equip\Torpedo\&#19977;&#32852;&#35013;550mm&#40060;&#38647;T3.jpg" TargetMode="External"/><Relationship Id="rId11" Type="http://schemas.openxmlformats.org/officeDocument/2006/relationships/image" Target="../media/image226.jpeg"/><Relationship Id="rId32" Type="http://schemas.openxmlformats.org/officeDocument/2006/relationships/image" Target="file:///D:\__Study\Projects\C%23\AzurLane\AzurLane\Pics\Equip\Torpedo\&#20116;&#32852;&#35013;533mm&#40060;&#38647;T2.jpg" TargetMode="External"/><Relationship Id="rId37" Type="http://schemas.openxmlformats.org/officeDocument/2006/relationships/image" Target="../media/image239.jpeg"/><Relationship Id="rId53" Type="http://schemas.openxmlformats.org/officeDocument/2006/relationships/image" Target="../media/image247.jpeg"/><Relationship Id="rId58" Type="http://schemas.openxmlformats.org/officeDocument/2006/relationships/image" Target="file:///D:\__Study\Projects\C%23\AzurLane\AzurLane\Pics\Equip\Torpedo\&#22235;&#32852;&#35013;610mm&#40060;&#38647;T1.jpg" TargetMode="External"/><Relationship Id="rId74" Type="http://schemas.openxmlformats.org/officeDocument/2006/relationships/image" Target="file:///D:\__Study\Projects\C%23\AzurLane\AzurLane\Pics\Equip\Torpedo\&#28508;&#33351;&#29992;92&#24335;&#28508;&#23556;&#40060;&#38647;T3.jpg" TargetMode="External"/><Relationship Id="rId79" Type="http://schemas.openxmlformats.org/officeDocument/2006/relationships/image" Target="../media/image260.jpeg"/><Relationship Id="rId102" Type="http://schemas.openxmlformats.org/officeDocument/2006/relationships/image" Target="file:///D:\__Study\Projects\C%23\AzurLane\AzurLane\Pics\Equip\Torpedo\&#28508;&#33351;&#29992;Mark16&#40060;&#38647;T2.jpg" TargetMode="External"/><Relationship Id="rId5" Type="http://schemas.openxmlformats.org/officeDocument/2006/relationships/image" Target="../media/image223.jpeg"/><Relationship Id="rId90" Type="http://schemas.openxmlformats.org/officeDocument/2006/relationships/image" Target="file:///D:\__Study\Projects\C%23\AzurLane\AzurLane\Pics\Equip\Torpedo\&#28508;&#33351;&#29992;G7e&#22768;&#23548;&#40060;&#38647;T2.jpg" TargetMode="External"/><Relationship Id="rId95" Type="http://schemas.openxmlformats.org/officeDocument/2006/relationships/image" Target="../media/image268.jpeg"/><Relationship Id="rId22" Type="http://schemas.openxmlformats.org/officeDocument/2006/relationships/image" Target="file:///D:\__Study\Projects\C%23\AzurLane\AzurLane\Pics\Equip\Torpedo\&#19977;&#32852;&#35013;610mm&#40060;&#38647;T3.jpg" TargetMode="External"/><Relationship Id="rId27" Type="http://schemas.openxmlformats.org/officeDocument/2006/relationships/image" Target="../media/image234.jpeg"/><Relationship Id="rId43" Type="http://schemas.openxmlformats.org/officeDocument/2006/relationships/image" Target="../media/image242.jpeg"/><Relationship Id="rId48" Type="http://schemas.openxmlformats.org/officeDocument/2006/relationships/image" Target="file:///D:\__Study\Projects\C%23\AzurLane\AzurLane\Pics\Equip\Torpedo\&#22235;&#32852;&#35013;533mm&#30913;&#24615;&#40060;&#38647;T2.jpg" TargetMode="External"/><Relationship Id="rId64" Type="http://schemas.openxmlformats.org/officeDocument/2006/relationships/image" Target="file:///D:\__Study\Projects\C%23\AzurLane\AzurLane\Pics\Equip\Torpedo\&#28508;&#33351;&#29992;550mm24V&#40060;&#38647;T1.jpg" TargetMode="External"/><Relationship Id="rId69" Type="http://schemas.openxmlformats.org/officeDocument/2006/relationships/image" Target="../media/image255.jpeg"/><Relationship Id="rId80" Type="http://schemas.openxmlformats.org/officeDocument/2006/relationships/image" Target="file:///D:\__Study\Projects\C%23\AzurLane\AzurLane\Pics\Equip\Torpedo\&#28508;&#33351;&#29992;95&#24335;&#32431;&#27687;&#40060;&#38647;T3.jpg" TargetMode="External"/><Relationship Id="rId85" Type="http://schemas.openxmlformats.org/officeDocument/2006/relationships/image" Target="../media/image263.jpeg"/><Relationship Id="rId12" Type="http://schemas.openxmlformats.org/officeDocument/2006/relationships/image" Target="file:///D:\__Study\Projects\C%23\AzurLane\AzurLane\Pics\Equip\Torpedo\&#19977;&#32852;&#35013;533mm&#40060;&#38647;T3.jpg" TargetMode="External"/><Relationship Id="rId17" Type="http://schemas.openxmlformats.org/officeDocument/2006/relationships/image" Target="../media/image229.jpeg"/><Relationship Id="rId25" Type="http://schemas.openxmlformats.org/officeDocument/2006/relationships/image" Target="../media/image233.jpeg"/><Relationship Id="rId33" Type="http://schemas.openxmlformats.org/officeDocument/2006/relationships/image" Target="../media/image237.jpeg"/><Relationship Id="rId38" Type="http://schemas.openxmlformats.org/officeDocument/2006/relationships/image" Target="file:///D:\__Study\Projects\C%23\AzurLane\AzurLane\Pics\Equip\Torpedo\&#21452;&#32852;&#35013;550mm&#40060;&#38647;T3.jpg" TargetMode="External"/><Relationship Id="rId46" Type="http://schemas.openxmlformats.org/officeDocument/2006/relationships/image" Target="file:///D:\__Study\Projects\C%23\AzurLane\AzurLane\Pics\Equip\Torpedo\&#22235;&#32852;&#35013;533mm&#30913;&#24615;&#40060;&#38647;T1.jpg" TargetMode="External"/><Relationship Id="rId59" Type="http://schemas.openxmlformats.org/officeDocument/2006/relationships/image" Target="../media/image250.jpeg"/><Relationship Id="rId67" Type="http://schemas.openxmlformats.org/officeDocument/2006/relationships/image" Target="../media/image254.jpeg"/><Relationship Id="rId103" Type="http://schemas.openxmlformats.org/officeDocument/2006/relationships/image" Target="../media/image272.jpeg"/><Relationship Id="rId20" Type="http://schemas.openxmlformats.org/officeDocument/2006/relationships/image" Target="file:///D:\__Study\Projects\C%23\AzurLane\AzurLane\Pics\Equip\Torpedo\&#19977;&#32852;&#35013;610mm&#40060;&#38647;T2.jpg" TargetMode="External"/><Relationship Id="rId41" Type="http://schemas.openxmlformats.org/officeDocument/2006/relationships/image" Target="../media/image241.jpeg"/><Relationship Id="rId54" Type="http://schemas.openxmlformats.org/officeDocument/2006/relationships/image" Target="file:///D:\__Study\Projects\C%23\AzurLane\AzurLane\Pics\Equip\Torpedo\&#22235;&#32852;&#35013;533mm&#40060;&#38647;T2.jpg" TargetMode="External"/><Relationship Id="rId62" Type="http://schemas.openxmlformats.org/officeDocument/2006/relationships/image" Target="file:///D:\__Study\Projects\C%23\AzurLane\AzurLane\Pics\Equip\Torpedo\&#22235;&#32852;&#35013;610mm&#40060;&#38647;T3.jpg" TargetMode="External"/><Relationship Id="rId70" Type="http://schemas.openxmlformats.org/officeDocument/2006/relationships/image" Target="file:///D:\__Study\Projects\C%23\AzurLane\AzurLane\Pics\Equip\Torpedo\&#28508;&#33351;&#29992;92&#24335;&#28508;&#23556;&#40060;&#38647;T1.jpg" TargetMode="External"/><Relationship Id="rId75" Type="http://schemas.openxmlformats.org/officeDocument/2006/relationships/image" Target="../media/image258.jpeg"/><Relationship Id="rId83" Type="http://schemas.openxmlformats.org/officeDocument/2006/relationships/image" Target="../media/image262.jpeg"/><Relationship Id="rId88" Type="http://schemas.openxmlformats.org/officeDocument/2006/relationships/image" Target="file:///D:\__Study\Projects\C%23\AzurLane\AzurLane\Pics\Equip\Torpedo\&#28508;&#33351;&#29992;G7e&#22768;&#23548;&#40060;&#38647;T1.jpg" TargetMode="External"/><Relationship Id="rId91" Type="http://schemas.openxmlformats.org/officeDocument/2006/relationships/image" Target="../media/image266.jpeg"/><Relationship Id="rId96" Type="http://schemas.openxmlformats.org/officeDocument/2006/relationships/image" Target="file:///D:\__Study\Projects\C%23\AzurLane\AzurLane\Pics\Equip\Torpedo\&#28508;&#33351;&#29992;Mark14&#40060;&#38647;T2.jpg" TargetMode="External"/><Relationship Id="rId1" Type="http://schemas.openxmlformats.org/officeDocument/2006/relationships/image" Target="../media/image221.jpeg"/><Relationship Id="rId6" Type="http://schemas.openxmlformats.org/officeDocument/2006/relationships/image" Target="file:///D:\__Study\Projects\C%23\AzurLane\AzurLane\Pics\Equip\Torpedo\&#19977;&#32852;&#35013;533mm&#30913;&#24615;&#40060;&#38647;T3.jpg" TargetMode="External"/><Relationship Id="rId15" Type="http://schemas.openxmlformats.org/officeDocument/2006/relationships/image" Target="../media/image228.jpeg"/><Relationship Id="rId23" Type="http://schemas.openxmlformats.org/officeDocument/2006/relationships/image" Target="../media/image232.jpeg"/><Relationship Id="rId28" Type="http://schemas.openxmlformats.org/officeDocument/2006/relationships/image" Target="file:///D:\__Study\Projects\C%23\AzurLane\AzurLane\Pics\Equip\Torpedo\&#20116;&#32852;&#35013;533mm&#30913;&#24615;&#40060;&#38647;T3.jpg" TargetMode="External"/><Relationship Id="rId36" Type="http://schemas.openxmlformats.org/officeDocument/2006/relationships/image" Target="file:///D:\__Study\Projects\C%23\AzurLane\AzurLane\Pics\Equip\Torpedo\&#21452;&#32852;&#35013;550mm&#40060;&#38647;T1.jpg" TargetMode="External"/><Relationship Id="rId49" Type="http://schemas.openxmlformats.org/officeDocument/2006/relationships/image" Target="../media/image245.jpeg"/><Relationship Id="rId57" Type="http://schemas.openxmlformats.org/officeDocument/2006/relationships/image" Target="../media/image249.jpeg"/><Relationship Id="rId10" Type="http://schemas.openxmlformats.org/officeDocument/2006/relationships/image" Target="file:///D:\__Study\Projects\C%23\AzurLane\AzurLane\Pics\Equip\Torpedo\&#19977;&#32852;&#35013;533mm&#40060;&#38647;T2.jpg" TargetMode="External"/><Relationship Id="rId31" Type="http://schemas.openxmlformats.org/officeDocument/2006/relationships/image" Target="../media/image236.jpeg"/><Relationship Id="rId44" Type="http://schemas.openxmlformats.org/officeDocument/2006/relationships/image" Target="file:///D:\__Study\Projects\C%23\AzurLane\AzurLane\Pics\Equip\Torpedo\&#21452;&#32852;&#35013;610mm&#40060;&#38647;T3.jpg" TargetMode="External"/><Relationship Id="rId52" Type="http://schemas.openxmlformats.org/officeDocument/2006/relationships/image" Target="file:///D:\__Study\Projects\C%23\AzurLane\AzurLane\Pics\Equip\Torpedo\&#22235;&#32852;&#35013;533mm&#40060;&#38647;T1.jpg" TargetMode="External"/><Relationship Id="rId60" Type="http://schemas.openxmlformats.org/officeDocument/2006/relationships/image" Target="file:///D:\__Study\Projects\C%23\AzurLane\AzurLane\Pics\Equip\Torpedo\&#22235;&#32852;&#35013;610mm&#40060;&#38647;T2.jpg" TargetMode="External"/><Relationship Id="rId65" Type="http://schemas.openxmlformats.org/officeDocument/2006/relationships/image" Target="../media/image253.jpeg"/><Relationship Id="rId73" Type="http://schemas.openxmlformats.org/officeDocument/2006/relationships/image" Target="../media/image257.jpeg"/><Relationship Id="rId78" Type="http://schemas.openxmlformats.org/officeDocument/2006/relationships/image" Target="file:///D:\__Study\Projects\C%23\AzurLane\AzurLane\Pics\Equip\Torpedo\&#28508;&#33351;&#29992;95&#24335;&#32431;&#27687;&#40060;&#38647;T2.jpg" TargetMode="External"/><Relationship Id="rId81" Type="http://schemas.openxmlformats.org/officeDocument/2006/relationships/image" Target="../media/image261.jpeg"/><Relationship Id="rId86" Type="http://schemas.openxmlformats.org/officeDocument/2006/relationships/image" Target="file:///D:\__Study\Projects\C%23\AzurLane\AzurLane\Pics\Equip\Torpedo\&#28508;&#33351;&#29992;G7a&#40060;&#38647;T3.jpg" TargetMode="External"/><Relationship Id="rId94" Type="http://schemas.openxmlformats.org/officeDocument/2006/relationships/image" Target="file:///D:\__Study\Projects\C%23\AzurLane\AzurLane\Pics\Equip\Torpedo\&#28508;&#33351;&#29992;Mark14&#40060;&#38647;T1.jpg" TargetMode="External"/><Relationship Id="rId99" Type="http://schemas.openxmlformats.org/officeDocument/2006/relationships/image" Target="../media/image270.jpeg"/><Relationship Id="rId101" Type="http://schemas.openxmlformats.org/officeDocument/2006/relationships/image" Target="../media/image271.jpeg"/><Relationship Id="rId4" Type="http://schemas.openxmlformats.org/officeDocument/2006/relationships/image" Target="file:///D:\__Study\Projects\C%23\AzurLane\AzurLane\Pics\Equip\Torpedo\&#19977;&#32852;&#35013;533mm&#30913;&#24615;&#40060;&#38647;T2.jpg" TargetMode="External"/><Relationship Id="rId9" Type="http://schemas.openxmlformats.org/officeDocument/2006/relationships/image" Target="../media/image225.jpeg"/><Relationship Id="rId13" Type="http://schemas.openxmlformats.org/officeDocument/2006/relationships/image" Target="../media/image227.jpeg"/><Relationship Id="rId18" Type="http://schemas.openxmlformats.org/officeDocument/2006/relationships/image" Target="file:///D:\__Study\Projects\C%23\AzurLane\AzurLane\Pics\Equip\Torpedo\&#19977;&#32852;&#35013;610mm&#40060;&#38647;T1.jpg" TargetMode="External"/><Relationship Id="rId39" Type="http://schemas.openxmlformats.org/officeDocument/2006/relationships/image" Target="../media/image240.jpeg"/><Relationship Id="rId34" Type="http://schemas.openxmlformats.org/officeDocument/2006/relationships/image" Target="file:///D:\__Study\Projects\C%23\AzurLane\AzurLane\Pics\Equip\Torpedo\&#20116;&#32852;&#35013;533mm&#40060;&#38647;T3.jpg" TargetMode="External"/><Relationship Id="rId50" Type="http://schemas.openxmlformats.org/officeDocument/2006/relationships/image" Target="file:///D:\__Study\Projects\C%23\AzurLane\AzurLane\Pics\Equip\Torpedo\&#22235;&#32852;&#35013;533mm&#30913;&#24615;&#40060;&#38647;T3.jpg" TargetMode="External"/><Relationship Id="rId55" Type="http://schemas.openxmlformats.org/officeDocument/2006/relationships/image" Target="../media/image248.jpeg"/><Relationship Id="rId76" Type="http://schemas.openxmlformats.org/officeDocument/2006/relationships/image" Target="file:///D:\__Study\Projects\C%23\AzurLane\AzurLane\Pics\Equip\Torpedo\&#28508;&#33351;&#29992;95&#24335;&#32431;&#27687;&#40060;&#38647;T1.jpg" TargetMode="External"/><Relationship Id="rId97" Type="http://schemas.openxmlformats.org/officeDocument/2006/relationships/image" Target="../media/image269.jpeg"/><Relationship Id="rId104" Type="http://schemas.openxmlformats.org/officeDocument/2006/relationships/image" Target="file:///D:\__Study\Projects\C%23\AzurLane\AzurLane\Pics\Equip\Torpedo\&#28508;&#33351;&#29992;Mark16&#40060;&#38647;T3.jpg" TargetMode="External"/><Relationship Id="rId7" Type="http://schemas.openxmlformats.org/officeDocument/2006/relationships/image" Target="../media/image224.jpeg"/><Relationship Id="rId71" Type="http://schemas.openxmlformats.org/officeDocument/2006/relationships/image" Target="../media/image256.jpeg"/><Relationship Id="rId92" Type="http://schemas.openxmlformats.org/officeDocument/2006/relationships/image" Target="file:///D:\__Study\Projects\C%23\AzurLane\AzurLane\Pics\Equip\Torpedo\&#28508;&#33351;&#29992;G7e&#22768;&#23548;&#40060;&#38647;T3.jpg" TargetMode="External"/><Relationship Id="rId2" Type="http://schemas.openxmlformats.org/officeDocument/2006/relationships/image" Target="file:///D:\__Study\Projects\C%23\AzurLane\AzurLane\Pics\Equip\Torpedo\&#19977;&#32852;&#35013;533mm&#30913;&#24615;&#40060;&#38647;T1.jpg" TargetMode="External"/><Relationship Id="rId29" Type="http://schemas.openxmlformats.org/officeDocument/2006/relationships/image" Target="../media/image235.jpeg"/><Relationship Id="rId24" Type="http://schemas.openxmlformats.org/officeDocument/2006/relationships/image" Target="file:///D:\__Study\Projects\C%23\AzurLane\AzurLane\Pics\Equip\Torpedo\&#20116;&#32852;&#35013;533mm&#30913;&#24615;&#40060;&#38647;T1.jpg" TargetMode="External"/><Relationship Id="rId40" Type="http://schemas.openxmlformats.org/officeDocument/2006/relationships/image" Target="file:///D:\__Study\Projects\C%23\AzurLane\AzurLane\Pics\Equip\Torpedo\&#21452;&#32852;&#35013;610mm&#40060;&#38647;T1.jpg" TargetMode="External"/><Relationship Id="rId45" Type="http://schemas.openxmlformats.org/officeDocument/2006/relationships/image" Target="../media/image243.jpeg"/><Relationship Id="rId66" Type="http://schemas.openxmlformats.org/officeDocument/2006/relationships/image" Target="file:///D:\__Study\Projects\C%23\AzurLane\AzurLane\Pics\Equip\Torpedo\&#28508;&#33351;&#29992;550mm24V&#40060;&#38647;T2.jpg" TargetMode="External"/><Relationship Id="rId87" Type="http://schemas.openxmlformats.org/officeDocument/2006/relationships/image" Target="../media/image264.jpeg"/><Relationship Id="rId61" Type="http://schemas.openxmlformats.org/officeDocument/2006/relationships/image" Target="../media/image251.jpeg"/><Relationship Id="rId82" Type="http://schemas.openxmlformats.org/officeDocument/2006/relationships/image" Target="file:///D:\__Study\Projects\C%23\AzurLane\AzurLane\Pics\Equip\Torpedo\&#28508;&#33351;&#29992;G7a&#40060;&#38647;T1.jpg" TargetMode="External"/><Relationship Id="rId19" Type="http://schemas.openxmlformats.org/officeDocument/2006/relationships/image" Target="../media/image230.jpeg"/><Relationship Id="rId14" Type="http://schemas.openxmlformats.org/officeDocument/2006/relationships/image" Target="file:///D:\__Study\Projects\C%23\AzurLane\AzurLane\Pics\Equip\Torpedo\&#19977;&#32852;&#35013;550mm&#40060;&#38647;T1.jpg" TargetMode="External"/><Relationship Id="rId30" Type="http://schemas.openxmlformats.org/officeDocument/2006/relationships/image" Target="file:///D:\__Study\Projects\C%23\AzurLane\AzurLane\Pics\Equip\Torpedo\&#20116;&#32852;&#35013;533mm&#40060;&#38647;T1.jpg" TargetMode="External"/><Relationship Id="rId35" Type="http://schemas.openxmlformats.org/officeDocument/2006/relationships/image" Target="../media/image238.jpeg"/><Relationship Id="rId56" Type="http://schemas.openxmlformats.org/officeDocument/2006/relationships/image" Target="file:///D:\__Study\Projects\C%23\AzurLane\AzurLane\Pics\Equip\Torpedo\&#22235;&#32852;&#35013;533mm&#40060;&#38647;T3.jpg" TargetMode="External"/><Relationship Id="rId77" Type="http://schemas.openxmlformats.org/officeDocument/2006/relationships/image" Target="../media/image259.jpeg"/><Relationship Id="rId100" Type="http://schemas.openxmlformats.org/officeDocument/2006/relationships/image" Target="file:///D:\__Study\Projects\C%23\AzurLane\AzurLane\Pics\Equip\Torpedo\&#28508;&#33351;&#29992;Mark16&#40060;&#38647;T1.jpg" TargetMode="External"/><Relationship Id="rId8" Type="http://schemas.openxmlformats.org/officeDocument/2006/relationships/image" Target="file:///D:\__Study\Projects\C%23\AzurLane\AzurLane\Pics\Equip\Torpedo\&#19977;&#32852;&#35013;533mm&#40060;&#38647;T1.jpg" TargetMode="External"/><Relationship Id="rId51" Type="http://schemas.openxmlformats.org/officeDocument/2006/relationships/image" Target="../media/image246.jpeg"/><Relationship Id="rId72" Type="http://schemas.openxmlformats.org/officeDocument/2006/relationships/image" Target="file:///D:\__Study\Projects\C%23\AzurLane\AzurLane\Pics\Equip\Torpedo\&#28508;&#33351;&#29992;92&#24335;&#28508;&#23556;&#40060;&#38647;T2.jpg" TargetMode="External"/><Relationship Id="rId93" Type="http://schemas.openxmlformats.org/officeDocument/2006/relationships/image" Target="../media/image267.jpeg"/><Relationship Id="rId98" Type="http://schemas.openxmlformats.org/officeDocument/2006/relationships/image" Target="file:///D:\__Study\Projects\C%23\AzurLane\AzurLane\Pics\Equip\Torpedo\&#28508;&#33351;&#29992;Mark14&#40060;&#38647;T3.jpg" TargetMode="External"/><Relationship Id="rId3" Type="http://schemas.openxmlformats.org/officeDocument/2006/relationships/image" Target="../media/image222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31.jpeg"/><Relationship Id="rId21" Type="http://schemas.openxmlformats.org/officeDocument/2006/relationships/image" Target="../media/image283.jpeg"/><Relationship Id="rId42" Type="http://schemas.openxmlformats.org/officeDocument/2006/relationships/image" Target="file:///D:\__Study\Projects\C%23\AzurLane\AzurLane\Pics\Equip\Plane\GL.2&#33328;&#36733;&#25112;&#26007;&#26426;T0.jpg" TargetMode="External"/><Relationship Id="rId63" Type="http://schemas.openxmlformats.org/officeDocument/2006/relationships/image" Target="../media/image304.jpeg"/><Relationship Id="rId84" Type="http://schemas.openxmlformats.org/officeDocument/2006/relationships/image" Target="file:///D:\__Study\Projects\C%23\AzurLane\AzurLane\Pics\Equip\Plane\TBF&#22797;&#20167;&#32773;T3.jpg" TargetMode="External"/><Relationship Id="rId138" Type="http://schemas.openxmlformats.org/officeDocument/2006/relationships/image" Target="file:///D:\__Study\Projects\C%23\AzurLane\AzurLane\Pics\Equip\Plane\&#27969;&#26143;T1.jpg" TargetMode="External"/><Relationship Id="rId159" Type="http://schemas.openxmlformats.org/officeDocument/2006/relationships/image" Target="../media/image352.jpeg"/><Relationship Id="rId170" Type="http://schemas.openxmlformats.org/officeDocument/2006/relationships/image" Target="file:///D:\__Study\Projects\C%23\AzurLane\AzurLane\Pics\Equip\Plane\&#28779;&#25226;T0.jpg" TargetMode="External"/><Relationship Id="rId191" Type="http://schemas.openxmlformats.org/officeDocument/2006/relationships/image" Target="../media/image368.jpeg"/><Relationship Id="rId205" Type="http://schemas.openxmlformats.org/officeDocument/2006/relationships/image" Target="../media/image375.jpeg"/><Relationship Id="rId107" Type="http://schemas.openxmlformats.org/officeDocument/2006/relationships/image" Target="../media/image326.jpeg"/><Relationship Id="rId11" Type="http://schemas.openxmlformats.org/officeDocument/2006/relationships/image" Target="../media/image278.jpeg"/><Relationship Id="rId32" Type="http://schemas.openxmlformats.org/officeDocument/2006/relationships/image" Target="file:///D:\__Study\Projects\C%23\AzurLane\AzurLane\Pics\Equip\Plane\F4U&#28023;&#30423;T3.jpg" TargetMode="External"/><Relationship Id="rId53" Type="http://schemas.openxmlformats.org/officeDocument/2006/relationships/image" Target="../media/image299.jpeg"/><Relationship Id="rId74" Type="http://schemas.openxmlformats.org/officeDocument/2006/relationships/image" Target="file:///D:\__Study\Projects\C%23\AzurLane\AzurLane\Pics\Equip\Plane\TBD&#36418;&#36495;&#32773;T1.jpg" TargetMode="External"/><Relationship Id="rId128" Type="http://schemas.openxmlformats.org/officeDocument/2006/relationships/image" Target="file:///D:\__Study\Projects\C%23\AzurLane\AzurLane\Pics\Equip\Plane\&#26228;&#23706;T0.jpg" TargetMode="External"/><Relationship Id="rId149" Type="http://schemas.openxmlformats.org/officeDocument/2006/relationships/image" Target="../media/image347.jpeg"/><Relationship Id="rId5" Type="http://schemas.openxmlformats.org/officeDocument/2006/relationships/image" Target="../media/image275.jpeg"/><Relationship Id="rId95" Type="http://schemas.openxmlformats.org/officeDocument/2006/relationships/image" Target="../media/image320.jpeg"/><Relationship Id="rId160" Type="http://schemas.openxmlformats.org/officeDocument/2006/relationships/image" Target="file:///D:\__Study\Projects\C%23\AzurLane\AzurLane\Pics\Equip\Plane\&#28023;&#27602;&#29273;T2.jpg" TargetMode="External"/><Relationship Id="rId181" Type="http://schemas.openxmlformats.org/officeDocument/2006/relationships/image" Target="../media/image363.jpeg"/><Relationship Id="rId22" Type="http://schemas.openxmlformats.org/officeDocument/2006/relationships/image" Target="file:///D:\__Study\Projects\C%23\AzurLane\AzurLane\Pics\Equip\Plane\F4F&#37326;&#29483;T1.jpg" TargetMode="External"/><Relationship Id="rId43" Type="http://schemas.openxmlformats.org/officeDocument/2006/relationships/image" Target="../media/image294.jpeg"/><Relationship Id="rId64" Type="http://schemas.openxmlformats.org/officeDocument/2006/relationships/image" Target="file:///D:\__Study\Projects\C%23\AzurLane\AzurLane\Pics\Equip\Plane\SBD&#26080;&#30031;(&#40614;&#20811;&#25289;&#26031;&#22522;&#38431;)T0.jpg" TargetMode="External"/><Relationship Id="rId118" Type="http://schemas.openxmlformats.org/officeDocument/2006/relationships/image" Target="file:///D:\__Study\Projects\C%23\AzurLane\AzurLane\Pics\Equip\Plane\&#22825;&#23665;T2.jpg" TargetMode="External"/><Relationship Id="rId139" Type="http://schemas.openxmlformats.org/officeDocument/2006/relationships/image" Target="../media/image342.jpeg"/><Relationship Id="rId85" Type="http://schemas.openxmlformats.org/officeDocument/2006/relationships/image" Target="../media/image315.jpeg"/><Relationship Id="rId150" Type="http://schemas.openxmlformats.org/officeDocument/2006/relationships/image" Target="file:///D:\__Study\Projects\C%23\AzurLane\AzurLane\Pics\Equip\Plane\&#28023;&#24594;T0.jpg" TargetMode="External"/><Relationship Id="rId171" Type="http://schemas.openxmlformats.org/officeDocument/2006/relationships/image" Target="../media/image358.jpeg"/><Relationship Id="rId192" Type="http://schemas.openxmlformats.org/officeDocument/2006/relationships/image" Target="file:///D:\__Study\Projects\C%23\AzurLane\AzurLane\Pics\Equip\Plane\&#38646;&#25112;&#20108;&#19968;&#22411;T1.jpg" TargetMode="External"/><Relationship Id="rId206" Type="http://schemas.openxmlformats.org/officeDocument/2006/relationships/image" Target="file:///D:\__Study\Projects\C%23\AzurLane\AzurLane\Pics\Equip\Plane\&#38738;&#33457;&#40060;T2.jpg" TargetMode="External"/><Relationship Id="rId12" Type="http://schemas.openxmlformats.org/officeDocument/2006/relationships/image" Target="file:///D:\__Study\Projects\C%23\AzurLane\AzurLane\Pics\Equip\Plane\BTD-1&#27585;&#28781;&#32773;T3.jpg" TargetMode="External"/><Relationship Id="rId33" Type="http://schemas.openxmlformats.org/officeDocument/2006/relationships/image" Target="../media/image289.jpeg"/><Relationship Id="rId108" Type="http://schemas.openxmlformats.org/officeDocument/2006/relationships/image" Target="file:///D:\__Study\Projects\C%23\AzurLane\AzurLane\Pics\Equip\Plane\&#21073;&#40060;(818&#20013;&#38431;)T0.jpg" TargetMode="External"/><Relationship Id="rId129" Type="http://schemas.openxmlformats.org/officeDocument/2006/relationships/image" Target="../media/image337.jpeg"/><Relationship Id="rId54" Type="http://schemas.openxmlformats.org/officeDocument/2006/relationships/image" Target="file:///D:\__Study\Projects\C%23\AzurLane\AzurLane\Pics\Equip\Plane\Me-155A&#33328;&#36733;&#25112;&#26007;&#26426;T3.jpg" TargetMode="External"/><Relationship Id="rId75" Type="http://schemas.openxmlformats.org/officeDocument/2006/relationships/image" Target="../media/image310.jpeg"/><Relationship Id="rId96" Type="http://schemas.openxmlformats.org/officeDocument/2006/relationships/image" Target="file:///D:\__Study\Projects\C%23\AzurLane\AzurLane\Pics\Equip\Plane\&#20061;&#20061;&#24335;&#33328;&#29190;T1.jpg" TargetMode="External"/><Relationship Id="rId140" Type="http://schemas.openxmlformats.org/officeDocument/2006/relationships/image" Target="file:///D:\__Study\Projects\C%23\AzurLane\AzurLane\Pics\Equip\Plane\&#27969;&#26143;T2.jpg" TargetMode="External"/><Relationship Id="rId161" Type="http://schemas.openxmlformats.org/officeDocument/2006/relationships/image" Target="../media/image353.jpeg"/><Relationship Id="rId182" Type="http://schemas.openxmlformats.org/officeDocument/2006/relationships/image" Target="file:///D:\__Study\Projects\C%23\AzurLane\AzurLane\Pics\Equip\Plane\&#29790;&#20113;T3.jpg" TargetMode="External"/><Relationship Id="rId6" Type="http://schemas.openxmlformats.org/officeDocument/2006/relationships/image" Target="file:///D:\__Study\Projects\C%23\AzurLane\AzurLane\Pics\Equip\Plane\BF-109T&#33328;&#36733;&#25112;&#26007;&#26426;T3.jpg" TargetMode="External"/><Relationship Id="rId23" Type="http://schemas.openxmlformats.org/officeDocument/2006/relationships/image" Target="../media/image284.jpeg"/><Relationship Id="rId119" Type="http://schemas.openxmlformats.org/officeDocument/2006/relationships/image" Target="../media/image332.jpeg"/><Relationship Id="rId44" Type="http://schemas.openxmlformats.org/officeDocument/2006/relationships/image" Target="file:///D:\__Study\Projects\C%23\AzurLane\AzurLane\Pics\Equip\Plane\Ju-87C&#20463;&#20914;&#36720;&#28856;&#26426;T1.jpg" TargetMode="External"/><Relationship Id="rId65" Type="http://schemas.openxmlformats.org/officeDocument/2006/relationships/image" Target="../media/image305.jpeg"/><Relationship Id="rId86" Type="http://schemas.openxmlformats.org/officeDocument/2006/relationships/image" Target="file:///D:\__Study\Projects\C%23\AzurLane\AzurLane\Pics\Equip\Plane\TBM&#22797;&#20167;&#32773;(VT-18&#20013;&#38431;)T0.jpg" TargetMode="External"/><Relationship Id="rId130" Type="http://schemas.openxmlformats.org/officeDocument/2006/relationships/image" Target="file:///D:\__Study\Projects\C%23\AzurLane\AzurLane\Pics\Equip\Plane\&#26797;&#40060;(831&#20013;&#38431;)T0.jpg" TargetMode="External"/><Relationship Id="rId151" Type="http://schemas.openxmlformats.org/officeDocument/2006/relationships/image" Target="../media/image348.jpeg"/><Relationship Id="rId172" Type="http://schemas.openxmlformats.org/officeDocument/2006/relationships/image" Target="file:///D:\__Study\Projects\C%23\AzurLane\AzurLane\Pics\Equip\Plane\&#28872;&#39118;T1.jpg" TargetMode="External"/><Relationship Id="rId193" Type="http://schemas.openxmlformats.org/officeDocument/2006/relationships/image" Target="../media/image369.jpeg"/><Relationship Id="rId207" Type="http://schemas.openxmlformats.org/officeDocument/2006/relationships/image" Target="../media/image376.jpeg"/><Relationship Id="rId13" Type="http://schemas.openxmlformats.org/officeDocument/2006/relationships/image" Target="../media/image279.jpeg"/><Relationship Id="rId109" Type="http://schemas.openxmlformats.org/officeDocument/2006/relationships/image" Target="../media/image327.jpeg"/><Relationship Id="rId34" Type="http://schemas.openxmlformats.org/officeDocument/2006/relationships/image" Target="file:///D:\__Study\Projects\C%23\AzurLane\AzurLane\Pics\Equip\Plane\F4U&#65288;VF-17&#8220;&#28023;&#30423;&#8221;&#20013;&#38431;&#65289;T0.jpg" TargetMode="External"/><Relationship Id="rId55" Type="http://schemas.openxmlformats.org/officeDocument/2006/relationships/image" Target="../media/image300.jpeg"/><Relationship Id="rId76" Type="http://schemas.openxmlformats.org/officeDocument/2006/relationships/image" Target="file:///D:\__Study\Projects\C%23\AzurLane\AzurLane\Pics\Equip\Plane\TBD&#36418;&#36495;&#32773;T2.jpg" TargetMode="External"/><Relationship Id="rId97" Type="http://schemas.openxmlformats.org/officeDocument/2006/relationships/image" Target="../media/image321.jpeg"/><Relationship Id="rId120" Type="http://schemas.openxmlformats.org/officeDocument/2006/relationships/image" Target="file:///D:\__Study\Projects\C%23\AzurLane\AzurLane\Pics\Equip\Plane\&#22825;&#23665;T3.jpg" TargetMode="External"/><Relationship Id="rId141" Type="http://schemas.openxmlformats.org/officeDocument/2006/relationships/image" Target="../media/image343.jpeg"/><Relationship Id="rId7" Type="http://schemas.openxmlformats.org/officeDocument/2006/relationships/image" Target="../media/image276.jpeg"/><Relationship Id="rId162" Type="http://schemas.openxmlformats.org/officeDocument/2006/relationships/image" Target="file:///D:\__Study\Projects\C%23\AzurLane\AzurLane\Pics\Equip\Plane\&#28023;&#27602;&#29273;T3.jpg" TargetMode="External"/><Relationship Id="rId183" Type="http://schemas.openxmlformats.org/officeDocument/2006/relationships/image" Target="../media/image364.jpeg"/><Relationship Id="rId24" Type="http://schemas.openxmlformats.org/officeDocument/2006/relationships/image" Target="file:///D:\__Study\Projects\C%23\AzurLane\AzurLane\Pics\Equip\Plane\F4F&#37326;&#29483;T2.jpg" TargetMode="External"/><Relationship Id="rId40" Type="http://schemas.openxmlformats.org/officeDocument/2006/relationships/image" Target="file:///D:\__Study\Projects\C%23\AzurLane\AzurLane\Pics\Equip\Plane\F6F&#22320;&#29425;&#29483;T3.jpg" TargetMode="External"/><Relationship Id="rId45" Type="http://schemas.openxmlformats.org/officeDocument/2006/relationships/image" Target="../media/image295.jpeg"/><Relationship Id="rId66" Type="http://schemas.openxmlformats.org/officeDocument/2006/relationships/image" Target="file:///D:\__Study\Projects\C%23\AzurLane\AzurLane\Pics\Equip\Plane\SBD&#26080;&#30031;T1.jpg" TargetMode="External"/><Relationship Id="rId87" Type="http://schemas.openxmlformats.org/officeDocument/2006/relationships/image" Target="../media/image316.jpeg"/><Relationship Id="rId110" Type="http://schemas.openxmlformats.org/officeDocument/2006/relationships/image" Target="file:///D:\__Study\Projects\C%23\AzurLane\AzurLane\Pics\Equip\Plane\&#21073;&#40060;T1.jpg" TargetMode="External"/><Relationship Id="rId115" Type="http://schemas.openxmlformats.org/officeDocument/2006/relationships/image" Target="../media/image330.jpeg"/><Relationship Id="rId131" Type="http://schemas.openxmlformats.org/officeDocument/2006/relationships/image" Target="../media/image338.jpeg"/><Relationship Id="rId136" Type="http://schemas.openxmlformats.org/officeDocument/2006/relationships/image" Target="file:///D:\__Study\Projects\C%23\AzurLane\AzurLane\Pics\Equip\Plane\&#26797;&#40060;T3.jpg" TargetMode="External"/><Relationship Id="rId157" Type="http://schemas.openxmlformats.org/officeDocument/2006/relationships/image" Target="../media/image351.jpeg"/><Relationship Id="rId178" Type="http://schemas.openxmlformats.org/officeDocument/2006/relationships/image" Target="file:///D:\__Study\Projects\C%23\AzurLane\AzurLane\Pics\Equip\Plane\&#29790;&#20113;T1.jpg" TargetMode="External"/><Relationship Id="rId61" Type="http://schemas.openxmlformats.org/officeDocument/2006/relationships/image" Target="../media/image303.jpeg"/><Relationship Id="rId82" Type="http://schemas.openxmlformats.org/officeDocument/2006/relationships/image" Target="file:///D:\__Study\Projects\C%23\AzurLane\AzurLane\Pics\Equip\Plane\TBF&#22797;&#20167;&#32773;T2.jpg" TargetMode="External"/><Relationship Id="rId152" Type="http://schemas.openxmlformats.org/officeDocument/2006/relationships/image" Target="file:///D:\__Study\Projects\C%23\AzurLane\AzurLane\Pics\Equip\Plane\&#28023;&#26007;&#22763;T1.jpg" TargetMode="External"/><Relationship Id="rId173" Type="http://schemas.openxmlformats.org/officeDocument/2006/relationships/image" Target="../media/image359.jpeg"/><Relationship Id="rId194" Type="http://schemas.openxmlformats.org/officeDocument/2006/relationships/image" Target="file:///D:\__Study\Projects\C%23\AzurLane\AzurLane\Pics\Equip\Plane\&#38646;&#25112;&#20108;&#19968;&#22411;T2.jpg" TargetMode="External"/><Relationship Id="rId199" Type="http://schemas.openxmlformats.org/officeDocument/2006/relationships/image" Target="../media/image372.jpeg"/><Relationship Id="rId203" Type="http://schemas.openxmlformats.org/officeDocument/2006/relationships/image" Target="../media/image374.jpeg"/><Relationship Id="rId208" Type="http://schemas.openxmlformats.org/officeDocument/2006/relationships/image" Target="file:///D:\__Study\Projects\C%23\AzurLane\AzurLane\Pics\Equip\Plane\&#38738;&#33457;&#40060;T3.jpg" TargetMode="External"/><Relationship Id="rId19" Type="http://schemas.openxmlformats.org/officeDocument/2006/relationships/image" Target="../media/image282.jpeg"/><Relationship Id="rId14" Type="http://schemas.openxmlformats.org/officeDocument/2006/relationships/image" Target="file:///D:\__Study\Projects\C%23\AzurLane\AzurLane\Pics\Equip\Plane\F2A&#27700;&#29275;(&#33832;&#22855;&#38431;)T0.jpg" TargetMode="External"/><Relationship Id="rId30" Type="http://schemas.openxmlformats.org/officeDocument/2006/relationships/image" Target="file:///D:\__Study\Projects\C%23\AzurLane\AzurLane\Pics\Equip\Plane\F4U&#28023;&#30423;T2.jpg" TargetMode="External"/><Relationship Id="rId35" Type="http://schemas.openxmlformats.org/officeDocument/2006/relationships/image" Target="../media/image290.jpeg"/><Relationship Id="rId56" Type="http://schemas.openxmlformats.org/officeDocument/2006/relationships/image" Target="file:///D:\__Study\Projects\C%23\AzurLane\AzurLane\Pics\Equip\Plane\PL.7&#33328;&#36733;&#40060;&#38647;&#26426;T0.jpg" TargetMode="External"/><Relationship Id="rId77" Type="http://schemas.openxmlformats.org/officeDocument/2006/relationships/image" Target="../media/image311.jpeg"/><Relationship Id="rId100" Type="http://schemas.openxmlformats.org/officeDocument/2006/relationships/image" Target="file:///D:\__Study\Projects\C%23\AzurLane\AzurLane\Pics\Equip\Plane\&#20061;&#20061;&#24335;&#33328;&#29190;T3.jpg" TargetMode="External"/><Relationship Id="rId105" Type="http://schemas.openxmlformats.org/officeDocument/2006/relationships/image" Target="../media/image325.jpeg"/><Relationship Id="rId126" Type="http://schemas.openxmlformats.org/officeDocument/2006/relationships/image" Target="file:///D:\__Study\Projects\C%23\AzurLane\AzurLane\Pics\Equip\Plane\&#24407;&#26143;T3.jpg" TargetMode="External"/><Relationship Id="rId147" Type="http://schemas.openxmlformats.org/officeDocument/2006/relationships/image" Target="../media/image346.jpeg"/><Relationship Id="rId168" Type="http://schemas.openxmlformats.org/officeDocument/2006/relationships/image" Target="file:///D:\__Study\Projects\C%23\AzurLane\AzurLane\Pics\Equip\Plane\&#28023;&#29141;T3.jpg" TargetMode="External"/><Relationship Id="rId8" Type="http://schemas.openxmlformats.org/officeDocument/2006/relationships/image" Target="file:///D:\__Study\Projects\C%23\AzurLane\AzurLane\Pics\Equip\Plane\BTD-1&#27585;&#28781;&#32773;T1.jpg" TargetMode="External"/><Relationship Id="rId51" Type="http://schemas.openxmlformats.org/officeDocument/2006/relationships/image" Target="../media/image298.jpeg"/><Relationship Id="rId72" Type="http://schemas.openxmlformats.org/officeDocument/2006/relationships/image" Target="file:///D:\__Study\Projects\C%23\AzurLane\AzurLane\Pics\Equip\Plane\TBD&#36418;&#36495;&#32773;(VT-8&#20013;&#38431;)T0.jpg" TargetMode="External"/><Relationship Id="rId93" Type="http://schemas.openxmlformats.org/officeDocument/2006/relationships/image" Target="../media/image319.jpeg"/><Relationship Id="rId98" Type="http://schemas.openxmlformats.org/officeDocument/2006/relationships/image" Target="file:///D:\__Study\Projects\C%23\AzurLane\AzurLane\Pics\Equip\Plane\&#20061;&#20061;&#24335;&#33328;&#29190;T2.jpg" TargetMode="External"/><Relationship Id="rId121" Type="http://schemas.openxmlformats.org/officeDocument/2006/relationships/image" Target="../media/image333.jpeg"/><Relationship Id="rId142" Type="http://schemas.openxmlformats.org/officeDocument/2006/relationships/image" Target="file:///D:\__Study\Projects\C%23\AzurLane\AzurLane\Pics\Equip\Plane\&#27969;&#26143;T3.jpg" TargetMode="External"/><Relationship Id="rId163" Type="http://schemas.openxmlformats.org/officeDocument/2006/relationships/image" Target="../media/image354.jpeg"/><Relationship Id="rId184" Type="http://schemas.openxmlformats.org/officeDocument/2006/relationships/image" Target="file:///D:\__Study\Projects\C%23\AzurLane\AzurLane\Pics\Equip\Plane\&#33828;&#28779;&#34411;T0.jpg" TargetMode="External"/><Relationship Id="rId189" Type="http://schemas.openxmlformats.org/officeDocument/2006/relationships/image" Target="../media/image367.jpeg"/><Relationship Id="rId3" Type="http://schemas.openxmlformats.org/officeDocument/2006/relationships/image" Target="../media/image274.jpeg"/><Relationship Id="rId25" Type="http://schemas.openxmlformats.org/officeDocument/2006/relationships/image" Target="../media/image285.jpeg"/><Relationship Id="rId46" Type="http://schemas.openxmlformats.org/officeDocument/2006/relationships/image" Target="file:///D:\__Study\Projects\C%23\AzurLane\AzurLane\Pics\Equip\Plane\Ju-87C&#20463;&#20914;&#36720;&#28856;&#26426;T2.jpg" TargetMode="External"/><Relationship Id="rId67" Type="http://schemas.openxmlformats.org/officeDocument/2006/relationships/image" Target="../media/image306.jpeg"/><Relationship Id="rId116" Type="http://schemas.openxmlformats.org/officeDocument/2006/relationships/image" Target="file:///D:\__Study\Projects\C%23\AzurLane\AzurLane\Pics\Equip\Plane\&#22825;&#23665;T1.jpg" TargetMode="External"/><Relationship Id="rId137" Type="http://schemas.openxmlformats.org/officeDocument/2006/relationships/image" Target="../media/image341.jpeg"/><Relationship Id="rId158" Type="http://schemas.openxmlformats.org/officeDocument/2006/relationships/image" Target="file:///D:\__Study\Projects\C%23\AzurLane\AzurLane\Pics\Equip\Plane\&#28023;&#27602;&#29273;T1.jpg" TargetMode="External"/><Relationship Id="rId20" Type="http://schemas.openxmlformats.org/officeDocument/2006/relationships/image" Target="file:///D:\__Study\Projects\C%23\AzurLane\AzurLane\Pics\Equip\Plane\F2A&#27700;&#29275;T3.jpg" TargetMode="External"/><Relationship Id="rId41" Type="http://schemas.openxmlformats.org/officeDocument/2006/relationships/image" Target="../media/image293.jpeg"/><Relationship Id="rId62" Type="http://schemas.openxmlformats.org/officeDocument/2006/relationships/image" Target="file:///D:\__Study\Projects\C%23\AzurLane\AzurLane\Pics\Equip\Plane\SB2C&#22320;&#29425;&#20463;&#20914;&#32773;T3.jpg" TargetMode="External"/><Relationship Id="rId83" Type="http://schemas.openxmlformats.org/officeDocument/2006/relationships/image" Target="../media/image314.jpeg"/><Relationship Id="rId88" Type="http://schemas.openxmlformats.org/officeDocument/2006/relationships/image" Target="file:///D:\__Study\Projects\C%23\AzurLane\AzurLane\Pics\Equip\Plane\XF5F&#22825;&#31661;T0.jpg" TargetMode="External"/><Relationship Id="rId111" Type="http://schemas.openxmlformats.org/officeDocument/2006/relationships/image" Target="../media/image328.jpeg"/><Relationship Id="rId132" Type="http://schemas.openxmlformats.org/officeDocument/2006/relationships/image" Target="file:///D:\__Study\Projects\C%23\AzurLane\AzurLane\Pics\Equip\Plane\&#26797;&#40060;T1.jpg" TargetMode="External"/><Relationship Id="rId153" Type="http://schemas.openxmlformats.org/officeDocument/2006/relationships/image" Target="../media/image349.jpeg"/><Relationship Id="rId174" Type="http://schemas.openxmlformats.org/officeDocument/2006/relationships/image" Target="file:///D:\__Study\Projects\C%23\AzurLane\AzurLane\Pics\Equip\Plane\&#28872;&#39118;T2.jpg" TargetMode="External"/><Relationship Id="rId179" Type="http://schemas.openxmlformats.org/officeDocument/2006/relationships/image" Target="../media/image362.jpeg"/><Relationship Id="rId195" Type="http://schemas.openxmlformats.org/officeDocument/2006/relationships/image" Target="../media/image370.jpeg"/><Relationship Id="rId190" Type="http://schemas.openxmlformats.org/officeDocument/2006/relationships/image" Target="file:///D:\__Study\Projects\C%23\AzurLane\AzurLane\Pics\Equip\Plane\&#36156;&#40485;T3.jpg" TargetMode="External"/><Relationship Id="rId204" Type="http://schemas.openxmlformats.org/officeDocument/2006/relationships/image" Target="file:///D:\__Study\Projects\C%23\AzurLane\AzurLane\Pics\Equip\Plane\&#38738;&#33457;&#40060;T1.jpg" TargetMode="External"/><Relationship Id="rId15" Type="http://schemas.openxmlformats.org/officeDocument/2006/relationships/image" Target="../media/image280.jpeg"/><Relationship Id="rId36" Type="http://schemas.openxmlformats.org/officeDocument/2006/relationships/image" Target="file:///D:\__Study\Projects\C%23\AzurLane\AzurLane\Pics\Equip\Plane\F6F&#22320;&#29425;&#29483;T1.jpg" TargetMode="External"/><Relationship Id="rId57" Type="http://schemas.openxmlformats.org/officeDocument/2006/relationships/image" Target="../media/image301.jpeg"/><Relationship Id="rId106" Type="http://schemas.openxmlformats.org/officeDocument/2006/relationships/image" Target="file:///D:\__Study\Projects\C%23\AzurLane\AzurLane\Pics\Equip\Plane\&#20061;&#20845;&#24335;&#33328;&#25112;T3.jpg" TargetMode="External"/><Relationship Id="rId127" Type="http://schemas.openxmlformats.org/officeDocument/2006/relationships/image" Target="../media/image336.jpeg"/><Relationship Id="rId10" Type="http://schemas.openxmlformats.org/officeDocument/2006/relationships/image" Target="file:///D:\__Study\Projects\C%23\AzurLane\AzurLane\Pics\Equip\Plane\BTD-1&#27585;&#28781;&#32773;T2.jpg" TargetMode="External"/><Relationship Id="rId31" Type="http://schemas.openxmlformats.org/officeDocument/2006/relationships/image" Target="../media/image288.jpeg"/><Relationship Id="rId52" Type="http://schemas.openxmlformats.org/officeDocument/2006/relationships/image" Target="file:///D:\__Study\Projects\C%23\AzurLane\AzurLane\Pics\Equip\Plane\Me-155A&#33328;&#36733;&#25112;&#26007;&#26426;T2.jpg" TargetMode="External"/><Relationship Id="rId73" Type="http://schemas.openxmlformats.org/officeDocument/2006/relationships/image" Target="../media/image309.jpeg"/><Relationship Id="rId78" Type="http://schemas.openxmlformats.org/officeDocument/2006/relationships/image" Target="file:///D:\__Study\Projects\C%23\AzurLane\AzurLane\Pics\Equip\Plane\TBD&#36418;&#36495;&#32773;T3.jpg" TargetMode="External"/><Relationship Id="rId94" Type="http://schemas.openxmlformats.org/officeDocument/2006/relationships/image" Target="file:///D:\__Study\Projects\C%23\AzurLane\AzurLane\Pics\Equip\Plane\&#20061;&#19971;&#24335;&#33328;&#25915;T3.jpg" TargetMode="External"/><Relationship Id="rId99" Type="http://schemas.openxmlformats.org/officeDocument/2006/relationships/image" Target="../media/image322.jpeg"/><Relationship Id="rId101" Type="http://schemas.openxmlformats.org/officeDocument/2006/relationships/image" Target="../media/image323.jpeg"/><Relationship Id="rId122" Type="http://schemas.openxmlformats.org/officeDocument/2006/relationships/image" Target="file:///D:\__Study\Projects\C%23\AzurLane\AzurLane\Pics\Equip\Plane\&#24407;&#26143;T1.jpg" TargetMode="External"/><Relationship Id="rId143" Type="http://schemas.openxmlformats.org/officeDocument/2006/relationships/image" Target="../media/image344.jpeg"/><Relationship Id="rId148" Type="http://schemas.openxmlformats.org/officeDocument/2006/relationships/image" Target="file:///D:\__Study\Projects\C%23\AzurLane\AzurLane\Pics\Equip\Plane\&#28023;&#21943;&#28779;T3.jpg" TargetMode="External"/><Relationship Id="rId164" Type="http://schemas.openxmlformats.org/officeDocument/2006/relationships/image" Target="file:///D:\__Study\Projects\C%23\AzurLane\AzurLane\Pics\Equip\Plane\&#28023;&#29141;T1.jpg" TargetMode="External"/><Relationship Id="rId169" Type="http://schemas.openxmlformats.org/officeDocument/2006/relationships/image" Target="../media/image357.jpeg"/><Relationship Id="rId185" Type="http://schemas.openxmlformats.org/officeDocument/2006/relationships/image" Target="../media/image365.jpeg"/><Relationship Id="rId4" Type="http://schemas.openxmlformats.org/officeDocument/2006/relationships/image" Target="file:///D:\__Study\Projects\C%23\AzurLane\AzurLane\Pics\Equip\Plane\BF-109T&#33328;&#36733;&#25112;&#26007;&#26426;T2.jpg" TargetMode="External"/><Relationship Id="rId9" Type="http://schemas.openxmlformats.org/officeDocument/2006/relationships/image" Target="../media/image277.jpeg"/><Relationship Id="rId180" Type="http://schemas.openxmlformats.org/officeDocument/2006/relationships/image" Target="file:///D:\__Study\Projects\C%23\AzurLane\AzurLane\Pics\Equip\Plane\&#29790;&#20113;T2.jpg" TargetMode="External"/><Relationship Id="rId26" Type="http://schemas.openxmlformats.org/officeDocument/2006/relationships/image" Target="file:///D:\__Study\Projects\C%23\AzurLane\AzurLane\Pics\Equip\Plane\F4F&#37326;&#29483;T3.jpg" TargetMode="External"/><Relationship Id="rId47" Type="http://schemas.openxmlformats.org/officeDocument/2006/relationships/image" Target="../media/image296.jpeg"/><Relationship Id="rId68" Type="http://schemas.openxmlformats.org/officeDocument/2006/relationships/image" Target="file:///D:\__Study\Projects\C%23\AzurLane\AzurLane\Pics\Equip\Plane\SBD&#26080;&#30031;T2.jpg" TargetMode="External"/><Relationship Id="rId89" Type="http://schemas.openxmlformats.org/officeDocument/2006/relationships/image" Target="../media/image317.jpeg"/><Relationship Id="rId112" Type="http://schemas.openxmlformats.org/officeDocument/2006/relationships/image" Target="file:///D:\__Study\Projects\C%23\AzurLane\AzurLane\Pics\Equip\Plane\&#21073;&#40060;T2.jpg" TargetMode="External"/><Relationship Id="rId133" Type="http://schemas.openxmlformats.org/officeDocument/2006/relationships/image" Target="../media/image339.jpeg"/><Relationship Id="rId154" Type="http://schemas.openxmlformats.org/officeDocument/2006/relationships/image" Target="file:///D:\__Study\Projects\C%23\AzurLane\AzurLane\Pics\Equip\Plane\&#28023;&#26007;&#22763;T2.jpg" TargetMode="External"/><Relationship Id="rId175" Type="http://schemas.openxmlformats.org/officeDocument/2006/relationships/image" Target="../media/image360.jpeg"/><Relationship Id="rId196" Type="http://schemas.openxmlformats.org/officeDocument/2006/relationships/image" Target="file:///D:\__Study\Projects\C%23\AzurLane\AzurLane\Pics\Equip\Plane\&#38646;&#25112;&#20108;&#19968;&#22411;T3.jpg" TargetMode="External"/><Relationship Id="rId200" Type="http://schemas.openxmlformats.org/officeDocument/2006/relationships/image" Target="file:///D:\__Study\Projects\C%23\AzurLane\AzurLane\Pics\Equip\Plane\&#38646;&#25112;&#20116;&#20108;&#22411;T2.jpg" TargetMode="External"/><Relationship Id="rId16" Type="http://schemas.openxmlformats.org/officeDocument/2006/relationships/image" Target="file:///D:\__Study\Projects\C%23\AzurLane\AzurLane\Pics\Equip\Plane\F2A&#27700;&#29275;T1.jpg" TargetMode="External"/><Relationship Id="rId37" Type="http://schemas.openxmlformats.org/officeDocument/2006/relationships/image" Target="../media/image291.jpeg"/><Relationship Id="rId58" Type="http://schemas.openxmlformats.org/officeDocument/2006/relationships/image" Target="file:///D:\__Study\Projects\C%23\AzurLane\AzurLane\Pics\Equip\Plane\SB2C&#22320;&#29425;&#20463;&#20914;&#32773;T1.jpg" TargetMode="External"/><Relationship Id="rId79" Type="http://schemas.openxmlformats.org/officeDocument/2006/relationships/image" Target="../media/image312.jpeg"/><Relationship Id="rId102" Type="http://schemas.openxmlformats.org/officeDocument/2006/relationships/image" Target="file:///D:\__Study\Projects\C%23\AzurLane\AzurLane\Pics\Equip\Plane\&#20061;&#20845;&#24335;&#33328;&#25112;T1.jpg" TargetMode="External"/><Relationship Id="rId123" Type="http://schemas.openxmlformats.org/officeDocument/2006/relationships/image" Target="../media/image334.jpeg"/><Relationship Id="rId144" Type="http://schemas.openxmlformats.org/officeDocument/2006/relationships/image" Target="file:///D:\__Study\Projects\C%23\AzurLane\AzurLane\Pics\Equip\Plane\&#28023;&#21943;&#28779;T1.jpg" TargetMode="External"/><Relationship Id="rId90" Type="http://schemas.openxmlformats.org/officeDocument/2006/relationships/image" Target="file:///D:\__Study\Projects\C%23\AzurLane\AzurLane\Pics\Equip\Plane\&#20061;&#19971;&#24335;&#33328;&#25915;T1.jpg" TargetMode="External"/><Relationship Id="rId165" Type="http://schemas.openxmlformats.org/officeDocument/2006/relationships/image" Target="../media/image355.jpeg"/><Relationship Id="rId186" Type="http://schemas.openxmlformats.org/officeDocument/2006/relationships/image" Target="file:///D:\__Study\Projects\C%23\AzurLane\AzurLane\Pics\Equip\Plane\&#36156;&#40485;T1.jpg" TargetMode="External"/><Relationship Id="rId27" Type="http://schemas.openxmlformats.org/officeDocument/2006/relationships/image" Target="../media/image286.jpeg"/><Relationship Id="rId48" Type="http://schemas.openxmlformats.org/officeDocument/2006/relationships/image" Target="file:///D:\__Study\Projects\C%23\AzurLane\AzurLane\Pics\Equip\Plane\Ju-87C&#20463;&#20914;&#36720;&#28856;&#26426;T3.jpg" TargetMode="External"/><Relationship Id="rId69" Type="http://schemas.openxmlformats.org/officeDocument/2006/relationships/image" Target="../media/image307.jpeg"/><Relationship Id="rId113" Type="http://schemas.openxmlformats.org/officeDocument/2006/relationships/image" Target="../media/image329.jpeg"/><Relationship Id="rId134" Type="http://schemas.openxmlformats.org/officeDocument/2006/relationships/image" Target="file:///D:\__Study\Projects\C%23\AzurLane\AzurLane\Pics\Equip\Plane\&#26797;&#40060;T2.jpg" TargetMode="External"/><Relationship Id="rId80" Type="http://schemas.openxmlformats.org/officeDocument/2006/relationships/image" Target="file:///D:\__Study\Projects\C%23\AzurLane\AzurLane\Pics\Equip\Plane\TBF&#22797;&#20167;&#32773;T1.jpg" TargetMode="External"/><Relationship Id="rId155" Type="http://schemas.openxmlformats.org/officeDocument/2006/relationships/image" Target="../media/image350.jpeg"/><Relationship Id="rId176" Type="http://schemas.openxmlformats.org/officeDocument/2006/relationships/image" Target="file:///D:\__Study\Projects\C%23\AzurLane\AzurLane\Pics\Equip\Plane\&#28872;&#39118;T3.jpg" TargetMode="External"/><Relationship Id="rId197" Type="http://schemas.openxmlformats.org/officeDocument/2006/relationships/image" Target="../media/image371.jpeg"/><Relationship Id="rId201" Type="http://schemas.openxmlformats.org/officeDocument/2006/relationships/image" Target="../media/image373.jpeg"/><Relationship Id="rId17" Type="http://schemas.openxmlformats.org/officeDocument/2006/relationships/image" Target="../media/image281.jpeg"/><Relationship Id="rId38" Type="http://schemas.openxmlformats.org/officeDocument/2006/relationships/image" Target="file:///D:\__Study\Projects\C%23\AzurLane\AzurLane\Pics\Equip\Plane\F6F&#22320;&#29425;&#29483;T2.jpg" TargetMode="External"/><Relationship Id="rId59" Type="http://schemas.openxmlformats.org/officeDocument/2006/relationships/image" Target="../media/image302.jpeg"/><Relationship Id="rId103" Type="http://schemas.openxmlformats.org/officeDocument/2006/relationships/image" Target="../media/image324.jpeg"/><Relationship Id="rId124" Type="http://schemas.openxmlformats.org/officeDocument/2006/relationships/image" Target="file:///D:\__Study\Projects\C%23\AzurLane\AzurLane\Pics\Equip\Plane\&#24407;&#26143;T2.jpg" TargetMode="External"/><Relationship Id="rId70" Type="http://schemas.openxmlformats.org/officeDocument/2006/relationships/image" Target="file:///D:\__Study\Projects\C%23\AzurLane\AzurLane\Pics\Equip\Plane\SBD&#26080;&#30031;T3.jpg" TargetMode="External"/><Relationship Id="rId91" Type="http://schemas.openxmlformats.org/officeDocument/2006/relationships/image" Target="../media/image318.jpeg"/><Relationship Id="rId145" Type="http://schemas.openxmlformats.org/officeDocument/2006/relationships/image" Target="../media/image345.jpeg"/><Relationship Id="rId166" Type="http://schemas.openxmlformats.org/officeDocument/2006/relationships/image" Target="file:///D:\__Study\Projects\C%23\AzurLane\AzurLane\Pics\Equip\Plane\&#28023;&#29141;T2.jpg" TargetMode="External"/><Relationship Id="rId187" Type="http://schemas.openxmlformats.org/officeDocument/2006/relationships/image" Target="../media/image366.jpeg"/><Relationship Id="rId1" Type="http://schemas.openxmlformats.org/officeDocument/2006/relationships/image" Target="../media/image273.jpeg"/><Relationship Id="rId28" Type="http://schemas.openxmlformats.org/officeDocument/2006/relationships/image" Target="file:///D:\__Study\Projects\C%23\AzurLane\AzurLane\Pics\Equip\Plane\F4U&#28023;&#30423;T1.jpg" TargetMode="External"/><Relationship Id="rId49" Type="http://schemas.openxmlformats.org/officeDocument/2006/relationships/image" Target="../media/image297.jpeg"/><Relationship Id="rId114" Type="http://schemas.openxmlformats.org/officeDocument/2006/relationships/image" Target="file:///D:\__Study\Projects\C%23\AzurLane\AzurLane\Pics\Equip\Plane\&#21073;&#40060;T3.jpg" TargetMode="External"/><Relationship Id="rId60" Type="http://schemas.openxmlformats.org/officeDocument/2006/relationships/image" Target="file:///D:\__Study\Projects\C%23\AzurLane\AzurLane\Pics\Equip\Plane\SB2C&#22320;&#29425;&#20463;&#20914;&#32773;T2.jpg" TargetMode="External"/><Relationship Id="rId81" Type="http://schemas.openxmlformats.org/officeDocument/2006/relationships/image" Target="../media/image313.jpeg"/><Relationship Id="rId135" Type="http://schemas.openxmlformats.org/officeDocument/2006/relationships/image" Target="../media/image340.jpeg"/><Relationship Id="rId156" Type="http://schemas.openxmlformats.org/officeDocument/2006/relationships/image" Target="file:///D:\__Study\Projects\C%23\AzurLane\AzurLane\Pics\Equip\Plane\&#28023;&#26007;&#22763;T3.jpg" TargetMode="External"/><Relationship Id="rId177" Type="http://schemas.openxmlformats.org/officeDocument/2006/relationships/image" Target="../media/image361.jpeg"/><Relationship Id="rId198" Type="http://schemas.openxmlformats.org/officeDocument/2006/relationships/image" Target="file:///D:\__Study\Projects\C%23\AzurLane\AzurLane\Pics\Equip\Plane\&#38646;&#25112;&#20116;&#20108;&#22411;T1.jpg" TargetMode="External"/><Relationship Id="rId202" Type="http://schemas.openxmlformats.org/officeDocument/2006/relationships/image" Target="file:///D:\__Study\Projects\C%23\AzurLane\AzurLane\Pics\Equip\Plane\&#38646;&#25112;&#20116;&#20108;&#22411;T3.jpg" TargetMode="External"/><Relationship Id="rId18" Type="http://schemas.openxmlformats.org/officeDocument/2006/relationships/image" Target="file:///D:\__Study\Projects\C%23\AzurLane\AzurLane\Pics\Equip\Plane\F2A&#27700;&#29275;T2.jpg" TargetMode="External"/><Relationship Id="rId39" Type="http://schemas.openxmlformats.org/officeDocument/2006/relationships/image" Target="../media/image292.jpeg"/><Relationship Id="rId50" Type="http://schemas.openxmlformats.org/officeDocument/2006/relationships/image" Target="file:///D:\__Study\Projects\C%23\AzurLane\AzurLane\Pics\Equip\Plane\Me-155A&#33328;&#36733;&#25112;&#26007;&#26426;T1.jpg" TargetMode="External"/><Relationship Id="rId104" Type="http://schemas.openxmlformats.org/officeDocument/2006/relationships/image" Target="file:///D:\__Study\Projects\C%23\AzurLane\AzurLane\Pics\Equip\Plane\&#20061;&#20845;&#24335;&#33328;&#25112;T2.jpg" TargetMode="External"/><Relationship Id="rId125" Type="http://schemas.openxmlformats.org/officeDocument/2006/relationships/image" Target="../media/image335.jpeg"/><Relationship Id="rId146" Type="http://schemas.openxmlformats.org/officeDocument/2006/relationships/image" Target="file:///D:\__Study\Projects\C%23\AzurLane\AzurLane\Pics\Equip\Plane\&#28023;&#21943;&#28779;T2.jpg" TargetMode="External"/><Relationship Id="rId167" Type="http://schemas.openxmlformats.org/officeDocument/2006/relationships/image" Target="../media/image356.jpeg"/><Relationship Id="rId188" Type="http://schemas.openxmlformats.org/officeDocument/2006/relationships/image" Target="file:///D:\__Study\Projects\C%23\AzurLane\AzurLane\Pics\Equip\Plane\&#36156;&#40485;T2.jpg" TargetMode="External"/><Relationship Id="rId71" Type="http://schemas.openxmlformats.org/officeDocument/2006/relationships/image" Target="../media/image308.jpeg"/><Relationship Id="rId92" Type="http://schemas.openxmlformats.org/officeDocument/2006/relationships/image" Target="file:///D:\__Study\Projects\C%23\AzurLane\AzurLane\Pics\Equip\Plane\&#20061;&#19971;&#24335;&#33328;&#25915;T2.jpg" TargetMode="External"/><Relationship Id="rId2" Type="http://schemas.openxmlformats.org/officeDocument/2006/relationships/image" Target="file:///D:\__Study\Projects\C%23\AzurLane\AzurLane\Pics\Equip\Plane\BF-109T&#33328;&#36733;&#25112;&#26007;&#26426;T1.jpg" TargetMode="External"/><Relationship Id="rId29" Type="http://schemas.openxmlformats.org/officeDocument/2006/relationships/image" Target="../media/image287.jpeg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35.jpeg"/><Relationship Id="rId21" Type="http://schemas.openxmlformats.org/officeDocument/2006/relationships/image" Target="../media/image387.jpeg"/><Relationship Id="rId42" Type="http://schemas.openxmlformats.org/officeDocument/2006/relationships/image" Target="file:///D:\__Study\Projects\C%23\AzurLane\AzurLane\Pics\Equip\Facility\&#20061;&#20843;&#24335;&#23556;&#20987;&#24310;&#36831;&#35013;&#32622;T0.jpg" TargetMode="External"/><Relationship Id="rId63" Type="http://schemas.openxmlformats.org/officeDocument/2006/relationships/image" Target="../media/image408.jpeg"/><Relationship Id="rId84" Type="http://schemas.openxmlformats.org/officeDocument/2006/relationships/image" Target="file:///D:\__Study\Projects\C%23\AzurLane\AzurLane\Pics\Equip\Facility\&#25913;&#33391;&#28145;&#24377;&#25237;&#23556;&#22120;T1.jpg" TargetMode="External"/><Relationship Id="rId138" Type="http://schemas.openxmlformats.org/officeDocument/2006/relationships/image" Target="file:///D:\__Study\Projects\C%23\AzurLane\AzurLane\Pics\Equip\Facility\&#29123;&#27833;&#28388;&#28165;&#22120;T1.jpg" TargetMode="External"/><Relationship Id="rId159" Type="http://schemas.openxmlformats.org/officeDocument/2006/relationships/image" Target="../media/image456.jpeg"/><Relationship Id="rId170" Type="http://schemas.openxmlformats.org/officeDocument/2006/relationships/image" Target="file:///D:\__Study\Projects\C%23\AzurLane\AzurLane\Pics\Equip\Facility\&#33328;&#33351;&#32500;&#20462;&#35774;&#22791;T1.jpg" TargetMode="External"/><Relationship Id="rId191" Type="http://schemas.openxmlformats.org/officeDocument/2006/relationships/image" Target="../media/image472.jpeg"/><Relationship Id="rId205" Type="http://schemas.openxmlformats.org/officeDocument/2006/relationships/image" Target="../media/image479.jpeg"/><Relationship Id="rId107" Type="http://schemas.openxmlformats.org/officeDocument/2006/relationships/image" Target="../media/image430.jpeg"/><Relationship Id="rId11" Type="http://schemas.openxmlformats.org/officeDocument/2006/relationships/image" Target="../media/image382.jpeg"/><Relationship Id="rId32" Type="http://schemas.openxmlformats.org/officeDocument/2006/relationships/image" Target="file:///D:\__Study\Projects\C%23\AzurLane\AzurLane\Pics\Equip\Facility\&#19968;&#24335;&#31359;&#30002;&#24377;T0.jpg" TargetMode="External"/><Relationship Id="rId53" Type="http://schemas.openxmlformats.org/officeDocument/2006/relationships/image" Target="../media/image403.jpeg"/><Relationship Id="rId74" Type="http://schemas.openxmlformats.org/officeDocument/2006/relationships/image" Target="file:///D:\__Study\Projects\C%23\AzurLane\AzurLane\Pics\Equip\Facility\&#24402;&#33322;&#20449;&#26631;T0.jpg" TargetMode="External"/><Relationship Id="rId128" Type="http://schemas.openxmlformats.org/officeDocument/2006/relationships/image" Target="file:///D:\__Study\Projects\C%23\AzurLane\AzurLane\Pics\Equip\Facility\&#28779;&#25511;&#38647;&#36798;T2.jpg" TargetMode="External"/><Relationship Id="rId149" Type="http://schemas.openxmlformats.org/officeDocument/2006/relationships/image" Target="../media/image451.jpeg"/><Relationship Id="rId5" Type="http://schemas.openxmlformats.org/officeDocument/2006/relationships/image" Target="../media/image379.jpeg"/><Relationship Id="rId95" Type="http://schemas.openxmlformats.org/officeDocument/2006/relationships/image" Target="../media/image424.jpeg"/><Relationship Id="rId160" Type="http://schemas.openxmlformats.org/officeDocument/2006/relationships/image" Target="file:///D:\__Study\Projects\C%23\AzurLane\AzurLane\Pics\Equip\Facility\&#32500;&#20462;&#24037;&#20855;T2.jpg" TargetMode="External"/><Relationship Id="rId181" Type="http://schemas.openxmlformats.org/officeDocument/2006/relationships/image" Target="../media/image467.jpeg"/><Relationship Id="rId22" Type="http://schemas.openxmlformats.org/officeDocument/2006/relationships/image" Target="file:///D:\__Study\Projects\C%23\AzurLane\AzurLane\Pics\Equip\Facility\TBM-3&#22797;&#20167;&#32773;(&#21453;&#28508;)T3.jpg" TargetMode="External"/><Relationship Id="rId43" Type="http://schemas.openxmlformats.org/officeDocument/2006/relationships/image" Target="../media/image398.jpeg"/><Relationship Id="rId64" Type="http://schemas.openxmlformats.org/officeDocument/2006/relationships/image" Target="file:///D:\__Study\Projects\C%23\AzurLane\AzurLane\Pics\Equip\Facility\&#22522;&#30784;&#28145;&#24377;&#25237;&#23556;&#22120;T3.jpg" TargetMode="External"/><Relationship Id="rId118" Type="http://schemas.openxmlformats.org/officeDocument/2006/relationships/image" Target="file:///D:\__Study\Projects\C%23\AzurLane\AzurLane\Pics\Equip\Facility\&#28082;&#21387;&#24377;&#23556;&#35013;&#32622;T3.jpg" TargetMode="External"/><Relationship Id="rId139" Type="http://schemas.openxmlformats.org/officeDocument/2006/relationships/image" Target="../media/image446.jpeg"/><Relationship Id="rId85" Type="http://schemas.openxmlformats.org/officeDocument/2006/relationships/image" Target="../media/image419.jpeg"/><Relationship Id="rId150" Type="http://schemas.openxmlformats.org/officeDocument/2006/relationships/image" Target="file:///D:\__Study\Projects\C%23\AzurLane\AzurLane\Pics\Equip\Facility\&#30005;&#21160;&#25196;&#24377;&#26426;T2.jpg" TargetMode="External"/><Relationship Id="rId171" Type="http://schemas.openxmlformats.org/officeDocument/2006/relationships/image" Target="../media/image462.jpeg"/><Relationship Id="rId192" Type="http://schemas.openxmlformats.org/officeDocument/2006/relationships/image" Target="file:///D:\__Study\Projects\C%23\AzurLane\AzurLane\Pics\Equip\Facility\&#38464;&#34746;&#20202;T1.jpg" TargetMode="External"/><Relationship Id="rId206" Type="http://schemas.openxmlformats.org/officeDocument/2006/relationships/image" Target="file:///D:\__Study\Projects\C%23\AzurLane\AzurLane\Pics\Equip\Facility\&#39640;&#24615;&#33021;&#33333;&#26426;T0.jpg" TargetMode="External"/><Relationship Id="rId12" Type="http://schemas.openxmlformats.org/officeDocument/2006/relationships/image" Target="file:///D:\__Study\Projects\C%23\AzurLane\AzurLane\Pics\Equip\Facility\SG&#38647;&#36798;T1.jpg" TargetMode="External"/><Relationship Id="rId33" Type="http://schemas.openxmlformats.org/officeDocument/2006/relationships/image" Target="../media/image393.jpeg"/><Relationship Id="rId108" Type="http://schemas.openxmlformats.org/officeDocument/2006/relationships/image" Target="file:///D:\__Study\Projects\C%23\AzurLane\AzurLane\Pics\Equip\Facility\&#28023;&#20891;&#36855;&#24425;T2.jpg" TargetMode="External"/><Relationship Id="rId129" Type="http://schemas.openxmlformats.org/officeDocument/2006/relationships/image" Target="../media/image441.jpeg"/><Relationship Id="rId54" Type="http://schemas.openxmlformats.org/officeDocument/2006/relationships/image" Target="file:///D:\__Study\Projects\C%23\AzurLane\AzurLane\Pics\Equip\Facility\&#22522;&#30784;&#22768;&#21584;T1.jpg" TargetMode="External"/><Relationship Id="rId75" Type="http://schemas.openxmlformats.org/officeDocument/2006/relationships/image" Target="../media/image414.jpeg"/><Relationship Id="rId96" Type="http://schemas.openxmlformats.org/officeDocument/2006/relationships/image" Target="file:///D:\__Study\Projects\C%23\AzurLane\AzurLane\Pics\Equip\Facility\&#25913;&#33391;&#38149;&#28809;T3.jpg" TargetMode="External"/><Relationship Id="rId140" Type="http://schemas.openxmlformats.org/officeDocument/2006/relationships/image" Target="file:///D:\__Study\Projects\C%23\AzurLane\AzurLane\Pics\Equip\Facility\&#29123;&#27833;&#28388;&#28165;&#22120;T2.jpg" TargetMode="External"/><Relationship Id="rId161" Type="http://schemas.openxmlformats.org/officeDocument/2006/relationships/image" Target="../media/image457.jpeg"/><Relationship Id="rId182" Type="http://schemas.openxmlformats.org/officeDocument/2006/relationships/image" Target="file:///D:\__Study\Projects\C%23\AzurLane\AzurLane\Pics\Equip\Facility\&#38142;&#24335;&#35013;&#24377;&#26426;T2.jpg" TargetMode="External"/><Relationship Id="rId6" Type="http://schemas.openxmlformats.org/officeDocument/2006/relationships/image" Target="file:///D:\__Study\Projects\C%23\AzurLane\AzurLane\Pics\Equip\Facility\Fl-282&#30452;&#21319;&#26426;T0.jpg" TargetMode="External"/><Relationship Id="rId23" Type="http://schemas.openxmlformats.org/officeDocument/2006/relationships/image" Target="../media/image388.jpeg"/><Relationship Id="rId119" Type="http://schemas.openxmlformats.org/officeDocument/2006/relationships/image" Target="../media/image436.jpeg"/><Relationship Id="rId44" Type="http://schemas.openxmlformats.org/officeDocument/2006/relationships/image" Target="file:///D:\__Study\Projects\C%23\AzurLane\AzurLane\Pics\Equip\Facility\&#20390;&#23519;&#25253;&#21578;&#183;&#32445;&#32422;&#36817;&#28023;T0.jpg" TargetMode="External"/><Relationship Id="rId65" Type="http://schemas.openxmlformats.org/officeDocument/2006/relationships/image" Target="../media/image409.jpeg"/><Relationship Id="rId86" Type="http://schemas.openxmlformats.org/officeDocument/2006/relationships/image" Target="file:///D:\__Study\Projects\C%23\AzurLane\AzurLane\Pics\Equip\Facility\&#25913;&#33391;&#28145;&#24377;&#25237;&#23556;&#22120;T2.jpg" TargetMode="External"/><Relationship Id="rId130" Type="http://schemas.openxmlformats.org/officeDocument/2006/relationships/image" Target="file:///D:\__Study\Projects\C%23\AzurLane\AzurLane\Pics\Equip\Facility\&#28779;&#25511;&#38647;&#36798;T3.jpg" TargetMode="External"/><Relationship Id="rId151" Type="http://schemas.openxmlformats.org/officeDocument/2006/relationships/image" Target="../media/image452.jpeg"/><Relationship Id="rId172" Type="http://schemas.openxmlformats.org/officeDocument/2006/relationships/image" Target="file:///D:\__Study\Projects\C%23\AzurLane\AzurLane\Pics\Equip\Facility\&#33328;&#33351;&#32500;&#20462;&#35774;&#22791;T2.jpg" TargetMode="External"/><Relationship Id="rId193" Type="http://schemas.openxmlformats.org/officeDocument/2006/relationships/image" Target="../media/image473.jpeg"/><Relationship Id="rId207" Type="http://schemas.openxmlformats.org/officeDocument/2006/relationships/image" Target="../media/image480.jpeg"/><Relationship Id="rId13" Type="http://schemas.openxmlformats.org/officeDocument/2006/relationships/image" Target="../media/image383.jpeg"/><Relationship Id="rId109" Type="http://schemas.openxmlformats.org/officeDocument/2006/relationships/image" Target="../media/image431.jpeg"/><Relationship Id="rId34" Type="http://schemas.openxmlformats.org/officeDocument/2006/relationships/image" Target="file:///D:\__Study\Projects\C%23\AzurLane\AzurLane\Pics\Equip\Facility\&#20061;&#19968;&#24335;&#31359;&#30002;&#24377;T0.jpg" TargetMode="External"/><Relationship Id="rId55" Type="http://schemas.openxmlformats.org/officeDocument/2006/relationships/image" Target="../media/image404.jpeg"/><Relationship Id="rId76" Type="http://schemas.openxmlformats.org/officeDocument/2006/relationships/image" Target="file:///D:\__Study\Projects\C%23\AzurLane\AzurLane\Pics\Equip\Facility\&#25913;&#33391;&#22411;&#27700;&#19979;&#36827;&#27668;&#31649;T0.jpg" TargetMode="External"/><Relationship Id="rId97" Type="http://schemas.openxmlformats.org/officeDocument/2006/relationships/image" Target="../media/image425.jpeg"/><Relationship Id="rId120" Type="http://schemas.openxmlformats.org/officeDocument/2006/relationships/image" Target="file:///D:\__Study\Projects\C%23\AzurLane\AzurLane\Pics\Equip\Facility\&#28082;&#21387;&#33333;&#26426;T1.jpg" TargetMode="External"/><Relationship Id="rId141" Type="http://schemas.openxmlformats.org/officeDocument/2006/relationships/image" Target="../media/image447.jpeg"/><Relationship Id="rId7" Type="http://schemas.openxmlformats.org/officeDocument/2006/relationships/image" Target="../media/image380.jpeg"/><Relationship Id="rId162" Type="http://schemas.openxmlformats.org/officeDocument/2006/relationships/image" Target="file:///D:\__Study\Projects\C%23\AzurLane\AzurLane\Pics\Equip\Facility\&#32500;&#20462;&#24037;&#20855;T3.jpg" TargetMode="External"/><Relationship Id="rId183" Type="http://schemas.openxmlformats.org/officeDocument/2006/relationships/image" Target="../media/image468.jpeg"/><Relationship Id="rId24" Type="http://schemas.openxmlformats.org/officeDocument/2006/relationships/image" Target="file:///D:\__Study\Projects\C%23\AzurLane\AzurLane\Pics\Equip\Facility\VC&#35013;&#30002;&#38050;&#26495;T0.jpg" TargetMode="External"/><Relationship Id="rId40" Type="http://schemas.openxmlformats.org/officeDocument/2006/relationships/image" Target="file:///D:\__Study\Projects\C%23\AzurLane\AzurLane\Pics\Equip\Facility\&#20061;&#19977;&#24335;&#32431;&#27687;&#40060;&#38647;T3.jpg" TargetMode="External"/><Relationship Id="rId45" Type="http://schemas.openxmlformats.org/officeDocument/2006/relationships/image" Target="../media/image399.jpeg"/><Relationship Id="rId66" Type="http://schemas.openxmlformats.org/officeDocument/2006/relationships/image" Target="file:///D:\__Study\Projects\C%23\AzurLane\AzurLane\Pics\Equip\Facility\&#23545;&#31354;&#38647;&#36798;T1.jpg" TargetMode="External"/><Relationship Id="rId87" Type="http://schemas.openxmlformats.org/officeDocument/2006/relationships/image" Target="../media/image420.jpeg"/><Relationship Id="rId110" Type="http://schemas.openxmlformats.org/officeDocument/2006/relationships/image" Target="file:///D:\__Study\Projects\C%23\AzurLane\AzurLane\Pics\Equip\Facility\&#28023;&#20891;&#36855;&#24425;T3.jpg" TargetMode="External"/><Relationship Id="rId115" Type="http://schemas.openxmlformats.org/officeDocument/2006/relationships/image" Target="../media/image434.jpeg"/><Relationship Id="rId131" Type="http://schemas.openxmlformats.org/officeDocument/2006/relationships/image" Target="../media/image442.jpeg"/><Relationship Id="rId136" Type="http://schemas.openxmlformats.org/officeDocument/2006/relationships/image" Target="file:///D:\__Study\Projects\C%23\AzurLane\AzurLane\Pics\Equip\Facility\&#28781;&#28779;&#22120;T3.jpg" TargetMode="External"/><Relationship Id="rId157" Type="http://schemas.openxmlformats.org/officeDocument/2006/relationships/image" Target="../media/image455.jpeg"/><Relationship Id="rId178" Type="http://schemas.openxmlformats.org/officeDocument/2006/relationships/image" Target="file:///D:\__Study\Projects\C%23\AzurLane\AzurLane\Pics\Equip\Facility\&#36229;&#37325;&#24377;T0.jpg" TargetMode="External"/><Relationship Id="rId61" Type="http://schemas.openxmlformats.org/officeDocument/2006/relationships/image" Target="../media/image407.jpeg"/><Relationship Id="rId82" Type="http://schemas.openxmlformats.org/officeDocument/2006/relationships/image" Target="file:///D:\__Study\Projects\C%23\AzurLane\AzurLane\Pics\Equip\Facility\&#25913;&#33391;&#22768;&#21584;T3.jpg" TargetMode="External"/><Relationship Id="rId152" Type="http://schemas.openxmlformats.org/officeDocument/2006/relationships/image" Target="file:///D:\__Study\Projects\C%23\AzurLane\AzurLane\Pics\Equip\Facility\&#30005;&#21160;&#25196;&#24377;&#26426;T3.jpg" TargetMode="External"/><Relationship Id="rId173" Type="http://schemas.openxmlformats.org/officeDocument/2006/relationships/image" Target="../media/image463.jpeg"/><Relationship Id="rId194" Type="http://schemas.openxmlformats.org/officeDocument/2006/relationships/image" Target="file:///D:\__Study\Projects\C%23\AzurLane\AzurLane\Pics\Equip\Facility\&#38464;&#34746;&#20202;T2.jpg" TargetMode="External"/><Relationship Id="rId199" Type="http://schemas.openxmlformats.org/officeDocument/2006/relationships/image" Target="../media/image476.jpeg"/><Relationship Id="rId203" Type="http://schemas.openxmlformats.org/officeDocument/2006/relationships/image" Target="../media/image478.jpeg"/><Relationship Id="rId208" Type="http://schemas.openxmlformats.org/officeDocument/2006/relationships/image" Target="file:///D:\__Study\Projects\C%23\AzurLane\AzurLane\Pics\Equip\Facility\&#39839;&#40007;&#32925;T0.jpg" TargetMode="External"/><Relationship Id="rId19" Type="http://schemas.openxmlformats.org/officeDocument/2006/relationships/image" Target="../media/image386.jpeg"/><Relationship Id="rId14" Type="http://schemas.openxmlformats.org/officeDocument/2006/relationships/image" Target="file:///D:\__Study\Projects\C%23\AzurLane\AzurLane\Pics\Equip\Facility\SG&#38647;&#36798;T2.jpg" TargetMode="External"/><Relationship Id="rId30" Type="http://schemas.openxmlformats.org/officeDocument/2006/relationships/image" Target="file:///D:\__Study\Projects\C%23\AzurLane\AzurLane\Pics\Equip\Facility\&#8220;&#23425;&#28023;&#21495;&#8221;&#27700;&#19978;&#20390;&#23519;&#26426;T0.jpg" TargetMode="External"/><Relationship Id="rId35" Type="http://schemas.openxmlformats.org/officeDocument/2006/relationships/image" Target="../media/image394.jpeg"/><Relationship Id="rId56" Type="http://schemas.openxmlformats.org/officeDocument/2006/relationships/image" Target="file:///D:\__Study\Projects\C%23\AzurLane\AzurLane\Pics\Equip\Facility\&#22522;&#30784;&#22768;&#21584;T2.jpg" TargetMode="External"/><Relationship Id="rId77" Type="http://schemas.openxmlformats.org/officeDocument/2006/relationships/image" Target="../media/image415.jpeg"/><Relationship Id="rId100" Type="http://schemas.openxmlformats.org/officeDocument/2006/relationships/image" Target="file:///D:\__Study\Projects\C%23\AzurLane\AzurLane\Pics\Equip\Facility\&#26234;&#24935;&#27169;&#22359;T0.jpg" TargetMode="External"/><Relationship Id="rId105" Type="http://schemas.openxmlformats.org/officeDocument/2006/relationships/image" Target="../media/image429.jpeg"/><Relationship Id="rId126" Type="http://schemas.openxmlformats.org/officeDocument/2006/relationships/image" Target="file:///D:\__Study\Projects\C%23\AzurLane\AzurLane\Pics\Equip\Facility\&#28779;&#25511;&#38647;&#36798;T1.jpg" TargetMode="External"/><Relationship Id="rId147" Type="http://schemas.openxmlformats.org/officeDocument/2006/relationships/image" Target="../media/image450.jpeg"/><Relationship Id="rId168" Type="http://schemas.openxmlformats.org/officeDocument/2006/relationships/image" Target="file:///D:\__Study\Projects\C%23\AzurLane\AzurLane\Pics\Equip\Facility\&#33322;&#31354;&#21103;&#27833;&#31665;T3.jpg" TargetMode="External"/><Relationship Id="rId8" Type="http://schemas.openxmlformats.org/officeDocument/2006/relationships/image" Target="file:///D:\__Study\Projects\C%23\AzurLane\AzurLane\Pics\Equip\Facility\Gamers&#30340;&#35777;&#26126;T0.jpg" TargetMode="External"/><Relationship Id="rId51" Type="http://schemas.openxmlformats.org/officeDocument/2006/relationships/image" Target="../media/image402.jpeg"/><Relationship Id="rId72" Type="http://schemas.openxmlformats.org/officeDocument/2006/relationships/image" Target="file:///D:\__Study\Projects\C%23\AzurLane\AzurLane\Pics\Equip\Facility\&#23567;&#28023;&#29432;&#20013;&#38431;&#38431;&#24509;T1.jpg" TargetMode="External"/><Relationship Id="rId93" Type="http://schemas.openxmlformats.org/officeDocument/2006/relationships/image" Target="../media/image423.jpeg"/><Relationship Id="rId98" Type="http://schemas.openxmlformats.org/officeDocument/2006/relationships/image" Target="file:///D:\__Study\Projects\C%23\AzurLane\AzurLane\Pics\Equip\Facility\&#26179;&#24736;&#24736;T0.jpg" TargetMode="External"/><Relationship Id="rId121" Type="http://schemas.openxmlformats.org/officeDocument/2006/relationships/image" Target="../media/image437.jpeg"/><Relationship Id="rId142" Type="http://schemas.openxmlformats.org/officeDocument/2006/relationships/image" Target="file:///D:\__Study\Projects\C%23\AzurLane\AzurLane\Pics\Equip\Facility\&#29123;&#27833;&#28388;&#28165;&#22120;T3.jpg" TargetMode="External"/><Relationship Id="rId163" Type="http://schemas.openxmlformats.org/officeDocument/2006/relationships/image" Target="../media/image458.jpeg"/><Relationship Id="rId184" Type="http://schemas.openxmlformats.org/officeDocument/2006/relationships/image" Target="file:///D:\__Study\Projects\C%23\AzurLane\AzurLane\Pics\Equip\Facility\&#38142;&#24335;&#35013;&#24377;&#26426;T3.jpg" TargetMode="External"/><Relationship Id="rId189" Type="http://schemas.openxmlformats.org/officeDocument/2006/relationships/image" Target="../media/image471.jpeg"/><Relationship Id="rId3" Type="http://schemas.openxmlformats.org/officeDocument/2006/relationships/image" Target="../media/image378.jpeg"/><Relationship Id="rId25" Type="http://schemas.openxmlformats.org/officeDocument/2006/relationships/image" Target="../media/image389.jpeg"/><Relationship Id="rId46" Type="http://schemas.openxmlformats.org/officeDocument/2006/relationships/image" Target="file:///D:\__Study\Projects\C%23\AzurLane\AzurLane\Pics\Equip\Facility\&#21073;&#40060;Mark%20II-ASV(&#21453;&#28508;)T1.jpg" TargetMode="External"/><Relationship Id="rId67" Type="http://schemas.openxmlformats.org/officeDocument/2006/relationships/image" Target="../media/image410.jpeg"/><Relationship Id="rId116" Type="http://schemas.openxmlformats.org/officeDocument/2006/relationships/image" Target="file:///D:\__Study\Projects\C%23\AzurLane\AzurLane\Pics\Equip\Facility\&#28082;&#21387;&#24377;&#23556;&#35013;&#32622;T2.jpg" TargetMode="External"/><Relationship Id="rId137" Type="http://schemas.openxmlformats.org/officeDocument/2006/relationships/image" Target="../media/image445.jpeg"/><Relationship Id="rId158" Type="http://schemas.openxmlformats.org/officeDocument/2006/relationships/image" Target="file:///D:\__Study\Projects\C%23\AzurLane\AzurLane\Pics\Equip\Facility\&#32500;&#20462;&#24037;&#20855;T1.jpg" TargetMode="External"/><Relationship Id="rId20" Type="http://schemas.openxmlformats.org/officeDocument/2006/relationships/image" Target="file:///D:\__Study\Projects\C%23\AzurLane\AzurLane\Pics\Equip\Facility\TBM-3&#22797;&#20167;&#32773;(&#21453;&#28508;)T2.jpg" TargetMode="External"/><Relationship Id="rId41" Type="http://schemas.openxmlformats.org/officeDocument/2006/relationships/image" Target="../media/image397.jpeg"/><Relationship Id="rId62" Type="http://schemas.openxmlformats.org/officeDocument/2006/relationships/image" Target="file:///D:\__Study\Projects\C%23\AzurLane\AzurLane\Pics\Equip\Facility\&#22522;&#30784;&#28145;&#24377;&#25237;&#23556;&#22120;T2.jpg" TargetMode="External"/><Relationship Id="rId83" Type="http://schemas.openxmlformats.org/officeDocument/2006/relationships/image" Target="../media/image418.jpeg"/><Relationship Id="rId88" Type="http://schemas.openxmlformats.org/officeDocument/2006/relationships/image" Target="file:///D:\__Study\Projects\C%23\AzurLane\AzurLane\Pics\Equip\Facility\&#25913;&#33391;&#28145;&#24377;&#25237;&#23556;&#22120;T3.jpg" TargetMode="External"/><Relationship Id="rId111" Type="http://schemas.openxmlformats.org/officeDocument/2006/relationships/image" Target="../media/image432.jpeg"/><Relationship Id="rId132" Type="http://schemas.openxmlformats.org/officeDocument/2006/relationships/image" Target="file:///D:\__Study\Projects\C%23\AzurLane\AzurLane\Pics\Equip\Facility\&#28781;&#28779;&#22120;T1.jpg" TargetMode="External"/><Relationship Id="rId153" Type="http://schemas.openxmlformats.org/officeDocument/2006/relationships/image" Target="../media/image453.jpeg"/><Relationship Id="rId174" Type="http://schemas.openxmlformats.org/officeDocument/2006/relationships/image" Target="file:///D:\__Study\Projects\C%23\AzurLane\AzurLane\Pics\Equip\Facility\&#33328;&#33351;&#32500;&#20462;&#35774;&#22791;T3.jpg" TargetMode="External"/><Relationship Id="rId179" Type="http://schemas.openxmlformats.org/officeDocument/2006/relationships/image" Target="../media/image466.jpeg"/><Relationship Id="rId195" Type="http://schemas.openxmlformats.org/officeDocument/2006/relationships/image" Target="../media/image474.jpeg"/><Relationship Id="rId190" Type="http://schemas.openxmlformats.org/officeDocument/2006/relationships/image" Target="file:///D:\__Study\Projects\C%23\AzurLane\AzurLane\Pics\Equip\Facility\&#38450;&#40060;&#38647;&#38548;&#33329;T3.jpg" TargetMode="External"/><Relationship Id="rId204" Type="http://schemas.openxmlformats.org/officeDocument/2006/relationships/image" Target="file:///D:\__Study\Projects\C%23\AzurLane\AzurLane\Pics\Equip\Facility\&#39640;&#24615;&#33021;&#28779;&#25511;&#38647;&#36798;T0.jpg" TargetMode="External"/><Relationship Id="rId15" Type="http://schemas.openxmlformats.org/officeDocument/2006/relationships/image" Target="../media/image384.jpeg"/><Relationship Id="rId36" Type="http://schemas.openxmlformats.org/officeDocument/2006/relationships/image" Target="file:///D:\__Study\Projects\C%23\AzurLane\AzurLane\Pics\Equip\Facility\&#20061;&#19977;&#24335;&#32431;&#27687;&#40060;&#38647;T1.jpg" TargetMode="External"/><Relationship Id="rId57" Type="http://schemas.openxmlformats.org/officeDocument/2006/relationships/image" Target="../media/image405.jpeg"/><Relationship Id="rId106" Type="http://schemas.openxmlformats.org/officeDocument/2006/relationships/image" Target="file:///D:\__Study\Projects\C%23\AzurLane\AzurLane\Pics\Equip\Facility\&#28023;&#20891;&#36855;&#24425;T1.jpg" TargetMode="External"/><Relationship Id="rId127" Type="http://schemas.openxmlformats.org/officeDocument/2006/relationships/image" Target="../media/image440.jpeg"/><Relationship Id="rId10" Type="http://schemas.openxmlformats.org/officeDocument/2006/relationships/image" Target="file:///D:\__Study\Projects\C%23\AzurLane\AzurLane\Pics\Equip\Facility\PBY-5A&#21345;&#29305;&#29747;&#23068;&#27700;&#19978;&#26426;T0.jpg" TargetMode="External"/><Relationship Id="rId31" Type="http://schemas.openxmlformats.org/officeDocument/2006/relationships/image" Target="../media/image392.jpeg"/><Relationship Id="rId52" Type="http://schemas.openxmlformats.org/officeDocument/2006/relationships/image" Target="file:///D:\__Study\Projects\C%23\AzurLane\AzurLane\Pics\Equip\Facility\&#22235;&#31070;&#20043;&#21360;T0.jpg" TargetMode="External"/><Relationship Id="rId73" Type="http://schemas.openxmlformats.org/officeDocument/2006/relationships/image" Target="../media/image413.jpeg"/><Relationship Id="rId78" Type="http://schemas.openxmlformats.org/officeDocument/2006/relationships/image" Target="file:///D:\__Study\Projects\C%23\AzurLane\AzurLane\Pics\Equip\Facility\&#25913;&#33391;&#22768;&#21584;T1.jpg" TargetMode="External"/><Relationship Id="rId94" Type="http://schemas.openxmlformats.org/officeDocument/2006/relationships/image" Target="file:///D:\__Study\Projects\C%23\AzurLane\AzurLane\Pics\Equip\Facility\&#25913;&#33391;&#38149;&#28809;T2.jpg" TargetMode="External"/><Relationship Id="rId99" Type="http://schemas.openxmlformats.org/officeDocument/2006/relationships/image" Target="../media/image426.jpeg"/><Relationship Id="rId101" Type="http://schemas.openxmlformats.org/officeDocument/2006/relationships/image" Target="../media/image427.jpeg"/><Relationship Id="rId122" Type="http://schemas.openxmlformats.org/officeDocument/2006/relationships/image" Target="file:///D:\__Study\Projects\C%23\AzurLane\AzurLane\Pics\Equip\Facility\&#28082;&#21387;&#33333;&#26426;T2.jpg" TargetMode="External"/><Relationship Id="rId143" Type="http://schemas.openxmlformats.org/officeDocument/2006/relationships/image" Target="../media/image448.jpeg"/><Relationship Id="rId148" Type="http://schemas.openxmlformats.org/officeDocument/2006/relationships/image" Target="file:///D:\__Study\Projects\C%23\AzurLane\AzurLane\Pics\Equip\Facility\&#30005;&#21160;&#25196;&#24377;&#26426;T1.jpg" TargetMode="External"/><Relationship Id="rId164" Type="http://schemas.openxmlformats.org/officeDocument/2006/relationships/image" Target="file:///D:\__Study\Projects\C%23\AzurLane\AzurLane\Pics\Equip\Facility\&#33322;&#31354;&#21103;&#27833;&#31665;T1.jpg" TargetMode="External"/><Relationship Id="rId169" Type="http://schemas.openxmlformats.org/officeDocument/2006/relationships/image" Target="../media/image461.jpeg"/><Relationship Id="rId185" Type="http://schemas.openxmlformats.org/officeDocument/2006/relationships/image" Target="../media/image469.jpeg"/><Relationship Id="rId4" Type="http://schemas.openxmlformats.org/officeDocument/2006/relationships/image" Target="file:///D:\__Study\Projects\C%23\AzurLane\AzurLane\Pics\Equip\Facility\94&#24335;&#39640;&#23556;&#35013;&#32622;T0.jpg" TargetMode="External"/><Relationship Id="rId9" Type="http://schemas.openxmlformats.org/officeDocument/2006/relationships/image" Target="../media/image381.jpeg"/><Relationship Id="rId180" Type="http://schemas.openxmlformats.org/officeDocument/2006/relationships/image" Target="file:///D:\__Study\Projects\C%23\AzurLane\AzurLane\Pics\Equip\Facility\&#38142;&#24335;&#35013;&#24377;&#26426;T1.jpg" TargetMode="External"/><Relationship Id="rId26" Type="http://schemas.openxmlformats.org/officeDocument/2006/relationships/image" Target="file:///D:\__Study\Projects\C%23\AzurLane\AzurLane\Pics\Equip\Facility\VH&#35013;&#30002;&#38050;&#26495;T0.jpg" TargetMode="External"/><Relationship Id="rId47" Type="http://schemas.openxmlformats.org/officeDocument/2006/relationships/image" Target="../media/image400.jpeg"/><Relationship Id="rId68" Type="http://schemas.openxmlformats.org/officeDocument/2006/relationships/image" Target="file:///D:\__Study\Projects\C%23\AzurLane\AzurLane\Pics\Equip\Facility\&#23545;&#31354;&#38647;&#36798;T2.jpg" TargetMode="External"/><Relationship Id="rId89" Type="http://schemas.openxmlformats.org/officeDocument/2006/relationships/image" Target="../media/image421.jpeg"/><Relationship Id="rId112" Type="http://schemas.openxmlformats.org/officeDocument/2006/relationships/image" Target="file:///D:\__Study\Projects\C%23\AzurLane\AzurLane\Pics\Equip\Facility\&#28023;&#39746;&#36855;&#24425;T0.jpg" TargetMode="External"/><Relationship Id="rId133" Type="http://schemas.openxmlformats.org/officeDocument/2006/relationships/image" Target="../media/image443.jpeg"/><Relationship Id="rId154" Type="http://schemas.openxmlformats.org/officeDocument/2006/relationships/image" Target="file:///D:\__Study\Projects\C%23\AzurLane\AzurLane\Pics\Equip\Facility\&#32422;&#23450;&#30340;&#35777;&#26126;T0.jpg" TargetMode="External"/><Relationship Id="rId175" Type="http://schemas.openxmlformats.org/officeDocument/2006/relationships/image" Target="../media/image464.jpeg"/><Relationship Id="rId196" Type="http://schemas.openxmlformats.org/officeDocument/2006/relationships/image" Target="file:///D:\__Study\Projects\C%23\AzurLane\AzurLane\Pics\Equip\Facility\&#38464;&#34746;&#20202;T3.jpg" TargetMode="External"/><Relationship Id="rId200" Type="http://schemas.openxmlformats.org/officeDocument/2006/relationships/image" Target="file:///D:\__Study\Projects\C%23\AzurLane\AzurLane\Pics\Equip\Facility\&#39640;&#21387;&#27687;&#27668;&#29942;T0.jpg" TargetMode="External"/><Relationship Id="rId16" Type="http://schemas.openxmlformats.org/officeDocument/2006/relationships/image" Target="file:///D:\__Study\Projects\C%23\AzurLane\AzurLane\Pics\Equip\Facility\SG&#38647;&#36798;T3.jpg" TargetMode="External"/><Relationship Id="rId37" Type="http://schemas.openxmlformats.org/officeDocument/2006/relationships/image" Target="../media/image395.jpeg"/><Relationship Id="rId58" Type="http://schemas.openxmlformats.org/officeDocument/2006/relationships/image" Target="file:///D:\__Study\Projects\C%23\AzurLane\AzurLane\Pics\Equip\Facility\&#22522;&#30784;&#22768;&#21584;T3.jpg" TargetMode="External"/><Relationship Id="rId79" Type="http://schemas.openxmlformats.org/officeDocument/2006/relationships/image" Target="../media/image416.jpeg"/><Relationship Id="rId102" Type="http://schemas.openxmlformats.org/officeDocument/2006/relationships/image" Target="file:///D:\__Study\Projects\C%23\AzurLane\AzurLane\Pics\Equip\Facility\&#26426;&#23494;&#25991;&#20214;&#183;&#26497;&#22320;&#28023;&#23777;T0.jpg" TargetMode="External"/><Relationship Id="rId123" Type="http://schemas.openxmlformats.org/officeDocument/2006/relationships/image" Target="../media/image438.jpeg"/><Relationship Id="rId144" Type="http://schemas.openxmlformats.org/officeDocument/2006/relationships/image" Target="file:///D:\__Study\Projects\C%23\AzurLane\AzurLane\Pics\Equip\Facility\&#29577;&#31859;&#28783;&#31548;T0.jpg" TargetMode="External"/><Relationship Id="rId90" Type="http://schemas.openxmlformats.org/officeDocument/2006/relationships/image" Target="file:///D:\__Study\Projects\C%23\AzurLane\AzurLane\Pics\Equip\Facility\&#25913;&#33391;&#33988;&#30005;&#27744;&#38453;&#21015;T0.jpg" TargetMode="External"/><Relationship Id="rId165" Type="http://schemas.openxmlformats.org/officeDocument/2006/relationships/image" Target="../media/image459.jpeg"/><Relationship Id="rId186" Type="http://schemas.openxmlformats.org/officeDocument/2006/relationships/image" Target="file:///D:\__Study\Projects\C%23\AzurLane\AzurLane\Pics\Equip\Facility\&#38450;&#40060;&#38647;&#38548;&#33329;T1.jpg" TargetMode="External"/><Relationship Id="rId27" Type="http://schemas.openxmlformats.org/officeDocument/2006/relationships/image" Target="../media/image390.jpeg"/><Relationship Id="rId48" Type="http://schemas.openxmlformats.org/officeDocument/2006/relationships/image" Target="file:///D:\__Study\Projects\C%23\AzurLane\AzurLane\Pics\Equip\Facility\&#21073;&#40060;Mark%20II-ASV(&#21453;&#28508;)T2.jpg" TargetMode="External"/><Relationship Id="rId69" Type="http://schemas.openxmlformats.org/officeDocument/2006/relationships/image" Target="../media/image411.jpeg"/><Relationship Id="rId113" Type="http://schemas.openxmlformats.org/officeDocument/2006/relationships/image" Target="../media/image433.jpeg"/><Relationship Id="rId134" Type="http://schemas.openxmlformats.org/officeDocument/2006/relationships/image" Target="file:///D:\__Study\Projects\C%23\AzurLane\AzurLane\Pics\Equip\Facility\&#28781;&#28779;&#22120;T2.jpg" TargetMode="External"/><Relationship Id="rId80" Type="http://schemas.openxmlformats.org/officeDocument/2006/relationships/image" Target="file:///D:\__Study\Projects\C%23\AzurLane\AzurLane\Pics\Equip\Facility\&#25913;&#33391;&#22768;&#21584;T2.jpg" TargetMode="External"/><Relationship Id="rId155" Type="http://schemas.openxmlformats.org/officeDocument/2006/relationships/image" Target="../media/image454.jpeg"/><Relationship Id="rId176" Type="http://schemas.openxmlformats.org/officeDocument/2006/relationships/image" Target="file:///D:\__Study\Projects\C%23\AzurLane\AzurLane\Pics\Equip\Facility\&#33351;&#22771;&#25913;&#33391;&#35774;&#35745;&#26696;T2.jpg" TargetMode="External"/><Relationship Id="rId197" Type="http://schemas.openxmlformats.org/officeDocument/2006/relationships/image" Target="../media/image475.jpeg"/><Relationship Id="rId201" Type="http://schemas.openxmlformats.org/officeDocument/2006/relationships/image" Target="../media/image477.jpeg"/><Relationship Id="rId17" Type="http://schemas.openxmlformats.org/officeDocument/2006/relationships/image" Target="../media/image385.jpeg"/><Relationship Id="rId38" Type="http://schemas.openxmlformats.org/officeDocument/2006/relationships/image" Target="file:///D:\__Study\Projects\C%23\AzurLane\AzurLane\Pics\Equip\Facility\&#20061;&#19977;&#24335;&#32431;&#27687;&#40060;&#38647;T2.jpg" TargetMode="External"/><Relationship Id="rId59" Type="http://schemas.openxmlformats.org/officeDocument/2006/relationships/image" Target="../media/image406.jpeg"/><Relationship Id="rId103" Type="http://schemas.openxmlformats.org/officeDocument/2006/relationships/image" Target="../media/image428.jpeg"/><Relationship Id="rId124" Type="http://schemas.openxmlformats.org/officeDocument/2006/relationships/image" Target="file:///D:\__Study\Projects\C%23\AzurLane\AzurLane\Pics\Equip\Facility\&#28082;&#21387;&#33333;&#26426;T3.jpg" TargetMode="External"/><Relationship Id="rId70" Type="http://schemas.openxmlformats.org/officeDocument/2006/relationships/image" Target="file:///D:\__Study\Projects\C%23\AzurLane\AzurLane\Pics\Equip\Facility\&#23545;&#31354;&#38647;&#36798;T3.jpg" TargetMode="External"/><Relationship Id="rId91" Type="http://schemas.openxmlformats.org/officeDocument/2006/relationships/image" Target="../media/image422.jpeg"/><Relationship Id="rId145" Type="http://schemas.openxmlformats.org/officeDocument/2006/relationships/image" Target="../media/image449.jpeg"/><Relationship Id="rId166" Type="http://schemas.openxmlformats.org/officeDocument/2006/relationships/image" Target="file:///D:\__Study\Projects\C%23\AzurLane\AzurLane\Pics\Equip\Facility\&#33322;&#31354;&#21103;&#27833;&#31665;T2.jpg" TargetMode="External"/><Relationship Id="rId187" Type="http://schemas.openxmlformats.org/officeDocument/2006/relationships/image" Target="../media/image470.jpeg"/><Relationship Id="rId1" Type="http://schemas.openxmlformats.org/officeDocument/2006/relationships/image" Target="../media/image377.jpeg"/><Relationship Id="rId28" Type="http://schemas.openxmlformats.org/officeDocument/2006/relationships/image" Target="file:///D:\__Study\Projects\C%23\AzurLane\AzurLane\Pics\Equip\Facility\Z&#26071;T0.jpg" TargetMode="External"/><Relationship Id="rId49" Type="http://schemas.openxmlformats.org/officeDocument/2006/relationships/image" Target="../media/image401.jpeg"/><Relationship Id="rId114" Type="http://schemas.openxmlformats.org/officeDocument/2006/relationships/image" Target="file:///D:\__Study\Projects\C%23\AzurLane\AzurLane\Pics\Equip\Facility\&#28082;&#21387;&#24377;&#23556;&#35013;&#32622;T1.jpg" TargetMode="External"/><Relationship Id="rId60" Type="http://schemas.openxmlformats.org/officeDocument/2006/relationships/image" Target="file:///D:\__Study\Projects\C%23\AzurLane\AzurLane\Pics\Equip\Facility\&#22522;&#30784;&#28145;&#24377;&#25237;&#23556;&#22120;T1.jpg" TargetMode="External"/><Relationship Id="rId81" Type="http://schemas.openxmlformats.org/officeDocument/2006/relationships/image" Target="../media/image417.jpeg"/><Relationship Id="rId135" Type="http://schemas.openxmlformats.org/officeDocument/2006/relationships/image" Target="../media/image444.jpeg"/><Relationship Id="rId156" Type="http://schemas.openxmlformats.org/officeDocument/2006/relationships/image" Target="file:///D:\__Study\Projects\C%23\AzurLane\AzurLane\Pics\Equip\Facility\&#32452;&#24509;T0.jpg" TargetMode="External"/><Relationship Id="rId177" Type="http://schemas.openxmlformats.org/officeDocument/2006/relationships/image" Target="../media/image465.jpeg"/><Relationship Id="rId198" Type="http://schemas.openxmlformats.org/officeDocument/2006/relationships/image" Target="file:///D:\__Study\Projects\C%23\AzurLane\AzurLane\Pics\Equip\Facility\&#38543;&#26426;&#21333;&#35789;&#29983;&#25104;&#22120;T0.jpg" TargetMode="External"/><Relationship Id="rId202" Type="http://schemas.openxmlformats.org/officeDocument/2006/relationships/image" Target="file:///D:\__Study\Projects\C%23\AzurLane\AzurLane\Pics\Equip\Facility\&#39640;&#24615;&#33021;&#23545;&#31354;&#38647;&#36798;T0.jpg" TargetMode="External"/><Relationship Id="rId18" Type="http://schemas.openxmlformats.org/officeDocument/2006/relationships/image" Target="file:///D:\__Study\Projects\C%23\AzurLane\AzurLane\Pics\Equip\Facility\TBM-3&#22797;&#20167;&#32773;(&#21453;&#28508;)T1.jpg" TargetMode="External"/><Relationship Id="rId39" Type="http://schemas.openxmlformats.org/officeDocument/2006/relationships/image" Target="../media/image396.jpeg"/><Relationship Id="rId50" Type="http://schemas.openxmlformats.org/officeDocument/2006/relationships/image" Target="file:///D:\__Study\Projects\C%23\AzurLane\AzurLane\Pics\Equip\Facility\&#21073;&#40060;Mark%20II-ASV(&#21453;&#28508;)T3.jpg" TargetMode="External"/><Relationship Id="rId104" Type="http://schemas.openxmlformats.org/officeDocument/2006/relationships/image" Target="file:///D:\__Study\Projects\C%23\AzurLane\AzurLane\Pics\Equip\Facility\&#27835;&#24840;&#31995;&#29483;&#29226;T1.jpg" TargetMode="External"/><Relationship Id="rId125" Type="http://schemas.openxmlformats.org/officeDocument/2006/relationships/image" Target="../media/image439.jpeg"/><Relationship Id="rId146" Type="http://schemas.openxmlformats.org/officeDocument/2006/relationships/image" Target="file:///D:\__Study\Projects\C%23\AzurLane\AzurLane\Pics\Equip\Facility\&#29645;&#29664;&#20043;&#27882;T1.jpg" TargetMode="External"/><Relationship Id="rId167" Type="http://schemas.openxmlformats.org/officeDocument/2006/relationships/image" Target="../media/image460.jpeg"/><Relationship Id="rId188" Type="http://schemas.openxmlformats.org/officeDocument/2006/relationships/image" Target="file:///D:\__Study\Projects\C%23\AzurLane\AzurLane\Pics\Equip\Facility\&#38450;&#40060;&#38647;&#38548;&#33329;T2.jpg" TargetMode="External"/><Relationship Id="rId71" Type="http://schemas.openxmlformats.org/officeDocument/2006/relationships/image" Target="../media/image412.jpeg"/><Relationship Id="rId92" Type="http://schemas.openxmlformats.org/officeDocument/2006/relationships/image" Target="file:///D:\__Study\Projects\C%23\AzurLane\AzurLane\Pics\Equip\Facility\&#25913;&#33391;&#38149;&#28809;T1.jpg" TargetMode="External"/><Relationship Id="rId2" Type="http://schemas.openxmlformats.org/officeDocument/2006/relationships/image" Target="file:///D:\__Study\Projects\C%23\AzurLane\AzurLane\Pics\Equip\Facility\100_150&#21495;&#33322;&#31354;&#29123;&#27833;T0.jpg" TargetMode="External"/><Relationship Id="rId29" Type="http://schemas.openxmlformats.org/officeDocument/2006/relationships/image" Target="../media/image39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19051</xdr:rowOff>
        </xdr:from>
        <xdr:to>
          <xdr:col>1</xdr:col>
          <xdr:colOff>914400</xdr:colOff>
          <xdr:row>1</xdr:row>
          <xdr:rowOff>9526</xdr:rowOff>
        </xdr:to>
        <xdr:sp macro="" textlink="">
          <xdr:nvSpPr>
            <xdr:cNvPr id="1176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2149" name="图片 2148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2150" name="图片 2149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2151" name="图片 2150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2152" name="图片 2151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2153" name="图片 2152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2154" name="图片 2153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2155" name="图片 2154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2156" name="图片 2155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2157" name="图片 215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2158" name="图片 2157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2159" name="图片 2158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2160" name="图片 2159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2161" name="图片 2160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2162" name="图片 216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2163" name="图片 2162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2164" name="图片 2163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2165" name="图片 2164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2166" name="图片 2165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2167" name="图片 2166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2168" name="图片 2167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2169" name="图片 2168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2170" name="图片 2169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2171" name="图片 2170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2172" name="图片 2171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2173" name="图片 2172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2174" name="图片 217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2175" name="图片 2174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2176" name="图片 217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2177" name="图片 217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2178" name="图片 217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2179" name="图片 2178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2180" name="图片 2179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2181" name="图片 218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2182" name="图片 2181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2183" name="图片 2182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2184" name="图片 218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2185" name="图片 218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2186" name="图片 2185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2187" name="图片 2186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2188" name="图片 2187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2189" name="图片 2188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2190" name="图片 2189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2191" name="图片 2190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2192" name="图片 2191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2193" name="图片 219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2194" name="图片 219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2195" name="图片 219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2196" name="图片 2195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2197" name="图片 2196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2198" name="图片 219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2199" name="图片 219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2200" name="图片 2199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2201" name="图片 2200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2202" name="图片 2201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2203" name="图片 2202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2204" name="图片 2203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2205" name="图片 2204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2206" name="图片 2205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2207" name="图片 2206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2208" name="图片 2207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2209" name="图片 220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2210" name="图片 2209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2211" name="图片 2210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2212" name="图片 2211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2213" name="图片 2212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2214" name="图片 2213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2215" name="图片 2214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2216" name="图片 221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2217" name="图片 2216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2218" name="图片 2217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2219" name="图片 2218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2220" name="图片 2219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2221" name="图片 2220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2222" name="图片 2221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2223" name="图片 2222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2224" name="图片 2223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2225" name="图片 2224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2226" name="图片 2225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2227" name="图片 2226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2228" name="图片 2227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2229" name="图片 2228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2230" name="图片 2229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2231" name="图片 2230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2232" name="图片 2231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2233" name="图片 2232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2234" name="图片 2233"/>
        <xdr:cNvPicPr>
          <a:picLocks/>
        </xdr:cNvPicPr>
      </xdr:nvPicPr>
      <xdr:blipFill>
        <a:blip xmlns:r="http://schemas.openxmlformats.org/officeDocument/2006/relationships" r:embed="rId14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2235" name="图片 2234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2236" name="图片 2235"/>
        <xdr:cNvPicPr>
          <a:picLocks/>
        </xdr:cNvPicPr>
      </xdr:nvPicPr>
      <xdr:blipFill>
        <a:blip xmlns:r="http://schemas.openxmlformats.org/officeDocument/2006/relationships" r:embed="rId148" r:link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2237" name="图片 2236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2238" name="图片 2237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2239" name="图片 2238"/>
        <xdr:cNvPicPr>
          <a:picLocks/>
        </xdr:cNvPicPr>
      </xdr:nvPicPr>
      <xdr:blipFill>
        <a:blip xmlns:r="http://schemas.openxmlformats.org/officeDocument/2006/relationships" r:embed="rId150" r:link="rId1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2240" name="图片 2239"/>
        <xdr:cNvPicPr>
          <a:picLocks/>
        </xdr:cNvPicPr>
      </xdr:nvPicPr>
      <xdr:blipFill>
        <a:blip xmlns:r="http://schemas.openxmlformats.org/officeDocument/2006/relationships" r:embed="rId152" r:link="rId1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2241" name="图片 2240"/>
        <xdr:cNvPicPr>
          <a:picLocks/>
        </xdr:cNvPicPr>
      </xdr:nvPicPr>
      <xdr:blipFill>
        <a:blip xmlns:r="http://schemas.openxmlformats.org/officeDocument/2006/relationships" r:embed="rId154" r:link="rId1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2242" name="图片 2241"/>
        <xdr:cNvPicPr>
          <a:picLocks/>
        </xdr:cNvPicPr>
      </xdr:nvPicPr>
      <xdr:blipFill>
        <a:blip xmlns:r="http://schemas.openxmlformats.org/officeDocument/2006/relationships" r:embed="rId156" r:link="rId1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2243" name="图片 2242"/>
        <xdr:cNvPicPr>
          <a:picLocks/>
        </xdr:cNvPicPr>
      </xdr:nvPicPr>
      <xdr:blipFill>
        <a:blip xmlns:r="http://schemas.openxmlformats.org/officeDocument/2006/relationships" r:embed="rId158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2244" name="图片 2243"/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2245" name="图片 224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2246" name="图片 2245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2247" name="图片 2246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2248" name="图片 2247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2249" name="图片 2248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2250" name="图片 2249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269875</xdr:rowOff>
    </xdr:to>
    <xdr:pic>
      <xdr:nvPicPr>
        <xdr:cNvPr id="2251" name="图片 2250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269875</xdr:rowOff>
    </xdr:to>
    <xdr:pic>
      <xdr:nvPicPr>
        <xdr:cNvPr id="2252" name="图片 225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2253" name="图片 2252"/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2254" name="图片 2253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2255" name="图片 2254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2256" name="图片 2255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2257" name="图片 2256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269875</xdr:rowOff>
    </xdr:to>
    <xdr:pic>
      <xdr:nvPicPr>
        <xdr:cNvPr id="2258" name="图片 2257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2259" name="图片 2258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269875</xdr:rowOff>
    </xdr:to>
    <xdr:pic>
      <xdr:nvPicPr>
        <xdr:cNvPr id="2260" name="图片 2259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269875</xdr:rowOff>
    </xdr:to>
    <xdr:pic>
      <xdr:nvPicPr>
        <xdr:cNvPr id="2261" name="图片 2260"/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269875</xdr:rowOff>
    </xdr:to>
    <xdr:pic>
      <xdr:nvPicPr>
        <xdr:cNvPr id="2262" name="图片 2261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2263" name="图片 2262"/>
        <xdr:cNvPicPr>
          <a:picLocks/>
        </xdr:cNvPicPr>
      </xdr:nvPicPr>
      <xdr:blipFill>
        <a:blip xmlns:r="http://schemas.openxmlformats.org/officeDocument/2006/relationships" r:embed="rId27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134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269875</xdr:rowOff>
    </xdr:to>
    <xdr:pic>
      <xdr:nvPicPr>
        <xdr:cNvPr id="2264" name="图片 2263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29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2265" name="图片 2264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269875</xdr:rowOff>
    </xdr:to>
    <xdr:pic>
      <xdr:nvPicPr>
        <xdr:cNvPr id="2266" name="图片 2265"/>
        <xdr:cNvPicPr>
          <a:picLocks/>
        </xdr:cNvPicPr>
      </xdr:nvPicPr>
      <xdr:blipFill>
        <a:blip xmlns:r="http://schemas.openxmlformats.org/officeDocument/2006/relationships" r:embed="rId180" r:link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020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2267" name="图片 2266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15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2268" name="图片 2267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610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269875</xdr:rowOff>
    </xdr:to>
    <xdr:pic>
      <xdr:nvPicPr>
        <xdr:cNvPr id="2269" name="图片 2268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906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269875</xdr:rowOff>
    </xdr:to>
    <xdr:pic>
      <xdr:nvPicPr>
        <xdr:cNvPr id="2270" name="图片 2269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01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269875</xdr:rowOff>
    </xdr:to>
    <xdr:pic>
      <xdr:nvPicPr>
        <xdr:cNvPr id="2271" name="图片 2270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496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2272" name="图片 2271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91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269875</xdr:rowOff>
    </xdr:to>
    <xdr:pic>
      <xdr:nvPicPr>
        <xdr:cNvPr id="2273" name="图片 2272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87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269875</xdr:rowOff>
    </xdr:to>
    <xdr:pic>
      <xdr:nvPicPr>
        <xdr:cNvPr id="2274" name="图片 2273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382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269875</xdr:rowOff>
    </xdr:to>
    <xdr:pic>
      <xdr:nvPicPr>
        <xdr:cNvPr id="2275" name="图片 2274"/>
        <xdr:cNvPicPr>
          <a:picLocks/>
        </xdr:cNvPicPr>
      </xdr:nvPicPr>
      <xdr:blipFill>
        <a:blip xmlns:r="http://schemas.openxmlformats.org/officeDocument/2006/relationships" r:embed="rId184" r:link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677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269875</xdr:rowOff>
    </xdr:to>
    <xdr:pic>
      <xdr:nvPicPr>
        <xdr:cNvPr id="2276" name="图片 2275"/>
        <xdr:cNvPicPr>
          <a:picLocks/>
        </xdr:cNvPicPr>
      </xdr:nvPicPr>
      <xdr:blipFill>
        <a:blip xmlns:r="http://schemas.openxmlformats.org/officeDocument/2006/relationships" r:embed="rId148" r:link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973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269875</xdr:rowOff>
    </xdr:to>
    <xdr:pic>
      <xdr:nvPicPr>
        <xdr:cNvPr id="2277" name="图片 2276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268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269875</xdr:rowOff>
    </xdr:to>
    <xdr:pic>
      <xdr:nvPicPr>
        <xdr:cNvPr id="2278" name="图片 2277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563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269875</xdr:rowOff>
    </xdr:to>
    <xdr:pic>
      <xdr:nvPicPr>
        <xdr:cNvPr id="2279" name="图片 2278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858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269875</xdr:rowOff>
    </xdr:to>
    <xdr:pic>
      <xdr:nvPicPr>
        <xdr:cNvPr id="2280" name="图片 2279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154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154</xdr:row>
      <xdr:rowOff>25400</xdr:rowOff>
    </xdr:from>
    <xdr:to>
      <xdr:col>0</xdr:col>
      <xdr:colOff>269875</xdr:colOff>
      <xdr:row>154</xdr:row>
      <xdr:rowOff>269875</xdr:rowOff>
    </xdr:to>
    <xdr:pic>
      <xdr:nvPicPr>
        <xdr:cNvPr id="2281" name="图片 2280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449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2282" name="图片 2281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744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152</xdr:row>
      <xdr:rowOff>25400</xdr:rowOff>
    </xdr:from>
    <xdr:to>
      <xdr:col>0</xdr:col>
      <xdr:colOff>269875</xdr:colOff>
      <xdr:row>152</xdr:row>
      <xdr:rowOff>269875</xdr:rowOff>
    </xdr:to>
    <xdr:pic>
      <xdr:nvPicPr>
        <xdr:cNvPr id="2283" name="图片 2282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039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269875</xdr:rowOff>
    </xdr:to>
    <xdr:pic>
      <xdr:nvPicPr>
        <xdr:cNvPr id="2284" name="图片 2283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335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269875</xdr:rowOff>
    </xdr:to>
    <xdr:pic>
      <xdr:nvPicPr>
        <xdr:cNvPr id="2285" name="图片 2284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630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166</xdr:row>
      <xdr:rowOff>25400</xdr:rowOff>
    </xdr:from>
    <xdr:to>
      <xdr:col>0</xdr:col>
      <xdr:colOff>269875</xdr:colOff>
      <xdr:row>166</xdr:row>
      <xdr:rowOff>269875</xdr:rowOff>
    </xdr:to>
    <xdr:pic>
      <xdr:nvPicPr>
        <xdr:cNvPr id="2286" name="图片 2285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925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269875</xdr:rowOff>
    </xdr:to>
    <xdr:pic>
      <xdr:nvPicPr>
        <xdr:cNvPr id="2287" name="图片 2286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21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269875</xdr:rowOff>
    </xdr:to>
    <xdr:pic>
      <xdr:nvPicPr>
        <xdr:cNvPr id="2288" name="图片 2287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516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269875</xdr:rowOff>
    </xdr:to>
    <xdr:pic>
      <xdr:nvPicPr>
        <xdr:cNvPr id="2289" name="图片 2288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811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269875</xdr:rowOff>
    </xdr:to>
    <xdr:pic>
      <xdr:nvPicPr>
        <xdr:cNvPr id="2290" name="图片 2289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106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269875</xdr:rowOff>
    </xdr:to>
    <xdr:pic>
      <xdr:nvPicPr>
        <xdr:cNvPr id="2291" name="图片 2290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402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269875</xdr:rowOff>
    </xdr:to>
    <xdr:pic>
      <xdr:nvPicPr>
        <xdr:cNvPr id="2292" name="图片 2291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697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172</xdr:row>
      <xdr:rowOff>25400</xdr:rowOff>
    </xdr:from>
    <xdr:to>
      <xdr:col>0</xdr:col>
      <xdr:colOff>269875</xdr:colOff>
      <xdr:row>172</xdr:row>
      <xdr:rowOff>269875</xdr:rowOff>
    </xdr:to>
    <xdr:pic>
      <xdr:nvPicPr>
        <xdr:cNvPr id="2293" name="图片 2292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992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173</xdr:row>
      <xdr:rowOff>25400</xdr:rowOff>
    </xdr:from>
    <xdr:to>
      <xdr:col>0</xdr:col>
      <xdr:colOff>269875</xdr:colOff>
      <xdr:row>173</xdr:row>
      <xdr:rowOff>269875</xdr:rowOff>
    </xdr:to>
    <xdr:pic>
      <xdr:nvPicPr>
        <xdr:cNvPr id="2294" name="图片 229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287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174</xdr:row>
      <xdr:rowOff>25400</xdr:rowOff>
    </xdr:from>
    <xdr:to>
      <xdr:col>0</xdr:col>
      <xdr:colOff>269875</xdr:colOff>
      <xdr:row>174</xdr:row>
      <xdr:rowOff>269875</xdr:rowOff>
    </xdr:to>
    <xdr:pic>
      <xdr:nvPicPr>
        <xdr:cNvPr id="2295" name="图片 2294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583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149</xdr:row>
      <xdr:rowOff>25400</xdr:rowOff>
    </xdr:from>
    <xdr:to>
      <xdr:col>0</xdr:col>
      <xdr:colOff>269875</xdr:colOff>
      <xdr:row>149</xdr:row>
      <xdr:rowOff>269875</xdr:rowOff>
    </xdr:to>
    <xdr:pic>
      <xdr:nvPicPr>
        <xdr:cNvPr id="2296" name="图片 2295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878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150</xdr:row>
      <xdr:rowOff>25400</xdr:rowOff>
    </xdr:from>
    <xdr:to>
      <xdr:col>0</xdr:col>
      <xdr:colOff>269875</xdr:colOff>
      <xdr:row>150</xdr:row>
      <xdr:rowOff>269875</xdr:rowOff>
    </xdr:to>
    <xdr:pic>
      <xdr:nvPicPr>
        <xdr:cNvPr id="2297" name="图片 2296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173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269875</xdr:rowOff>
    </xdr:to>
    <xdr:pic>
      <xdr:nvPicPr>
        <xdr:cNvPr id="2298" name="图片 2297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469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269875</xdr:rowOff>
    </xdr:to>
    <xdr:pic>
      <xdr:nvPicPr>
        <xdr:cNvPr id="2299" name="图片 2298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764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269875</xdr:rowOff>
    </xdr:to>
    <xdr:pic>
      <xdr:nvPicPr>
        <xdr:cNvPr id="2300" name="图片 2299"/>
        <xdr:cNvPicPr>
          <a:picLocks/>
        </xdr:cNvPicPr>
      </xdr:nvPicPr>
      <xdr:blipFill>
        <a:blip xmlns:r="http://schemas.openxmlformats.org/officeDocument/2006/relationships" r:embed="rId202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059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162</xdr:row>
      <xdr:rowOff>25400</xdr:rowOff>
    </xdr:from>
    <xdr:to>
      <xdr:col>0</xdr:col>
      <xdr:colOff>269875</xdr:colOff>
      <xdr:row>162</xdr:row>
      <xdr:rowOff>269875</xdr:rowOff>
    </xdr:to>
    <xdr:pic>
      <xdr:nvPicPr>
        <xdr:cNvPr id="2301" name="图片 2300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354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153</xdr:row>
      <xdr:rowOff>25400</xdr:rowOff>
    </xdr:from>
    <xdr:to>
      <xdr:col>0</xdr:col>
      <xdr:colOff>269875</xdr:colOff>
      <xdr:row>153</xdr:row>
      <xdr:rowOff>269875</xdr:rowOff>
    </xdr:to>
    <xdr:pic>
      <xdr:nvPicPr>
        <xdr:cNvPr id="2302" name="图片 2301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650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269875</xdr:rowOff>
    </xdr:to>
    <xdr:pic>
      <xdr:nvPicPr>
        <xdr:cNvPr id="2303" name="图片 2302"/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945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163</xdr:row>
      <xdr:rowOff>25400</xdr:rowOff>
    </xdr:from>
    <xdr:to>
      <xdr:col>0</xdr:col>
      <xdr:colOff>269875</xdr:colOff>
      <xdr:row>163</xdr:row>
      <xdr:rowOff>269875</xdr:rowOff>
    </xdr:to>
    <xdr:pic>
      <xdr:nvPicPr>
        <xdr:cNvPr id="2304" name="图片 2303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240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164</xdr:row>
      <xdr:rowOff>25400</xdr:rowOff>
    </xdr:from>
    <xdr:to>
      <xdr:col>0</xdr:col>
      <xdr:colOff>269875</xdr:colOff>
      <xdr:row>164</xdr:row>
      <xdr:rowOff>269875</xdr:rowOff>
    </xdr:to>
    <xdr:pic>
      <xdr:nvPicPr>
        <xdr:cNvPr id="2305" name="图片 2304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535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161</xdr:row>
      <xdr:rowOff>25400</xdr:rowOff>
    </xdr:from>
    <xdr:to>
      <xdr:col>0</xdr:col>
      <xdr:colOff>269875</xdr:colOff>
      <xdr:row>161</xdr:row>
      <xdr:rowOff>269875</xdr:rowOff>
    </xdr:to>
    <xdr:pic>
      <xdr:nvPicPr>
        <xdr:cNvPr id="2306" name="图片 2305"/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831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157</xdr:row>
      <xdr:rowOff>25400</xdr:rowOff>
    </xdr:from>
    <xdr:to>
      <xdr:col>0</xdr:col>
      <xdr:colOff>269875</xdr:colOff>
      <xdr:row>157</xdr:row>
      <xdr:rowOff>269875</xdr:rowOff>
    </xdr:to>
    <xdr:pic>
      <xdr:nvPicPr>
        <xdr:cNvPr id="2307" name="图片 230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126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159</xdr:row>
      <xdr:rowOff>25400</xdr:rowOff>
    </xdr:from>
    <xdr:to>
      <xdr:col>0</xdr:col>
      <xdr:colOff>269875</xdr:colOff>
      <xdr:row>159</xdr:row>
      <xdr:rowOff>269875</xdr:rowOff>
    </xdr:to>
    <xdr:pic>
      <xdr:nvPicPr>
        <xdr:cNvPr id="2308" name="图片 2307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421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168</xdr:row>
      <xdr:rowOff>25400</xdr:rowOff>
    </xdr:from>
    <xdr:to>
      <xdr:col>0</xdr:col>
      <xdr:colOff>269875</xdr:colOff>
      <xdr:row>168</xdr:row>
      <xdr:rowOff>269875</xdr:rowOff>
    </xdr:to>
    <xdr:pic>
      <xdr:nvPicPr>
        <xdr:cNvPr id="2309" name="图片 230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717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269875</xdr:rowOff>
    </xdr:to>
    <xdr:pic>
      <xdr:nvPicPr>
        <xdr:cNvPr id="2310" name="图片 2309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012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183</xdr:row>
      <xdr:rowOff>25400</xdr:rowOff>
    </xdr:from>
    <xdr:to>
      <xdr:col>0</xdr:col>
      <xdr:colOff>269875</xdr:colOff>
      <xdr:row>183</xdr:row>
      <xdr:rowOff>269875</xdr:rowOff>
    </xdr:to>
    <xdr:pic>
      <xdr:nvPicPr>
        <xdr:cNvPr id="2311" name="图片 2310"/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307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158</xdr:row>
      <xdr:rowOff>25400</xdr:rowOff>
    </xdr:from>
    <xdr:to>
      <xdr:col>0</xdr:col>
      <xdr:colOff>269875</xdr:colOff>
      <xdr:row>158</xdr:row>
      <xdr:rowOff>269875</xdr:rowOff>
    </xdr:to>
    <xdr:pic>
      <xdr:nvPicPr>
        <xdr:cNvPr id="2312" name="图片 2311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602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184</xdr:row>
      <xdr:rowOff>25400</xdr:rowOff>
    </xdr:from>
    <xdr:to>
      <xdr:col>0</xdr:col>
      <xdr:colOff>269875</xdr:colOff>
      <xdr:row>184</xdr:row>
      <xdr:rowOff>269875</xdr:rowOff>
    </xdr:to>
    <xdr:pic>
      <xdr:nvPicPr>
        <xdr:cNvPr id="2313" name="图片 2312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898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186</xdr:row>
      <xdr:rowOff>25400</xdr:rowOff>
    </xdr:from>
    <xdr:to>
      <xdr:col>0</xdr:col>
      <xdr:colOff>269875</xdr:colOff>
      <xdr:row>186</xdr:row>
      <xdr:rowOff>269875</xdr:rowOff>
    </xdr:to>
    <xdr:pic>
      <xdr:nvPicPr>
        <xdr:cNvPr id="2314" name="图片 2313"/>
        <xdr:cNvPicPr>
          <a:picLocks/>
        </xdr:cNvPicPr>
      </xdr:nvPicPr>
      <xdr:blipFill>
        <a:blip xmlns:r="http://schemas.openxmlformats.org/officeDocument/2006/relationships" r:embed="rId209" r:link="rId2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193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187</xdr:row>
      <xdr:rowOff>25400</xdr:rowOff>
    </xdr:from>
    <xdr:to>
      <xdr:col>0</xdr:col>
      <xdr:colOff>269875</xdr:colOff>
      <xdr:row>187</xdr:row>
      <xdr:rowOff>269875</xdr:rowOff>
    </xdr:to>
    <xdr:pic>
      <xdr:nvPicPr>
        <xdr:cNvPr id="2315" name="图片 2314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488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170</xdr:row>
      <xdr:rowOff>25400</xdr:rowOff>
    </xdr:from>
    <xdr:to>
      <xdr:col>0</xdr:col>
      <xdr:colOff>269875</xdr:colOff>
      <xdr:row>170</xdr:row>
      <xdr:rowOff>269875</xdr:rowOff>
    </xdr:to>
    <xdr:pic>
      <xdr:nvPicPr>
        <xdr:cNvPr id="2316" name="图片 2315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784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177</xdr:row>
      <xdr:rowOff>25400</xdr:rowOff>
    </xdr:from>
    <xdr:to>
      <xdr:col>0</xdr:col>
      <xdr:colOff>269875</xdr:colOff>
      <xdr:row>177</xdr:row>
      <xdr:rowOff>269875</xdr:rowOff>
    </xdr:to>
    <xdr:pic>
      <xdr:nvPicPr>
        <xdr:cNvPr id="2317" name="图片 2316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079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169</xdr:row>
      <xdr:rowOff>25400</xdr:rowOff>
    </xdr:from>
    <xdr:to>
      <xdr:col>0</xdr:col>
      <xdr:colOff>269875</xdr:colOff>
      <xdr:row>169</xdr:row>
      <xdr:rowOff>269875</xdr:rowOff>
    </xdr:to>
    <xdr:pic>
      <xdr:nvPicPr>
        <xdr:cNvPr id="2318" name="图片 2317"/>
        <xdr:cNvPicPr>
          <a:picLocks/>
        </xdr:cNvPicPr>
      </xdr:nvPicPr>
      <xdr:blipFill>
        <a:blip xmlns:r="http://schemas.openxmlformats.org/officeDocument/2006/relationships" r:embed="rId211" r:link="rId2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374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269875</xdr:rowOff>
    </xdr:to>
    <xdr:pic>
      <xdr:nvPicPr>
        <xdr:cNvPr id="2319" name="图片 2318"/>
        <xdr:cNvPicPr>
          <a:picLocks/>
        </xdr:cNvPicPr>
      </xdr:nvPicPr>
      <xdr:blipFill>
        <a:blip xmlns:r="http://schemas.openxmlformats.org/officeDocument/2006/relationships" r:embed="rId213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669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171</xdr:row>
      <xdr:rowOff>25400</xdr:rowOff>
    </xdr:from>
    <xdr:to>
      <xdr:col>0</xdr:col>
      <xdr:colOff>269875</xdr:colOff>
      <xdr:row>171</xdr:row>
      <xdr:rowOff>269875</xdr:rowOff>
    </xdr:to>
    <xdr:pic>
      <xdr:nvPicPr>
        <xdr:cNvPr id="2320" name="图片 2319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965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165</xdr:row>
      <xdr:rowOff>25400</xdr:rowOff>
    </xdr:from>
    <xdr:to>
      <xdr:col>0</xdr:col>
      <xdr:colOff>269875</xdr:colOff>
      <xdr:row>165</xdr:row>
      <xdr:rowOff>269875</xdr:rowOff>
    </xdr:to>
    <xdr:pic>
      <xdr:nvPicPr>
        <xdr:cNvPr id="2321" name="图片 2320"/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260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175</xdr:row>
      <xdr:rowOff>25400</xdr:rowOff>
    </xdr:from>
    <xdr:to>
      <xdr:col>0</xdr:col>
      <xdr:colOff>269875</xdr:colOff>
      <xdr:row>175</xdr:row>
      <xdr:rowOff>269875</xdr:rowOff>
    </xdr:to>
    <xdr:pic>
      <xdr:nvPicPr>
        <xdr:cNvPr id="2322" name="图片 2321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555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269875</xdr:rowOff>
    </xdr:to>
    <xdr:pic>
      <xdr:nvPicPr>
        <xdr:cNvPr id="2323" name="图片 2322"/>
        <xdr:cNvPicPr>
          <a:picLocks/>
        </xdr:cNvPicPr>
      </xdr:nvPicPr>
      <xdr:blipFill>
        <a:blip xmlns:r="http://schemas.openxmlformats.org/officeDocument/2006/relationships" r:embed="rId27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850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151</xdr:row>
      <xdr:rowOff>25400</xdr:rowOff>
    </xdr:from>
    <xdr:to>
      <xdr:col>0</xdr:col>
      <xdr:colOff>269875</xdr:colOff>
      <xdr:row>151</xdr:row>
      <xdr:rowOff>269875</xdr:rowOff>
    </xdr:to>
    <xdr:pic>
      <xdr:nvPicPr>
        <xdr:cNvPr id="2324" name="图片 2323"/>
        <xdr:cNvPicPr>
          <a:picLocks/>
        </xdr:cNvPicPr>
      </xdr:nvPicPr>
      <xdr:blipFill>
        <a:blip xmlns:r="http://schemas.openxmlformats.org/officeDocument/2006/relationships" r:embed="rId214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146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155</xdr:row>
      <xdr:rowOff>25400</xdr:rowOff>
    </xdr:from>
    <xdr:to>
      <xdr:col>0</xdr:col>
      <xdr:colOff>269875</xdr:colOff>
      <xdr:row>155</xdr:row>
      <xdr:rowOff>269875</xdr:rowOff>
    </xdr:to>
    <xdr:pic>
      <xdr:nvPicPr>
        <xdr:cNvPr id="2325" name="图片 2324"/>
        <xdr:cNvPicPr>
          <a:picLocks/>
        </xdr:cNvPicPr>
      </xdr:nvPicPr>
      <xdr:blipFill>
        <a:blip xmlns:r="http://schemas.openxmlformats.org/officeDocument/2006/relationships" r:embed="rId215" r:link="rId2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441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178</xdr:row>
      <xdr:rowOff>25400</xdr:rowOff>
    </xdr:from>
    <xdr:to>
      <xdr:col>0</xdr:col>
      <xdr:colOff>269875</xdr:colOff>
      <xdr:row>178</xdr:row>
      <xdr:rowOff>269875</xdr:rowOff>
    </xdr:to>
    <xdr:pic>
      <xdr:nvPicPr>
        <xdr:cNvPr id="2326" name="图片 232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736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156</xdr:row>
      <xdr:rowOff>25400</xdr:rowOff>
    </xdr:from>
    <xdr:to>
      <xdr:col>0</xdr:col>
      <xdr:colOff>269875</xdr:colOff>
      <xdr:row>156</xdr:row>
      <xdr:rowOff>269875</xdr:rowOff>
    </xdr:to>
    <xdr:pic>
      <xdr:nvPicPr>
        <xdr:cNvPr id="2327" name="图片 2326"/>
        <xdr:cNvPicPr>
          <a:picLocks/>
        </xdr:cNvPicPr>
      </xdr:nvPicPr>
      <xdr:blipFill>
        <a:blip xmlns:r="http://schemas.openxmlformats.org/officeDocument/2006/relationships" r:embed="rId217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032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181</xdr:row>
      <xdr:rowOff>25400</xdr:rowOff>
    </xdr:from>
    <xdr:to>
      <xdr:col>0</xdr:col>
      <xdr:colOff>269875</xdr:colOff>
      <xdr:row>181</xdr:row>
      <xdr:rowOff>269875</xdr:rowOff>
    </xdr:to>
    <xdr:pic>
      <xdr:nvPicPr>
        <xdr:cNvPr id="2328" name="图片 2327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327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195</xdr:row>
      <xdr:rowOff>25400</xdr:rowOff>
    </xdr:from>
    <xdr:to>
      <xdr:col>0</xdr:col>
      <xdr:colOff>269875</xdr:colOff>
      <xdr:row>195</xdr:row>
      <xdr:rowOff>269875</xdr:rowOff>
    </xdr:to>
    <xdr:pic>
      <xdr:nvPicPr>
        <xdr:cNvPr id="2329" name="图片 2328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622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196</xdr:row>
      <xdr:rowOff>25400</xdr:rowOff>
    </xdr:from>
    <xdr:to>
      <xdr:col>0</xdr:col>
      <xdr:colOff>269875</xdr:colOff>
      <xdr:row>196</xdr:row>
      <xdr:rowOff>269875</xdr:rowOff>
    </xdr:to>
    <xdr:pic>
      <xdr:nvPicPr>
        <xdr:cNvPr id="2330" name="图片 2329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917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167</xdr:row>
      <xdr:rowOff>25400</xdr:rowOff>
    </xdr:from>
    <xdr:to>
      <xdr:col>0</xdr:col>
      <xdr:colOff>269875</xdr:colOff>
      <xdr:row>167</xdr:row>
      <xdr:rowOff>269875</xdr:rowOff>
    </xdr:to>
    <xdr:pic>
      <xdr:nvPicPr>
        <xdr:cNvPr id="2331" name="图片 2330"/>
        <xdr:cNvPicPr>
          <a:picLocks/>
        </xdr:cNvPicPr>
      </xdr:nvPicPr>
      <xdr:blipFill>
        <a:blip xmlns:r="http://schemas.openxmlformats.org/officeDocument/2006/relationships" r:embed="rId220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213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182</xdr:row>
      <xdr:rowOff>25400</xdr:rowOff>
    </xdr:from>
    <xdr:to>
      <xdr:col>0</xdr:col>
      <xdr:colOff>269875</xdr:colOff>
      <xdr:row>182</xdr:row>
      <xdr:rowOff>269875</xdr:rowOff>
    </xdr:to>
    <xdr:pic>
      <xdr:nvPicPr>
        <xdr:cNvPr id="2332" name="图片 2331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508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179</xdr:row>
      <xdr:rowOff>25400</xdr:rowOff>
    </xdr:from>
    <xdr:to>
      <xdr:col>0</xdr:col>
      <xdr:colOff>269875</xdr:colOff>
      <xdr:row>179</xdr:row>
      <xdr:rowOff>269875</xdr:rowOff>
    </xdr:to>
    <xdr:pic>
      <xdr:nvPicPr>
        <xdr:cNvPr id="2333" name="图片 2332"/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803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188</xdr:row>
      <xdr:rowOff>25400</xdr:rowOff>
    </xdr:from>
    <xdr:to>
      <xdr:col>0</xdr:col>
      <xdr:colOff>269875</xdr:colOff>
      <xdr:row>188</xdr:row>
      <xdr:rowOff>269875</xdr:rowOff>
    </xdr:to>
    <xdr:pic>
      <xdr:nvPicPr>
        <xdr:cNvPr id="2334" name="图片 233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098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198</xdr:row>
      <xdr:rowOff>25400</xdr:rowOff>
    </xdr:from>
    <xdr:to>
      <xdr:col>0</xdr:col>
      <xdr:colOff>269875</xdr:colOff>
      <xdr:row>198</xdr:row>
      <xdr:rowOff>269875</xdr:rowOff>
    </xdr:to>
    <xdr:pic>
      <xdr:nvPicPr>
        <xdr:cNvPr id="2335" name="图片 2334"/>
        <xdr:cNvPicPr>
          <a:picLocks/>
        </xdr:cNvPicPr>
      </xdr:nvPicPr>
      <xdr:blipFill>
        <a:blip xmlns:r="http://schemas.openxmlformats.org/officeDocument/2006/relationships" r:embed="rId221" r:link="rId2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394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201</xdr:row>
      <xdr:rowOff>25400</xdr:rowOff>
    </xdr:from>
    <xdr:to>
      <xdr:col>0</xdr:col>
      <xdr:colOff>269875</xdr:colOff>
      <xdr:row>201</xdr:row>
      <xdr:rowOff>269875</xdr:rowOff>
    </xdr:to>
    <xdr:pic>
      <xdr:nvPicPr>
        <xdr:cNvPr id="2336" name="图片 233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689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180</xdr:row>
      <xdr:rowOff>25400</xdr:rowOff>
    </xdr:from>
    <xdr:to>
      <xdr:col>0</xdr:col>
      <xdr:colOff>269875</xdr:colOff>
      <xdr:row>180</xdr:row>
      <xdr:rowOff>269875</xdr:rowOff>
    </xdr:to>
    <xdr:pic>
      <xdr:nvPicPr>
        <xdr:cNvPr id="2337" name="图片 2336"/>
        <xdr:cNvPicPr>
          <a:picLocks/>
        </xdr:cNvPicPr>
      </xdr:nvPicPr>
      <xdr:blipFill>
        <a:blip xmlns:r="http://schemas.openxmlformats.org/officeDocument/2006/relationships" r:embed="rId223" r:link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984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185</xdr:row>
      <xdr:rowOff>25400</xdr:rowOff>
    </xdr:from>
    <xdr:to>
      <xdr:col>0</xdr:col>
      <xdr:colOff>269875</xdr:colOff>
      <xdr:row>185</xdr:row>
      <xdr:rowOff>269875</xdr:rowOff>
    </xdr:to>
    <xdr:pic>
      <xdr:nvPicPr>
        <xdr:cNvPr id="2338" name="图片 2337"/>
        <xdr:cNvPicPr>
          <a:picLocks/>
        </xdr:cNvPicPr>
      </xdr:nvPicPr>
      <xdr:blipFill>
        <a:blip xmlns:r="http://schemas.openxmlformats.org/officeDocument/2006/relationships" r:embed="rId224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280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160</xdr:row>
      <xdr:rowOff>25400</xdr:rowOff>
    </xdr:from>
    <xdr:to>
      <xdr:col>0</xdr:col>
      <xdr:colOff>269875</xdr:colOff>
      <xdr:row>160</xdr:row>
      <xdr:rowOff>269875</xdr:rowOff>
    </xdr:to>
    <xdr:pic>
      <xdr:nvPicPr>
        <xdr:cNvPr id="2339" name="图片 2338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575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189</xdr:row>
      <xdr:rowOff>25400</xdr:rowOff>
    </xdr:from>
    <xdr:to>
      <xdr:col>0</xdr:col>
      <xdr:colOff>269875</xdr:colOff>
      <xdr:row>189</xdr:row>
      <xdr:rowOff>269875</xdr:rowOff>
    </xdr:to>
    <xdr:pic>
      <xdr:nvPicPr>
        <xdr:cNvPr id="2340" name="图片 2339"/>
        <xdr:cNvPicPr>
          <a:picLocks/>
        </xdr:cNvPicPr>
      </xdr:nvPicPr>
      <xdr:blipFill>
        <a:blip xmlns:r="http://schemas.openxmlformats.org/officeDocument/2006/relationships" r:embed="rId225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870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192</xdr:row>
      <xdr:rowOff>25400</xdr:rowOff>
    </xdr:from>
    <xdr:to>
      <xdr:col>0</xdr:col>
      <xdr:colOff>269875</xdr:colOff>
      <xdr:row>192</xdr:row>
      <xdr:rowOff>269875</xdr:rowOff>
    </xdr:to>
    <xdr:pic>
      <xdr:nvPicPr>
        <xdr:cNvPr id="2341" name="图片 2340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65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206</xdr:row>
      <xdr:rowOff>25400</xdr:rowOff>
    </xdr:from>
    <xdr:to>
      <xdr:col>0</xdr:col>
      <xdr:colOff>269875</xdr:colOff>
      <xdr:row>206</xdr:row>
      <xdr:rowOff>269875</xdr:rowOff>
    </xdr:to>
    <xdr:pic>
      <xdr:nvPicPr>
        <xdr:cNvPr id="2342" name="图片 2341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461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176</xdr:row>
      <xdr:rowOff>25400</xdr:rowOff>
    </xdr:from>
    <xdr:to>
      <xdr:col>0</xdr:col>
      <xdr:colOff>269875</xdr:colOff>
      <xdr:row>176</xdr:row>
      <xdr:rowOff>269875</xdr:rowOff>
    </xdr:to>
    <xdr:pic>
      <xdr:nvPicPr>
        <xdr:cNvPr id="2343" name="图片 2342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756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191</xdr:row>
      <xdr:rowOff>25400</xdr:rowOff>
    </xdr:from>
    <xdr:to>
      <xdr:col>0</xdr:col>
      <xdr:colOff>269875</xdr:colOff>
      <xdr:row>191</xdr:row>
      <xdr:rowOff>269875</xdr:rowOff>
    </xdr:to>
    <xdr:pic>
      <xdr:nvPicPr>
        <xdr:cNvPr id="2344" name="图片 2343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051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208</xdr:row>
      <xdr:rowOff>25400</xdr:rowOff>
    </xdr:from>
    <xdr:to>
      <xdr:col>0</xdr:col>
      <xdr:colOff>269875</xdr:colOff>
      <xdr:row>208</xdr:row>
      <xdr:rowOff>269875</xdr:rowOff>
    </xdr:to>
    <xdr:pic>
      <xdr:nvPicPr>
        <xdr:cNvPr id="2345" name="图片 2344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346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197</xdr:row>
      <xdr:rowOff>25400</xdr:rowOff>
    </xdr:from>
    <xdr:to>
      <xdr:col>0</xdr:col>
      <xdr:colOff>269875</xdr:colOff>
      <xdr:row>197</xdr:row>
      <xdr:rowOff>269875</xdr:rowOff>
    </xdr:to>
    <xdr:pic>
      <xdr:nvPicPr>
        <xdr:cNvPr id="2346" name="图片 2345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642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212</xdr:row>
      <xdr:rowOff>25400</xdr:rowOff>
    </xdr:from>
    <xdr:to>
      <xdr:col>0</xdr:col>
      <xdr:colOff>269875</xdr:colOff>
      <xdr:row>212</xdr:row>
      <xdr:rowOff>269875</xdr:rowOff>
    </xdr:to>
    <xdr:pic>
      <xdr:nvPicPr>
        <xdr:cNvPr id="2347" name="图片 2346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937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190</xdr:row>
      <xdr:rowOff>25400</xdr:rowOff>
    </xdr:from>
    <xdr:to>
      <xdr:col>0</xdr:col>
      <xdr:colOff>269875</xdr:colOff>
      <xdr:row>190</xdr:row>
      <xdr:rowOff>269875</xdr:rowOff>
    </xdr:to>
    <xdr:pic>
      <xdr:nvPicPr>
        <xdr:cNvPr id="2348" name="图片 2347"/>
        <xdr:cNvPicPr>
          <a:picLocks/>
        </xdr:cNvPicPr>
      </xdr:nvPicPr>
      <xdr:blipFill>
        <a:blip xmlns:r="http://schemas.openxmlformats.org/officeDocument/2006/relationships" r:embed="rId228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32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213</xdr:row>
      <xdr:rowOff>25400</xdr:rowOff>
    </xdr:from>
    <xdr:to>
      <xdr:col>0</xdr:col>
      <xdr:colOff>269875</xdr:colOff>
      <xdr:row>213</xdr:row>
      <xdr:rowOff>269875</xdr:rowOff>
    </xdr:to>
    <xdr:pic>
      <xdr:nvPicPr>
        <xdr:cNvPr id="2349" name="图片 2348"/>
        <xdr:cNvPicPr>
          <a:picLocks/>
        </xdr:cNvPicPr>
      </xdr:nvPicPr>
      <xdr:blipFill>
        <a:blip xmlns:r="http://schemas.openxmlformats.org/officeDocument/2006/relationships" r:embed="rId229" r:link="rId2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528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204</xdr:row>
      <xdr:rowOff>25400</xdr:rowOff>
    </xdr:from>
    <xdr:to>
      <xdr:col>0</xdr:col>
      <xdr:colOff>269875</xdr:colOff>
      <xdr:row>204</xdr:row>
      <xdr:rowOff>269875</xdr:rowOff>
    </xdr:to>
    <xdr:pic>
      <xdr:nvPicPr>
        <xdr:cNvPr id="2350" name="图片 2349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823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200</xdr:row>
      <xdr:rowOff>25400</xdr:rowOff>
    </xdr:from>
    <xdr:to>
      <xdr:col>0</xdr:col>
      <xdr:colOff>269875</xdr:colOff>
      <xdr:row>200</xdr:row>
      <xdr:rowOff>269875</xdr:rowOff>
    </xdr:to>
    <xdr:pic>
      <xdr:nvPicPr>
        <xdr:cNvPr id="2351" name="图片 2350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118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214</xdr:row>
      <xdr:rowOff>25400</xdr:rowOff>
    </xdr:from>
    <xdr:to>
      <xdr:col>0</xdr:col>
      <xdr:colOff>269875</xdr:colOff>
      <xdr:row>214</xdr:row>
      <xdr:rowOff>269875</xdr:rowOff>
    </xdr:to>
    <xdr:pic>
      <xdr:nvPicPr>
        <xdr:cNvPr id="2352" name="图片 2351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413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216</xdr:row>
      <xdr:rowOff>25400</xdr:rowOff>
    </xdr:from>
    <xdr:to>
      <xdr:col>0</xdr:col>
      <xdr:colOff>269875</xdr:colOff>
      <xdr:row>216</xdr:row>
      <xdr:rowOff>269875</xdr:rowOff>
    </xdr:to>
    <xdr:pic>
      <xdr:nvPicPr>
        <xdr:cNvPr id="2353" name="图片 2352"/>
        <xdr:cNvPicPr>
          <a:picLocks/>
        </xdr:cNvPicPr>
      </xdr:nvPicPr>
      <xdr:blipFill>
        <a:blip xmlns:r="http://schemas.openxmlformats.org/officeDocument/2006/relationships" r:embed="rId231" r:link="rId2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709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215</xdr:row>
      <xdr:rowOff>25400</xdr:rowOff>
    </xdr:from>
    <xdr:to>
      <xdr:col>0</xdr:col>
      <xdr:colOff>269875</xdr:colOff>
      <xdr:row>215</xdr:row>
      <xdr:rowOff>269875</xdr:rowOff>
    </xdr:to>
    <xdr:pic>
      <xdr:nvPicPr>
        <xdr:cNvPr id="2354" name="图片 2353"/>
        <xdr:cNvPicPr>
          <a:picLocks/>
        </xdr:cNvPicPr>
      </xdr:nvPicPr>
      <xdr:blipFill>
        <a:blip xmlns:r="http://schemas.openxmlformats.org/officeDocument/2006/relationships" r:embed="rId233" r:link="rId2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004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217</xdr:row>
      <xdr:rowOff>25400</xdr:rowOff>
    </xdr:from>
    <xdr:to>
      <xdr:col>0</xdr:col>
      <xdr:colOff>269875</xdr:colOff>
      <xdr:row>217</xdr:row>
      <xdr:rowOff>269875</xdr:rowOff>
    </xdr:to>
    <xdr:pic>
      <xdr:nvPicPr>
        <xdr:cNvPr id="2355" name="图片 2354"/>
        <xdr:cNvPicPr>
          <a:picLocks/>
        </xdr:cNvPicPr>
      </xdr:nvPicPr>
      <xdr:blipFill>
        <a:blip xmlns:r="http://schemas.openxmlformats.org/officeDocument/2006/relationships" r:embed="rId235" r:link="rId2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299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209</xdr:row>
      <xdr:rowOff>25400</xdr:rowOff>
    </xdr:from>
    <xdr:to>
      <xdr:col>0</xdr:col>
      <xdr:colOff>269875</xdr:colOff>
      <xdr:row>209</xdr:row>
      <xdr:rowOff>269875</xdr:rowOff>
    </xdr:to>
    <xdr:pic>
      <xdr:nvPicPr>
        <xdr:cNvPr id="2356" name="图片 2355"/>
        <xdr:cNvPicPr>
          <a:picLocks/>
        </xdr:cNvPicPr>
      </xdr:nvPicPr>
      <xdr:blipFill>
        <a:blip xmlns:r="http://schemas.openxmlformats.org/officeDocument/2006/relationships" r:embed="rId237" r:link="rId2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595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218</xdr:row>
      <xdr:rowOff>25400</xdr:rowOff>
    </xdr:from>
    <xdr:to>
      <xdr:col>0</xdr:col>
      <xdr:colOff>269875</xdr:colOff>
      <xdr:row>218</xdr:row>
      <xdr:rowOff>269875</xdr:rowOff>
    </xdr:to>
    <xdr:pic>
      <xdr:nvPicPr>
        <xdr:cNvPr id="2357" name="图片 2356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890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211</xdr:row>
      <xdr:rowOff>25400</xdr:rowOff>
    </xdr:from>
    <xdr:to>
      <xdr:col>0</xdr:col>
      <xdr:colOff>269875</xdr:colOff>
      <xdr:row>211</xdr:row>
      <xdr:rowOff>269875</xdr:rowOff>
    </xdr:to>
    <xdr:pic>
      <xdr:nvPicPr>
        <xdr:cNvPr id="2358" name="图片 235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185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193</xdr:row>
      <xdr:rowOff>25400</xdr:rowOff>
    </xdr:from>
    <xdr:to>
      <xdr:col>0</xdr:col>
      <xdr:colOff>269875</xdr:colOff>
      <xdr:row>193</xdr:row>
      <xdr:rowOff>269875</xdr:rowOff>
    </xdr:to>
    <xdr:pic>
      <xdr:nvPicPr>
        <xdr:cNvPr id="2359" name="图片 2358"/>
        <xdr:cNvPicPr>
          <a:picLocks/>
        </xdr:cNvPicPr>
      </xdr:nvPicPr>
      <xdr:blipFill>
        <a:blip xmlns:r="http://schemas.openxmlformats.org/officeDocument/2006/relationships" r:embed="rId239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480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194</xdr:row>
      <xdr:rowOff>25400</xdr:rowOff>
    </xdr:from>
    <xdr:to>
      <xdr:col>0</xdr:col>
      <xdr:colOff>269875</xdr:colOff>
      <xdr:row>194</xdr:row>
      <xdr:rowOff>269875</xdr:rowOff>
    </xdr:to>
    <xdr:pic>
      <xdr:nvPicPr>
        <xdr:cNvPr id="2360" name="图片 2359"/>
        <xdr:cNvPicPr>
          <a:picLocks/>
        </xdr:cNvPicPr>
      </xdr:nvPicPr>
      <xdr:blipFill>
        <a:blip xmlns:r="http://schemas.openxmlformats.org/officeDocument/2006/relationships" r:embed="rId27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776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210</xdr:row>
      <xdr:rowOff>25400</xdr:rowOff>
    </xdr:from>
    <xdr:to>
      <xdr:col>0</xdr:col>
      <xdr:colOff>269875</xdr:colOff>
      <xdr:row>210</xdr:row>
      <xdr:rowOff>269875</xdr:rowOff>
    </xdr:to>
    <xdr:pic>
      <xdr:nvPicPr>
        <xdr:cNvPr id="2361" name="图片 2360"/>
        <xdr:cNvPicPr>
          <a:picLocks/>
        </xdr:cNvPicPr>
      </xdr:nvPicPr>
      <xdr:blipFill>
        <a:blip xmlns:r="http://schemas.openxmlformats.org/officeDocument/2006/relationships" r:embed="rId211" r:link="rId2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071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220</xdr:row>
      <xdr:rowOff>25400</xdr:rowOff>
    </xdr:from>
    <xdr:to>
      <xdr:col>0</xdr:col>
      <xdr:colOff>269875</xdr:colOff>
      <xdr:row>220</xdr:row>
      <xdr:rowOff>269875</xdr:rowOff>
    </xdr:to>
    <xdr:pic>
      <xdr:nvPicPr>
        <xdr:cNvPr id="2362" name="图片 2361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366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199</xdr:row>
      <xdr:rowOff>25400</xdr:rowOff>
    </xdr:from>
    <xdr:to>
      <xdr:col>0</xdr:col>
      <xdr:colOff>269875</xdr:colOff>
      <xdr:row>199</xdr:row>
      <xdr:rowOff>269875</xdr:rowOff>
    </xdr:to>
    <xdr:pic>
      <xdr:nvPicPr>
        <xdr:cNvPr id="2363" name="图片 2362"/>
        <xdr:cNvPicPr>
          <a:picLocks/>
        </xdr:cNvPicPr>
      </xdr:nvPicPr>
      <xdr:blipFill>
        <a:blip xmlns:r="http://schemas.openxmlformats.org/officeDocument/2006/relationships" r:embed="rId240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661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219</xdr:row>
      <xdr:rowOff>25400</xdr:rowOff>
    </xdr:from>
    <xdr:to>
      <xdr:col>0</xdr:col>
      <xdr:colOff>269875</xdr:colOff>
      <xdr:row>219</xdr:row>
      <xdr:rowOff>269875</xdr:rowOff>
    </xdr:to>
    <xdr:pic>
      <xdr:nvPicPr>
        <xdr:cNvPr id="2364" name="图片 2363"/>
        <xdr:cNvPicPr>
          <a:picLocks/>
        </xdr:cNvPicPr>
      </xdr:nvPicPr>
      <xdr:blipFill>
        <a:blip xmlns:r="http://schemas.openxmlformats.org/officeDocument/2006/relationships" r:embed="rId241" r:link="rId2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957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221</xdr:row>
      <xdr:rowOff>25400</xdr:rowOff>
    </xdr:from>
    <xdr:to>
      <xdr:col>0</xdr:col>
      <xdr:colOff>269875</xdr:colOff>
      <xdr:row>221</xdr:row>
      <xdr:rowOff>269875</xdr:rowOff>
    </xdr:to>
    <xdr:pic>
      <xdr:nvPicPr>
        <xdr:cNvPr id="2365" name="图片 2364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252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202</xdr:row>
      <xdr:rowOff>25400</xdr:rowOff>
    </xdr:from>
    <xdr:to>
      <xdr:col>0</xdr:col>
      <xdr:colOff>269875</xdr:colOff>
      <xdr:row>202</xdr:row>
      <xdr:rowOff>269875</xdr:rowOff>
    </xdr:to>
    <xdr:pic>
      <xdr:nvPicPr>
        <xdr:cNvPr id="2366" name="图片 2365"/>
        <xdr:cNvPicPr>
          <a:picLocks/>
        </xdr:cNvPicPr>
      </xdr:nvPicPr>
      <xdr:blipFill>
        <a:blip xmlns:r="http://schemas.openxmlformats.org/officeDocument/2006/relationships" r:embed="rId243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547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203</xdr:row>
      <xdr:rowOff>25400</xdr:rowOff>
    </xdr:from>
    <xdr:to>
      <xdr:col>0</xdr:col>
      <xdr:colOff>269875</xdr:colOff>
      <xdr:row>203</xdr:row>
      <xdr:rowOff>269875</xdr:rowOff>
    </xdr:to>
    <xdr:pic>
      <xdr:nvPicPr>
        <xdr:cNvPr id="2367" name="图片 2366"/>
        <xdr:cNvPicPr>
          <a:picLocks/>
        </xdr:cNvPicPr>
      </xdr:nvPicPr>
      <xdr:blipFill>
        <a:blip xmlns:r="http://schemas.openxmlformats.org/officeDocument/2006/relationships" r:embed="rId244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843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205</xdr:row>
      <xdr:rowOff>25400</xdr:rowOff>
    </xdr:from>
    <xdr:to>
      <xdr:col>0</xdr:col>
      <xdr:colOff>269875</xdr:colOff>
      <xdr:row>205</xdr:row>
      <xdr:rowOff>269875</xdr:rowOff>
    </xdr:to>
    <xdr:pic>
      <xdr:nvPicPr>
        <xdr:cNvPr id="2368" name="图片 2367"/>
        <xdr:cNvPicPr>
          <a:picLocks/>
        </xdr:cNvPicPr>
      </xdr:nvPicPr>
      <xdr:blipFill>
        <a:blip xmlns:r="http://schemas.openxmlformats.org/officeDocument/2006/relationships" r:embed="rId245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138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207</xdr:row>
      <xdr:rowOff>25400</xdr:rowOff>
    </xdr:from>
    <xdr:to>
      <xdr:col>0</xdr:col>
      <xdr:colOff>269875</xdr:colOff>
      <xdr:row>207</xdr:row>
      <xdr:rowOff>269875</xdr:rowOff>
    </xdr:to>
    <xdr:pic>
      <xdr:nvPicPr>
        <xdr:cNvPr id="2369" name="图片 2368"/>
        <xdr:cNvPicPr>
          <a:picLocks/>
        </xdr:cNvPicPr>
      </xdr:nvPicPr>
      <xdr:blipFill>
        <a:blip xmlns:r="http://schemas.openxmlformats.org/officeDocument/2006/relationships" r:embed="rId246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433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224</xdr:row>
      <xdr:rowOff>25400</xdr:rowOff>
    </xdr:from>
    <xdr:to>
      <xdr:col>0</xdr:col>
      <xdr:colOff>269875</xdr:colOff>
      <xdr:row>224</xdr:row>
      <xdr:rowOff>269875</xdr:rowOff>
    </xdr:to>
    <xdr:pic>
      <xdr:nvPicPr>
        <xdr:cNvPr id="2370" name="图片 2369"/>
        <xdr:cNvPicPr>
          <a:picLocks/>
        </xdr:cNvPicPr>
      </xdr:nvPicPr>
      <xdr:blipFill>
        <a:blip xmlns:r="http://schemas.openxmlformats.org/officeDocument/2006/relationships" r:embed="rId247" r:link="rId2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728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226</xdr:row>
      <xdr:rowOff>25400</xdr:rowOff>
    </xdr:from>
    <xdr:to>
      <xdr:col>0</xdr:col>
      <xdr:colOff>269875</xdr:colOff>
      <xdr:row>226</xdr:row>
      <xdr:rowOff>269875</xdr:rowOff>
    </xdr:to>
    <xdr:pic>
      <xdr:nvPicPr>
        <xdr:cNvPr id="2371" name="图片 2370"/>
        <xdr:cNvPicPr>
          <a:picLocks/>
        </xdr:cNvPicPr>
      </xdr:nvPicPr>
      <xdr:blipFill>
        <a:blip xmlns:r="http://schemas.openxmlformats.org/officeDocument/2006/relationships" r:embed="rId249" r:link="rId2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024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227</xdr:row>
      <xdr:rowOff>25400</xdr:rowOff>
    </xdr:from>
    <xdr:to>
      <xdr:col>0</xdr:col>
      <xdr:colOff>269875</xdr:colOff>
      <xdr:row>227</xdr:row>
      <xdr:rowOff>269875</xdr:rowOff>
    </xdr:to>
    <xdr:pic>
      <xdr:nvPicPr>
        <xdr:cNvPr id="2372" name="图片 2371"/>
        <xdr:cNvPicPr>
          <a:picLocks/>
        </xdr:cNvPicPr>
      </xdr:nvPicPr>
      <xdr:blipFill>
        <a:blip xmlns:r="http://schemas.openxmlformats.org/officeDocument/2006/relationships" r:embed="rId221" r:link="rId2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319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222</xdr:row>
      <xdr:rowOff>25400</xdr:rowOff>
    </xdr:from>
    <xdr:to>
      <xdr:col>0</xdr:col>
      <xdr:colOff>269875</xdr:colOff>
      <xdr:row>222</xdr:row>
      <xdr:rowOff>269875</xdr:rowOff>
    </xdr:to>
    <xdr:pic>
      <xdr:nvPicPr>
        <xdr:cNvPr id="2373" name="图片 2372"/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614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231</xdr:row>
      <xdr:rowOff>25400</xdr:rowOff>
    </xdr:from>
    <xdr:to>
      <xdr:col>0</xdr:col>
      <xdr:colOff>269875</xdr:colOff>
      <xdr:row>231</xdr:row>
      <xdr:rowOff>269875</xdr:rowOff>
    </xdr:to>
    <xdr:pic>
      <xdr:nvPicPr>
        <xdr:cNvPr id="2374" name="图片 2373"/>
        <xdr:cNvPicPr>
          <a:picLocks/>
        </xdr:cNvPicPr>
      </xdr:nvPicPr>
      <xdr:blipFill>
        <a:blip xmlns:r="http://schemas.openxmlformats.org/officeDocument/2006/relationships" r:embed="rId229" r:link="rId2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09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233</xdr:row>
      <xdr:rowOff>25400</xdr:rowOff>
    </xdr:from>
    <xdr:to>
      <xdr:col>0</xdr:col>
      <xdr:colOff>269875</xdr:colOff>
      <xdr:row>233</xdr:row>
      <xdr:rowOff>269875</xdr:rowOff>
    </xdr:to>
    <xdr:pic>
      <xdr:nvPicPr>
        <xdr:cNvPr id="2375" name="图片 2374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205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223</xdr:row>
      <xdr:rowOff>25400</xdr:rowOff>
    </xdr:from>
    <xdr:to>
      <xdr:col>0</xdr:col>
      <xdr:colOff>269875</xdr:colOff>
      <xdr:row>223</xdr:row>
      <xdr:rowOff>269875</xdr:rowOff>
    </xdr:to>
    <xdr:pic>
      <xdr:nvPicPr>
        <xdr:cNvPr id="2376" name="图片 2375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500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229</xdr:row>
      <xdr:rowOff>25400</xdr:rowOff>
    </xdr:from>
    <xdr:to>
      <xdr:col>0</xdr:col>
      <xdr:colOff>269875</xdr:colOff>
      <xdr:row>229</xdr:row>
      <xdr:rowOff>269875</xdr:rowOff>
    </xdr:to>
    <xdr:pic>
      <xdr:nvPicPr>
        <xdr:cNvPr id="2377" name="图片 2376"/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795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225</xdr:row>
      <xdr:rowOff>25400</xdr:rowOff>
    </xdr:from>
    <xdr:to>
      <xdr:col>0</xdr:col>
      <xdr:colOff>269875</xdr:colOff>
      <xdr:row>225</xdr:row>
      <xdr:rowOff>269875</xdr:rowOff>
    </xdr:to>
    <xdr:pic>
      <xdr:nvPicPr>
        <xdr:cNvPr id="2378" name="图片 2377"/>
        <xdr:cNvPicPr>
          <a:picLocks/>
        </xdr:cNvPicPr>
      </xdr:nvPicPr>
      <xdr:blipFill>
        <a:blip xmlns:r="http://schemas.openxmlformats.org/officeDocument/2006/relationships" r:embed="rId211" r:link="rId2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091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234</xdr:row>
      <xdr:rowOff>25400</xdr:rowOff>
    </xdr:from>
    <xdr:to>
      <xdr:col>0</xdr:col>
      <xdr:colOff>269875</xdr:colOff>
      <xdr:row>234</xdr:row>
      <xdr:rowOff>269875</xdr:rowOff>
    </xdr:to>
    <xdr:pic>
      <xdr:nvPicPr>
        <xdr:cNvPr id="2379" name="图片 2378"/>
        <xdr:cNvPicPr>
          <a:picLocks/>
        </xdr:cNvPicPr>
      </xdr:nvPicPr>
      <xdr:blipFill>
        <a:blip xmlns:r="http://schemas.openxmlformats.org/officeDocument/2006/relationships" r:embed="rId221" r:link="rId2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386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230</xdr:row>
      <xdr:rowOff>25400</xdr:rowOff>
    </xdr:from>
    <xdr:to>
      <xdr:col>0</xdr:col>
      <xdr:colOff>269875</xdr:colOff>
      <xdr:row>230</xdr:row>
      <xdr:rowOff>269875</xdr:rowOff>
    </xdr:to>
    <xdr:pic>
      <xdr:nvPicPr>
        <xdr:cNvPr id="2380" name="图片 2379"/>
        <xdr:cNvPicPr>
          <a:picLocks/>
        </xdr:cNvPicPr>
      </xdr:nvPicPr>
      <xdr:blipFill>
        <a:blip xmlns:r="http://schemas.openxmlformats.org/officeDocument/2006/relationships" r:embed="rId237" r:link="rId2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681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228</xdr:row>
      <xdr:rowOff>25400</xdr:rowOff>
    </xdr:from>
    <xdr:to>
      <xdr:col>0</xdr:col>
      <xdr:colOff>269875</xdr:colOff>
      <xdr:row>228</xdr:row>
      <xdr:rowOff>269875</xdr:rowOff>
    </xdr:to>
    <xdr:pic>
      <xdr:nvPicPr>
        <xdr:cNvPr id="2381" name="图片 2380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976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232</xdr:row>
      <xdr:rowOff>25400</xdr:rowOff>
    </xdr:from>
    <xdr:to>
      <xdr:col>0</xdr:col>
      <xdr:colOff>269875</xdr:colOff>
      <xdr:row>232</xdr:row>
      <xdr:rowOff>269875</xdr:rowOff>
    </xdr:to>
    <xdr:pic>
      <xdr:nvPicPr>
        <xdr:cNvPr id="2382" name="图片 2381"/>
        <xdr:cNvPicPr>
          <a:picLocks/>
        </xdr:cNvPicPr>
      </xdr:nvPicPr>
      <xdr:blipFill>
        <a:blip xmlns:r="http://schemas.openxmlformats.org/officeDocument/2006/relationships" r:embed="rId237" r:link="rId2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272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235</xdr:row>
      <xdr:rowOff>25400</xdr:rowOff>
    </xdr:from>
    <xdr:to>
      <xdr:col>0</xdr:col>
      <xdr:colOff>269875</xdr:colOff>
      <xdr:row>235</xdr:row>
      <xdr:rowOff>269875</xdr:rowOff>
    </xdr:to>
    <xdr:pic>
      <xdr:nvPicPr>
        <xdr:cNvPr id="2383" name="图片 2382"/>
        <xdr:cNvPicPr>
          <a:picLocks/>
        </xdr:cNvPicPr>
      </xdr:nvPicPr>
      <xdr:blipFill>
        <a:blip xmlns:r="http://schemas.openxmlformats.org/officeDocument/2006/relationships" r:embed="rId233" r:link="rId2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67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236</xdr:row>
      <xdr:rowOff>25400</xdr:rowOff>
    </xdr:from>
    <xdr:to>
      <xdr:col>0</xdr:col>
      <xdr:colOff>269875</xdr:colOff>
      <xdr:row>236</xdr:row>
      <xdr:rowOff>269875</xdr:rowOff>
    </xdr:to>
    <xdr:pic>
      <xdr:nvPicPr>
        <xdr:cNvPr id="2384" name="图片 2383"/>
        <xdr:cNvPicPr>
          <a:picLocks/>
        </xdr:cNvPicPr>
      </xdr:nvPicPr>
      <xdr:blipFill>
        <a:blip xmlns:r="http://schemas.openxmlformats.org/officeDocument/2006/relationships" r:embed="rId233" r:link="rId2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862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237</xdr:row>
      <xdr:rowOff>25400</xdr:rowOff>
    </xdr:from>
    <xdr:to>
      <xdr:col>0</xdr:col>
      <xdr:colOff>269875</xdr:colOff>
      <xdr:row>237</xdr:row>
      <xdr:rowOff>269875</xdr:rowOff>
    </xdr:to>
    <xdr:pic>
      <xdr:nvPicPr>
        <xdr:cNvPr id="2385" name="图片 2384"/>
        <xdr:cNvPicPr>
          <a:picLocks/>
        </xdr:cNvPicPr>
      </xdr:nvPicPr>
      <xdr:blipFill>
        <a:blip xmlns:r="http://schemas.openxmlformats.org/officeDocument/2006/relationships" r:embed="rId241" r:link="rId2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157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238</xdr:row>
      <xdr:rowOff>25400</xdr:rowOff>
    </xdr:from>
    <xdr:to>
      <xdr:col>0</xdr:col>
      <xdr:colOff>269875</xdr:colOff>
      <xdr:row>238</xdr:row>
      <xdr:rowOff>269875</xdr:rowOff>
    </xdr:to>
    <xdr:pic>
      <xdr:nvPicPr>
        <xdr:cNvPr id="2386" name="图片 2385"/>
        <xdr:cNvPicPr>
          <a:picLocks/>
        </xdr:cNvPicPr>
      </xdr:nvPicPr>
      <xdr:blipFill>
        <a:blip xmlns:r="http://schemas.openxmlformats.org/officeDocument/2006/relationships" r:embed="rId241" r:link="rId2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453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239</xdr:row>
      <xdr:rowOff>25400</xdr:rowOff>
    </xdr:from>
    <xdr:to>
      <xdr:col>0</xdr:col>
      <xdr:colOff>269875</xdr:colOff>
      <xdr:row>239</xdr:row>
      <xdr:rowOff>269875</xdr:rowOff>
    </xdr:to>
    <xdr:pic>
      <xdr:nvPicPr>
        <xdr:cNvPr id="2387" name="图片 2386"/>
        <xdr:cNvPicPr>
          <a:picLocks/>
        </xdr:cNvPicPr>
      </xdr:nvPicPr>
      <xdr:blipFill>
        <a:blip xmlns:r="http://schemas.openxmlformats.org/officeDocument/2006/relationships" r:embed="rId247" r:link="rId2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748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240</xdr:row>
      <xdr:rowOff>25400</xdr:rowOff>
    </xdr:from>
    <xdr:to>
      <xdr:col>0</xdr:col>
      <xdr:colOff>269875</xdr:colOff>
      <xdr:row>240</xdr:row>
      <xdr:rowOff>269875</xdr:rowOff>
    </xdr:to>
    <xdr:pic>
      <xdr:nvPicPr>
        <xdr:cNvPr id="2388" name="图片 2387"/>
        <xdr:cNvPicPr>
          <a:picLocks/>
        </xdr:cNvPicPr>
      </xdr:nvPicPr>
      <xdr:blipFill>
        <a:blip xmlns:r="http://schemas.openxmlformats.org/officeDocument/2006/relationships" r:embed="rId247" r:link="rId2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043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241</xdr:row>
      <xdr:rowOff>25400</xdr:rowOff>
    </xdr:from>
    <xdr:to>
      <xdr:col>0</xdr:col>
      <xdr:colOff>269875</xdr:colOff>
      <xdr:row>241</xdr:row>
      <xdr:rowOff>269875</xdr:rowOff>
    </xdr:to>
    <xdr:pic>
      <xdr:nvPicPr>
        <xdr:cNvPr id="2389" name="图片 2388"/>
        <xdr:cNvPicPr>
          <a:picLocks/>
        </xdr:cNvPicPr>
      </xdr:nvPicPr>
      <xdr:blipFill>
        <a:blip xmlns:r="http://schemas.openxmlformats.org/officeDocument/2006/relationships" r:embed="rId229" r:link="rId2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339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242</xdr:row>
      <xdr:rowOff>25400</xdr:rowOff>
    </xdr:from>
    <xdr:to>
      <xdr:col>0</xdr:col>
      <xdr:colOff>269875</xdr:colOff>
      <xdr:row>242</xdr:row>
      <xdr:rowOff>269875</xdr:rowOff>
    </xdr:to>
    <xdr:pic>
      <xdr:nvPicPr>
        <xdr:cNvPr id="2390" name="图片 2389"/>
        <xdr:cNvPicPr>
          <a:picLocks/>
        </xdr:cNvPicPr>
      </xdr:nvPicPr>
      <xdr:blipFill>
        <a:blip xmlns:r="http://schemas.openxmlformats.org/officeDocument/2006/relationships" r:embed="rId249" r:link="rId2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634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243</xdr:row>
      <xdr:rowOff>25400</xdr:rowOff>
    </xdr:from>
    <xdr:to>
      <xdr:col>0</xdr:col>
      <xdr:colOff>269875</xdr:colOff>
      <xdr:row>243</xdr:row>
      <xdr:rowOff>269875</xdr:rowOff>
    </xdr:to>
    <xdr:pic>
      <xdr:nvPicPr>
        <xdr:cNvPr id="2391" name="图片 2390"/>
        <xdr:cNvPicPr>
          <a:picLocks/>
        </xdr:cNvPicPr>
      </xdr:nvPicPr>
      <xdr:blipFill>
        <a:blip xmlns:r="http://schemas.openxmlformats.org/officeDocument/2006/relationships" r:embed="rId249" r:link="rId2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929625"/>
          <a:ext cx="244475" cy="244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24979C-5919-4D0C-83BC-32EB7CA89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92695622-4EB3-4FA6-8344-6700C0197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67230F09-EC2C-4549-8B1D-324BA7CCB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DE23E7-EDC1-49FF-9E94-BC7946025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FAFEDC3-57AC-4379-A858-771B65990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143F353-9508-4A1F-8E47-B4EC9FA5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9A2BDCC2-EE44-45D6-90E9-AC73F4F9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6ECE671D-2753-4455-9A3F-E8C460F9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D3EF8F41-9B4E-4A9B-A517-A98E517EB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4B6A5552-DC8F-4875-B388-A9E5C937C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809E795D-19DF-4FC5-8974-5D0F96FEC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39" name="图片 38">
          <a:extLst>
            <a:ext uri="{FF2B5EF4-FFF2-40B4-BE49-F238E27FC236}">
              <a16:creationId xmlns:a16="http://schemas.microsoft.com/office/drawing/2014/main" id="{C2270D36-0ADC-4E97-9E54-B0A444BC4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CB221578-9EC6-4EFB-B433-A810D5715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45" name="图片 44">
          <a:extLst>
            <a:ext uri="{FF2B5EF4-FFF2-40B4-BE49-F238E27FC236}">
              <a16:creationId xmlns:a16="http://schemas.microsoft.com/office/drawing/2014/main" id="{5D9CA1E4-794A-4A7B-85BA-BE0ED1A74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B7D90E65-3BAF-46FC-A477-AA1DE4870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82CBBD5A-D8F0-410B-8731-D88C18DBC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9ECC17B5-8275-4B91-BE5F-931D8F39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B50796A1-87A2-4D75-9AB9-840C96816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63F90EED-26B5-407C-84F5-6EC40F169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CF1E7F9B-76B4-4AC7-A36A-87295CB5C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F0EF782E-B704-4F9B-AEC7-5957B8739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71" name="图片 70">
          <a:extLst>
            <a:ext uri="{FF2B5EF4-FFF2-40B4-BE49-F238E27FC236}">
              <a16:creationId xmlns:a16="http://schemas.microsoft.com/office/drawing/2014/main" id="{645A2F3C-CD3B-451E-969F-5801CE15A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74" name="图片 73">
          <a:extLst>
            <a:ext uri="{FF2B5EF4-FFF2-40B4-BE49-F238E27FC236}">
              <a16:creationId xmlns:a16="http://schemas.microsoft.com/office/drawing/2014/main" id="{4EE4F656-14A5-467D-A21E-B5F9A80DC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77" name="图片 76">
          <a:extLst>
            <a:ext uri="{FF2B5EF4-FFF2-40B4-BE49-F238E27FC236}">
              <a16:creationId xmlns:a16="http://schemas.microsoft.com/office/drawing/2014/main" id="{052CA929-1824-415F-8CF6-899F5622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9CF91BBD-3EFB-401B-8317-6522582B9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0D12BA3B-E4D5-4955-A909-4B4888FAF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87" name="图片 86">
          <a:extLst>
            <a:ext uri="{FF2B5EF4-FFF2-40B4-BE49-F238E27FC236}">
              <a16:creationId xmlns:a16="http://schemas.microsoft.com/office/drawing/2014/main" id="{928113EB-B901-407E-BFE9-504430154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90" name="图片 89">
          <a:extLst>
            <a:ext uri="{FF2B5EF4-FFF2-40B4-BE49-F238E27FC236}">
              <a16:creationId xmlns:a16="http://schemas.microsoft.com/office/drawing/2014/main" id="{B30BA3F5-E519-4113-9A82-DB42D32C2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93" name="图片 92">
          <a:extLst>
            <a:ext uri="{FF2B5EF4-FFF2-40B4-BE49-F238E27FC236}">
              <a16:creationId xmlns:a16="http://schemas.microsoft.com/office/drawing/2014/main" id="{45E8C321-813D-4F49-8C0D-A75D52DF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BD3F0A61-FDA5-4D8D-AE74-8301EA14D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5058AED-9851-4A13-9A95-3564066C4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03" name="图片 102">
          <a:extLst>
            <a:ext uri="{FF2B5EF4-FFF2-40B4-BE49-F238E27FC236}">
              <a16:creationId xmlns:a16="http://schemas.microsoft.com/office/drawing/2014/main" id="{32A85E39-6F65-42BD-9555-24659D211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2D7A23BB-ED5C-4A8B-AFD4-7016B0248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9" name="图片 108">
          <a:extLst>
            <a:ext uri="{FF2B5EF4-FFF2-40B4-BE49-F238E27FC236}">
              <a16:creationId xmlns:a16="http://schemas.microsoft.com/office/drawing/2014/main" id="{1DEEDB51-53CC-4335-B532-F9595A963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C56A583E-111E-451D-865D-9ECBC7480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0B15BE78-CFB6-401C-AFB3-4A1C433F9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119" name="图片 118">
          <a:extLst>
            <a:ext uri="{FF2B5EF4-FFF2-40B4-BE49-F238E27FC236}">
              <a16:creationId xmlns:a16="http://schemas.microsoft.com/office/drawing/2014/main" id="{F7AE8983-6345-4252-ABA3-60FF12C8F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BA689FFC-230F-4497-8374-1C4B5E17F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25" name="图片 124">
          <a:extLst>
            <a:ext uri="{FF2B5EF4-FFF2-40B4-BE49-F238E27FC236}">
              <a16:creationId xmlns:a16="http://schemas.microsoft.com/office/drawing/2014/main" id="{D1617EE1-04BE-4B97-8A0C-E4CFCF7DB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A7D3B01D-4C7D-46F2-B729-4503C7462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8EE18EA5-7C1B-4488-8CE8-9AD24E42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5" name="图片 134">
          <a:extLst>
            <a:ext uri="{FF2B5EF4-FFF2-40B4-BE49-F238E27FC236}">
              <a16:creationId xmlns:a16="http://schemas.microsoft.com/office/drawing/2014/main" id="{A9585A14-43F5-40BE-AA53-D354701A9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987DD2C3-A2DE-4BF7-B94A-56C5DA581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41" name="图片 140">
          <a:extLst>
            <a:ext uri="{FF2B5EF4-FFF2-40B4-BE49-F238E27FC236}">
              <a16:creationId xmlns:a16="http://schemas.microsoft.com/office/drawing/2014/main" id="{8955BE62-4E9A-4F85-B115-64267937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B22E276-144F-4F73-960B-68EFF9B60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6FA463DA-4839-42A7-8793-1E1DE82CF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151" name="图片 150">
          <a:extLst>
            <a:ext uri="{FF2B5EF4-FFF2-40B4-BE49-F238E27FC236}">
              <a16:creationId xmlns:a16="http://schemas.microsoft.com/office/drawing/2014/main" id="{4A30B400-650F-4E58-B955-BC44023D2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3203AB91-D0F2-48A2-BD2A-3CC5DED85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57" name="图片 156">
          <a:extLst>
            <a:ext uri="{FF2B5EF4-FFF2-40B4-BE49-F238E27FC236}">
              <a16:creationId xmlns:a16="http://schemas.microsoft.com/office/drawing/2014/main" id="{9B6269EE-09D5-4B93-92D6-2CF50955D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CC0B731E-A140-4B02-9BD6-75E3B4720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9B4DA88F-D235-4A35-87BA-04E09DEEE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167" name="图片 166">
          <a:extLst>
            <a:ext uri="{FF2B5EF4-FFF2-40B4-BE49-F238E27FC236}">
              <a16:creationId xmlns:a16="http://schemas.microsoft.com/office/drawing/2014/main" id="{D1505EE7-56B6-441C-8AE0-A8A5AC228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170" name="图片 169">
          <a:extLst>
            <a:ext uri="{FF2B5EF4-FFF2-40B4-BE49-F238E27FC236}">
              <a16:creationId xmlns:a16="http://schemas.microsoft.com/office/drawing/2014/main" id="{0940A637-B00D-463A-928B-611C27658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73" name="图片 172">
          <a:extLst>
            <a:ext uri="{FF2B5EF4-FFF2-40B4-BE49-F238E27FC236}">
              <a16:creationId xmlns:a16="http://schemas.microsoft.com/office/drawing/2014/main" id="{1A686595-F5BC-4371-AB51-C429800ED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228AFF87-DF88-4E97-9C6C-A3E345C6B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179" name="图片 178">
          <a:extLst>
            <a:ext uri="{FF2B5EF4-FFF2-40B4-BE49-F238E27FC236}">
              <a16:creationId xmlns:a16="http://schemas.microsoft.com/office/drawing/2014/main" id="{33F96E67-9101-4B34-801E-9DB4412BC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81" name="图片 180">
          <a:extLst>
            <a:ext uri="{FF2B5EF4-FFF2-40B4-BE49-F238E27FC236}">
              <a16:creationId xmlns:a16="http://schemas.microsoft.com/office/drawing/2014/main" id="{4F9D6833-A778-4971-AF0C-246A11F90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F49FCA53-6F49-49C5-AC88-7E71D9BA6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187" name="图片 186">
          <a:extLst>
            <a:ext uri="{FF2B5EF4-FFF2-40B4-BE49-F238E27FC236}">
              <a16:creationId xmlns:a16="http://schemas.microsoft.com/office/drawing/2014/main" id="{3CEEC6E2-F911-45D2-8576-41B8E3E92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89" name="图片 188">
          <a:extLst>
            <a:ext uri="{FF2B5EF4-FFF2-40B4-BE49-F238E27FC236}">
              <a16:creationId xmlns:a16="http://schemas.microsoft.com/office/drawing/2014/main" id="{98D41B50-B07B-4E7C-8ABB-F9C0A4F0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D664BB9-46EE-4C30-AABE-99ADB1FD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95" name="图片 194">
          <a:extLst>
            <a:ext uri="{FF2B5EF4-FFF2-40B4-BE49-F238E27FC236}">
              <a16:creationId xmlns:a16="http://schemas.microsoft.com/office/drawing/2014/main" id="{7FC664DF-B515-457E-8604-B8ABE710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97" name="图片 196">
          <a:extLst>
            <a:ext uri="{FF2B5EF4-FFF2-40B4-BE49-F238E27FC236}">
              <a16:creationId xmlns:a16="http://schemas.microsoft.com/office/drawing/2014/main" id="{B6A6DA2A-54C2-495A-ADF8-5EE493422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863B7F69-C2BD-4259-A885-895DB488F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A7411688-9F5D-437F-8D9B-8EB9515A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EB956329-910D-4CF8-B613-AE25D0942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4A65514A-884C-43EE-9151-9D4C5414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9200ED30-E59D-4ECA-BB97-F36FB41AF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E60EFA1F-45DE-4F20-A025-BD7B29BE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448BD794-4E08-4BE3-AB13-41E1A5A9B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AEF9A17F-A3CD-4002-ACCD-1E97F6E30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63FF4D2B-835B-4130-AC7D-25FBD7702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FC78F27E-2E9F-495D-AEE9-E4563A5A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970B1BC4-724C-4240-8750-01573A23A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31E6B485-4E82-4CEE-BA41-626E88653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58A0A902-A91B-46A3-AD42-357E6A979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2A897E-E390-4CC1-85CD-F7BF906B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26C918F0-5245-4AFC-A8AD-BB6893470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7F0A74FA-7BC3-4536-ABA8-7E926652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80D48B92-2BF7-4F02-A4FF-EE5D5518B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06F38356-4992-436B-8295-D2096D756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B75652EB-ED9A-41CB-8896-3870B748C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00191BE3-FFCD-4A96-98DF-AB59EDCA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5E1015C5-4625-4D7A-A055-14939A1FC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6244BD45-D7C3-48DB-8655-E57E5C228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91A36D94-F4D6-4B48-A91F-F62A63C2E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4E1C9A4-87BA-495B-871F-708187ED1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19075" cy="2190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0E97C7-FEDB-4526-B83F-A6873AD0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3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C54D583-9FCD-4023-931D-3B4C2AF6A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3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47DD1606-6FF1-4E57-9D3F-05678ED2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2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D11A369-BB91-4BA7-AA5C-699655084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2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B257F4A1-C857-4190-BA35-62A145EB7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2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CF3D6D9-DE50-49F2-8B08-1FB5F48E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1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9FB941D-4963-4A02-90BF-480FF0005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1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3872AD5D-A69B-45D2-ADB3-87FA16132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90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C4F74FE0-06CC-4A0A-B96B-7591C73EF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0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A7922B18-5C88-4E83-BB3E-A79496E50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09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9275DA98-AF55-45E4-B5DF-CA3E8C1A2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15F62525-CC8A-49B7-8ABE-6B83A969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8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C366DB81-A7AB-4987-A124-31BA48B6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8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85462F4D-E47D-4CC3-8634-CC6A3E53A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4F4F8AA5-90D5-4F14-AF36-169BC686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57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698FA3D0-AD59-49A5-B1E8-55AD45FC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67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E2B4836-9E37-4A90-9FD3-2F56465C3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6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EA0B440E-A0B1-4287-9B16-D84E7EAC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86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C7386947-E86D-46D7-BFA2-77A1A124E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95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AEA3BC4E-9F78-4AEF-BDA4-45022273C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05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EF2BEE6C-9644-45E7-B647-2C899F00C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14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39150767-ACCB-4930-BD8A-3A76E4BEF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24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491DB8D3-A10D-4CF6-88CA-A8410C4E3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3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2CE6335D-467F-4A1E-8B69-24F80CCA9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43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FBE2569C-2A55-4BCB-813C-FC4407D35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53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5254FDD-83A4-4AD5-BA59-92A29E33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62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04198647-30B5-4D19-B28A-E291138E7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72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94FC6CAC-36F7-43EF-9587-B6F6342F3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1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0" name="图片 109">
          <a:extLst>
            <a:ext uri="{FF2B5EF4-FFF2-40B4-BE49-F238E27FC236}">
              <a16:creationId xmlns:a16="http://schemas.microsoft.com/office/drawing/2014/main" id="{8431CD6B-2EF8-4D50-BDBA-A534A976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91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6B7B05E1-6239-471F-BC81-F3C496C0C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00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14" name="图片 113">
          <a:extLst>
            <a:ext uri="{FF2B5EF4-FFF2-40B4-BE49-F238E27FC236}">
              <a16:creationId xmlns:a16="http://schemas.microsoft.com/office/drawing/2014/main" id="{4B068C60-321B-43EF-8BEA-86C9FA92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0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608F92F9-C2D7-4CC6-9DCE-E526823B4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19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18" name="图片 117">
          <a:extLst>
            <a:ext uri="{FF2B5EF4-FFF2-40B4-BE49-F238E27FC236}">
              <a16:creationId xmlns:a16="http://schemas.microsoft.com/office/drawing/2014/main" id="{B2E5FD9F-CC1D-43AA-A0F0-679EF86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29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991F7FE2-330D-4F3C-9586-BF3A15F3F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9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78C84367-9FD3-40D7-8712-8BC48C095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48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8ECF172-FD9B-41EC-BD67-41E93450F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58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26" name="图片 125">
          <a:extLst>
            <a:ext uri="{FF2B5EF4-FFF2-40B4-BE49-F238E27FC236}">
              <a16:creationId xmlns:a16="http://schemas.microsoft.com/office/drawing/2014/main" id="{E87C4077-42F0-4743-B374-027DB0C34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1BCDC67E-23EA-49B0-AF8C-A5B72228D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30" name="图片 129">
          <a:extLst>
            <a:ext uri="{FF2B5EF4-FFF2-40B4-BE49-F238E27FC236}">
              <a16:creationId xmlns:a16="http://schemas.microsoft.com/office/drawing/2014/main" id="{8F4DDA64-A39B-4A73-9194-9B7595407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86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E9552CD4-7FC4-420F-A52B-46FF9A56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96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34" name="图片 133">
          <a:extLst>
            <a:ext uri="{FF2B5EF4-FFF2-40B4-BE49-F238E27FC236}">
              <a16:creationId xmlns:a16="http://schemas.microsoft.com/office/drawing/2014/main" id="{94879EC5-8439-4BFB-A795-204397893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5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E2A3AA2-C88D-46DF-BFA5-39291F1BE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5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A4EA0110-C228-4F9D-93BC-A7159AAA0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24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A64B32C8-AC76-4649-9E6C-EECFB4987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34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42" name="图片 141">
          <a:extLst>
            <a:ext uri="{FF2B5EF4-FFF2-40B4-BE49-F238E27FC236}">
              <a16:creationId xmlns:a16="http://schemas.microsoft.com/office/drawing/2014/main" id="{762119BB-EDFC-4E2F-8432-6698120C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44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0A0942F-6710-4AD6-95C0-EE8C92F4D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53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46" name="图片 145">
          <a:extLst>
            <a:ext uri="{FF2B5EF4-FFF2-40B4-BE49-F238E27FC236}">
              <a16:creationId xmlns:a16="http://schemas.microsoft.com/office/drawing/2014/main" id="{D7C9BB8F-9438-4F9B-9F23-C3BE46C64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3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FCA1E4CB-71C6-4BE1-A4BB-053813A12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72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50" name="图片 149">
          <a:extLst>
            <a:ext uri="{FF2B5EF4-FFF2-40B4-BE49-F238E27FC236}">
              <a16:creationId xmlns:a16="http://schemas.microsoft.com/office/drawing/2014/main" id="{A41F14F5-FC2D-4245-B44E-138955A55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82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328D8C38-5892-49E4-BF17-DEFD0F68F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791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7329A101-DC11-4253-B562-52F6B8A57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01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9DFF902B-FDBE-4EA3-89C8-99DA2610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10925"/>
          <a:ext cx="228600" cy="209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4753AA6-FAAF-41E2-A206-EF75D3F02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E95EF65-18A2-4D5C-A0EE-5EF18A74C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2DFE96E-F710-4021-A0A2-7E1998573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512E1487-B9A6-4C60-A25E-90C3891A8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CA61B91-A9C6-498D-81FC-F0262FC1A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5BF76953-3E38-4BA4-8BB2-F278E5842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6BACEEF0-3052-4124-9D9B-E40EB5967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CB211CA4-05F4-4C65-A732-269488B96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695EB43-7394-4A50-9A08-3A9BEA63A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65F7D670-DF8F-42B4-8845-C2C3DCAF4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F1322CE-A50E-4BC4-820E-42707C622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CCF8D78E-F981-46A3-821A-31BAB7D7F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7530E32A-BCE4-42D5-84A0-DE6FBABDC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C2B1C3D-C555-486B-9BA1-C164398C4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AF8D9643-9F9B-4DA2-A6E7-4DB610AED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AEBC28E1-0632-4375-ACE7-82C282C75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8DE9AAE0-09CE-4171-A767-24B877688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5DB44E52-1AC3-40E4-A3FB-10103BAE8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E0D7E100-D463-4C44-A736-4A5BB7E5C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B23B2C9E-3C63-4897-9955-82FAB6C98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7C0A1963-966A-4007-895B-D8024A919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5A04D50A-98A2-4F02-9951-A6C875E77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3E6DC23A-977B-4DFC-A998-7550A1974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42B1599-5FD6-4CD1-9894-2892C048D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7F14DAA-F148-4A61-AF7E-BDCB69136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7BF267D-ACDC-4CE1-989B-D4384D90C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56AB9670-CA64-41E6-B469-73F2CAEF9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73A68A89-FA07-4421-A6A0-87F8A08CE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98A48B84-668F-47C0-B738-11BE4374B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829E6B2-4063-43C5-A96B-3B9AEA351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81CFB1B2-349B-4981-842C-408B9DE7B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928B87CB-370C-47CF-B6FE-F6467D5E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D2DFF378-A885-4891-941A-6AB09D7DE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795CCE7-DD61-40CD-BF1A-A4BF075D6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34A8E70D-3ED0-435D-8B2C-F226E96B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FB328C87-B107-4074-9168-94B913EC2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7DA99D87-DADE-4EE1-B1EA-3DF8D9BF3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26AE30E3-9497-4D07-836F-34B836E22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5FC4BB79-8455-451C-8B2B-6D8773F4F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BAF9F950-0D54-45EB-AB62-F6D13C581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ADD59425-486A-45BC-848A-97D2B20CD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437E124-98A8-4E5D-8A92-918C0A679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5A0F0CAF-8600-48BE-B230-B649F3A57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43830214-3BFC-47D0-A23A-8C187BB39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663AB7AB-1AF0-495C-98F2-EA9A99379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7D8FF926-E7B5-40B0-B2C4-F4B0B52C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E31B0197-CFE7-4859-8EC6-1D83251B2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7DB4C85-1A65-4077-80D5-D075DB30F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578368BE-A716-40F5-B3F6-53EF5F9FE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8FC6FE3-E341-4F26-BEC6-786BED61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9D47E1C2-D9D2-4E49-B2FF-C7C7AD34C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7F8F1925-B89A-4579-A8F2-3683FCA4F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7" name="图片 206">
          <a:extLst>
            <a:ext uri="{FF2B5EF4-FFF2-40B4-BE49-F238E27FC236}">
              <a16:creationId xmlns:a16="http://schemas.microsoft.com/office/drawing/2014/main" id="{12C1AC5C-BD46-48CA-B52A-84E1A8F30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9" name="图片 208">
          <a:extLst>
            <a:ext uri="{FF2B5EF4-FFF2-40B4-BE49-F238E27FC236}">
              <a16:creationId xmlns:a16="http://schemas.microsoft.com/office/drawing/2014/main" id="{84C84016-5833-47ED-AAFA-A5838EA31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AD8A77D9-7D07-4321-A072-278F7AA79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2DE4A19E-5EEF-49F6-BA57-CCA3BF394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5" name="图片 214">
          <a:extLst>
            <a:ext uri="{FF2B5EF4-FFF2-40B4-BE49-F238E27FC236}">
              <a16:creationId xmlns:a16="http://schemas.microsoft.com/office/drawing/2014/main" id="{9D1A3974-961C-4C99-82C5-2AEAC7164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7" name="图片 216">
          <a:extLst>
            <a:ext uri="{FF2B5EF4-FFF2-40B4-BE49-F238E27FC236}">
              <a16:creationId xmlns:a16="http://schemas.microsoft.com/office/drawing/2014/main" id="{84C770C0-CF0C-4BEE-A1C2-4E0BCD41C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141AA556-D017-49B4-9114-BCA719EA9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902062A9-E774-44BC-8C93-850A308C4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3" name="图片 222">
          <a:extLst>
            <a:ext uri="{FF2B5EF4-FFF2-40B4-BE49-F238E27FC236}">
              <a16:creationId xmlns:a16="http://schemas.microsoft.com/office/drawing/2014/main" id="{55F0432F-981D-4C1D-8BF6-BCF8117A7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5" name="图片 224">
          <a:extLst>
            <a:ext uri="{FF2B5EF4-FFF2-40B4-BE49-F238E27FC236}">
              <a16:creationId xmlns:a16="http://schemas.microsoft.com/office/drawing/2014/main" id="{DD3C5D7D-3B31-445B-B8F1-893345D72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79F19A2D-7B40-4915-AFEB-60532BCC6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EF3E8947-5C09-497E-A7FB-F8F5DA6BA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1" name="图片 230">
          <a:extLst>
            <a:ext uri="{FF2B5EF4-FFF2-40B4-BE49-F238E27FC236}">
              <a16:creationId xmlns:a16="http://schemas.microsoft.com/office/drawing/2014/main" id="{E82EFFC9-97F8-464E-BFFE-1F6BFF3BF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3" name="图片 232">
          <a:extLst>
            <a:ext uri="{FF2B5EF4-FFF2-40B4-BE49-F238E27FC236}">
              <a16:creationId xmlns:a16="http://schemas.microsoft.com/office/drawing/2014/main" id="{A0ED73E1-4FD7-400C-9590-5D2B0A641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8C1D6E-AD1F-4979-877D-7499D9A90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CEB16DB2-5794-40E6-88F4-791BBD201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9" name="图片 238">
          <a:extLst>
            <a:ext uri="{FF2B5EF4-FFF2-40B4-BE49-F238E27FC236}">
              <a16:creationId xmlns:a16="http://schemas.microsoft.com/office/drawing/2014/main" id="{7DBC0A65-34A4-4AEE-AB14-18F00804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1" name="图片 240">
          <a:extLst>
            <a:ext uri="{FF2B5EF4-FFF2-40B4-BE49-F238E27FC236}">
              <a16:creationId xmlns:a16="http://schemas.microsoft.com/office/drawing/2014/main" id="{B2CB65C9-8753-40DF-8D6B-0FA6D63CF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E6F64625-D308-4BD0-8DAA-4EE912E6E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68DC4DC9-8EFB-477B-B005-B703FBC8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7" name="图片 246">
          <a:extLst>
            <a:ext uri="{FF2B5EF4-FFF2-40B4-BE49-F238E27FC236}">
              <a16:creationId xmlns:a16="http://schemas.microsoft.com/office/drawing/2014/main" id="{AE0DCF26-57EC-40F1-A45A-57E613680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9" name="图片 248">
          <a:extLst>
            <a:ext uri="{FF2B5EF4-FFF2-40B4-BE49-F238E27FC236}">
              <a16:creationId xmlns:a16="http://schemas.microsoft.com/office/drawing/2014/main" id="{CF05162E-1EC7-43D2-93FC-9F13E777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1DC6B3DE-0051-48E0-98FF-AFD8E3ADC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17F5B085-769E-4B21-84F2-04FA7B6CF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5" name="图片 254">
          <a:extLst>
            <a:ext uri="{FF2B5EF4-FFF2-40B4-BE49-F238E27FC236}">
              <a16:creationId xmlns:a16="http://schemas.microsoft.com/office/drawing/2014/main" id="{FAF91E7D-B990-40BF-BB50-80AC88456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7" name="图片 256">
          <a:extLst>
            <a:ext uri="{FF2B5EF4-FFF2-40B4-BE49-F238E27FC236}">
              <a16:creationId xmlns:a16="http://schemas.microsoft.com/office/drawing/2014/main" id="{4775E11E-B49C-40CE-A1FE-1C80542FC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596D3FCD-A190-4821-B89B-0388C06B4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1" name="图片 260">
          <a:extLst>
            <a:ext uri="{FF2B5EF4-FFF2-40B4-BE49-F238E27FC236}">
              <a16:creationId xmlns:a16="http://schemas.microsoft.com/office/drawing/2014/main" id="{A6C27A29-5774-4817-B4F5-F5FB7DBD4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3" name="图片 262">
          <a:extLst>
            <a:ext uri="{FF2B5EF4-FFF2-40B4-BE49-F238E27FC236}">
              <a16:creationId xmlns:a16="http://schemas.microsoft.com/office/drawing/2014/main" id="{DA095315-AF85-4695-95E6-7F88B05B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5" name="图片 264">
          <a:extLst>
            <a:ext uri="{FF2B5EF4-FFF2-40B4-BE49-F238E27FC236}">
              <a16:creationId xmlns:a16="http://schemas.microsoft.com/office/drawing/2014/main" id="{6B5EF5FF-FCF0-4A9A-8499-BB07E1272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7" name="图片 266">
          <a:extLst>
            <a:ext uri="{FF2B5EF4-FFF2-40B4-BE49-F238E27FC236}">
              <a16:creationId xmlns:a16="http://schemas.microsoft.com/office/drawing/2014/main" id="{8324D66F-00D2-4CCD-8CB1-080F801DA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9" name="图片 268">
          <a:extLst>
            <a:ext uri="{FF2B5EF4-FFF2-40B4-BE49-F238E27FC236}">
              <a16:creationId xmlns:a16="http://schemas.microsoft.com/office/drawing/2014/main" id="{436A0A84-D1C9-4E7D-8516-474C6B4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1" name="图片 270">
          <a:extLst>
            <a:ext uri="{FF2B5EF4-FFF2-40B4-BE49-F238E27FC236}">
              <a16:creationId xmlns:a16="http://schemas.microsoft.com/office/drawing/2014/main" id="{04E8C4D5-AD8B-4A05-93D8-D3E2078FF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3" name="图片 272">
          <a:extLst>
            <a:ext uri="{FF2B5EF4-FFF2-40B4-BE49-F238E27FC236}">
              <a16:creationId xmlns:a16="http://schemas.microsoft.com/office/drawing/2014/main" id="{0C34DAAA-AEA1-41AC-AEB2-F2D3AE11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5" name="图片 274">
          <a:extLst>
            <a:ext uri="{FF2B5EF4-FFF2-40B4-BE49-F238E27FC236}">
              <a16:creationId xmlns:a16="http://schemas.microsoft.com/office/drawing/2014/main" id="{713DE43C-9555-4677-8386-793238EC2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7" name="图片 276">
          <a:extLst>
            <a:ext uri="{FF2B5EF4-FFF2-40B4-BE49-F238E27FC236}">
              <a16:creationId xmlns:a16="http://schemas.microsoft.com/office/drawing/2014/main" id="{EE2AC735-31B5-4475-A32B-138F2E8F4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40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9" name="图片 278">
          <a:extLst>
            <a:ext uri="{FF2B5EF4-FFF2-40B4-BE49-F238E27FC236}">
              <a16:creationId xmlns:a16="http://schemas.microsoft.com/office/drawing/2014/main" id="{5BA456C9-206E-42D0-9B14-1D00AB0A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1" name="图片 280">
          <a:extLst>
            <a:ext uri="{FF2B5EF4-FFF2-40B4-BE49-F238E27FC236}">
              <a16:creationId xmlns:a16="http://schemas.microsoft.com/office/drawing/2014/main" id="{58E9A182-F192-4B2A-90BE-3C08F2986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78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3" name="图片 282">
          <a:extLst>
            <a:ext uri="{FF2B5EF4-FFF2-40B4-BE49-F238E27FC236}">
              <a16:creationId xmlns:a16="http://schemas.microsoft.com/office/drawing/2014/main" id="{6914ACB3-F925-46EF-9E3C-1DE6E00BB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97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5" name="图片 284">
          <a:extLst>
            <a:ext uri="{FF2B5EF4-FFF2-40B4-BE49-F238E27FC236}">
              <a16:creationId xmlns:a16="http://schemas.microsoft.com/office/drawing/2014/main" id="{247563C5-B7B4-4858-9923-72E01ECE2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116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7" name="图片 286">
          <a:extLst>
            <a:ext uri="{FF2B5EF4-FFF2-40B4-BE49-F238E27FC236}">
              <a16:creationId xmlns:a16="http://schemas.microsoft.com/office/drawing/2014/main" id="{12B9B3B1-7D87-49E9-8A50-EE8897E72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35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9" name="图片 288">
          <a:extLst>
            <a:ext uri="{FF2B5EF4-FFF2-40B4-BE49-F238E27FC236}">
              <a16:creationId xmlns:a16="http://schemas.microsoft.com/office/drawing/2014/main" id="{2B14933B-AE34-483B-AA97-CC525FEC3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54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1" name="图片 290">
          <a:extLst>
            <a:ext uri="{FF2B5EF4-FFF2-40B4-BE49-F238E27FC236}">
              <a16:creationId xmlns:a16="http://schemas.microsoft.com/office/drawing/2014/main" id="{CE3DBDFB-6FCB-4993-9E05-CBD6FECC2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74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3" name="图片 292">
          <a:extLst>
            <a:ext uri="{FF2B5EF4-FFF2-40B4-BE49-F238E27FC236}">
              <a16:creationId xmlns:a16="http://schemas.microsoft.com/office/drawing/2014/main" id="{3913E828-36C0-4B45-BC2E-F591A7E35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93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5" name="图片 294">
          <a:extLst>
            <a:ext uri="{FF2B5EF4-FFF2-40B4-BE49-F238E27FC236}">
              <a16:creationId xmlns:a16="http://schemas.microsoft.com/office/drawing/2014/main" id="{F31A8E78-435D-4365-96FF-CB39CE2C9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12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7" name="图片 296">
          <a:extLst>
            <a:ext uri="{FF2B5EF4-FFF2-40B4-BE49-F238E27FC236}">
              <a16:creationId xmlns:a16="http://schemas.microsoft.com/office/drawing/2014/main" id="{93B32518-5723-4DF2-AC7C-63F2B4088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431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9" name="图片 298">
          <a:extLst>
            <a:ext uri="{FF2B5EF4-FFF2-40B4-BE49-F238E27FC236}">
              <a16:creationId xmlns:a16="http://schemas.microsoft.com/office/drawing/2014/main" id="{081E976E-BACC-454E-B0DF-4369945EF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650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1" name="图片 300">
          <a:extLst>
            <a:ext uri="{FF2B5EF4-FFF2-40B4-BE49-F238E27FC236}">
              <a16:creationId xmlns:a16="http://schemas.microsoft.com/office/drawing/2014/main" id="{A4BBA2EA-91CA-4715-8E49-3F71E6DFC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869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101</xdr:row>
      <xdr:rowOff>180975</xdr:rowOff>
    </xdr:to>
    <xdr:pic>
      <xdr:nvPicPr>
        <xdr:cNvPr id="303" name="图片 302">
          <a:extLst>
            <a:ext uri="{FF2B5EF4-FFF2-40B4-BE49-F238E27FC236}">
              <a16:creationId xmlns:a16="http://schemas.microsoft.com/office/drawing/2014/main" id="{8B35D1B0-3EF5-4AD3-8333-10FB47BCF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8847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102</xdr:row>
      <xdr:rowOff>180975</xdr:rowOff>
    </xdr:to>
    <xdr:pic>
      <xdr:nvPicPr>
        <xdr:cNvPr id="305" name="图片 304">
          <a:extLst>
            <a:ext uri="{FF2B5EF4-FFF2-40B4-BE49-F238E27FC236}">
              <a16:creationId xmlns:a16="http://schemas.microsoft.com/office/drawing/2014/main" id="{B1A221B2-9DCE-4B78-B740-3C37A7BDC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269450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103</xdr:row>
      <xdr:rowOff>180975</xdr:rowOff>
    </xdr:to>
    <xdr:pic>
      <xdr:nvPicPr>
        <xdr:cNvPr id="307" name="图片 306">
          <a:extLst>
            <a:ext uri="{FF2B5EF4-FFF2-40B4-BE49-F238E27FC236}">
              <a16:creationId xmlns:a16="http://schemas.microsoft.com/office/drawing/2014/main" id="{5749AB62-6BAD-4175-A91A-70787B8E9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45042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104</xdr:row>
      <xdr:rowOff>180975</xdr:rowOff>
    </xdr:to>
    <xdr:pic>
      <xdr:nvPicPr>
        <xdr:cNvPr id="309" name="图片 308">
          <a:extLst>
            <a:ext uri="{FF2B5EF4-FFF2-40B4-BE49-F238E27FC236}">
              <a16:creationId xmlns:a16="http://schemas.microsoft.com/office/drawing/2014/main" id="{B4214358-3495-471F-A871-76CBF4831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31400"/>
          <a:ext cx="257175" cy="1809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CE96945-B2B6-4BE1-9CD1-457A36C6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A345A41-340D-44C0-88F6-15D888010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A3AC74C-B8A6-4C73-953A-16FB15A22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0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84312FCD-D840-4BCF-B8B1-C7E3D772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47B9F89D-31B5-44C6-958B-A658FE04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947F5AC-4CC9-458C-BF21-8947198A1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8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5AE4ECA-9BF8-471B-A1C7-D8DC69976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8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5EF49185-E648-4F66-82A2-BED719A2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7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94B527F3-EB52-465E-B34C-753C622B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46D844F4-925B-43DA-AB16-C15393D8A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6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C6FC86B-BD9E-4CCF-9663-45815A837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6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2C81B9D0-7172-4E29-8DCF-B3BAAEA55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6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BF0624FA-4FF2-4FE2-A39F-3FA9259B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75A6627E-2458-4449-9A72-9D8DDC20D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14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1DA8F742-C202-4D54-B7D5-B6CC85AD3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24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D086C4F2-7CE9-4FF4-B6D2-22920300E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3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517A501-66C5-4728-8E32-18BD1FA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3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7DC885AE-203A-4C5D-BCBE-34E94B09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2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F513CABD-D649-45B9-86D9-24D855DE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62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D0057063-AACA-4B94-A7AA-780750FD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87D82FA6-916D-4211-AD27-DDF038B4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81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B2213468-E711-443A-815F-43A37CA0C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91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A911EE5F-E5E2-4810-8472-44E51C76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32B3B56-D449-4C81-9E4E-2FA217D72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0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B34B8F92-D1BB-42AD-877A-4005D0763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19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F369B4D4-B8E1-4387-AD07-FCAD60EF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29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606D830E-2AEC-42CD-A936-931EC92E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8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F8DB8B01-B0F5-4563-81C6-7F07BA36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8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8A81CE2C-7596-491E-8346-73A02E96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B294F1E-FFD1-4EED-8E74-D71726A44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67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F4DAE0A-7914-4727-8C31-ED791A0E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7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4FAB544B-2EBE-43C5-A04C-BE79A123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86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14E8F2F0-0119-4AC0-AE10-58675694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96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BF3A7DAF-BC38-42F8-8CF5-11EAA2AA8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5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517C5FF1-5D3F-45CA-9766-01029F98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5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486CF966-3D54-4A7E-B60D-119892545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24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43FC4BCA-F775-42EF-88C3-13B5021A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4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D7767446-880A-4928-AA9D-66E026C2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43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6454C0BD-5216-4E10-BDFC-96EFE518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53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F40545EA-A229-475F-B9D6-47A696D80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62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1CA6E325-D7DC-4964-B9C3-EDC87280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72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E0BB7CB-4383-4DA7-8D26-C2AAC405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82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079D1940-32D4-465F-8F91-2C2B0956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91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5498EE53-EE5D-4AD8-9D75-A5ECC909E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01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38A4C06F-3521-4CC1-B51F-DFCD5868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10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D8A10331-E83F-4FF5-B73B-45C64070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CD3092C8-D7CB-4BC3-A38D-1AFB471AC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29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82D26C2A-328D-4010-8EB8-A7E1E0BA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9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3D1C8316-1E80-49C9-956E-73A3AD850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48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7F123AB-3DE8-4AD7-869B-7C26091B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58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4" name="图片 203">
          <a:extLst>
            <a:ext uri="{FF2B5EF4-FFF2-40B4-BE49-F238E27FC236}">
              <a16:creationId xmlns:a16="http://schemas.microsoft.com/office/drawing/2014/main" id="{C3CA470A-41B4-46EC-87DB-F1C5C55F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6" name="图片 205">
          <a:extLst>
            <a:ext uri="{FF2B5EF4-FFF2-40B4-BE49-F238E27FC236}">
              <a16:creationId xmlns:a16="http://schemas.microsoft.com/office/drawing/2014/main" id="{89531868-B5E3-4205-B33A-22CEFFE5F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77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246215C9-FAF3-411D-A71F-3E9840C2D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87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0" name="图片 209">
          <a:extLst>
            <a:ext uri="{FF2B5EF4-FFF2-40B4-BE49-F238E27FC236}">
              <a16:creationId xmlns:a16="http://schemas.microsoft.com/office/drawing/2014/main" id="{1C3528EE-1534-4062-94B2-B8586093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96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2" name="图片 211">
          <a:extLst>
            <a:ext uri="{FF2B5EF4-FFF2-40B4-BE49-F238E27FC236}">
              <a16:creationId xmlns:a16="http://schemas.microsoft.com/office/drawing/2014/main" id="{1B9D5BB6-A5F8-4B8E-BBA2-837718EB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06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4" name="图片 213">
          <a:extLst>
            <a:ext uri="{FF2B5EF4-FFF2-40B4-BE49-F238E27FC236}">
              <a16:creationId xmlns:a16="http://schemas.microsoft.com/office/drawing/2014/main" id="{39001C24-9ED6-4E5C-BD7D-5C3D62D6B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15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376C9741-4EEB-435A-8C17-A84BE1DD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125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8" name="图片 217">
          <a:extLst>
            <a:ext uri="{FF2B5EF4-FFF2-40B4-BE49-F238E27FC236}">
              <a16:creationId xmlns:a16="http://schemas.microsoft.com/office/drawing/2014/main" id="{0F81C074-EF7A-4531-945A-1C7DB843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34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0" name="图片 219">
          <a:extLst>
            <a:ext uri="{FF2B5EF4-FFF2-40B4-BE49-F238E27FC236}">
              <a16:creationId xmlns:a16="http://schemas.microsoft.com/office/drawing/2014/main" id="{827B739E-8601-4B89-BB8A-956F3B1B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44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2" name="图片 221">
          <a:extLst>
            <a:ext uri="{FF2B5EF4-FFF2-40B4-BE49-F238E27FC236}">
              <a16:creationId xmlns:a16="http://schemas.microsoft.com/office/drawing/2014/main" id="{0A546B5B-6634-4B4F-8D7D-D60924F38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53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133317DB-E171-456E-A65A-A42FD2766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63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6" name="图片 225">
          <a:extLst>
            <a:ext uri="{FF2B5EF4-FFF2-40B4-BE49-F238E27FC236}">
              <a16:creationId xmlns:a16="http://schemas.microsoft.com/office/drawing/2014/main" id="{CB348514-596B-41D8-BF5F-DA8574FA0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73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8" name="图片 227">
          <a:extLst>
            <a:ext uri="{FF2B5EF4-FFF2-40B4-BE49-F238E27FC236}">
              <a16:creationId xmlns:a16="http://schemas.microsoft.com/office/drawing/2014/main" id="{AAAA5E8E-898A-47FB-9374-53BBBB3F9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2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0" name="图片 229">
          <a:extLst>
            <a:ext uri="{FF2B5EF4-FFF2-40B4-BE49-F238E27FC236}">
              <a16:creationId xmlns:a16="http://schemas.microsoft.com/office/drawing/2014/main" id="{AF9CC2A6-3DC1-40E6-9BE2-712FF73E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92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0207C979-D4BC-402D-BD92-6520151E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01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4" name="图片 233">
          <a:extLst>
            <a:ext uri="{FF2B5EF4-FFF2-40B4-BE49-F238E27FC236}">
              <a16:creationId xmlns:a16="http://schemas.microsoft.com/office/drawing/2014/main" id="{90478602-26DA-444B-850A-F691AC5C6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11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6" name="图片 235">
          <a:extLst>
            <a:ext uri="{FF2B5EF4-FFF2-40B4-BE49-F238E27FC236}">
              <a16:creationId xmlns:a16="http://schemas.microsoft.com/office/drawing/2014/main" id="{B212AED1-7250-4B6A-820B-F28FB4C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20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8" name="图片 237">
          <a:extLst>
            <a:ext uri="{FF2B5EF4-FFF2-40B4-BE49-F238E27FC236}">
              <a16:creationId xmlns:a16="http://schemas.microsoft.com/office/drawing/2014/main" id="{F50CA759-429A-4A94-A287-F4D98076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0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3E2BCF55-BDAE-4ED4-8F47-15B5E77A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2" name="图片 241">
          <a:extLst>
            <a:ext uri="{FF2B5EF4-FFF2-40B4-BE49-F238E27FC236}">
              <a16:creationId xmlns:a16="http://schemas.microsoft.com/office/drawing/2014/main" id="{AA758F65-CD3C-4192-B72D-A7352815C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49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4" name="图片 243">
          <a:extLst>
            <a:ext uri="{FF2B5EF4-FFF2-40B4-BE49-F238E27FC236}">
              <a16:creationId xmlns:a16="http://schemas.microsoft.com/office/drawing/2014/main" id="{CC4EAB79-3024-4675-9B45-E4E20175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59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6" name="图片 245">
          <a:extLst>
            <a:ext uri="{FF2B5EF4-FFF2-40B4-BE49-F238E27FC236}">
              <a16:creationId xmlns:a16="http://schemas.microsoft.com/office/drawing/2014/main" id="{63D311C2-13E6-4FB2-998E-5BD05220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68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642EB16F-D5DA-4C0E-BDBA-E917F28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78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0" name="图片 249">
          <a:extLst>
            <a:ext uri="{FF2B5EF4-FFF2-40B4-BE49-F238E27FC236}">
              <a16:creationId xmlns:a16="http://schemas.microsoft.com/office/drawing/2014/main" id="{798AE720-8BC5-4A16-8D1A-9217DCA15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87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2" name="图片 251">
          <a:extLst>
            <a:ext uri="{FF2B5EF4-FFF2-40B4-BE49-F238E27FC236}">
              <a16:creationId xmlns:a16="http://schemas.microsoft.com/office/drawing/2014/main" id="{AAF9BE96-1A63-463D-8065-79ADA2A53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97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4" name="图片 253">
          <a:extLst>
            <a:ext uri="{FF2B5EF4-FFF2-40B4-BE49-F238E27FC236}">
              <a16:creationId xmlns:a16="http://schemas.microsoft.com/office/drawing/2014/main" id="{BD60EE1B-5590-41C6-AD78-6D9B90CC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06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75239BF8-4210-42B2-B213-EF2A7B984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16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8" name="图片 257">
          <a:extLst>
            <a:ext uri="{FF2B5EF4-FFF2-40B4-BE49-F238E27FC236}">
              <a16:creationId xmlns:a16="http://schemas.microsoft.com/office/drawing/2014/main" id="{8B122C86-DE02-43DA-B503-56E7C5EC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25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0" name="图片 259">
          <a:extLst>
            <a:ext uri="{FF2B5EF4-FFF2-40B4-BE49-F238E27FC236}">
              <a16:creationId xmlns:a16="http://schemas.microsoft.com/office/drawing/2014/main" id="{03FE773C-C8EA-407A-B8B6-41084460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735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6E5C01B-FA09-495B-A13A-7ED2DBD4B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4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4" name="图片 263">
          <a:extLst>
            <a:ext uri="{FF2B5EF4-FFF2-40B4-BE49-F238E27FC236}">
              <a16:creationId xmlns:a16="http://schemas.microsoft.com/office/drawing/2014/main" id="{71EE2CB3-9EAF-4B6E-B476-AB3491495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54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6" name="图片 265">
          <a:extLst>
            <a:ext uri="{FF2B5EF4-FFF2-40B4-BE49-F238E27FC236}">
              <a16:creationId xmlns:a16="http://schemas.microsoft.com/office/drawing/2014/main" id="{F85D0333-2416-4DE6-ACC0-18953B5CF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8" name="图片 267">
          <a:extLst>
            <a:ext uri="{FF2B5EF4-FFF2-40B4-BE49-F238E27FC236}">
              <a16:creationId xmlns:a16="http://schemas.microsoft.com/office/drawing/2014/main" id="{17F827C1-B93F-49BC-A2DC-AA84EB6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73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0" name="图片 269">
          <a:extLst>
            <a:ext uri="{FF2B5EF4-FFF2-40B4-BE49-F238E27FC236}">
              <a16:creationId xmlns:a16="http://schemas.microsoft.com/office/drawing/2014/main" id="{B6E4C030-DA13-4AF1-B301-6D351878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83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2" name="图片 271">
          <a:extLst>
            <a:ext uri="{FF2B5EF4-FFF2-40B4-BE49-F238E27FC236}">
              <a16:creationId xmlns:a16="http://schemas.microsoft.com/office/drawing/2014/main" id="{A27B07D3-301D-4588-B3E8-F5023A1E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92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4" name="图片 273">
          <a:extLst>
            <a:ext uri="{FF2B5EF4-FFF2-40B4-BE49-F238E27FC236}">
              <a16:creationId xmlns:a16="http://schemas.microsoft.com/office/drawing/2014/main" id="{B92A8519-6C79-4CF0-B40D-7A2A41057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02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6" name="图片 275">
          <a:extLst>
            <a:ext uri="{FF2B5EF4-FFF2-40B4-BE49-F238E27FC236}">
              <a16:creationId xmlns:a16="http://schemas.microsoft.com/office/drawing/2014/main" id="{54B39E6F-DB1B-4325-9952-47782B17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411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8" name="图片 277">
          <a:extLst>
            <a:ext uri="{FF2B5EF4-FFF2-40B4-BE49-F238E27FC236}">
              <a16:creationId xmlns:a16="http://schemas.microsoft.com/office/drawing/2014/main" id="{3285394A-FCD7-4C12-8127-8F5F78E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21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0" name="图片 279">
          <a:extLst>
            <a:ext uri="{FF2B5EF4-FFF2-40B4-BE49-F238E27FC236}">
              <a16:creationId xmlns:a16="http://schemas.microsoft.com/office/drawing/2014/main" id="{3009C305-B0F2-45A1-ADD9-AB82C100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30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2" name="图片 281">
          <a:extLst>
            <a:ext uri="{FF2B5EF4-FFF2-40B4-BE49-F238E27FC236}">
              <a16:creationId xmlns:a16="http://schemas.microsoft.com/office/drawing/2014/main" id="{226E3749-9F72-4622-8637-68DFC543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0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4" name="图片 283">
          <a:extLst>
            <a:ext uri="{FF2B5EF4-FFF2-40B4-BE49-F238E27FC236}">
              <a16:creationId xmlns:a16="http://schemas.microsoft.com/office/drawing/2014/main" id="{D584A89E-D67D-435B-9128-08AF822A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50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6" name="图片 285">
          <a:extLst>
            <a:ext uri="{FF2B5EF4-FFF2-40B4-BE49-F238E27FC236}">
              <a16:creationId xmlns:a16="http://schemas.microsoft.com/office/drawing/2014/main" id="{8DA8E2A6-2953-4169-9394-767BBB3C4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8" name="图片 287">
          <a:extLst>
            <a:ext uri="{FF2B5EF4-FFF2-40B4-BE49-F238E27FC236}">
              <a16:creationId xmlns:a16="http://schemas.microsoft.com/office/drawing/2014/main" id="{15632C26-A098-48C9-A871-593789506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69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0" name="图片 289">
          <a:extLst>
            <a:ext uri="{FF2B5EF4-FFF2-40B4-BE49-F238E27FC236}">
              <a16:creationId xmlns:a16="http://schemas.microsoft.com/office/drawing/2014/main" id="{C5D022BF-BAD5-4C7E-A866-6DFEFD6F9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78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2" name="图片 291">
          <a:extLst>
            <a:ext uri="{FF2B5EF4-FFF2-40B4-BE49-F238E27FC236}">
              <a16:creationId xmlns:a16="http://schemas.microsoft.com/office/drawing/2014/main" id="{2D456346-CBB8-4F0E-8C1B-F9809963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8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4" name="图片 293">
          <a:extLst>
            <a:ext uri="{FF2B5EF4-FFF2-40B4-BE49-F238E27FC236}">
              <a16:creationId xmlns:a16="http://schemas.microsoft.com/office/drawing/2014/main" id="{01D1FF63-401F-4856-9AC4-00EBC88C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297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6" name="图片 295">
          <a:extLst>
            <a:ext uri="{FF2B5EF4-FFF2-40B4-BE49-F238E27FC236}">
              <a16:creationId xmlns:a16="http://schemas.microsoft.com/office/drawing/2014/main" id="{344C751B-53B6-4E0F-B0E7-281E96BD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07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8" name="图片 297">
          <a:extLst>
            <a:ext uri="{FF2B5EF4-FFF2-40B4-BE49-F238E27FC236}">
              <a16:creationId xmlns:a16="http://schemas.microsoft.com/office/drawing/2014/main" id="{796F6E12-4EF0-4A02-8F59-34F1A2210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6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0" name="图片 299">
          <a:extLst>
            <a:ext uri="{FF2B5EF4-FFF2-40B4-BE49-F238E27FC236}">
              <a16:creationId xmlns:a16="http://schemas.microsoft.com/office/drawing/2014/main" id="{3A37464F-5C9B-4FC7-9CB7-B5DF6DB2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26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302" name="图片 301">
          <a:extLst>
            <a:ext uri="{FF2B5EF4-FFF2-40B4-BE49-F238E27FC236}">
              <a16:creationId xmlns:a16="http://schemas.microsoft.com/office/drawing/2014/main" id="{138E4A3D-9B3D-4F59-B6C7-8B29C929E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35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04" name="图片 303">
          <a:extLst>
            <a:ext uri="{FF2B5EF4-FFF2-40B4-BE49-F238E27FC236}">
              <a16:creationId xmlns:a16="http://schemas.microsoft.com/office/drawing/2014/main" id="{56F4CAFD-A2E7-455A-ACB2-D58EF8050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345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306" name="图片 305">
          <a:extLst>
            <a:ext uri="{FF2B5EF4-FFF2-40B4-BE49-F238E27FC236}">
              <a16:creationId xmlns:a16="http://schemas.microsoft.com/office/drawing/2014/main" id="{2130E44D-1B7D-4938-81B4-6EA1CC39D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5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105</xdr:row>
      <xdr:rowOff>0</xdr:rowOff>
    </xdr:to>
    <xdr:pic>
      <xdr:nvPicPr>
        <xdr:cNvPr id="308" name="图片 307">
          <a:extLst>
            <a:ext uri="{FF2B5EF4-FFF2-40B4-BE49-F238E27FC236}">
              <a16:creationId xmlns:a16="http://schemas.microsoft.com/office/drawing/2014/main" id="{F695A730-62C7-4C0A-B5B0-890EE21FB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64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310" name="图片 309">
          <a:extLst>
            <a:ext uri="{FF2B5EF4-FFF2-40B4-BE49-F238E27FC236}">
              <a16:creationId xmlns:a16="http://schemas.microsoft.com/office/drawing/2014/main" id="{2629DA94-8AE3-44D9-9DB7-5B674F95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74175"/>
          <a:ext cx="219075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52"/>
  <sheetViews>
    <sheetView showZeros="0" tabSelected="1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AE5" sqref="AE5"/>
    </sheetView>
  </sheetViews>
  <sheetFormatPr defaultRowHeight="14.25" x14ac:dyDescent="0.2"/>
  <cols>
    <col min="1" max="1" width="3.875" style="38" customWidth="1"/>
    <col min="2" max="2" width="35.25" style="36" customWidth="1"/>
    <col min="3" max="3" width="7.25" style="1" customWidth="1"/>
    <col min="4" max="4" width="10.875" style="36" customWidth="1"/>
    <col min="5" max="5" width="4.75" style="36" customWidth="1"/>
    <col min="6" max="6" width="4.875" style="36" customWidth="1"/>
    <col min="7" max="7" width="5.75" style="36" customWidth="1"/>
    <col min="8" max="8" width="3.625" style="36" customWidth="1"/>
    <col min="9" max="9" width="6.875" style="36" customWidth="1"/>
    <col min="10" max="10" width="6.75" style="36" customWidth="1"/>
    <col min="11" max="11" width="4.5" style="36" customWidth="1"/>
    <col min="12" max="12" width="5" style="36" customWidth="1"/>
    <col min="13" max="14" width="5.5" style="36" customWidth="1"/>
    <col min="15" max="15" width="5.75" style="36" customWidth="1"/>
    <col min="16" max="16" width="6.5" style="36" customWidth="1"/>
    <col min="17" max="17" width="7.625" style="36" customWidth="1"/>
    <col min="18" max="19" width="5" style="36" customWidth="1"/>
    <col min="20" max="20" width="6.25" style="36" customWidth="1"/>
    <col min="21" max="23" width="5.25" style="36" customWidth="1"/>
    <col min="24" max="26" width="4.5" style="36" customWidth="1"/>
    <col min="27" max="27" width="5.5" style="1" customWidth="1"/>
    <col min="28" max="28" width="8.625" style="1" customWidth="1"/>
    <col min="29" max="34" width="7" style="1" customWidth="1"/>
    <col min="35" max="36" width="9" style="1"/>
    <col min="37" max="16384" width="9" style="36"/>
  </cols>
  <sheetData>
    <row r="1" spans="1:36" s="31" customFormat="1" ht="35.25" customHeight="1" x14ac:dyDescent="0.2">
      <c r="A1" s="30" t="s">
        <v>16</v>
      </c>
      <c r="B1" s="31" t="s">
        <v>0</v>
      </c>
      <c r="C1" s="31" t="s">
        <v>1458</v>
      </c>
      <c r="D1" s="31" t="s">
        <v>1459</v>
      </c>
      <c r="E1" s="31" t="s">
        <v>1460</v>
      </c>
      <c r="F1" s="31" t="s">
        <v>3</v>
      </c>
      <c r="G1" s="31" t="s">
        <v>1461</v>
      </c>
      <c r="H1" s="31" t="s">
        <v>1462</v>
      </c>
      <c r="I1" s="31" t="s">
        <v>1463</v>
      </c>
      <c r="J1" s="31" t="s">
        <v>1464</v>
      </c>
      <c r="K1" s="31" t="s">
        <v>8</v>
      </c>
      <c r="L1" s="31" t="s">
        <v>9</v>
      </c>
      <c r="M1" s="31" t="s">
        <v>10</v>
      </c>
      <c r="N1" s="31" t="s">
        <v>11</v>
      </c>
      <c r="O1" s="31" t="s">
        <v>1465</v>
      </c>
      <c r="P1" s="31" t="s">
        <v>12</v>
      </c>
      <c r="Q1" s="31" t="s">
        <v>1466</v>
      </c>
      <c r="R1" s="32" t="s">
        <v>1467</v>
      </c>
      <c r="S1" s="32" t="s">
        <v>1560</v>
      </c>
      <c r="T1" s="33" t="s">
        <v>1468</v>
      </c>
      <c r="U1" s="32" t="s">
        <v>1469</v>
      </c>
      <c r="V1" s="32" t="s">
        <v>1470</v>
      </c>
      <c r="W1" s="32" t="s">
        <v>1471</v>
      </c>
      <c r="X1" s="31" t="s">
        <v>14</v>
      </c>
      <c r="Y1" s="31" t="s">
        <v>15</v>
      </c>
      <c r="Z1" s="31" t="s">
        <v>16</v>
      </c>
      <c r="AA1" s="34" t="s">
        <v>871</v>
      </c>
      <c r="AB1" s="34" t="s">
        <v>1569</v>
      </c>
      <c r="AC1" s="31" t="s">
        <v>167</v>
      </c>
      <c r="AD1" s="31" t="s">
        <v>168</v>
      </c>
      <c r="AE1" s="31" t="s">
        <v>844</v>
      </c>
      <c r="AF1" s="31" t="s">
        <v>463</v>
      </c>
      <c r="AG1" s="31" t="s">
        <v>464</v>
      </c>
      <c r="AH1" s="31" t="s">
        <v>1559</v>
      </c>
      <c r="AI1" s="31" t="s">
        <v>1567</v>
      </c>
      <c r="AJ1" s="31" t="s">
        <v>1571</v>
      </c>
    </row>
    <row r="2" spans="1:36" ht="23.25" customHeight="1" x14ac:dyDescent="0.2">
      <c r="A2" s="27">
        <v>23120</v>
      </c>
      <c r="B2" s="1" t="s">
        <v>1352</v>
      </c>
      <c r="C2" s="1" t="s">
        <v>1505</v>
      </c>
      <c r="D2" s="1" t="s">
        <v>1487</v>
      </c>
      <c r="E2" s="1">
        <v>13</v>
      </c>
      <c r="F2" s="1">
        <v>35</v>
      </c>
      <c r="G2" s="1">
        <v>54</v>
      </c>
      <c r="H2" s="1">
        <v>6</v>
      </c>
      <c r="I2" s="1">
        <v>10.51</v>
      </c>
      <c r="J2" s="1">
        <v>7.85</v>
      </c>
      <c r="K2" s="1">
        <v>55</v>
      </c>
      <c r="L2" s="1">
        <v>22</v>
      </c>
      <c r="M2" s="1">
        <v>65</v>
      </c>
      <c r="N2" s="1">
        <v>0</v>
      </c>
      <c r="O2" s="1" t="s">
        <v>18</v>
      </c>
      <c r="P2" s="1">
        <v>38</v>
      </c>
      <c r="Q2" s="1" t="s">
        <v>19</v>
      </c>
      <c r="R2" s="1">
        <v>115</v>
      </c>
      <c r="S2" s="1">
        <v>136</v>
      </c>
      <c r="T2" s="1">
        <v>0.6</v>
      </c>
      <c r="U2" s="1">
        <v>1.1499999999999999</v>
      </c>
      <c r="V2" s="1">
        <v>1.1499999999999999</v>
      </c>
      <c r="W2" s="1">
        <v>0.95</v>
      </c>
      <c r="X2" s="1"/>
      <c r="Y2" s="1"/>
      <c r="Z2" s="1"/>
      <c r="AA2" s="35">
        <f>_xlfn.IFNA(VLOOKUP(D2,附件!$B$19:$C$21,2,FALSE)+附件!$C$23,0)+T2+J2*((200/(附件!$C$25+100))^0.5)</f>
        <v>8.75</v>
      </c>
      <c r="AB2" s="35">
        <f>G2*H2/AA2</f>
        <v>37.028571428571432</v>
      </c>
      <c r="AC2" s="35">
        <f>AB2*S2/100</f>
        <v>50.358857142857147</v>
      </c>
      <c r="AD2" s="35">
        <f>G2*H2*S2/100</f>
        <v>440.64</v>
      </c>
      <c r="AE2" s="35">
        <f>$AC2*U2</f>
        <v>57.912685714285715</v>
      </c>
      <c r="AF2" s="35">
        <f>$AC2*V2</f>
        <v>57.912685714285715</v>
      </c>
      <c r="AG2" s="35">
        <f>$AC2*W2</f>
        <v>47.840914285714284</v>
      </c>
      <c r="AH2" s="35">
        <f>AE2*附件!$C$33+AF2*附件!$C$34+AG2*附件!$C$35</f>
        <v>54.891154285714286</v>
      </c>
      <c r="AI2" s="35">
        <f>AE2*附件!$C$39+AF2*附件!$C$40+AG2*附件!$C$41</f>
        <v>56.90550857142857</v>
      </c>
      <c r="AJ2" s="35">
        <f>AE2*附件!$C$45+AF2*附件!$C$46+AG2*附件!$C$47</f>
        <v>52.876800000000003</v>
      </c>
    </row>
    <row r="3" spans="1:36" ht="23.25" customHeight="1" x14ac:dyDescent="0.2">
      <c r="A3" s="27">
        <v>13160</v>
      </c>
      <c r="B3" s="1" t="s">
        <v>1501</v>
      </c>
      <c r="C3" s="1" t="s">
        <v>1479</v>
      </c>
      <c r="D3" s="1" t="s">
        <v>1487</v>
      </c>
      <c r="E3" s="1">
        <v>13</v>
      </c>
      <c r="F3" s="1">
        <v>27</v>
      </c>
      <c r="G3" s="1">
        <v>51</v>
      </c>
      <c r="H3" s="1">
        <v>6</v>
      </c>
      <c r="I3" s="1">
        <v>9.94</v>
      </c>
      <c r="J3" s="1">
        <v>7.62</v>
      </c>
      <c r="K3" s="1">
        <v>50</v>
      </c>
      <c r="L3" s="1">
        <v>22</v>
      </c>
      <c r="M3" s="1">
        <v>45</v>
      </c>
      <c r="N3" s="1">
        <v>0</v>
      </c>
      <c r="O3" s="1" t="s">
        <v>18</v>
      </c>
      <c r="P3" s="1">
        <v>40</v>
      </c>
      <c r="Q3" s="1" t="s">
        <v>64</v>
      </c>
      <c r="R3" s="1">
        <v>105</v>
      </c>
      <c r="S3" s="1">
        <v>124</v>
      </c>
      <c r="T3" s="1">
        <v>0.5</v>
      </c>
      <c r="U3" s="1">
        <v>0.75</v>
      </c>
      <c r="V3" s="1">
        <v>1.1000000000000001</v>
      </c>
      <c r="W3" s="1">
        <v>0.85</v>
      </c>
      <c r="X3" s="1"/>
      <c r="Y3" s="1"/>
      <c r="Z3" s="1"/>
      <c r="AA3" s="35">
        <f>_xlfn.IFNA(VLOOKUP(D3,附件!$B$19:$C$21,2,FALSE)+附件!$C$23,0)+T3+J3*((200/(附件!$C$25+100))^0.5)</f>
        <v>8.42</v>
      </c>
      <c r="AB3" s="35">
        <f>G3*H3/AA3</f>
        <v>36.342042755344416</v>
      </c>
      <c r="AC3" s="35">
        <f>AB3*S3/100</f>
        <v>45.064133016627075</v>
      </c>
      <c r="AD3" s="35">
        <f>G3*H3*S3/100</f>
        <v>379.44</v>
      </c>
      <c r="AE3" s="35">
        <f>$AC3*U3</f>
        <v>33.798099762470308</v>
      </c>
      <c r="AF3" s="35">
        <f>$AC3*V3</f>
        <v>49.570546318289786</v>
      </c>
      <c r="AG3" s="35">
        <f>$AC3*W3</f>
        <v>38.304513064133012</v>
      </c>
      <c r="AH3" s="35">
        <f>AE3*附件!$C$33+AF3*附件!$C$34+AG3*附件!$C$35</f>
        <v>41.459002375296912</v>
      </c>
      <c r="AI3" s="35">
        <f>AE3*附件!$C$39+AF3*附件!$C$40+AG3*附件!$C$41</f>
        <v>40.557719714964371</v>
      </c>
      <c r="AJ3" s="35">
        <f>AE3*附件!$C$45+AF3*附件!$C$46+AG3*附件!$C$47</f>
        <v>42.360285035629452</v>
      </c>
    </row>
    <row r="4" spans="1:36" ht="23.25" customHeight="1" x14ac:dyDescent="0.2">
      <c r="A4" s="27">
        <v>23100</v>
      </c>
      <c r="B4" s="1" t="s">
        <v>1354</v>
      </c>
      <c r="C4" s="1" t="s">
        <v>1479</v>
      </c>
      <c r="D4" s="1" t="s">
        <v>1487</v>
      </c>
      <c r="E4" s="1">
        <v>13</v>
      </c>
      <c r="F4" s="1">
        <v>35</v>
      </c>
      <c r="G4" s="1">
        <v>54</v>
      </c>
      <c r="H4" s="1">
        <v>4</v>
      </c>
      <c r="I4" s="1">
        <v>8.83</v>
      </c>
      <c r="J4" s="1">
        <v>6.17</v>
      </c>
      <c r="K4" s="1">
        <v>55</v>
      </c>
      <c r="L4" s="1">
        <v>18</v>
      </c>
      <c r="M4" s="1">
        <v>45</v>
      </c>
      <c r="N4" s="1">
        <v>0</v>
      </c>
      <c r="O4" s="1" t="s">
        <v>18</v>
      </c>
      <c r="P4" s="1">
        <v>38</v>
      </c>
      <c r="Q4" s="1" t="s">
        <v>19</v>
      </c>
      <c r="R4" s="1">
        <v>115</v>
      </c>
      <c r="S4" s="1">
        <v>136</v>
      </c>
      <c r="T4" s="1">
        <v>0.6</v>
      </c>
      <c r="U4" s="1">
        <v>1.1499999999999999</v>
      </c>
      <c r="V4" s="1">
        <v>1.1000000000000001</v>
      </c>
      <c r="W4" s="1">
        <v>0.9</v>
      </c>
      <c r="X4" s="1"/>
      <c r="Y4" s="1"/>
      <c r="Z4" s="1"/>
      <c r="AA4" s="35">
        <f>_xlfn.IFNA(VLOOKUP(D4,附件!$B$19:$C$21,2,FALSE)+附件!$C$23,0)+T4+J4*((200/(附件!$C$25+100))^0.5)</f>
        <v>7.07</v>
      </c>
      <c r="AB4" s="35">
        <f>G4*H4/AA4</f>
        <v>30.551626591230551</v>
      </c>
      <c r="AC4" s="35">
        <f>AB4*S4/100</f>
        <v>41.550212164073542</v>
      </c>
      <c r="AD4" s="35">
        <f>G4*H4*S4/100</f>
        <v>293.76</v>
      </c>
      <c r="AE4" s="35">
        <f>$AC4*U4</f>
        <v>47.782743988684572</v>
      </c>
      <c r="AF4" s="35">
        <f>$AC4*V4</f>
        <v>45.705233380480898</v>
      </c>
      <c r="AG4" s="35">
        <f>$AC4*W4</f>
        <v>37.395190947666187</v>
      </c>
      <c r="AH4" s="35">
        <f>AE4*附件!$C$33+AF4*附件!$C$34+AG4*附件!$C$35</f>
        <v>43.835473833097588</v>
      </c>
      <c r="AI4" s="35">
        <f>AE4*附件!$C$39+AF4*附件!$C$40+AG4*附件!$C$41</f>
        <v>45.912984441301262</v>
      </c>
      <c r="AJ4" s="35">
        <f>AE4*附件!$C$45+AF4*附件!$C$46+AG4*附件!$C$47</f>
        <v>41.757963224893913</v>
      </c>
    </row>
    <row r="5" spans="1:36" ht="23.25" customHeight="1" x14ac:dyDescent="0.2">
      <c r="A5" s="27">
        <v>43060</v>
      </c>
      <c r="B5" s="1" t="s">
        <v>161</v>
      </c>
      <c r="C5" s="1" t="s">
        <v>1479</v>
      </c>
      <c r="D5" s="1" t="s">
        <v>1487</v>
      </c>
      <c r="E5" s="1">
        <v>13</v>
      </c>
      <c r="F5" s="1">
        <v>30</v>
      </c>
      <c r="G5" s="1">
        <v>50</v>
      </c>
      <c r="H5" s="1">
        <v>6</v>
      </c>
      <c r="I5" s="1">
        <v>9.64</v>
      </c>
      <c r="J5" s="1">
        <v>7.32</v>
      </c>
      <c r="K5" s="1">
        <v>50</v>
      </c>
      <c r="L5" s="1">
        <v>22</v>
      </c>
      <c r="M5" s="1">
        <v>45</v>
      </c>
      <c r="N5" s="1">
        <v>0</v>
      </c>
      <c r="O5" s="1" t="s">
        <v>18</v>
      </c>
      <c r="P5" s="1">
        <v>38</v>
      </c>
      <c r="Q5" s="1" t="s">
        <v>64</v>
      </c>
      <c r="R5" s="1">
        <v>105</v>
      </c>
      <c r="S5" s="1">
        <v>124</v>
      </c>
      <c r="T5" s="1">
        <v>0.5</v>
      </c>
      <c r="U5" s="1">
        <v>0.75</v>
      </c>
      <c r="V5" s="1">
        <v>1.1000000000000001</v>
      </c>
      <c r="W5" s="1">
        <v>0.75</v>
      </c>
      <c r="X5" s="1"/>
      <c r="Y5" s="1"/>
      <c r="Z5" s="1"/>
      <c r="AA5" s="35">
        <f>_xlfn.IFNA(VLOOKUP(D5,附件!$B$19:$C$21,2,FALSE)+附件!$C$23,0)+T5+J5*((200/(附件!$C$25+100))^0.5)</f>
        <v>8.120000000000001</v>
      </c>
      <c r="AB5" s="35">
        <f>G5*H5/AA5</f>
        <v>36.945812807881772</v>
      </c>
      <c r="AC5" s="35">
        <f>AB5*S5/100</f>
        <v>45.812807881773395</v>
      </c>
      <c r="AD5" s="35">
        <f>G5*H5*S5/100</f>
        <v>372</v>
      </c>
      <c r="AE5" s="35">
        <f>$AC5*U5</f>
        <v>34.35960591133005</v>
      </c>
      <c r="AF5" s="35">
        <f>$AC5*V5</f>
        <v>50.39408866995074</v>
      </c>
      <c r="AG5" s="35">
        <f>$AC5*W5</f>
        <v>34.35960591133005</v>
      </c>
      <c r="AH5" s="35">
        <f>AE5*附件!$C$33+AF5*附件!$C$34+AG5*附件!$C$35</f>
        <v>40.773399014778327</v>
      </c>
      <c r="AI5" s="35">
        <f>AE5*附件!$C$39+AF5*附件!$C$40+AG5*附件!$C$41</f>
        <v>40.773399014778327</v>
      </c>
      <c r="AJ5" s="35">
        <f>AE5*附件!$C$45+AF5*附件!$C$46+AG5*附件!$C$47</f>
        <v>40.773399014778327</v>
      </c>
    </row>
    <row r="6" spans="1:36" ht="23.25" customHeight="1" x14ac:dyDescent="0.2">
      <c r="A6" s="27">
        <v>55200</v>
      </c>
      <c r="B6" s="1" t="s">
        <v>853</v>
      </c>
      <c r="C6" s="1" t="s">
        <v>1479</v>
      </c>
      <c r="D6" s="1" t="s">
        <v>1487</v>
      </c>
      <c r="E6" s="1">
        <v>13</v>
      </c>
      <c r="F6" s="1">
        <v>36</v>
      </c>
      <c r="G6" s="1">
        <v>43</v>
      </c>
      <c r="H6" s="1">
        <v>8</v>
      </c>
      <c r="I6" s="1">
        <v>10.91</v>
      </c>
      <c r="J6" s="1">
        <v>8.58</v>
      </c>
      <c r="K6" s="1">
        <v>50</v>
      </c>
      <c r="L6" s="1">
        <v>16</v>
      </c>
      <c r="M6" s="1">
        <v>45</v>
      </c>
      <c r="N6" s="1">
        <v>0</v>
      </c>
      <c r="O6" s="1" t="s">
        <v>18</v>
      </c>
      <c r="P6" s="1">
        <v>39</v>
      </c>
      <c r="Q6" s="1" t="s">
        <v>1562</v>
      </c>
      <c r="R6" s="1">
        <v>110</v>
      </c>
      <c r="S6" s="1">
        <v>130</v>
      </c>
      <c r="T6" s="1">
        <v>1.2</v>
      </c>
      <c r="U6" s="1">
        <v>0.65</v>
      </c>
      <c r="V6" s="1">
        <v>1.25</v>
      </c>
      <c r="W6" s="1">
        <v>0.65</v>
      </c>
      <c r="X6" s="1"/>
      <c r="Y6" s="1"/>
      <c r="Z6" s="1"/>
      <c r="AA6" s="35">
        <f>_xlfn.IFNA(VLOOKUP(D6,附件!$B$19:$C$21,2,FALSE)+附件!$C$23,0)+T6+J6*((200/(附件!$C$25+100))^0.5)</f>
        <v>10.08</v>
      </c>
      <c r="AB6" s="35">
        <f>G6*H6/AA6</f>
        <v>34.126984126984127</v>
      </c>
      <c r="AC6" s="35">
        <f>AB6*S6/100</f>
        <v>44.365079365079367</v>
      </c>
      <c r="AD6" s="35">
        <f>G6*H6*S6/100</f>
        <v>447.2</v>
      </c>
      <c r="AE6" s="35">
        <f>$AC6*U6</f>
        <v>28.837301587301589</v>
      </c>
      <c r="AF6" s="35">
        <f>$AC6*V6</f>
        <v>55.456349206349209</v>
      </c>
      <c r="AG6" s="35">
        <f>$AC6*W6</f>
        <v>28.837301587301589</v>
      </c>
      <c r="AH6" s="35">
        <f>AE6*附件!$C$33+AF6*附件!$C$34+AG6*附件!$C$35</f>
        <v>39.484920634920641</v>
      </c>
      <c r="AI6" s="35">
        <f>AE6*附件!$C$39+AF6*附件!$C$40+AG6*附件!$C$41</f>
        <v>39.484920634920641</v>
      </c>
      <c r="AJ6" s="35">
        <f>AE6*附件!$C$45+AF6*附件!$C$46+AG6*附件!$C$47</f>
        <v>39.484920634920641</v>
      </c>
    </row>
    <row r="7" spans="1:36" ht="23.25" customHeight="1" x14ac:dyDescent="0.2">
      <c r="A7" s="27">
        <v>43000</v>
      </c>
      <c r="B7" s="1" t="s">
        <v>134</v>
      </c>
      <c r="C7" s="1" t="s">
        <v>1479</v>
      </c>
      <c r="D7" s="1" t="s">
        <v>1487</v>
      </c>
      <c r="E7" s="1">
        <v>13</v>
      </c>
      <c r="F7" s="1">
        <v>30</v>
      </c>
      <c r="G7" s="1">
        <v>50</v>
      </c>
      <c r="H7" s="1">
        <v>6</v>
      </c>
      <c r="I7" s="1">
        <v>9.98</v>
      </c>
      <c r="J7" s="1">
        <v>7.65</v>
      </c>
      <c r="K7" s="1">
        <v>50</v>
      </c>
      <c r="L7" s="1">
        <v>15</v>
      </c>
      <c r="M7" s="1">
        <v>45</v>
      </c>
      <c r="N7" s="1">
        <v>0</v>
      </c>
      <c r="O7" s="1" t="s">
        <v>18</v>
      </c>
      <c r="P7" s="1">
        <v>40</v>
      </c>
      <c r="Q7" s="1" t="s">
        <v>64</v>
      </c>
      <c r="R7" s="1">
        <v>110</v>
      </c>
      <c r="S7" s="1">
        <v>130</v>
      </c>
      <c r="T7" s="1">
        <v>1</v>
      </c>
      <c r="U7" s="1">
        <v>0.75</v>
      </c>
      <c r="V7" s="1">
        <v>1.1000000000000001</v>
      </c>
      <c r="W7" s="1">
        <v>0.75</v>
      </c>
      <c r="X7" s="1"/>
      <c r="Y7" s="1"/>
      <c r="Z7" s="1"/>
      <c r="AA7" s="35">
        <f>_xlfn.IFNA(VLOOKUP(D7,附件!$B$19:$C$21,2,FALSE)+附件!$C$23,0)+T7+J7*((200/(附件!$C$25+100))^0.5)</f>
        <v>8.9500000000000011</v>
      </c>
      <c r="AB7" s="35">
        <f>G7*H7/AA7</f>
        <v>33.519553072625698</v>
      </c>
      <c r="AC7" s="35">
        <f>AB7*S7/100</f>
        <v>43.575418994413404</v>
      </c>
      <c r="AD7" s="35">
        <f>G7*H7*S7/100</f>
        <v>390</v>
      </c>
      <c r="AE7" s="35">
        <f>$AC7*U7</f>
        <v>32.681564245810051</v>
      </c>
      <c r="AF7" s="35">
        <f>$AC7*V7</f>
        <v>47.932960893854748</v>
      </c>
      <c r="AG7" s="35">
        <f>$AC7*W7</f>
        <v>32.681564245810051</v>
      </c>
      <c r="AH7" s="35">
        <f>AE7*附件!$C$33+AF7*附件!$C$34+AG7*附件!$C$35</f>
        <v>38.782122905027933</v>
      </c>
      <c r="AI7" s="35">
        <f>AE7*附件!$C$39+AF7*附件!$C$40+AG7*附件!$C$41</f>
        <v>38.782122905027933</v>
      </c>
      <c r="AJ7" s="35">
        <f>AE7*附件!$C$45+AF7*附件!$C$46+AG7*附件!$C$47</f>
        <v>38.782122905027933</v>
      </c>
    </row>
    <row r="8" spans="1:36" ht="23.25" customHeight="1" x14ac:dyDescent="0.2">
      <c r="A8" s="27">
        <v>33100</v>
      </c>
      <c r="B8" s="1" t="s">
        <v>163</v>
      </c>
      <c r="C8" s="1" t="s">
        <v>1479</v>
      </c>
      <c r="D8" s="1" t="s">
        <v>1529</v>
      </c>
      <c r="E8" s="1">
        <v>13</v>
      </c>
      <c r="F8" s="1">
        <v>36</v>
      </c>
      <c r="G8" s="1">
        <v>56</v>
      </c>
      <c r="H8" s="1">
        <v>6</v>
      </c>
      <c r="I8" s="1">
        <v>13.06</v>
      </c>
      <c r="J8" s="1">
        <v>10.71</v>
      </c>
      <c r="K8" s="1">
        <v>70</v>
      </c>
      <c r="L8" s="1">
        <v>25</v>
      </c>
      <c r="M8" s="1">
        <v>45</v>
      </c>
      <c r="N8" s="1">
        <v>0</v>
      </c>
      <c r="O8" s="1" t="s">
        <v>53</v>
      </c>
      <c r="P8" s="1">
        <v>40</v>
      </c>
      <c r="Q8" s="1" t="s">
        <v>27</v>
      </c>
      <c r="R8" s="1">
        <v>110</v>
      </c>
      <c r="S8" s="1">
        <v>130</v>
      </c>
      <c r="T8" s="1">
        <v>0.5</v>
      </c>
      <c r="U8" s="1">
        <v>1.35</v>
      </c>
      <c r="V8" s="1">
        <v>1</v>
      </c>
      <c r="W8" s="1">
        <v>0.75</v>
      </c>
      <c r="X8" s="1"/>
      <c r="Y8" s="1"/>
      <c r="Z8" s="1"/>
      <c r="AA8" s="35">
        <f>_xlfn.IFNA(VLOOKUP(D8,附件!$B$19:$C$21,2,FALSE)+附件!$C$23,0)+T8+J8*((200/(附件!$C$25+100))^0.5)</f>
        <v>11.21</v>
      </c>
      <c r="AB8" s="35">
        <f>G8*H8/AA8</f>
        <v>29.973238180196251</v>
      </c>
      <c r="AC8" s="35">
        <f>AB8*S8/100</f>
        <v>38.965209634255125</v>
      </c>
      <c r="AD8" s="35">
        <f>G8*H8*S8/100</f>
        <v>436.8</v>
      </c>
      <c r="AE8" s="35">
        <f>$AC8*U8</f>
        <v>52.603033006244424</v>
      </c>
      <c r="AF8" s="35">
        <f>$AC8*V8</f>
        <v>38.965209634255125</v>
      </c>
      <c r="AG8" s="35">
        <f>$AC8*W8</f>
        <v>29.223907225691342</v>
      </c>
      <c r="AH8" s="35">
        <f>AE8*附件!$C$33+AF8*附件!$C$34+AG8*附件!$C$35</f>
        <v>40.134165923282779</v>
      </c>
      <c r="AI8" s="35">
        <f>AE8*附件!$C$39+AF8*附件!$C$40+AG8*附件!$C$41</f>
        <v>44.809991079393399</v>
      </c>
      <c r="AJ8" s="35">
        <f>AE8*附件!$C$45+AF8*附件!$C$46+AG8*附件!$C$47</f>
        <v>35.45834076717216</v>
      </c>
    </row>
    <row r="9" spans="1:36" ht="23.25" customHeight="1" x14ac:dyDescent="0.2">
      <c r="A9" s="27">
        <v>43100</v>
      </c>
      <c r="B9" s="1" t="s">
        <v>67</v>
      </c>
      <c r="C9" s="1" t="s">
        <v>1477</v>
      </c>
      <c r="D9" s="1" t="s">
        <v>1529</v>
      </c>
      <c r="E9" s="1">
        <v>11</v>
      </c>
      <c r="F9" s="1">
        <v>35</v>
      </c>
      <c r="G9" s="1">
        <v>55</v>
      </c>
      <c r="H9" s="1">
        <v>6</v>
      </c>
      <c r="I9" s="1">
        <v>11.31</v>
      </c>
      <c r="J9" s="1">
        <v>8.98</v>
      </c>
      <c r="K9" s="1">
        <v>70</v>
      </c>
      <c r="L9" s="1">
        <v>25</v>
      </c>
      <c r="M9" s="1">
        <v>25</v>
      </c>
      <c r="N9" s="1">
        <v>0</v>
      </c>
      <c r="O9" s="1" t="s">
        <v>53</v>
      </c>
      <c r="P9" s="1">
        <v>40</v>
      </c>
      <c r="Q9" s="1" t="s">
        <v>64</v>
      </c>
      <c r="R9" s="1">
        <v>110</v>
      </c>
      <c r="S9" s="1">
        <v>114</v>
      </c>
      <c r="T9" s="1">
        <v>0.5</v>
      </c>
      <c r="U9" s="1">
        <v>0.75</v>
      </c>
      <c r="V9" s="1">
        <v>1.1000000000000001</v>
      </c>
      <c r="W9" s="1">
        <v>0.75</v>
      </c>
      <c r="X9" s="1"/>
      <c r="Y9" s="1"/>
      <c r="Z9" s="1"/>
      <c r="AA9" s="35">
        <f>_xlfn.IFNA(VLOOKUP(D9,附件!$B$19:$C$21,2,FALSE)+附件!$C$23,0)+T9+J9*((200/(附件!$C$25+100))^0.5)</f>
        <v>9.48</v>
      </c>
      <c r="AB9" s="35">
        <f>G9*H9/AA9</f>
        <v>34.810126582278478</v>
      </c>
      <c r="AC9" s="35">
        <f>AB9*S9/100</f>
        <v>39.683544303797468</v>
      </c>
      <c r="AD9" s="35">
        <f>G9*H9*S9/100</f>
        <v>376.2</v>
      </c>
      <c r="AE9" s="35">
        <f>$AC9*U9</f>
        <v>29.7626582278481</v>
      </c>
      <c r="AF9" s="35">
        <f>$AC9*V9</f>
        <v>43.651898734177216</v>
      </c>
      <c r="AG9" s="35">
        <f>$AC9*W9</f>
        <v>29.7626582278481</v>
      </c>
      <c r="AH9" s="35">
        <f>AE9*附件!$C$33+AF9*附件!$C$34+AG9*附件!$C$35</f>
        <v>35.318354430379749</v>
      </c>
      <c r="AI9" s="35">
        <f>AE9*附件!$C$39+AF9*附件!$C$40+AG9*附件!$C$41</f>
        <v>35.318354430379749</v>
      </c>
      <c r="AJ9" s="35">
        <f>AE9*附件!$C$45+AF9*附件!$C$46+AG9*附件!$C$47</f>
        <v>35.318354430379749</v>
      </c>
    </row>
    <row r="10" spans="1:36" ht="23.25" customHeight="1" x14ac:dyDescent="0.2">
      <c r="A10" s="27">
        <v>23200</v>
      </c>
      <c r="B10" s="1" t="s">
        <v>1570</v>
      </c>
      <c r="C10" s="1" t="s">
        <v>1479</v>
      </c>
      <c r="D10" s="1" t="s">
        <v>1487</v>
      </c>
      <c r="E10" s="1">
        <v>13</v>
      </c>
      <c r="F10" s="1">
        <v>28</v>
      </c>
      <c r="G10" s="1">
        <v>49</v>
      </c>
      <c r="H10" s="1">
        <v>6</v>
      </c>
      <c r="I10" s="1">
        <v>11.84</v>
      </c>
      <c r="J10" s="1">
        <v>7.91</v>
      </c>
      <c r="K10" s="1">
        <v>50</v>
      </c>
      <c r="L10" s="1">
        <v>22</v>
      </c>
      <c r="M10" s="1">
        <v>45</v>
      </c>
      <c r="N10" s="1">
        <v>0</v>
      </c>
      <c r="O10" s="1" t="s">
        <v>18</v>
      </c>
      <c r="P10" s="1">
        <v>38</v>
      </c>
      <c r="Q10" s="1" t="s">
        <v>27</v>
      </c>
      <c r="R10" s="1">
        <v>100</v>
      </c>
      <c r="S10" s="1">
        <v>118</v>
      </c>
      <c r="T10" s="1">
        <v>0.5</v>
      </c>
      <c r="U10" s="1">
        <v>1.35</v>
      </c>
      <c r="V10" s="1">
        <v>0.95</v>
      </c>
      <c r="W10" s="1">
        <v>0.7</v>
      </c>
      <c r="X10" s="1"/>
      <c r="Y10" s="1"/>
      <c r="Z10" s="1"/>
      <c r="AA10" s="35">
        <f>_xlfn.IFNA(VLOOKUP(D10,附件!$B$19:$C$21,2,FALSE)+附件!$C$23,0)+T10+J10*((200/(附件!$C$25+100))^0.5)</f>
        <v>8.7100000000000009</v>
      </c>
      <c r="AB10" s="35">
        <f>G10*H10/AA10</f>
        <v>33.754305396096434</v>
      </c>
      <c r="AC10" s="35">
        <f>AB10*S10/100</f>
        <v>39.830080367393791</v>
      </c>
      <c r="AD10" s="35">
        <f>G10*H10*S10/100</f>
        <v>346.92</v>
      </c>
      <c r="AE10" s="35">
        <f>$AC10*U10</f>
        <v>53.77060849598162</v>
      </c>
      <c r="AF10" s="35">
        <f>$AC10*V10</f>
        <v>37.838576349024102</v>
      </c>
      <c r="AG10" s="35">
        <f>$AC10*W10</f>
        <v>27.881056257175651</v>
      </c>
      <c r="AH10" s="35">
        <f>AE10*附件!$C$33+AF10*附件!$C$34+AG10*附件!$C$35</f>
        <v>39.630929965556824</v>
      </c>
      <c r="AI10" s="35">
        <f>AE10*附件!$C$39+AF10*附件!$C$40+AG10*附件!$C$41</f>
        <v>44.808840413318016</v>
      </c>
      <c r="AJ10" s="35">
        <f>AE10*附件!$C$45+AF10*附件!$C$46+AG10*附件!$C$47</f>
        <v>34.453019517795624</v>
      </c>
    </row>
    <row r="11" spans="1:36" ht="23.25" customHeight="1" x14ac:dyDescent="0.2">
      <c r="A11" s="27">
        <v>7300</v>
      </c>
      <c r="B11" s="1" t="s">
        <v>162</v>
      </c>
      <c r="C11" s="1" t="s">
        <v>1479</v>
      </c>
      <c r="D11" s="1" t="s">
        <v>1487</v>
      </c>
      <c r="E11" s="1">
        <v>13</v>
      </c>
      <c r="F11" s="1">
        <v>30</v>
      </c>
      <c r="G11" s="1">
        <v>52</v>
      </c>
      <c r="H11" s="1">
        <v>3</v>
      </c>
      <c r="I11" s="1">
        <v>8.0500000000000007</v>
      </c>
      <c r="J11" s="1">
        <v>5.39</v>
      </c>
      <c r="K11" s="1">
        <v>50</v>
      </c>
      <c r="L11" s="1">
        <v>10</v>
      </c>
      <c r="M11" s="1">
        <v>45</v>
      </c>
      <c r="N11" s="1">
        <v>0</v>
      </c>
      <c r="O11" s="1" t="s">
        <v>18</v>
      </c>
      <c r="P11" s="1">
        <v>38</v>
      </c>
      <c r="Q11" s="1" t="s">
        <v>27</v>
      </c>
      <c r="R11" s="1">
        <v>130</v>
      </c>
      <c r="S11" s="1">
        <v>153</v>
      </c>
      <c r="T11" s="1">
        <v>0.4</v>
      </c>
      <c r="U11" s="1">
        <v>1.35</v>
      </c>
      <c r="V11" s="1">
        <v>0.95</v>
      </c>
      <c r="W11" s="1">
        <v>0.7</v>
      </c>
      <c r="X11" s="1"/>
      <c r="Y11" s="1"/>
      <c r="Z11" s="1"/>
      <c r="AA11" s="35">
        <f>_xlfn.IFNA(VLOOKUP(D11,附件!$B$19:$C$21,2,FALSE)+附件!$C$23,0)+T11+J11*((200/(附件!$C$25+100))^0.5)</f>
        <v>6.09</v>
      </c>
      <c r="AB11" s="35">
        <f>G11*H11/AA11</f>
        <v>25.615763546798028</v>
      </c>
      <c r="AC11" s="35">
        <f>AB11*S11/100</f>
        <v>39.192118226600982</v>
      </c>
      <c r="AD11" s="35">
        <f>G11*H11*S11/100</f>
        <v>238.68</v>
      </c>
      <c r="AE11" s="35">
        <f>$AC11*U11</f>
        <v>52.909359605911327</v>
      </c>
      <c r="AF11" s="35">
        <f>$AC11*V11</f>
        <v>37.232512315270931</v>
      </c>
      <c r="AG11" s="35">
        <f>$AC11*W11</f>
        <v>27.434482758620685</v>
      </c>
      <c r="AH11" s="35">
        <f>AE11*附件!$C$33+AF11*附件!$C$34+AG11*附件!$C$35</f>
        <v>38.996157635467981</v>
      </c>
      <c r="AI11" s="35">
        <f>AE11*附件!$C$39+AF11*附件!$C$40+AG11*附件!$C$41</f>
        <v>44.091133004926107</v>
      </c>
      <c r="AJ11" s="35">
        <f>AE11*附件!$C$45+AF11*附件!$C$46+AG11*附件!$C$47</f>
        <v>33.901182266009847</v>
      </c>
    </row>
    <row r="12" spans="1:36" ht="23.25" customHeight="1" x14ac:dyDescent="0.2">
      <c r="A12" s="27">
        <v>50860</v>
      </c>
      <c r="B12" s="1" t="s">
        <v>1316</v>
      </c>
      <c r="C12" s="1" t="s">
        <v>1479</v>
      </c>
      <c r="D12" s="1" t="s">
        <v>1487</v>
      </c>
      <c r="E12" s="1">
        <v>13</v>
      </c>
      <c r="F12" s="1">
        <v>31</v>
      </c>
      <c r="G12" s="1">
        <v>52</v>
      </c>
      <c r="H12" s="1">
        <v>4</v>
      </c>
      <c r="I12" s="1">
        <v>8.7899999999999991</v>
      </c>
      <c r="J12" s="1">
        <v>6.13</v>
      </c>
      <c r="K12" s="1">
        <v>55</v>
      </c>
      <c r="L12" s="1">
        <v>12</v>
      </c>
      <c r="M12" s="1">
        <v>45</v>
      </c>
      <c r="N12" s="1">
        <v>0</v>
      </c>
      <c r="O12" s="1" t="s">
        <v>18</v>
      </c>
      <c r="P12" s="1">
        <v>38</v>
      </c>
      <c r="Q12" s="1" t="s">
        <v>27</v>
      </c>
      <c r="R12" s="1">
        <v>110</v>
      </c>
      <c r="S12" s="1">
        <v>130</v>
      </c>
      <c r="T12" s="1">
        <v>0.5</v>
      </c>
      <c r="U12" s="1">
        <v>1.35</v>
      </c>
      <c r="V12" s="1">
        <v>0.95</v>
      </c>
      <c r="W12" s="1">
        <v>0.7</v>
      </c>
      <c r="X12" s="1"/>
      <c r="Y12" s="1"/>
      <c r="Z12" s="1"/>
      <c r="AA12" s="35">
        <f>_xlfn.IFNA(VLOOKUP(D12,附件!$B$19:$C$21,2,FALSE)+附件!$C$23,0)+T12+J12*((200/(附件!$C$25+100))^0.5)</f>
        <v>6.93</v>
      </c>
      <c r="AB12" s="35">
        <f>G12*H12/AA12</f>
        <v>30.014430014430015</v>
      </c>
      <c r="AC12" s="35">
        <f>AB12*S12/100</f>
        <v>39.01875901875902</v>
      </c>
      <c r="AD12" s="35">
        <f>G12*H12*S12/100</f>
        <v>270.39999999999998</v>
      </c>
      <c r="AE12" s="35">
        <f>$AC12*U12</f>
        <v>52.675324675324681</v>
      </c>
      <c r="AF12" s="35">
        <f>$AC12*V12</f>
        <v>37.067821067821065</v>
      </c>
      <c r="AG12" s="35">
        <f>$AC12*W12</f>
        <v>27.313131313131311</v>
      </c>
      <c r="AH12" s="35">
        <f>AE12*附件!$C$33+AF12*附件!$C$34+AG12*附件!$C$35</f>
        <v>38.823665223665223</v>
      </c>
      <c r="AI12" s="35">
        <f>AE12*附件!$C$39+AF12*附件!$C$40+AG12*附件!$C$41</f>
        <v>43.896103896103895</v>
      </c>
      <c r="AJ12" s="35">
        <f>AE12*附件!$C$45+AF12*附件!$C$46+AG12*附件!$C$47</f>
        <v>33.751226551226551</v>
      </c>
    </row>
    <row r="13" spans="1:36" ht="23.25" customHeight="1" x14ac:dyDescent="0.2">
      <c r="A13" s="27">
        <v>33060</v>
      </c>
      <c r="B13" s="1" t="s">
        <v>155</v>
      </c>
      <c r="C13" s="1" t="s">
        <v>1479</v>
      </c>
      <c r="D13" s="1" t="s">
        <v>1487</v>
      </c>
      <c r="E13" s="1">
        <v>13</v>
      </c>
      <c r="F13" s="1">
        <v>28</v>
      </c>
      <c r="G13" s="1">
        <v>48</v>
      </c>
      <c r="H13" s="1">
        <v>4</v>
      </c>
      <c r="I13" s="1">
        <v>8.58</v>
      </c>
      <c r="J13" s="1">
        <v>5.92</v>
      </c>
      <c r="K13" s="1">
        <v>50</v>
      </c>
      <c r="L13" s="1">
        <v>12</v>
      </c>
      <c r="M13" s="1">
        <v>45</v>
      </c>
      <c r="N13" s="1">
        <v>0</v>
      </c>
      <c r="O13" s="1" t="s">
        <v>18</v>
      </c>
      <c r="P13" s="1">
        <v>40</v>
      </c>
      <c r="Q13" s="1" t="s">
        <v>27</v>
      </c>
      <c r="R13" s="1">
        <v>110</v>
      </c>
      <c r="S13" s="1">
        <v>130</v>
      </c>
      <c r="T13" s="1">
        <v>0.5</v>
      </c>
      <c r="U13" s="1">
        <v>1.35</v>
      </c>
      <c r="V13" s="1">
        <v>0.95</v>
      </c>
      <c r="W13" s="1">
        <v>0.7</v>
      </c>
      <c r="X13" s="1"/>
      <c r="Y13" s="1"/>
      <c r="Z13" s="1"/>
      <c r="AA13" s="35">
        <f>_xlfn.IFNA(VLOOKUP(D13,附件!$B$19:$C$21,2,FALSE)+附件!$C$23,0)+T13+J13*((200/(附件!$C$25+100))^0.5)</f>
        <v>6.72</v>
      </c>
      <c r="AB13" s="35">
        <f>G13*H13/AA13</f>
        <v>28.571428571428573</v>
      </c>
      <c r="AC13" s="35">
        <f>AB13*S13/100</f>
        <v>37.142857142857146</v>
      </c>
      <c r="AD13" s="35">
        <f>G13*H13*S13/100</f>
        <v>249.6</v>
      </c>
      <c r="AE13" s="35">
        <f>$AC13*U13</f>
        <v>50.142857142857153</v>
      </c>
      <c r="AF13" s="35">
        <f>$AC13*V13</f>
        <v>35.285714285714285</v>
      </c>
      <c r="AG13" s="35">
        <f>$AC13*W13</f>
        <v>26</v>
      </c>
      <c r="AH13" s="35">
        <f>AE13*附件!$C$33+AF13*附件!$C$34+AG13*附件!$C$35</f>
        <v>36.957142857142856</v>
      </c>
      <c r="AI13" s="35">
        <f>AE13*附件!$C$39+AF13*附件!$C$40+AG13*附件!$C$41</f>
        <v>41.785714285714292</v>
      </c>
      <c r="AJ13" s="35">
        <f>AE13*附件!$C$45+AF13*附件!$C$46+AG13*附件!$C$47</f>
        <v>32.128571428571433</v>
      </c>
    </row>
    <row r="14" spans="1:36" ht="23.25" customHeight="1" x14ac:dyDescent="0.2">
      <c r="A14" s="27">
        <v>24160</v>
      </c>
      <c r="B14" s="1" t="s">
        <v>164</v>
      </c>
      <c r="C14" s="1" t="s">
        <v>1479</v>
      </c>
      <c r="D14" s="1" t="s">
        <v>1476</v>
      </c>
      <c r="E14" s="1">
        <v>13</v>
      </c>
      <c r="F14" s="1">
        <v>56</v>
      </c>
      <c r="G14" s="1">
        <v>142</v>
      </c>
      <c r="H14" s="1">
        <v>3</v>
      </c>
      <c r="I14" s="1">
        <v>28.73</v>
      </c>
      <c r="J14" s="1">
        <v>23.14</v>
      </c>
      <c r="K14" s="1">
        <v>80</v>
      </c>
      <c r="L14" s="1">
        <v>0</v>
      </c>
      <c r="M14" s="1">
        <v>45</v>
      </c>
      <c r="N14" s="1">
        <v>0</v>
      </c>
      <c r="O14" s="1" t="s">
        <v>53</v>
      </c>
      <c r="P14" s="1">
        <v>50</v>
      </c>
      <c r="Q14" s="1" t="s">
        <v>27</v>
      </c>
      <c r="R14" s="1">
        <v>105</v>
      </c>
      <c r="S14" s="1">
        <v>124</v>
      </c>
      <c r="T14" s="1">
        <v>0</v>
      </c>
      <c r="U14" s="1">
        <v>1.4</v>
      </c>
      <c r="V14" s="1">
        <v>1.1000000000000001</v>
      </c>
      <c r="W14" s="1">
        <v>0.9</v>
      </c>
      <c r="X14" s="1"/>
      <c r="Y14" s="1"/>
      <c r="Z14" s="1"/>
      <c r="AA14" s="35">
        <f>_xlfn.IFNA(VLOOKUP(D14,附件!$B$19:$C$21,2,FALSE)+附件!$C$23,0)+T14+J14*((200/(附件!$C$25+100))^0.5)</f>
        <v>23.14</v>
      </c>
      <c r="AB14" s="35">
        <f>G14*H14/AA14</f>
        <v>18.409680207433016</v>
      </c>
      <c r="AC14" s="35">
        <f>AB14*S14/100</f>
        <v>22.828003457216941</v>
      </c>
      <c r="AD14" s="35">
        <f>G14*H14*S14/100</f>
        <v>528.24</v>
      </c>
      <c r="AE14" s="35">
        <f>$AC14*U14</f>
        <v>31.959204840103716</v>
      </c>
      <c r="AF14" s="35">
        <f>$AC14*V14</f>
        <v>25.110803802938637</v>
      </c>
      <c r="AG14" s="35">
        <f>$AC14*W14</f>
        <v>20.545203111495248</v>
      </c>
      <c r="AH14" s="35">
        <f>AE14*附件!$C$33+AF14*附件!$C$34+AG14*附件!$C$35</f>
        <v>25.795643906655144</v>
      </c>
      <c r="AI14" s="35">
        <f>AE14*附件!$C$39+AF14*附件!$C$40+AG14*附件!$C$41</f>
        <v>28.078444252376837</v>
      </c>
      <c r="AJ14" s="35">
        <f>AE14*附件!$C$45+AF14*附件!$C$46+AG14*附件!$C$47</f>
        <v>23.512843560933451</v>
      </c>
    </row>
    <row r="15" spans="1:36" ht="23.25" customHeight="1" x14ac:dyDescent="0.2">
      <c r="A15" s="27">
        <v>50400</v>
      </c>
      <c r="B15" s="1" t="s">
        <v>154</v>
      </c>
      <c r="C15" s="1" t="s">
        <v>1479</v>
      </c>
      <c r="D15" s="1" t="s">
        <v>1476</v>
      </c>
      <c r="E15" s="1">
        <v>13</v>
      </c>
      <c r="F15" s="1">
        <v>48</v>
      </c>
      <c r="G15" s="1">
        <v>120</v>
      </c>
      <c r="H15" s="1">
        <v>4</v>
      </c>
      <c r="I15" s="1">
        <v>32.26</v>
      </c>
      <c r="J15" s="1">
        <v>25.8</v>
      </c>
      <c r="K15" s="1">
        <v>80</v>
      </c>
      <c r="L15" s="1">
        <v>0</v>
      </c>
      <c r="M15" s="1">
        <v>45</v>
      </c>
      <c r="N15" s="1">
        <v>0</v>
      </c>
      <c r="O15" s="1" t="s">
        <v>53</v>
      </c>
      <c r="P15" s="1">
        <v>50</v>
      </c>
      <c r="Q15" s="1" t="s">
        <v>27</v>
      </c>
      <c r="R15" s="1">
        <v>100</v>
      </c>
      <c r="S15" s="1">
        <v>118</v>
      </c>
      <c r="T15" s="1">
        <v>0.15</v>
      </c>
      <c r="U15" s="1">
        <v>1.4</v>
      </c>
      <c r="V15" s="1">
        <v>1.1000000000000001</v>
      </c>
      <c r="W15" s="1">
        <v>0.9</v>
      </c>
      <c r="X15" s="1"/>
      <c r="Y15" s="1"/>
      <c r="Z15" s="1"/>
      <c r="AA15" s="35">
        <f>_xlfn.IFNA(VLOOKUP(D15,附件!$B$19:$C$21,2,FALSE)+附件!$C$23,0)+T15+J15*((200/(附件!$C$25+100))^0.5)</f>
        <v>25.95</v>
      </c>
      <c r="AB15" s="35">
        <f>G15*H15/AA15</f>
        <v>18.497109826589597</v>
      </c>
      <c r="AC15" s="35">
        <f>AB15*S15/100</f>
        <v>21.826589595375726</v>
      </c>
      <c r="AD15" s="35">
        <f>G15*H15*S15/100</f>
        <v>566.4</v>
      </c>
      <c r="AE15" s="35">
        <f>$AC15*U15</f>
        <v>30.557225433526014</v>
      </c>
      <c r="AF15" s="35">
        <f>$AC15*V15</f>
        <v>24.009248554913299</v>
      </c>
      <c r="AG15" s="35">
        <f>$AC15*W15</f>
        <v>19.643930635838153</v>
      </c>
      <c r="AH15" s="35">
        <f>AE15*附件!$C$33+AF15*附件!$C$34+AG15*附件!$C$35</f>
        <v>24.664046242774571</v>
      </c>
      <c r="AI15" s="35">
        <f>AE15*附件!$C$39+AF15*附件!$C$40+AG15*附件!$C$41</f>
        <v>26.846705202312144</v>
      </c>
      <c r="AJ15" s="35">
        <f>AE15*附件!$C$45+AF15*附件!$C$46+AG15*附件!$C$47</f>
        <v>22.481387283236998</v>
      </c>
    </row>
    <row r="16" spans="1:36" ht="23.25" customHeight="1" x14ac:dyDescent="0.2">
      <c r="A16" s="27">
        <v>50100</v>
      </c>
      <c r="B16" s="1" t="s">
        <v>36</v>
      </c>
      <c r="C16" s="1" t="s">
        <v>1479</v>
      </c>
      <c r="D16" s="1" t="s">
        <v>1473</v>
      </c>
      <c r="E16" s="1">
        <v>13</v>
      </c>
      <c r="F16" s="1">
        <v>5</v>
      </c>
      <c r="G16" s="1">
        <v>15</v>
      </c>
      <c r="H16" s="1">
        <v>5</v>
      </c>
      <c r="I16" s="1">
        <v>2</v>
      </c>
      <c r="J16" s="1">
        <v>1.6</v>
      </c>
      <c r="K16" s="1">
        <v>50</v>
      </c>
      <c r="L16" s="1">
        <v>15</v>
      </c>
      <c r="M16" s="1">
        <v>35</v>
      </c>
      <c r="N16" s="1">
        <v>0</v>
      </c>
      <c r="O16" s="1" t="s">
        <v>18</v>
      </c>
      <c r="P16" s="1">
        <v>360</v>
      </c>
      <c r="Q16" s="1" t="s">
        <v>27</v>
      </c>
      <c r="R16" s="1">
        <v>110</v>
      </c>
      <c r="S16" s="1">
        <v>130</v>
      </c>
      <c r="T16" s="1">
        <v>0.2</v>
      </c>
      <c r="U16" s="1">
        <v>1.2</v>
      </c>
      <c r="V16" s="1">
        <v>0.6</v>
      </c>
      <c r="W16" s="1">
        <v>0.6</v>
      </c>
      <c r="X16" s="1"/>
      <c r="Y16" s="1"/>
      <c r="Z16" s="1"/>
      <c r="AA16" s="35">
        <f>_xlfn.IFNA(VLOOKUP(D16,附件!$B$19:$C$21,2,FALSE)+附件!$C$23,0)+T16+J16*((200/(附件!$C$25+100))^0.5)</f>
        <v>2.06</v>
      </c>
      <c r="AB16" s="35">
        <f>G16*H16/AA16</f>
        <v>36.407766990291265</v>
      </c>
      <c r="AC16" s="35">
        <f>AB16*S16/100</f>
        <v>47.330097087378647</v>
      </c>
      <c r="AD16" s="35">
        <f>G16*H16*S16/100</f>
        <v>97.5</v>
      </c>
      <c r="AE16" s="35">
        <f>$AC16*U16</f>
        <v>56.796116504854375</v>
      </c>
      <c r="AF16" s="35">
        <f>$AC16*V16</f>
        <v>28.398058252427187</v>
      </c>
      <c r="AG16" s="35">
        <f>$AC16*W16</f>
        <v>28.398058252427187</v>
      </c>
      <c r="AH16" s="35">
        <f>AE16*附件!$C$33+AF16*附件!$C$34+AG16*附件!$C$35</f>
        <v>36.917475728155345</v>
      </c>
      <c r="AI16" s="35">
        <f>AE16*附件!$C$39+AF16*附件!$C$40+AG16*附件!$C$41</f>
        <v>42.597087378640779</v>
      </c>
      <c r="AJ16" s="35">
        <f>AE16*附件!$C$45+AF16*附件!$C$46+AG16*附件!$C$47</f>
        <v>31.237864077669904</v>
      </c>
    </row>
    <row r="17" spans="1:36" ht="23.25" customHeight="1" x14ac:dyDescent="0.2">
      <c r="A17" s="27">
        <v>43000</v>
      </c>
      <c r="B17" s="1" t="s">
        <v>133</v>
      </c>
      <c r="C17" s="1" t="s">
        <v>1477</v>
      </c>
      <c r="D17" s="1" t="s">
        <v>1487</v>
      </c>
      <c r="E17" s="1">
        <v>10</v>
      </c>
      <c r="F17" s="1">
        <v>27</v>
      </c>
      <c r="G17" s="1">
        <v>47</v>
      </c>
      <c r="H17" s="1">
        <v>6</v>
      </c>
      <c r="I17" s="1">
        <v>10.11</v>
      </c>
      <c r="J17" s="1">
        <v>7.78</v>
      </c>
      <c r="K17" s="1">
        <v>50</v>
      </c>
      <c r="L17" s="1">
        <v>15</v>
      </c>
      <c r="M17" s="1">
        <v>25</v>
      </c>
      <c r="N17" s="1">
        <v>0</v>
      </c>
      <c r="O17" s="1" t="s">
        <v>18</v>
      </c>
      <c r="P17" s="1">
        <v>40</v>
      </c>
      <c r="Q17" s="1" t="s">
        <v>64</v>
      </c>
      <c r="R17" s="1">
        <v>110</v>
      </c>
      <c r="S17" s="1">
        <v>110</v>
      </c>
      <c r="T17" s="1">
        <v>1</v>
      </c>
      <c r="U17" s="1">
        <v>0.75</v>
      </c>
      <c r="V17" s="1">
        <v>1.1000000000000001</v>
      </c>
      <c r="W17" s="1">
        <v>0.75</v>
      </c>
      <c r="X17" s="1"/>
      <c r="Y17" s="1"/>
      <c r="Z17" s="1"/>
      <c r="AA17" s="35">
        <f>_xlfn.IFNA(VLOOKUP(D17,附件!$B$19:$C$21,2,FALSE)+附件!$C$23,0)+T17+J17*((200/(附件!$C$25+100))^0.5)</f>
        <v>9.08</v>
      </c>
      <c r="AB17" s="35">
        <f>G17*H17/AA17</f>
        <v>31.057268722466961</v>
      </c>
      <c r="AC17" s="35">
        <f>AB17*S17/100</f>
        <v>34.162995594713657</v>
      </c>
      <c r="AD17" s="35">
        <f>G17*H17*S17/100</f>
        <v>310.2</v>
      </c>
      <c r="AE17" s="35">
        <f>$AC17*U17</f>
        <v>25.622246696035241</v>
      </c>
      <c r="AF17" s="35">
        <f>$AC17*V17</f>
        <v>37.579295154185026</v>
      </c>
      <c r="AG17" s="35">
        <f>$AC17*W17</f>
        <v>25.622246696035241</v>
      </c>
      <c r="AH17" s="35">
        <f>AE17*附件!$C$33+AF17*附件!$C$34+AG17*附件!$C$35</f>
        <v>30.405066079295153</v>
      </c>
      <c r="AI17" s="35">
        <f>AE17*附件!$C$39+AF17*附件!$C$40+AG17*附件!$C$41</f>
        <v>30.405066079295153</v>
      </c>
      <c r="AJ17" s="35">
        <f>AE17*附件!$C$45+AF17*附件!$C$46+AG17*附件!$C$47</f>
        <v>30.405066079295157</v>
      </c>
    </row>
    <row r="18" spans="1:36" ht="23.25" customHeight="1" x14ac:dyDescent="0.2">
      <c r="A18" s="27">
        <v>14300</v>
      </c>
      <c r="B18" s="1" t="s">
        <v>1480</v>
      </c>
      <c r="C18" s="1" t="s">
        <v>1477</v>
      </c>
      <c r="D18" s="1" t="s">
        <v>1476</v>
      </c>
      <c r="E18" s="1">
        <v>11</v>
      </c>
      <c r="F18" s="1">
        <v>60</v>
      </c>
      <c r="G18" s="1">
        <v>156</v>
      </c>
      <c r="H18" s="1">
        <v>3</v>
      </c>
      <c r="I18" s="1">
        <v>30.02</v>
      </c>
      <c r="J18" s="1">
        <v>24.02</v>
      </c>
      <c r="K18" s="1">
        <v>80</v>
      </c>
      <c r="L18" s="1">
        <v>0</v>
      </c>
      <c r="M18" s="1">
        <v>25</v>
      </c>
      <c r="N18" s="1">
        <v>0</v>
      </c>
      <c r="O18" s="1" t="s">
        <v>53</v>
      </c>
      <c r="P18" s="1">
        <v>50</v>
      </c>
      <c r="Q18" s="1" t="s">
        <v>27</v>
      </c>
      <c r="R18" s="1">
        <v>105</v>
      </c>
      <c r="S18" s="1">
        <v>109</v>
      </c>
      <c r="T18" s="1">
        <v>0</v>
      </c>
      <c r="U18" s="1">
        <v>1.4</v>
      </c>
      <c r="V18" s="1">
        <v>1.1000000000000001</v>
      </c>
      <c r="W18" s="1">
        <v>0.9</v>
      </c>
      <c r="X18" s="1"/>
      <c r="Y18" s="1"/>
      <c r="Z18" s="1"/>
      <c r="AA18" s="35">
        <f>_xlfn.IFNA(VLOOKUP(D18,附件!$B$19:$C$21,2,FALSE)+附件!$C$23,0)+T18+J18*((200/(附件!$C$25+100))^0.5)</f>
        <v>24.02</v>
      </c>
      <c r="AB18" s="35">
        <f>G18*H18/AA18</f>
        <v>19.483763530391339</v>
      </c>
      <c r="AC18" s="35">
        <f>AB18*S18/100</f>
        <v>21.237302248126561</v>
      </c>
      <c r="AD18" s="35">
        <f>G18*H18*S18/100</f>
        <v>510.12</v>
      </c>
      <c r="AE18" s="35">
        <f>$AC18*U18</f>
        <v>29.732223147377184</v>
      </c>
      <c r="AF18" s="35">
        <f>$AC18*V18</f>
        <v>23.361032472939218</v>
      </c>
      <c r="AG18" s="35">
        <f>$AC18*W18</f>
        <v>19.113572023313907</v>
      </c>
      <c r="AH18" s="35">
        <f>AE18*附件!$C$33+AF18*附件!$C$34+AG18*附件!$C$35</f>
        <v>23.998151540383013</v>
      </c>
      <c r="AI18" s="35">
        <f>AE18*附件!$C$39+AF18*附件!$C$40+AG18*附件!$C$41</f>
        <v>26.121881765195671</v>
      </c>
      <c r="AJ18" s="35">
        <f>AE18*附件!$C$45+AF18*附件!$C$46+AG18*附件!$C$47</f>
        <v>21.874421315570359</v>
      </c>
    </row>
    <row r="19" spans="1:36" ht="23.25" customHeight="1" x14ac:dyDescent="0.2">
      <c r="A19" s="27">
        <v>12200</v>
      </c>
      <c r="B19" s="1" t="s">
        <v>160</v>
      </c>
      <c r="C19" s="1" t="s">
        <v>1479</v>
      </c>
      <c r="D19" s="1" t="s">
        <v>1481</v>
      </c>
      <c r="E19" s="1">
        <v>13</v>
      </c>
      <c r="F19" s="1">
        <v>5</v>
      </c>
      <c r="G19" s="1">
        <v>15</v>
      </c>
      <c r="H19" s="1">
        <v>6</v>
      </c>
      <c r="I19" s="1">
        <v>3.67</v>
      </c>
      <c r="J19" s="1">
        <v>3.27</v>
      </c>
      <c r="K19" s="1">
        <v>70</v>
      </c>
      <c r="L19" s="1">
        <v>16</v>
      </c>
      <c r="M19" s="1">
        <v>30</v>
      </c>
      <c r="N19" s="1">
        <v>15</v>
      </c>
      <c r="O19" s="1" t="s">
        <v>18</v>
      </c>
      <c r="P19" s="1">
        <v>115</v>
      </c>
      <c r="Q19" s="1" t="s">
        <v>27</v>
      </c>
      <c r="R19" s="1">
        <v>105</v>
      </c>
      <c r="S19" s="1">
        <v>124</v>
      </c>
      <c r="T19" s="1">
        <v>0.15</v>
      </c>
      <c r="U19" s="1">
        <v>1.45</v>
      </c>
      <c r="V19" s="1">
        <v>1.1000000000000001</v>
      </c>
      <c r="W19" s="1">
        <v>0.75</v>
      </c>
      <c r="X19" s="1"/>
      <c r="Y19" s="1"/>
      <c r="Z19" s="1"/>
      <c r="AA19" s="35">
        <f>_xlfn.IFNA(VLOOKUP(D19,附件!$B$19:$C$21,2,FALSE)+附件!$C$23,0)+T19+J19*((200/(附件!$C$25+100))^0.5)</f>
        <v>3.7</v>
      </c>
      <c r="AB19" s="35">
        <f>G19*H19/AA19</f>
        <v>24.324324324324323</v>
      </c>
      <c r="AC19" s="35">
        <f>AB19*S19/100</f>
        <v>30.162162162162158</v>
      </c>
      <c r="AD19" s="35">
        <f>G19*H19*S19/100</f>
        <v>111.6</v>
      </c>
      <c r="AE19" s="35">
        <f>$AC19*U19</f>
        <v>43.735135135135124</v>
      </c>
      <c r="AF19" s="35">
        <f>$AC19*V19</f>
        <v>33.178378378378376</v>
      </c>
      <c r="AG19" s="35">
        <f>$AC19*W19</f>
        <v>22.621621621621617</v>
      </c>
      <c r="AH19" s="35">
        <f>AE19*附件!$C$33+AF19*附件!$C$34+AG19*附件!$C$35</f>
        <v>33.178378378378369</v>
      </c>
      <c r="AI19" s="35">
        <f>AE19*附件!$C$39+AF19*附件!$C$40+AG19*附件!$C$41</f>
        <v>37.401081081081074</v>
      </c>
      <c r="AJ19" s="35">
        <f>AE19*附件!$C$45+AF19*附件!$C$46+AG19*附件!$C$47</f>
        <v>28.955675675675671</v>
      </c>
    </row>
    <row r="20" spans="1:36" ht="23.25" customHeight="1" x14ac:dyDescent="0.2">
      <c r="A20" s="27">
        <v>14400</v>
      </c>
      <c r="B20" s="1" t="s">
        <v>1564</v>
      </c>
      <c r="C20" s="1" t="s">
        <v>1477</v>
      </c>
      <c r="D20" s="1" t="s">
        <v>1476</v>
      </c>
      <c r="E20" s="1">
        <v>10</v>
      </c>
      <c r="F20" s="1">
        <v>57</v>
      </c>
      <c r="G20" s="1">
        <v>167</v>
      </c>
      <c r="H20" s="1">
        <v>3</v>
      </c>
      <c r="I20" s="1">
        <v>31.6</v>
      </c>
      <c r="J20" s="1">
        <v>25.29</v>
      </c>
      <c r="K20" s="1">
        <v>80</v>
      </c>
      <c r="L20" s="1">
        <v>0</v>
      </c>
      <c r="M20" s="1">
        <v>25</v>
      </c>
      <c r="N20" s="1">
        <v>0</v>
      </c>
      <c r="O20" s="1" t="s">
        <v>53</v>
      </c>
      <c r="P20" s="1">
        <v>50</v>
      </c>
      <c r="Q20" s="1" t="s">
        <v>27</v>
      </c>
      <c r="R20" s="1">
        <v>105</v>
      </c>
      <c r="S20" s="1">
        <v>105</v>
      </c>
      <c r="T20" s="1">
        <v>0</v>
      </c>
      <c r="U20" s="1">
        <v>1.4</v>
      </c>
      <c r="V20" s="1">
        <v>1.1000000000000001</v>
      </c>
      <c r="W20" s="1">
        <v>0.9</v>
      </c>
      <c r="X20" s="1"/>
      <c r="Y20" s="1"/>
      <c r="Z20" s="1"/>
      <c r="AA20" s="35">
        <f>_xlfn.IFNA(VLOOKUP(D20,附件!$B$19:$C$21,2,FALSE)+附件!$C$23,0)+T20+J20*((200/(附件!$C$25+100))^0.5)</f>
        <v>25.29</v>
      </c>
      <c r="AB20" s="35">
        <f>G20*H20/AA20</f>
        <v>19.810201660735469</v>
      </c>
      <c r="AC20" s="35">
        <f>AB20*S20/100</f>
        <v>20.800711743772244</v>
      </c>
      <c r="AD20" s="35">
        <f>G20*H20*S20/100</f>
        <v>526.04999999999995</v>
      </c>
      <c r="AE20" s="35">
        <f>$AC20*U20</f>
        <v>29.12099644128114</v>
      </c>
      <c r="AF20" s="35">
        <f>$AC20*V20</f>
        <v>22.880782918149471</v>
      </c>
      <c r="AG20" s="35">
        <f>$AC20*W20</f>
        <v>18.72064056939502</v>
      </c>
      <c r="AH20" s="35">
        <f>AE20*附件!$C$33+AF20*附件!$C$34+AG20*附件!$C$35</f>
        <v>23.504804270462635</v>
      </c>
      <c r="AI20" s="35">
        <f>AE20*附件!$C$39+AF20*附件!$C$40+AG20*附件!$C$41</f>
        <v>25.584875444839859</v>
      </c>
      <c r="AJ20" s="35">
        <f>AE20*附件!$C$45+AF20*附件!$C$46+AG20*附件!$C$47</f>
        <v>21.424733096085411</v>
      </c>
    </row>
    <row r="21" spans="1:36" ht="23.25" customHeight="1" x14ac:dyDescent="0.2">
      <c r="A21" s="27">
        <v>41160</v>
      </c>
      <c r="B21" s="1" t="s">
        <v>1492</v>
      </c>
      <c r="C21" s="1" t="s">
        <v>1479</v>
      </c>
      <c r="D21" s="1" t="s">
        <v>1473</v>
      </c>
      <c r="E21" s="1">
        <v>13</v>
      </c>
      <c r="F21" s="1">
        <v>6</v>
      </c>
      <c r="G21" s="1">
        <v>16</v>
      </c>
      <c r="H21" s="1">
        <v>4</v>
      </c>
      <c r="I21" s="1">
        <v>2.02</v>
      </c>
      <c r="J21" s="1">
        <v>1.5</v>
      </c>
      <c r="K21" s="1">
        <v>50</v>
      </c>
      <c r="L21" s="1">
        <v>0</v>
      </c>
      <c r="M21" s="1">
        <v>30</v>
      </c>
      <c r="N21" s="1">
        <v>15</v>
      </c>
      <c r="O21" s="1" t="s">
        <v>18</v>
      </c>
      <c r="P21" s="1">
        <v>360</v>
      </c>
      <c r="Q21" s="1" t="s">
        <v>64</v>
      </c>
      <c r="R21" s="1">
        <v>120</v>
      </c>
      <c r="S21" s="1">
        <v>142</v>
      </c>
      <c r="T21" s="1">
        <v>0.1</v>
      </c>
      <c r="U21" s="1">
        <v>0.9</v>
      </c>
      <c r="V21" s="1">
        <v>0.7</v>
      </c>
      <c r="W21" s="1">
        <v>0.4</v>
      </c>
      <c r="X21" s="1"/>
      <c r="Y21" s="1"/>
      <c r="Z21" s="1"/>
      <c r="AA21" s="35">
        <f>_xlfn.IFNA(VLOOKUP(D21,附件!$B$19:$C$21,2,FALSE)+附件!$C$23,0)+T21+J21*((200/(附件!$C$25+100))^0.5)</f>
        <v>1.8599999999999999</v>
      </c>
      <c r="AB21" s="35">
        <f>G21*H21/AA21</f>
        <v>34.408602150537639</v>
      </c>
      <c r="AC21" s="35">
        <f>AB21*S21/100</f>
        <v>48.860215053763447</v>
      </c>
      <c r="AD21" s="35">
        <f>G21*H21*S21/100</f>
        <v>90.88</v>
      </c>
      <c r="AE21" s="35">
        <f>$AC21*U21</f>
        <v>43.974193548387106</v>
      </c>
      <c r="AF21" s="35">
        <f>$AC21*V21</f>
        <v>34.202150537634409</v>
      </c>
      <c r="AG21" s="35">
        <f>$AC21*W21</f>
        <v>19.544086021505379</v>
      </c>
      <c r="AH21" s="35">
        <f>AE21*附件!$C$33+AF21*附件!$C$34+AG21*附件!$C$35</f>
        <v>32.736344086021511</v>
      </c>
      <c r="AI21" s="35">
        <f>AE21*附件!$C$39+AF21*附件!$C$40+AG21*附件!$C$41</f>
        <v>37.622365591397852</v>
      </c>
      <c r="AJ21" s="35">
        <f>AE21*附件!$C$45+AF21*附件!$C$46+AG21*附件!$C$47</f>
        <v>27.850322580645162</v>
      </c>
    </row>
    <row r="22" spans="1:36" ht="23.25" customHeight="1" x14ac:dyDescent="0.2">
      <c r="A22" s="27">
        <v>85000</v>
      </c>
      <c r="B22" s="1" t="s">
        <v>857</v>
      </c>
      <c r="C22" s="1" t="s">
        <v>1479</v>
      </c>
      <c r="D22" s="1" t="s">
        <v>1473</v>
      </c>
      <c r="E22" s="1">
        <v>13</v>
      </c>
      <c r="F22" s="1">
        <v>6</v>
      </c>
      <c r="G22" s="1">
        <v>15</v>
      </c>
      <c r="H22" s="1">
        <v>6</v>
      </c>
      <c r="I22" s="1">
        <v>2.14</v>
      </c>
      <c r="J22" s="1">
        <v>1.73</v>
      </c>
      <c r="K22" s="1">
        <v>65</v>
      </c>
      <c r="L22" s="1">
        <v>0</v>
      </c>
      <c r="M22" s="1">
        <v>35</v>
      </c>
      <c r="N22" s="1">
        <v>0</v>
      </c>
      <c r="O22" s="1" t="s">
        <v>18</v>
      </c>
      <c r="P22" s="1">
        <v>200</v>
      </c>
      <c r="Q22" s="1" t="s">
        <v>19</v>
      </c>
      <c r="R22" s="1">
        <v>125</v>
      </c>
      <c r="S22" s="1">
        <v>148</v>
      </c>
      <c r="T22" s="1">
        <v>0.16</v>
      </c>
      <c r="U22" s="1">
        <v>1</v>
      </c>
      <c r="V22" s="1">
        <v>0.55000000000000004</v>
      </c>
      <c r="W22" s="1">
        <v>0.25</v>
      </c>
      <c r="X22" s="1"/>
      <c r="Y22" s="1"/>
      <c r="Z22" s="1"/>
      <c r="AA22" s="35">
        <f>_xlfn.IFNA(VLOOKUP(D22,附件!$B$19:$C$21,2,FALSE)+附件!$C$23,0)+T22+J22*((200/(附件!$C$25+100))^0.5)</f>
        <v>2.15</v>
      </c>
      <c r="AB22" s="35">
        <f>G22*H22/AA22</f>
        <v>41.860465116279073</v>
      </c>
      <c r="AC22" s="35">
        <f>AB22*S22/100</f>
        <v>61.953488372093027</v>
      </c>
      <c r="AD22" s="35">
        <f>G22*H22*S22/100</f>
        <v>133.19999999999999</v>
      </c>
      <c r="AE22" s="35">
        <f>$AC22*U22</f>
        <v>61.953488372093027</v>
      </c>
      <c r="AF22" s="35">
        <f>$AC22*V22</f>
        <v>34.074418604651164</v>
      </c>
      <c r="AG22" s="35">
        <f>$AC22*W22</f>
        <v>15.488372093023257</v>
      </c>
      <c r="AH22" s="35">
        <f>AE22*附件!$C$33+AF22*附件!$C$34+AG22*附件!$C$35</f>
        <v>36.862325581395346</v>
      </c>
      <c r="AI22" s="35">
        <f>AE22*附件!$C$39+AF22*附件!$C$40+AG22*附件!$C$41</f>
        <v>46.15534883720931</v>
      </c>
      <c r="AJ22" s="35">
        <f>AE22*附件!$C$45+AF22*附件!$C$46+AG22*附件!$C$47</f>
        <v>27.569302325581397</v>
      </c>
    </row>
    <row r="23" spans="1:36" ht="23.25" customHeight="1" x14ac:dyDescent="0.2">
      <c r="A23" s="27">
        <v>33080</v>
      </c>
      <c r="B23" s="1" t="s">
        <v>1498</v>
      </c>
      <c r="C23" s="1" t="s">
        <v>1477</v>
      </c>
      <c r="D23" s="1" t="s">
        <v>1487</v>
      </c>
      <c r="E23" s="1">
        <v>11</v>
      </c>
      <c r="F23" s="1">
        <v>28</v>
      </c>
      <c r="G23" s="1">
        <v>48</v>
      </c>
      <c r="H23" s="1">
        <v>4</v>
      </c>
      <c r="I23" s="1">
        <v>8.75</v>
      </c>
      <c r="J23" s="1">
        <v>6.07</v>
      </c>
      <c r="K23" s="1">
        <v>50</v>
      </c>
      <c r="L23" s="1">
        <v>12</v>
      </c>
      <c r="M23" s="1">
        <v>25</v>
      </c>
      <c r="N23" s="1">
        <v>0</v>
      </c>
      <c r="O23" s="1" t="s">
        <v>18</v>
      </c>
      <c r="P23" s="1">
        <v>40</v>
      </c>
      <c r="Q23" s="1" t="s">
        <v>27</v>
      </c>
      <c r="R23" s="1">
        <v>110</v>
      </c>
      <c r="S23" s="1">
        <v>114</v>
      </c>
      <c r="T23" s="1">
        <v>0.5</v>
      </c>
      <c r="U23" s="1">
        <v>1.35</v>
      </c>
      <c r="V23" s="1">
        <v>0.95</v>
      </c>
      <c r="W23" s="1">
        <v>0.7</v>
      </c>
      <c r="X23" s="1"/>
      <c r="Y23" s="1"/>
      <c r="Z23" s="1"/>
      <c r="AA23" s="35">
        <f>_xlfn.IFNA(VLOOKUP(D23,附件!$B$19:$C$21,2,FALSE)+附件!$C$23,0)+T23+J23*((200/(附件!$C$25+100))^0.5)</f>
        <v>6.87</v>
      </c>
      <c r="AB23" s="35">
        <f>G23*H23/AA23</f>
        <v>27.94759825327511</v>
      </c>
      <c r="AC23" s="35">
        <f>AB23*S23/100</f>
        <v>31.860262008733624</v>
      </c>
      <c r="AD23" s="35">
        <f>G23*H23*S23/100</f>
        <v>218.88</v>
      </c>
      <c r="AE23" s="35">
        <f>$AC23*U23</f>
        <v>43.011353711790399</v>
      </c>
      <c r="AF23" s="35">
        <f>$AC23*V23</f>
        <v>30.267248908296942</v>
      </c>
      <c r="AG23" s="35">
        <f>$AC23*W23</f>
        <v>22.302183406113535</v>
      </c>
      <c r="AH23" s="35">
        <f>AE23*附件!$C$33+AF23*附件!$C$34+AG23*附件!$C$35</f>
        <v>31.700960698689958</v>
      </c>
      <c r="AI23" s="35">
        <f>AE23*附件!$C$39+AF23*附件!$C$40+AG23*附件!$C$41</f>
        <v>35.842794759825331</v>
      </c>
      <c r="AJ23" s="35">
        <f>AE23*附件!$C$45+AF23*附件!$C$46+AG23*附件!$C$47</f>
        <v>27.559126637554584</v>
      </c>
    </row>
    <row r="24" spans="1:36" ht="23.25" customHeight="1" x14ac:dyDescent="0.2">
      <c r="A24" s="27">
        <v>85120</v>
      </c>
      <c r="B24" s="1" t="s">
        <v>1518</v>
      </c>
      <c r="C24" s="1" t="s">
        <v>1479</v>
      </c>
      <c r="D24" s="1" t="s">
        <v>1481</v>
      </c>
      <c r="E24" s="1">
        <v>13</v>
      </c>
      <c r="F24" s="1">
        <v>7</v>
      </c>
      <c r="G24" s="1">
        <v>16</v>
      </c>
      <c r="H24" s="1">
        <v>6</v>
      </c>
      <c r="I24" s="1">
        <v>4.1900000000000004</v>
      </c>
      <c r="J24" s="1">
        <v>3.56</v>
      </c>
      <c r="K24" s="1">
        <v>55</v>
      </c>
      <c r="L24" s="1">
        <v>18</v>
      </c>
      <c r="M24" s="1">
        <v>45</v>
      </c>
      <c r="N24" s="1">
        <v>0</v>
      </c>
      <c r="O24" s="1" t="s">
        <v>18</v>
      </c>
      <c r="P24" s="1">
        <v>110</v>
      </c>
      <c r="Q24" s="1" t="s">
        <v>27</v>
      </c>
      <c r="R24" s="1">
        <v>105</v>
      </c>
      <c r="S24" s="1">
        <v>124</v>
      </c>
      <c r="T24" s="1">
        <v>0.15</v>
      </c>
      <c r="U24" s="1">
        <v>1.45</v>
      </c>
      <c r="V24" s="1">
        <v>1.05</v>
      </c>
      <c r="W24" s="1">
        <v>0.7</v>
      </c>
      <c r="X24" s="1"/>
      <c r="Y24" s="1"/>
      <c r="Z24" s="1"/>
      <c r="AA24" s="35">
        <f>_xlfn.IFNA(VLOOKUP(D24,附件!$B$19:$C$21,2,FALSE)+附件!$C$23,0)+T24+J24*((200/(附件!$C$25+100))^0.5)</f>
        <v>3.99</v>
      </c>
      <c r="AB24" s="35">
        <f>G24*H24/AA24</f>
        <v>24.060150375939848</v>
      </c>
      <c r="AC24" s="35">
        <f>AB24*S24/100</f>
        <v>29.834586466165412</v>
      </c>
      <c r="AD24" s="35">
        <f>G24*H24*S24/100</f>
        <v>119.04</v>
      </c>
      <c r="AE24" s="35">
        <f>$AC24*U24</f>
        <v>43.260150375939844</v>
      </c>
      <c r="AF24" s="35">
        <f>$AC24*V24</f>
        <v>31.326315789473682</v>
      </c>
      <c r="AG24" s="35">
        <f>$AC24*W24</f>
        <v>20.884210526315787</v>
      </c>
      <c r="AH24" s="35">
        <f>AE24*附件!$C$33+AF24*附件!$C$34+AG24*附件!$C$35</f>
        <v>31.773834586466162</v>
      </c>
      <c r="AI24" s="35">
        <f>AE24*附件!$C$39+AF24*附件!$C$40+AG24*附件!$C$41</f>
        <v>36.249022556390976</v>
      </c>
      <c r="AJ24" s="35">
        <f>AE24*附件!$C$45+AF24*附件!$C$46+AG24*附件!$C$47</f>
        <v>27.298646616541347</v>
      </c>
    </row>
    <row r="25" spans="1:36" ht="23.25" customHeight="1" x14ac:dyDescent="0.2">
      <c r="A25" s="27">
        <v>7340</v>
      </c>
      <c r="B25" s="1" t="s">
        <v>135</v>
      </c>
      <c r="C25" s="1" t="s">
        <v>1472</v>
      </c>
      <c r="D25" s="1" t="s">
        <v>1487</v>
      </c>
      <c r="E25" s="1">
        <v>7</v>
      </c>
      <c r="F25" s="1">
        <v>22</v>
      </c>
      <c r="G25" s="1">
        <v>34</v>
      </c>
      <c r="H25" s="1">
        <v>4</v>
      </c>
      <c r="I25" s="1">
        <v>3.46</v>
      </c>
      <c r="J25" s="1">
        <v>3.06</v>
      </c>
      <c r="K25" s="1">
        <v>65</v>
      </c>
      <c r="L25" s="1">
        <v>12</v>
      </c>
      <c r="M25" s="1">
        <v>12</v>
      </c>
      <c r="N25" s="1">
        <v>0</v>
      </c>
      <c r="O25" s="1" t="s">
        <v>18</v>
      </c>
      <c r="P25" s="1">
        <v>40</v>
      </c>
      <c r="Q25" s="1" t="s">
        <v>19</v>
      </c>
      <c r="R25" s="1">
        <v>105</v>
      </c>
      <c r="S25" s="1">
        <v>109</v>
      </c>
      <c r="T25" s="1">
        <v>0.5</v>
      </c>
      <c r="U25" s="1">
        <v>1</v>
      </c>
      <c r="V25" s="1">
        <v>0.9</v>
      </c>
      <c r="W25" s="1">
        <v>0.5</v>
      </c>
      <c r="X25" s="1"/>
      <c r="Y25" s="1"/>
      <c r="Z25" s="1"/>
      <c r="AA25" s="35">
        <f>_xlfn.IFNA(VLOOKUP(D25,附件!$B$19:$C$21,2,FALSE)+附件!$C$23,0)+T25+J25*((200/(附件!$C$25+100))^0.5)</f>
        <v>3.8600000000000003</v>
      </c>
      <c r="AB25" s="35">
        <f>G25*H25/AA25</f>
        <v>35.233160621761655</v>
      </c>
      <c r="AC25" s="35">
        <f>AB25*S25/100</f>
        <v>38.404145077720202</v>
      </c>
      <c r="AD25" s="35">
        <f>G25*H25*S25/100</f>
        <v>148.24</v>
      </c>
      <c r="AE25" s="35">
        <f>$AC25*U25</f>
        <v>38.404145077720202</v>
      </c>
      <c r="AF25" s="35">
        <f>$AC25*V25</f>
        <v>34.563730569948184</v>
      </c>
      <c r="AG25" s="35">
        <f>$AC25*W25</f>
        <v>19.202072538860101</v>
      </c>
      <c r="AH25" s="35">
        <f>AE25*附件!$C$33+AF25*附件!$C$34+AG25*附件!$C$35</f>
        <v>31.107357512953364</v>
      </c>
      <c r="AI25" s="35">
        <f>AE25*附件!$C$39+AF25*附件!$C$40+AG25*附件!$C$41</f>
        <v>34.947772020725388</v>
      </c>
      <c r="AJ25" s="35">
        <f>AE25*附件!$C$45+AF25*附件!$C$46+AG25*附件!$C$47</f>
        <v>27.266943005181346</v>
      </c>
    </row>
    <row r="26" spans="1:36" ht="23.25" customHeight="1" x14ac:dyDescent="0.2">
      <c r="A26" s="27">
        <v>11200</v>
      </c>
      <c r="B26" s="1" t="s">
        <v>1514</v>
      </c>
      <c r="C26" s="1" t="s">
        <v>1479</v>
      </c>
      <c r="D26" s="1" t="s">
        <v>1473</v>
      </c>
      <c r="E26" s="1">
        <v>13</v>
      </c>
      <c r="F26" s="1">
        <v>4</v>
      </c>
      <c r="G26" s="1">
        <v>15</v>
      </c>
      <c r="H26" s="1">
        <v>4</v>
      </c>
      <c r="I26" s="1">
        <v>1.86</v>
      </c>
      <c r="J26" s="1">
        <v>1.53</v>
      </c>
      <c r="K26" s="1">
        <v>50</v>
      </c>
      <c r="L26" s="1">
        <v>0</v>
      </c>
      <c r="M26" s="1">
        <v>20</v>
      </c>
      <c r="N26" s="1">
        <v>25</v>
      </c>
      <c r="O26" s="1" t="s">
        <v>18</v>
      </c>
      <c r="P26" s="1">
        <v>360</v>
      </c>
      <c r="Q26" s="1" t="s">
        <v>27</v>
      </c>
      <c r="R26" s="1">
        <v>110</v>
      </c>
      <c r="S26" s="1">
        <v>130</v>
      </c>
      <c r="T26" s="1">
        <v>0.1</v>
      </c>
      <c r="U26" s="1">
        <v>1.2</v>
      </c>
      <c r="V26" s="1">
        <v>0.6</v>
      </c>
      <c r="W26" s="1">
        <v>0.6</v>
      </c>
      <c r="X26" s="1"/>
      <c r="Y26" s="1"/>
      <c r="Z26" s="1"/>
      <c r="AA26" s="35">
        <f>_xlfn.IFNA(VLOOKUP(D26,附件!$B$19:$C$21,2,FALSE)+附件!$C$23,0)+T26+J26*((200/(附件!$C$25+100))^0.5)</f>
        <v>1.8900000000000001</v>
      </c>
      <c r="AB26" s="35">
        <f>G26*H26/AA26</f>
        <v>31.746031746031743</v>
      </c>
      <c r="AC26" s="35">
        <f>AB26*S26/100</f>
        <v>41.269841269841265</v>
      </c>
      <c r="AD26" s="35">
        <f>G26*H26*S26/100</f>
        <v>78</v>
      </c>
      <c r="AE26" s="35">
        <f>$AC26*U26</f>
        <v>49.523809523809518</v>
      </c>
      <c r="AF26" s="35">
        <f>$AC26*V26</f>
        <v>24.761904761904759</v>
      </c>
      <c r="AG26" s="35">
        <f>$AC26*W26</f>
        <v>24.761904761904759</v>
      </c>
      <c r="AH26" s="35">
        <f>AE26*附件!$C$33+AF26*附件!$C$34+AG26*附件!$C$35</f>
        <v>32.19047619047619</v>
      </c>
      <c r="AI26" s="35">
        <f>AE26*附件!$C$39+AF26*附件!$C$40+AG26*附件!$C$41</f>
        <v>37.142857142857139</v>
      </c>
      <c r="AJ26" s="35">
        <f>AE26*附件!$C$45+AF26*附件!$C$46+AG26*附件!$C$47</f>
        <v>27.238095238095237</v>
      </c>
    </row>
    <row r="27" spans="1:36" ht="23.25" customHeight="1" x14ac:dyDescent="0.2">
      <c r="A27" s="27">
        <v>12160</v>
      </c>
      <c r="B27" s="1" t="s">
        <v>1568</v>
      </c>
      <c r="C27" s="1" t="s">
        <v>1479</v>
      </c>
      <c r="D27" s="1" t="s">
        <v>1481</v>
      </c>
      <c r="E27" s="1">
        <v>13</v>
      </c>
      <c r="F27" s="1">
        <v>10</v>
      </c>
      <c r="G27" s="1">
        <v>20</v>
      </c>
      <c r="H27" s="1">
        <v>6</v>
      </c>
      <c r="I27" s="1">
        <v>5.45</v>
      </c>
      <c r="J27" s="1">
        <v>4.58</v>
      </c>
      <c r="K27" s="1">
        <v>55</v>
      </c>
      <c r="L27" s="1">
        <v>20</v>
      </c>
      <c r="M27" s="1">
        <v>45</v>
      </c>
      <c r="N27" s="1">
        <v>0</v>
      </c>
      <c r="O27" s="1" t="s">
        <v>18</v>
      </c>
      <c r="P27" s="1">
        <v>120</v>
      </c>
      <c r="Q27" s="1" t="s">
        <v>27</v>
      </c>
      <c r="R27" s="1">
        <v>105</v>
      </c>
      <c r="S27" s="1">
        <v>124</v>
      </c>
      <c r="T27" s="1">
        <v>0.15</v>
      </c>
      <c r="U27" s="1">
        <v>1.45</v>
      </c>
      <c r="V27" s="1">
        <v>1.05</v>
      </c>
      <c r="W27" s="1">
        <v>0.7</v>
      </c>
      <c r="X27" s="1"/>
      <c r="Y27" s="1"/>
      <c r="Z27" s="1"/>
      <c r="AA27" s="35">
        <f>_xlfn.IFNA(VLOOKUP(D27,附件!$B$19:$C$21,2,FALSE)+附件!$C$23,0)+T27+J27*((200/(附件!$C$25+100))^0.5)</f>
        <v>5.01</v>
      </c>
      <c r="AB27" s="35">
        <f>G27*H27/AA27</f>
        <v>23.952095808383234</v>
      </c>
      <c r="AC27" s="35">
        <f>AB27*S27/100</f>
        <v>29.700598802395213</v>
      </c>
      <c r="AD27" s="35">
        <f>G27*H27*S27/100</f>
        <v>148.80000000000001</v>
      </c>
      <c r="AE27" s="35">
        <f>$AC27*U27</f>
        <v>43.065868263473057</v>
      </c>
      <c r="AF27" s="35">
        <f>$AC27*V27</f>
        <v>31.185628742514975</v>
      </c>
      <c r="AG27" s="35">
        <f>$AC27*W27</f>
        <v>20.790419161676649</v>
      </c>
      <c r="AH27" s="35">
        <f>AE27*附件!$C$33+AF27*附件!$C$34+AG27*附件!$C$35</f>
        <v>31.6311377245509</v>
      </c>
      <c r="AI27" s="35">
        <f>AE27*附件!$C$39+AF27*附件!$C$40+AG27*附件!$C$41</f>
        <v>36.086227544910187</v>
      </c>
      <c r="AJ27" s="35">
        <f>AE27*附件!$C$45+AF27*附件!$C$46+AG27*附件!$C$47</f>
        <v>27.17604790419162</v>
      </c>
    </row>
    <row r="28" spans="1:36" ht="23.25" customHeight="1" x14ac:dyDescent="0.2">
      <c r="A28" s="27">
        <v>23000</v>
      </c>
      <c r="B28" s="1" t="s">
        <v>138</v>
      </c>
      <c r="C28" s="1" t="s">
        <v>1477</v>
      </c>
      <c r="D28" s="1" t="s">
        <v>1487</v>
      </c>
      <c r="E28" s="1">
        <v>11</v>
      </c>
      <c r="F28" s="1">
        <v>28</v>
      </c>
      <c r="G28" s="1">
        <v>48</v>
      </c>
      <c r="H28" s="1">
        <v>4</v>
      </c>
      <c r="I28" s="1">
        <v>9.2200000000000006</v>
      </c>
      <c r="J28" s="1">
        <v>6.42</v>
      </c>
      <c r="K28" s="1">
        <v>50</v>
      </c>
      <c r="L28" s="1">
        <v>12</v>
      </c>
      <c r="M28" s="1">
        <v>25</v>
      </c>
      <c r="N28" s="1">
        <v>0</v>
      </c>
      <c r="O28" s="1" t="s">
        <v>18</v>
      </c>
      <c r="P28" s="1">
        <v>40</v>
      </c>
      <c r="Q28" s="1" t="s">
        <v>64</v>
      </c>
      <c r="R28" s="1">
        <v>110</v>
      </c>
      <c r="S28" s="1">
        <v>114</v>
      </c>
      <c r="T28" s="1">
        <v>0.5</v>
      </c>
      <c r="U28" s="1">
        <v>0.75</v>
      </c>
      <c r="V28" s="1">
        <v>1.1000000000000001</v>
      </c>
      <c r="W28" s="1">
        <v>0.75</v>
      </c>
      <c r="X28" s="1"/>
      <c r="Y28" s="1"/>
      <c r="Z28" s="1"/>
      <c r="AA28" s="35">
        <f>_xlfn.IFNA(VLOOKUP(D28,附件!$B$19:$C$21,2,FALSE)+附件!$C$23,0)+T28+J28*((200/(附件!$C$25+100))^0.5)</f>
        <v>7.22</v>
      </c>
      <c r="AB28" s="35">
        <f>G28*H28/AA28</f>
        <v>26.59279778393352</v>
      </c>
      <c r="AC28" s="35">
        <f>AB28*S28/100</f>
        <v>30.315789473684212</v>
      </c>
      <c r="AD28" s="35">
        <f>G28*H28*S28/100</f>
        <v>218.88</v>
      </c>
      <c r="AE28" s="35">
        <f>$AC28*U28</f>
        <v>22.736842105263158</v>
      </c>
      <c r="AF28" s="35">
        <f>$AC28*V28</f>
        <v>33.347368421052636</v>
      </c>
      <c r="AG28" s="35">
        <f>$AC28*W28</f>
        <v>22.736842105263158</v>
      </c>
      <c r="AH28" s="35">
        <f>AE28*附件!$C$33+AF28*附件!$C$34+AG28*附件!$C$35</f>
        <v>26.981052631578951</v>
      </c>
      <c r="AI28" s="35">
        <f>AE28*附件!$C$39+AF28*附件!$C$40+AG28*附件!$C$41</f>
        <v>26.981052631578951</v>
      </c>
      <c r="AJ28" s="35">
        <f>AE28*附件!$C$45+AF28*附件!$C$46+AG28*附件!$C$47</f>
        <v>26.981052631578947</v>
      </c>
    </row>
    <row r="29" spans="1:36" ht="23.25" customHeight="1" x14ac:dyDescent="0.2">
      <c r="A29" s="27">
        <v>44200</v>
      </c>
      <c r="B29" s="1" t="s">
        <v>165</v>
      </c>
      <c r="C29" s="1" t="s">
        <v>1479</v>
      </c>
      <c r="D29" s="1" t="s">
        <v>1476</v>
      </c>
      <c r="E29" s="1">
        <v>13</v>
      </c>
      <c r="F29" s="1">
        <v>58</v>
      </c>
      <c r="G29" s="1">
        <v>154</v>
      </c>
      <c r="H29" s="1">
        <v>2</v>
      </c>
      <c r="I29" s="1">
        <v>24.41</v>
      </c>
      <c r="J29" s="1">
        <v>19.420000000000002</v>
      </c>
      <c r="K29" s="1">
        <v>80</v>
      </c>
      <c r="L29" s="1">
        <v>0</v>
      </c>
      <c r="M29" s="1">
        <v>45</v>
      </c>
      <c r="N29" s="1">
        <v>0</v>
      </c>
      <c r="O29" s="1" t="s">
        <v>53</v>
      </c>
      <c r="P29" s="1">
        <v>50</v>
      </c>
      <c r="Q29" s="1" t="s">
        <v>27</v>
      </c>
      <c r="R29" s="1">
        <v>110</v>
      </c>
      <c r="S29" s="1">
        <v>130</v>
      </c>
      <c r="T29" s="1">
        <v>0</v>
      </c>
      <c r="U29" s="1">
        <v>1.4</v>
      </c>
      <c r="V29" s="1">
        <v>1.1000000000000001</v>
      </c>
      <c r="W29" s="1">
        <v>0.9</v>
      </c>
      <c r="X29" s="1"/>
      <c r="Y29" s="1"/>
      <c r="Z29" s="1"/>
      <c r="AA29" s="35">
        <f>_xlfn.IFNA(VLOOKUP(D29,附件!$B$19:$C$21,2,FALSE)+附件!$C$23,0)+T29+J29*((200/(附件!$C$25+100))^0.5)</f>
        <v>19.420000000000002</v>
      </c>
      <c r="AB29" s="35">
        <f>G29*H29/AA29</f>
        <v>15.859938208032954</v>
      </c>
      <c r="AC29" s="35">
        <f>AB29*S29/100</f>
        <v>20.617919670442838</v>
      </c>
      <c r="AD29" s="35">
        <f>G29*H29*S29/100</f>
        <v>400.4</v>
      </c>
      <c r="AE29" s="35">
        <f>$AC29*U29</f>
        <v>28.865087538619971</v>
      </c>
      <c r="AF29" s="35">
        <f>$AC29*V29</f>
        <v>22.679711637487124</v>
      </c>
      <c r="AG29" s="35">
        <f>$AC29*W29</f>
        <v>18.556127703398555</v>
      </c>
      <c r="AH29" s="35">
        <f>AE29*附件!$C$33+AF29*附件!$C$34+AG29*附件!$C$35</f>
        <v>23.298249227600408</v>
      </c>
      <c r="AI29" s="35">
        <f>AE29*附件!$C$39+AF29*附件!$C$40+AG29*附件!$C$41</f>
        <v>25.36004119464469</v>
      </c>
      <c r="AJ29" s="35">
        <f>AE29*附件!$C$45+AF29*附件!$C$46+AG29*附件!$C$47</f>
        <v>21.236457260556126</v>
      </c>
    </row>
    <row r="30" spans="1:36" ht="23.25" customHeight="1" x14ac:dyDescent="0.2">
      <c r="A30" s="27">
        <v>32200</v>
      </c>
      <c r="B30" s="1" t="s">
        <v>1320</v>
      </c>
      <c r="C30" s="1" t="s">
        <v>1479</v>
      </c>
      <c r="D30" s="1" t="s">
        <v>1481</v>
      </c>
      <c r="E30" s="1">
        <v>13</v>
      </c>
      <c r="F30" s="1">
        <v>8</v>
      </c>
      <c r="G30" s="1">
        <v>18</v>
      </c>
      <c r="H30" s="1">
        <v>6</v>
      </c>
      <c r="I30" s="1">
        <v>5.19</v>
      </c>
      <c r="J30" s="1">
        <v>4.12</v>
      </c>
      <c r="K30" s="1">
        <v>55</v>
      </c>
      <c r="L30" s="1">
        <v>18</v>
      </c>
      <c r="M30" s="1">
        <v>45</v>
      </c>
      <c r="N30" s="1">
        <v>0</v>
      </c>
      <c r="O30" s="1" t="s">
        <v>18</v>
      </c>
      <c r="P30" s="1">
        <v>120</v>
      </c>
      <c r="Q30" s="1" t="s">
        <v>27</v>
      </c>
      <c r="R30" s="1">
        <v>105</v>
      </c>
      <c r="S30" s="1">
        <v>124</v>
      </c>
      <c r="T30" s="1">
        <v>0.15</v>
      </c>
      <c r="U30" s="1">
        <v>1.45</v>
      </c>
      <c r="V30" s="1">
        <v>1.05</v>
      </c>
      <c r="W30" s="1">
        <v>0.7</v>
      </c>
      <c r="X30" s="1"/>
      <c r="Y30" s="1"/>
      <c r="Z30" s="1"/>
      <c r="AA30" s="35">
        <f>_xlfn.IFNA(VLOOKUP(D30,附件!$B$19:$C$21,2,FALSE)+附件!$C$23,0)+T30+J30*((200/(附件!$C$25+100))^0.5)</f>
        <v>4.55</v>
      </c>
      <c r="AB30" s="35">
        <f>G30*H30/AA30</f>
        <v>23.736263736263737</v>
      </c>
      <c r="AC30" s="35">
        <f>AB30*S30/100</f>
        <v>29.432967032967035</v>
      </c>
      <c r="AD30" s="35">
        <f>G30*H30*S30/100</f>
        <v>133.91999999999999</v>
      </c>
      <c r="AE30" s="35">
        <f>$AC30*U30</f>
        <v>42.677802197802201</v>
      </c>
      <c r="AF30" s="35">
        <f>$AC30*V30</f>
        <v>30.904615384615386</v>
      </c>
      <c r="AG30" s="35">
        <f>$AC30*W30</f>
        <v>20.603076923076923</v>
      </c>
      <c r="AH30" s="35">
        <f>AE30*附件!$C$33+AF30*附件!$C$34+AG30*附件!$C$35</f>
        <v>31.34610989010989</v>
      </c>
      <c r="AI30" s="35">
        <f>AE30*附件!$C$39+AF30*附件!$C$40+AG30*附件!$C$41</f>
        <v>35.761054945054951</v>
      </c>
      <c r="AJ30" s="35">
        <f>AE30*附件!$C$45+AF30*附件!$C$46+AG30*附件!$C$47</f>
        <v>26.931164835164836</v>
      </c>
    </row>
    <row r="31" spans="1:36" ht="23.25" customHeight="1" x14ac:dyDescent="0.2">
      <c r="A31" s="27">
        <v>55200</v>
      </c>
      <c r="B31" s="1" t="s">
        <v>865</v>
      </c>
      <c r="C31" s="1" t="s">
        <v>1477</v>
      </c>
      <c r="D31" s="1" t="s">
        <v>1487</v>
      </c>
      <c r="E31" s="1">
        <v>10</v>
      </c>
      <c r="F31" s="1">
        <v>26</v>
      </c>
      <c r="G31" s="1">
        <v>35</v>
      </c>
      <c r="H31" s="1">
        <v>8</v>
      </c>
      <c r="I31" s="1">
        <v>11.04</v>
      </c>
      <c r="J31" s="1">
        <v>8.7100000000000009</v>
      </c>
      <c r="K31" s="1">
        <v>50</v>
      </c>
      <c r="L31" s="1">
        <v>16</v>
      </c>
      <c r="M31" s="1">
        <v>25</v>
      </c>
      <c r="N31" s="1">
        <v>0</v>
      </c>
      <c r="O31" s="1" t="s">
        <v>18</v>
      </c>
      <c r="P31" s="1">
        <v>39</v>
      </c>
      <c r="Q31" s="1" t="s">
        <v>64</v>
      </c>
      <c r="R31" s="1">
        <v>110</v>
      </c>
      <c r="S31" s="1">
        <v>110</v>
      </c>
      <c r="T31" s="1">
        <v>1.2</v>
      </c>
      <c r="U31" s="1">
        <v>0.75</v>
      </c>
      <c r="V31" s="1">
        <v>1.1000000000000001</v>
      </c>
      <c r="W31" s="1">
        <v>0.75</v>
      </c>
      <c r="X31" s="1"/>
      <c r="Y31" s="1"/>
      <c r="Z31" s="1"/>
      <c r="AA31" s="35">
        <f>_xlfn.IFNA(VLOOKUP(D31,附件!$B$19:$C$21,2,FALSE)+附件!$C$23,0)+T31+J31*((200/(附件!$C$25+100))^0.5)</f>
        <v>10.210000000000001</v>
      </c>
      <c r="AB31" s="35">
        <f>G31*H31/AA31</f>
        <v>27.424094025465227</v>
      </c>
      <c r="AC31" s="35">
        <f>AB31*S31/100</f>
        <v>30.166503428011747</v>
      </c>
      <c r="AD31" s="35">
        <f>G31*H31*S31/100</f>
        <v>308</v>
      </c>
      <c r="AE31" s="35">
        <f>$AC31*U31</f>
        <v>22.62487757100881</v>
      </c>
      <c r="AF31" s="35">
        <f>$AC31*V31</f>
        <v>33.183153770812922</v>
      </c>
      <c r="AG31" s="35">
        <f>$AC31*W31</f>
        <v>22.62487757100881</v>
      </c>
      <c r="AH31" s="35">
        <f>AE31*附件!$C$33+AF31*附件!$C$34+AG31*附件!$C$35</f>
        <v>26.848188050930453</v>
      </c>
      <c r="AI31" s="35">
        <f>AE31*附件!$C$39+AF31*附件!$C$40+AG31*附件!$C$41</f>
        <v>26.848188050930457</v>
      </c>
      <c r="AJ31" s="35">
        <f>AE31*附件!$C$45+AF31*附件!$C$46+AG31*附件!$C$47</f>
        <v>26.848188050930457</v>
      </c>
    </row>
    <row r="32" spans="1:36" ht="23.25" customHeight="1" x14ac:dyDescent="0.2">
      <c r="A32" s="27">
        <v>44300</v>
      </c>
      <c r="B32" s="1" t="s">
        <v>1353</v>
      </c>
      <c r="C32" s="1" t="s">
        <v>1479</v>
      </c>
      <c r="D32" s="1" t="s">
        <v>1476</v>
      </c>
      <c r="E32" s="1">
        <v>13</v>
      </c>
      <c r="F32" s="1">
        <v>57</v>
      </c>
      <c r="G32" s="1">
        <v>105</v>
      </c>
      <c r="H32" s="1">
        <v>3</v>
      </c>
      <c r="I32" s="1">
        <v>24.18</v>
      </c>
      <c r="J32" s="1">
        <v>18.2</v>
      </c>
      <c r="K32" s="1">
        <v>80</v>
      </c>
      <c r="L32" s="1">
        <v>0</v>
      </c>
      <c r="M32" s="1">
        <v>45</v>
      </c>
      <c r="N32" s="1">
        <v>0</v>
      </c>
      <c r="O32" s="1" t="s">
        <v>53</v>
      </c>
      <c r="P32" s="1">
        <v>50</v>
      </c>
      <c r="Q32" s="1" t="s">
        <v>27</v>
      </c>
      <c r="R32" s="1">
        <v>100</v>
      </c>
      <c r="S32" s="1">
        <v>118</v>
      </c>
      <c r="T32" s="1">
        <v>0</v>
      </c>
      <c r="U32" s="1">
        <v>1.4</v>
      </c>
      <c r="V32" s="1">
        <v>1.1000000000000001</v>
      </c>
      <c r="W32" s="1">
        <v>0.9</v>
      </c>
      <c r="X32" s="1"/>
      <c r="Y32" s="1"/>
      <c r="Z32" s="1"/>
      <c r="AA32" s="35">
        <f>_xlfn.IFNA(VLOOKUP(D32,附件!$B$19:$C$21,2,FALSE)+附件!$C$23,0)+T32+J32*((200/(附件!$C$25+100))^0.5)</f>
        <v>18.2</v>
      </c>
      <c r="AB32" s="35">
        <f>G32*H32/AA32</f>
        <v>17.307692307692307</v>
      </c>
      <c r="AC32" s="35">
        <f>AB32*S32/100</f>
        <v>20.42307692307692</v>
      </c>
      <c r="AD32" s="35">
        <f>G32*H32*S32/100</f>
        <v>371.7</v>
      </c>
      <c r="AE32" s="35">
        <f>$AC32*U32</f>
        <v>28.592307692307685</v>
      </c>
      <c r="AF32" s="35">
        <f>$AC32*V32</f>
        <v>22.465384615384615</v>
      </c>
      <c r="AG32" s="35">
        <f>$AC32*W32</f>
        <v>18.380769230769229</v>
      </c>
      <c r="AH32" s="35">
        <f>AE32*附件!$C$33+AF32*附件!$C$34+AG32*附件!$C$35</f>
        <v>23.078076923076917</v>
      </c>
      <c r="AI32" s="35">
        <f>AE32*附件!$C$39+AF32*附件!$C$40+AG32*附件!$C$41</f>
        <v>25.120384615384612</v>
      </c>
      <c r="AJ32" s="35">
        <f>AE32*附件!$C$45+AF32*附件!$C$46+AG32*附件!$C$47</f>
        <v>21.035769230769226</v>
      </c>
    </row>
    <row r="33" spans="1:36" ht="23.25" customHeight="1" x14ac:dyDescent="0.2">
      <c r="A33" s="27">
        <v>33000</v>
      </c>
      <c r="B33" s="1" t="s">
        <v>51</v>
      </c>
      <c r="C33" s="1" t="s">
        <v>1477</v>
      </c>
      <c r="D33" s="1" t="s">
        <v>1487</v>
      </c>
      <c r="E33" s="1">
        <v>11</v>
      </c>
      <c r="F33" s="1">
        <v>26</v>
      </c>
      <c r="G33" s="1">
        <v>46</v>
      </c>
      <c r="H33" s="1">
        <v>4</v>
      </c>
      <c r="I33" s="1">
        <v>8.85</v>
      </c>
      <c r="J33" s="1">
        <v>6.17</v>
      </c>
      <c r="K33" s="1">
        <v>50</v>
      </c>
      <c r="L33" s="1">
        <v>12</v>
      </c>
      <c r="M33" s="1">
        <v>25</v>
      </c>
      <c r="N33" s="1">
        <v>0</v>
      </c>
      <c r="O33" s="1" t="s">
        <v>18</v>
      </c>
      <c r="P33" s="1">
        <v>40</v>
      </c>
      <c r="Q33" s="1" t="s">
        <v>27</v>
      </c>
      <c r="R33" s="1">
        <v>110</v>
      </c>
      <c r="S33" s="1">
        <v>114</v>
      </c>
      <c r="T33" s="1">
        <v>0.5</v>
      </c>
      <c r="U33" s="1">
        <v>1.35</v>
      </c>
      <c r="V33" s="1">
        <v>0.95</v>
      </c>
      <c r="W33" s="1">
        <v>0.7</v>
      </c>
      <c r="X33" s="1"/>
      <c r="Y33" s="1"/>
      <c r="Z33" s="1"/>
      <c r="AA33" s="35">
        <f>_xlfn.IFNA(VLOOKUP(D33,附件!$B$19:$C$21,2,FALSE)+附件!$C$23,0)+T33+J33*((200/(附件!$C$25+100))^0.5)</f>
        <v>6.97</v>
      </c>
      <c r="AB33" s="35">
        <f>G33*H33/AA33</f>
        <v>26.398852223816355</v>
      </c>
      <c r="AC33" s="35">
        <f>AB33*S33/100</f>
        <v>30.094691535150645</v>
      </c>
      <c r="AD33" s="35">
        <f>G33*H33*S33/100</f>
        <v>209.76</v>
      </c>
      <c r="AE33" s="35">
        <f>$AC33*U33</f>
        <v>40.627833572453376</v>
      </c>
      <c r="AF33" s="35">
        <f>$AC33*V33</f>
        <v>28.58995695839311</v>
      </c>
      <c r="AG33" s="35">
        <f>$AC33*W33</f>
        <v>21.066284074605448</v>
      </c>
      <c r="AH33" s="35">
        <f>AE33*附件!$C$33+AF33*附件!$C$34+AG33*附件!$C$35</f>
        <v>29.944218077474893</v>
      </c>
      <c r="AI33" s="35">
        <f>AE33*附件!$C$39+AF33*附件!$C$40+AG33*附件!$C$41</f>
        <v>33.856527977044479</v>
      </c>
      <c r="AJ33" s="35">
        <f>AE33*附件!$C$45+AF33*附件!$C$46+AG33*附件!$C$47</f>
        <v>26.031908177905308</v>
      </c>
    </row>
    <row r="34" spans="1:36" ht="23.25" customHeight="1" x14ac:dyDescent="0.2">
      <c r="A34" s="27">
        <v>11160</v>
      </c>
      <c r="B34" s="1" t="s">
        <v>1534</v>
      </c>
      <c r="C34" s="1" t="s">
        <v>1477</v>
      </c>
      <c r="D34" s="1" t="s">
        <v>1473</v>
      </c>
      <c r="E34" s="1">
        <v>11</v>
      </c>
      <c r="F34" s="1">
        <v>4</v>
      </c>
      <c r="G34" s="1">
        <v>15</v>
      </c>
      <c r="H34" s="1">
        <v>4</v>
      </c>
      <c r="I34" s="1">
        <v>2.33</v>
      </c>
      <c r="J34" s="1">
        <v>1.73</v>
      </c>
      <c r="K34" s="1">
        <v>50</v>
      </c>
      <c r="L34" s="1">
        <v>30</v>
      </c>
      <c r="M34" s="1">
        <v>25</v>
      </c>
      <c r="N34" s="1">
        <v>0</v>
      </c>
      <c r="O34" s="1" t="s">
        <v>18</v>
      </c>
      <c r="P34" s="1">
        <v>360</v>
      </c>
      <c r="Q34" s="1" t="s">
        <v>27</v>
      </c>
      <c r="R34" s="1">
        <v>125</v>
      </c>
      <c r="S34" s="1">
        <v>130</v>
      </c>
      <c r="T34" s="1">
        <v>0</v>
      </c>
      <c r="U34" s="1">
        <v>1.2</v>
      </c>
      <c r="V34" s="1">
        <v>0.6</v>
      </c>
      <c r="W34" s="1">
        <v>0.6</v>
      </c>
      <c r="X34" s="1"/>
      <c r="Y34" s="1"/>
      <c r="Z34" s="1"/>
      <c r="AA34" s="35">
        <f>_xlfn.IFNA(VLOOKUP(D34,附件!$B$19:$C$21,2,FALSE)+附件!$C$23,0)+T34+J34*((200/(附件!$C$25+100))^0.5)</f>
        <v>1.99</v>
      </c>
      <c r="AB34" s="35">
        <f>G34*H34/AA34</f>
        <v>30.150753768844222</v>
      </c>
      <c r="AC34" s="35">
        <f>AB34*S34/100</f>
        <v>39.195979899497488</v>
      </c>
      <c r="AD34" s="35">
        <f>G34*H34*S34/100</f>
        <v>78</v>
      </c>
      <c r="AE34" s="35">
        <f>$AC34*U34</f>
        <v>47.035175879396981</v>
      </c>
      <c r="AF34" s="35">
        <f>$AC34*V34</f>
        <v>23.51758793969849</v>
      </c>
      <c r="AG34" s="35">
        <f>$AC34*W34</f>
        <v>23.51758793969849</v>
      </c>
      <c r="AH34" s="35">
        <f>AE34*附件!$C$33+AF34*附件!$C$34+AG34*附件!$C$35</f>
        <v>30.572864321608037</v>
      </c>
      <c r="AI34" s="35">
        <f>AE34*附件!$C$39+AF34*附件!$C$40+AG34*附件!$C$41</f>
        <v>35.276381909547737</v>
      </c>
      <c r="AJ34" s="35">
        <f>AE34*附件!$C$45+AF34*附件!$C$46+AG34*附件!$C$47</f>
        <v>25.86934673366834</v>
      </c>
    </row>
    <row r="35" spans="1:36" ht="23.25" customHeight="1" x14ac:dyDescent="0.2">
      <c r="A35" s="27">
        <v>7200</v>
      </c>
      <c r="B35" s="1" t="s">
        <v>1315</v>
      </c>
      <c r="C35" s="1" t="s">
        <v>1477</v>
      </c>
      <c r="D35" s="1" t="s">
        <v>1473</v>
      </c>
      <c r="E35" s="1">
        <v>11</v>
      </c>
      <c r="F35" s="1">
        <v>6</v>
      </c>
      <c r="G35" s="1">
        <v>17</v>
      </c>
      <c r="H35" s="1">
        <v>3</v>
      </c>
      <c r="I35" s="1">
        <v>1.6</v>
      </c>
      <c r="J35" s="1">
        <v>1.2</v>
      </c>
      <c r="K35" s="1">
        <v>50</v>
      </c>
      <c r="L35" s="1">
        <v>22</v>
      </c>
      <c r="M35" s="1">
        <v>25</v>
      </c>
      <c r="N35" s="1">
        <v>0</v>
      </c>
      <c r="O35" s="1" t="s">
        <v>18</v>
      </c>
      <c r="P35" s="1">
        <v>360</v>
      </c>
      <c r="Q35" s="1" t="s">
        <v>27</v>
      </c>
      <c r="R35" s="1">
        <v>125</v>
      </c>
      <c r="S35" s="1">
        <v>130</v>
      </c>
      <c r="T35" s="1">
        <v>0.24</v>
      </c>
      <c r="U35" s="1">
        <v>1.2</v>
      </c>
      <c r="V35" s="1">
        <v>0.6</v>
      </c>
      <c r="W35" s="1">
        <v>0.6</v>
      </c>
      <c r="X35" s="1"/>
      <c r="Y35" s="1"/>
      <c r="Z35" s="1"/>
      <c r="AA35" s="35">
        <f>_xlfn.IFNA(VLOOKUP(D35,附件!$B$19:$C$21,2,FALSE)+附件!$C$23,0)+T35+J35*((200/(附件!$C$25+100))^0.5)</f>
        <v>1.7</v>
      </c>
      <c r="AB35" s="35">
        <f>G35*H35/AA35</f>
        <v>30</v>
      </c>
      <c r="AC35" s="35">
        <f>AB35*S35/100</f>
        <v>39</v>
      </c>
      <c r="AD35" s="35">
        <f>G35*H35*S35/100</f>
        <v>66.3</v>
      </c>
      <c r="AE35" s="35">
        <f>$AC35*U35</f>
        <v>46.8</v>
      </c>
      <c r="AF35" s="35">
        <f>$AC35*V35</f>
        <v>23.4</v>
      </c>
      <c r="AG35" s="35">
        <f>$AC35*W35</f>
        <v>23.4</v>
      </c>
      <c r="AH35" s="35">
        <f>AE35*附件!$C$33+AF35*附件!$C$34+AG35*附件!$C$35</f>
        <v>30.419999999999998</v>
      </c>
      <c r="AI35" s="35">
        <f>AE35*附件!$C$39+AF35*附件!$C$40+AG35*附件!$C$41</f>
        <v>35.099999999999994</v>
      </c>
      <c r="AJ35" s="35">
        <f>AE35*附件!$C$45+AF35*附件!$C$46+AG35*附件!$C$47</f>
        <v>25.74</v>
      </c>
    </row>
    <row r="36" spans="1:36" ht="23.25" customHeight="1" x14ac:dyDescent="0.2">
      <c r="A36" s="27">
        <v>14500</v>
      </c>
      <c r="B36" s="1" t="s">
        <v>1504</v>
      </c>
      <c r="C36" s="1" t="s">
        <v>1505</v>
      </c>
      <c r="D36" s="1" t="s">
        <v>1476</v>
      </c>
      <c r="E36" s="1">
        <v>13</v>
      </c>
      <c r="F36" s="1">
        <v>78</v>
      </c>
      <c r="G36" s="1">
        <v>207</v>
      </c>
      <c r="H36" s="1">
        <v>2</v>
      </c>
      <c r="I36" s="1">
        <v>25.65</v>
      </c>
      <c r="J36" s="1">
        <v>20.65</v>
      </c>
      <c r="K36" s="1">
        <v>80</v>
      </c>
      <c r="L36" s="1">
        <v>0</v>
      </c>
      <c r="M36" s="1">
        <v>65</v>
      </c>
      <c r="N36" s="1">
        <v>0</v>
      </c>
      <c r="O36" s="1" t="s">
        <v>53</v>
      </c>
      <c r="P36" s="1">
        <v>50</v>
      </c>
      <c r="Q36" s="1" t="s">
        <v>64</v>
      </c>
      <c r="R36" s="1">
        <v>105</v>
      </c>
      <c r="S36" s="1">
        <v>124</v>
      </c>
      <c r="T36" s="1">
        <v>0</v>
      </c>
      <c r="U36" s="1">
        <v>0.55000000000000004</v>
      </c>
      <c r="V36" s="1">
        <v>1.45</v>
      </c>
      <c r="W36" s="1">
        <v>1.25</v>
      </c>
      <c r="X36" s="1"/>
      <c r="Y36" s="1"/>
      <c r="Z36" s="1"/>
      <c r="AA36" s="35">
        <f>_xlfn.IFNA(VLOOKUP(D36,附件!$B$19:$C$21,2,FALSE)+附件!$C$23,0)+T36+J36*((200/(附件!$C$25+100))^0.5)</f>
        <v>20.65</v>
      </c>
      <c r="AB36" s="35">
        <f>G36*H36/AA36</f>
        <v>20.048426150121067</v>
      </c>
      <c r="AC36" s="35">
        <f>AB36*S36/100</f>
        <v>24.860048426150126</v>
      </c>
      <c r="AD36" s="35">
        <f>G36*H36*S36/100</f>
        <v>513.36</v>
      </c>
      <c r="AE36" s="35">
        <f>$AC36*U36</f>
        <v>13.67302663438257</v>
      </c>
      <c r="AF36" s="35">
        <f>$AC36*V36</f>
        <v>36.047070217917678</v>
      </c>
      <c r="AG36" s="35">
        <f>$AC36*W36</f>
        <v>31.075060532687658</v>
      </c>
      <c r="AH36" s="35">
        <f>AE36*附件!$C$33+AF36*附件!$C$34+AG36*附件!$C$35</f>
        <v>27.843254237288139</v>
      </c>
      <c r="AI36" s="35">
        <f>AE36*附件!$C$39+AF36*附件!$C$40+AG36*附件!$C$41</f>
        <v>24.362847457627119</v>
      </c>
      <c r="AJ36" s="35">
        <f>AE36*附件!$C$45+AF36*附件!$C$46+AG36*附件!$C$47</f>
        <v>31.32366101694916</v>
      </c>
    </row>
    <row r="37" spans="1:36" ht="23.25" customHeight="1" x14ac:dyDescent="0.2">
      <c r="A37" s="27">
        <v>13100</v>
      </c>
      <c r="B37" s="1" t="s">
        <v>1314</v>
      </c>
      <c r="C37" s="1" t="s">
        <v>1477</v>
      </c>
      <c r="D37" s="1" t="s">
        <v>1487</v>
      </c>
      <c r="E37" s="1">
        <v>11</v>
      </c>
      <c r="F37" s="1">
        <v>28</v>
      </c>
      <c r="G37" s="1">
        <v>52</v>
      </c>
      <c r="H37" s="1">
        <v>3</v>
      </c>
      <c r="I37" s="1">
        <v>7</v>
      </c>
      <c r="J37" s="1">
        <v>5.59</v>
      </c>
      <c r="K37" s="1">
        <v>50</v>
      </c>
      <c r="L37" s="1">
        <v>30</v>
      </c>
      <c r="M37" s="1">
        <v>25</v>
      </c>
      <c r="N37" s="1">
        <v>0</v>
      </c>
      <c r="O37" s="1" t="s">
        <v>18</v>
      </c>
      <c r="P37" s="1">
        <v>40</v>
      </c>
      <c r="Q37" s="1" t="s">
        <v>27</v>
      </c>
      <c r="R37" s="1">
        <v>105</v>
      </c>
      <c r="S37" s="1">
        <v>109</v>
      </c>
      <c r="T37" s="1">
        <v>0</v>
      </c>
      <c r="U37" s="1">
        <v>1.35</v>
      </c>
      <c r="V37" s="1">
        <v>0.95</v>
      </c>
      <c r="W37" s="1">
        <v>0.7</v>
      </c>
      <c r="X37" s="1"/>
      <c r="Y37" s="1"/>
      <c r="Z37" s="1"/>
      <c r="AA37" s="35">
        <f>_xlfn.IFNA(VLOOKUP(D37,附件!$B$19:$C$21,2,FALSE)+附件!$C$23,0)+T37+J37*((200/(附件!$C$25+100))^0.5)</f>
        <v>5.89</v>
      </c>
      <c r="AB37" s="35">
        <f>G37*H37/AA37</f>
        <v>26.485568760611208</v>
      </c>
      <c r="AC37" s="35">
        <f>AB37*S37/100</f>
        <v>28.869269949066215</v>
      </c>
      <c r="AD37" s="35">
        <f>G37*H37*S37/100</f>
        <v>170.04</v>
      </c>
      <c r="AE37" s="35">
        <f>$AC37*U37</f>
        <v>38.973514431239394</v>
      </c>
      <c r="AF37" s="35">
        <f>$AC37*V37</f>
        <v>27.425806451612903</v>
      </c>
      <c r="AG37" s="35">
        <f>$AC37*W37</f>
        <v>20.208488964346348</v>
      </c>
      <c r="AH37" s="35">
        <f>AE37*附件!$C$33+AF37*附件!$C$34+AG37*附件!$C$35</f>
        <v>28.724923599320885</v>
      </c>
      <c r="AI37" s="35">
        <f>AE37*附件!$C$39+AF37*附件!$C$40+AG37*附件!$C$41</f>
        <v>32.477928692699493</v>
      </c>
      <c r="AJ37" s="35">
        <f>AE37*附件!$C$45+AF37*附件!$C$46+AG37*附件!$C$47</f>
        <v>24.971918505942277</v>
      </c>
    </row>
    <row r="38" spans="1:36" ht="23.25" customHeight="1" x14ac:dyDescent="0.2">
      <c r="A38" s="27">
        <v>43100</v>
      </c>
      <c r="B38" s="1" t="s">
        <v>66</v>
      </c>
      <c r="C38" s="1" t="s">
        <v>1472</v>
      </c>
      <c r="D38" s="1" t="s">
        <v>1529</v>
      </c>
      <c r="E38" s="1">
        <v>6</v>
      </c>
      <c r="F38" s="1">
        <v>32</v>
      </c>
      <c r="G38" s="1">
        <v>44</v>
      </c>
      <c r="H38" s="1">
        <v>6</v>
      </c>
      <c r="I38" s="1">
        <v>11.44</v>
      </c>
      <c r="J38" s="1">
        <v>10.039999999999999</v>
      </c>
      <c r="K38" s="1">
        <v>70</v>
      </c>
      <c r="L38" s="1">
        <v>25</v>
      </c>
      <c r="M38" s="1">
        <v>12</v>
      </c>
      <c r="N38" s="1">
        <v>0</v>
      </c>
      <c r="O38" s="1" t="s">
        <v>53</v>
      </c>
      <c r="P38" s="1">
        <v>40</v>
      </c>
      <c r="Q38" s="1" t="s">
        <v>64</v>
      </c>
      <c r="R38" s="1">
        <v>110</v>
      </c>
      <c r="S38" s="1">
        <v>110</v>
      </c>
      <c r="T38" s="1">
        <v>0.5</v>
      </c>
      <c r="U38" s="1">
        <v>0.75</v>
      </c>
      <c r="V38" s="1">
        <v>1.1000000000000001</v>
      </c>
      <c r="W38" s="1">
        <v>0.75</v>
      </c>
      <c r="X38" s="1"/>
      <c r="Y38" s="1"/>
      <c r="Z38" s="1"/>
      <c r="AA38" s="35">
        <f>_xlfn.IFNA(VLOOKUP(D38,附件!$B$19:$C$21,2,FALSE)+附件!$C$23,0)+T38+J38*((200/(附件!$C$25+100))^0.5)</f>
        <v>10.54</v>
      </c>
      <c r="AB38" s="35">
        <f>G38*H38/AA38</f>
        <v>25.047438330170781</v>
      </c>
      <c r="AC38" s="35">
        <f>AB38*S38/100</f>
        <v>27.552182163187858</v>
      </c>
      <c r="AD38" s="35">
        <f>G38*H38*S38/100</f>
        <v>290.39999999999998</v>
      </c>
      <c r="AE38" s="35">
        <f>$AC38*U38</f>
        <v>20.664136622390892</v>
      </c>
      <c r="AF38" s="35">
        <f>$AC38*V38</f>
        <v>30.307400379506646</v>
      </c>
      <c r="AG38" s="35">
        <f>$AC38*W38</f>
        <v>20.664136622390892</v>
      </c>
      <c r="AH38" s="35">
        <f>AE38*附件!$C$33+AF38*附件!$C$34+AG38*附件!$C$35</f>
        <v>24.521442125237193</v>
      </c>
      <c r="AI38" s="35">
        <f>AE38*附件!$C$39+AF38*附件!$C$40+AG38*附件!$C$41</f>
        <v>24.521442125237193</v>
      </c>
      <c r="AJ38" s="35">
        <f>AE38*附件!$C$45+AF38*附件!$C$46+AG38*附件!$C$47</f>
        <v>24.521442125237193</v>
      </c>
    </row>
    <row r="39" spans="1:36" ht="23.25" customHeight="1" x14ac:dyDescent="0.2">
      <c r="A39" s="27">
        <v>50860</v>
      </c>
      <c r="B39" s="1" t="s">
        <v>1317</v>
      </c>
      <c r="C39" s="1" t="s">
        <v>1477</v>
      </c>
      <c r="D39" s="1" t="s">
        <v>1487</v>
      </c>
      <c r="E39" s="1">
        <v>10</v>
      </c>
      <c r="F39" s="1">
        <v>27</v>
      </c>
      <c r="G39" s="1">
        <v>47</v>
      </c>
      <c r="H39" s="1">
        <v>4</v>
      </c>
      <c r="I39" s="1">
        <v>9.26</v>
      </c>
      <c r="J39" s="1">
        <v>6.6</v>
      </c>
      <c r="K39" s="1">
        <v>55</v>
      </c>
      <c r="L39" s="1">
        <v>12</v>
      </c>
      <c r="M39" s="1">
        <v>25</v>
      </c>
      <c r="N39" s="1">
        <v>0</v>
      </c>
      <c r="O39" s="1" t="s">
        <v>18</v>
      </c>
      <c r="P39" s="1">
        <v>38</v>
      </c>
      <c r="Q39" s="1" t="s">
        <v>27</v>
      </c>
      <c r="R39" s="1">
        <v>110</v>
      </c>
      <c r="S39" s="1">
        <v>110</v>
      </c>
      <c r="T39" s="1">
        <v>0.5</v>
      </c>
      <c r="U39" s="1">
        <v>1.35</v>
      </c>
      <c r="V39" s="1">
        <v>0.95</v>
      </c>
      <c r="W39" s="1">
        <v>0.7</v>
      </c>
      <c r="X39" s="1"/>
      <c r="Y39" s="1"/>
      <c r="Z39" s="1"/>
      <c r="AA39" s="35">
        <f>_xlfn.IFNA(VLOOKUP(D39,附件!$B$19:$C$21,2,FALSE)+附件!$C$23,0)+T39+J39*((200/(附件!$C$25+100))^0.5)</f>
        <v>7.3999999999999995</v>
      </c>
      <c r="AB39" s="35">
        <f>G39*H39/AA39</f>
        <v>25.405405405405407</v>
      </c>
      <c r="AC39" s="35">
        <f>AB39*S39/100</f>
        <v>27.945945945945947</v>
      </c>
      <c r="AD39" s="35">
        <f>G39*H39*S39/100</f>
        <v>206.8</v>
      </c>
      <c r="AE39" s="35">
        <f>$AC39*U39</f>
        <v>37.727027027027034</v>
      </c>
      <c r="AF39" s="35">
        <f>$AC39*V39</f>
        <v>26.548648648648648</v>
      </c>
      <c r="AG39" s="35">
        <f>$AC39*W39</f>
        <v>19.562162162162164</v>
      </c>
      <c r="AH39" s="35">
        <f>AE39*附件!$C$33+AF39*附件!$C$34+AG39*附件!$C$35</f>
        <v>27.806216216216217</v>
      </c>
      <c r="AI39" s="35">
        <f>AE39*附件!$C$39+AF39*附件!$C$40+AG39*附件!$C$41</f>
        <v>31.439189189189193</v>
      </c>
      <c r="AJ39" s="35">
        <f>AE39*附件!$C$45+AF39*附件!$C$46+AG39*附件!$C$47</f>
        <v>24.173243243243245</v>
      </c>
    </row>
    <row r="40" spans="1:36" ht="23.25" customHeight="1" x14ac:dyDescent="0.2">
      <c r="A40" s="27">
        <v>11100</v>
      </c>
      <c r="B40" s="1" t="s">
        <v>1318</v>
      </c>
      <c r="C40" s="1" t="s">
        <v>1477</v>
      </c>
      <c r="D40" s="1" t="s">
        <v>1473</v>
      </c>
      <c r="E40" s="1">
        <v>11</v>
      </c>
      <c r="F40" s="1">
        <v>4</v>
      </c>
      <c r="G40" s="1">
        <v>15</v>
      </c>
      <c r="H40" s="1">
        <v>3</v>
      </c>
      <c r="I40" s="1">
        <v>1.46</v>
      </c>
      <c r="J40" s="1">
        <v>1.06</v>
      </c>
      <c r="K40" s="1">
        <v>50</v>
      </c>
      <c r="L40" s="1">
        <v>25</v>
      </c>
      <c r="M40" s="1">
        <v>25</v>
      </c>
      <c r="N40" s="1">
        <v>0</v>
      </c>
      <c r="O40" s="1" t="s">
        <v>18</v>
      </c>
      <c r="P40" s="1">
        <v>360</v>
      </c>
      <c r="Q40" s="1" t="s">
        <v>27</v>
      </c>
      <c r="R40" s="1">
        <v>125</v>
      </c>
      <c r="S40" s="1">
        <v>130</v>
      </c>
      <c r="T40" s="1">
        <v>0.3</v>
      </c>
      <c r="U40" s="1">
        <v>1.2</v>
      </c>
      <c r="V40" s="1">
        <v>0.6</v>
      </c>
      <c r="W40" s="1">
        <v>0.6</v>
      </c>
      <c r="X40" s="1"/>
      <c r="Y40" s="1"/>
      <c r="Z40" s="1"/>
      <c r="AA40" s="35">
        <f>_xlfn.IFNA(VLOOKUP(D40,附件!$B$19:$C$21,2,FALSE)+附件!$C$23,0)+T40+J40*((200/(附件!$C$25+100))^0.5)</f>
        <v>1.62</v>
      </c>
      <c r="AB40" s="35">
        <f>G40*H40/AA40</f>
        <v>27.777777777777775</v>
      </c>
      <c r="AC40" s="35">
        <f>AB40*S40/100</f>
        <v>36.111111111111107</v>
      </c>
      <c r="AD40" s="35">
        <f>G40*H40*S40/100</f>
        <v>58.5</v>
      </c>
      <c r="AE40" s="35">
        <f>$AC40*U40</f>
        <v>43.333333333333329</v>
      </c>
      <c r="AF40" s="35">
        <f>$AC40*V40</f>
        <v>21.666666666666664</v>
      </c>
      <c r="AG40" s="35">
        <f>$AC40*W40</f>
        <v>21.666666666666664</v>
      </c>
      <c r="AH40" s="35">
        <f>AE40*附件!$C$33+AF40*附件!$C$34+AG40*附件!$C$35</f>
        <v>28.166666666666664</v>
      </c>
      <c r="AI40" s="35">
        <f>AE40*附件!$C$39+AF40*附件!$C$40+AG40*附件!$C$41</f>
        <v>32.499999999999993</v>
      </c>
      <c r="AJ40" s="35">
        <f>AE40*附件!$C$45+AF40*附件!$C$46+AG40*附件!$C$47</f>
        <v>23.833333333333332</v>
      </c>
    </row>
    <row r="41" spans="1:36" ht="23.25" customHeight="1" x14ac:dyDescent="0.2">
      <c r="A41" s="27">
        <v>14400</v>
      </c>
      <c r="B41" s="1" t="s">
        <v>1495</v>
      </c>
      <c r="C41" s="1" t="s">
        <v>1479</v>
      </c>
      <c r="D41" s="1" t="s">
        <v>1476</v>
      </c>
      <c r="E41" s="1">
        <v>13</v>
      </c>
      <c r="F41" s="1">
        <v>62</v>
      </c>
      <c r="G41" s="1">
        <v>182</v>
      </c>
      <c r="H41" s="1">
        <v>3</v>
      </c>
      <c r="I41" s="1">
        <v>30.02</v>
      </c>
      <c r="J41" s="1">
        <v>24.02</v>
      </c>
      <c r="K41" s="1">
        <v>80</v>
      </c>
      <c r="L41" s="1">
        <v>0</v>
      </c>
      <c r="M41" s="1">
        <v>45</v>
      </c>
      <c r="N41" s="1">
        <v>0</v>
      </c>
      <c r="O41" s="1" t="s">
        <v>53</v>
      </c>
      <c r="P41" s="1">
        <v>50</v>
      </c>
      <c r="Q41" s="1" t="s">
        <v>64</v>
      </c>
      <c r="R41" s="1">
        <v>105</v>
      </c>
      <c r="S41" s="1">
        <v>124</v>
      </c>
      <c r="T41" s="1">
        <v>0</v>
      </c>
      <c r="U41" s="1">
        <v>0.45</v>
      </c>
      <c r="V41" s="1">
        <v>1.3</v>
      </c>
      <c r="W41" s="1">
        <v>1.1000000000000001</v>
      </c>
      <c r="X41" s="1"/>
      <c r="Y41" s="1"/>
      <c r="Z41" s="1"/>
      <c r="AA41" s="35">
        <f>_xlfn.IFNA(VLOOKUP(D41,附件!$B$19:$C$21,2,FALSE)+附件!$C$23,0)+T41+J41*((200/(附件!$C$25+100))^0.5)</f>
        <v>24.02</v>
      </c>
      <c r="AB41" s="35">
        <f>G41*H41/AA41</f>
        <v>22.731057452123231</v>
      </c>
      <c r="AC41" s="35">
        <f>AB41*S41/100</f>
        <v>28.186511240632807</v>
      </c>
      <c r="AD41" s="35">
        <f>G41*H41*S41/100</f>
        <v>677.04</v>
      </c>
      <c r="AE41" s="35">
        <f>$AC41*U41</f>
        <v>12.683930058284764</v>
      </c>
      <c r="AF41" s="35">
        <f>$AC41*V41</f>
        <v>36.64246461282265</v>
      </c>
      <c r="AG41" s="35">
        <f>$AC41*W41</f>
        <v>31.005162364696091</v>
      </c>
      <c r="AH41" s="35">
        <f>AE41*附件!$C$33+AF41*附件!$C$34+AG41*附件!$C$35</f>
        <v>27.763713572023317</v>
      </c>
      <c r="AI41" s="35">
        <f>AE41*附件!$C$39+AF41*附件!$C$40+AG41*附件!$C$41</f>
        <v>24.099467110741053</v>
      </c>
      <c r="AJ41" s="35">
        <f>AE41*附件!$C$45+AF41*附件!$C$46+AG41*附件!$C$47</f>
        <v>31.427960033305581</v>
      </c>
    </row>
    <row r="42" spans="1:36" ht="23.25" customHeight="1" x14ac:dyDescent="0.2">
      <c r="A42" s="27">
        <v>22200</v>
      </c>
      <c r="B42" s="1" t="s">
        <v>78</v>
      </c>
      <c r="C42" s="1" t="s">
        <v>1477</v>
      </c>
      <c r="D42" s="1" t="s">
        <v>1481</v>
      </c>
      <c r="E42" s="1">
        <v>11</v>
      </c>
      <c r="F42" s="1">
        <v>10</v>
      </c>
      <c r="G42" s="1">
        <v>22</v>
      </c>
      <c r="H42" s="1">
        <v>6</v>
      </c>
      <c r="I42" s="1">
        <v>5.17</v>
      </c>
      <c r="J42" s="1">
        <v>4.13</v>
      </c>
      <c r="K42" s="1">
        <v>55</v>
      </c>
      <c r="L42" s="1">
        <v>42</v>
      </c>
      <c r="M42" s="1">
        <v>25</v>
      </c>
      <c r="N42" s="1">
        <v>0</v>
      </c>
      <c r="O42" s="1" t="s">
        <v>18</v>
      </c>
      <c r="P42" s="1">
        <v>120</v>
      </c>
      <c r="Q42" s="1" t="s">
        <v>64</v>
      </c>
      <c r="R42" s="1">
        <v>105</v>
      </c>
      <c r="S42" s="1">
        <v>109</v>
      </c>
      <c r="T42" s="1">
        <v>0</v>
      </c>
      <c r="U42" s="1">
        <v>1</v>
      </c>
      <c r="V42" s="1">
        <v>0.8</v>
      </c>
      <c r="W42" s="1">
        <v>0.6</v>
      </c>
      <c r="X42" s="1"/>
      <c r="Y42" s="1"/>
      <c r="Z42" s="1"/>
      <c r="AA42" s="35">
        <f>_xlfn.IFNA(VLOOKUP(D42,附件!$B$19:$C$21,2,FALSE)+附件!$C$23,0)+T42+J42*((200/(附件!$C$25+100))^0.5)</f>
        <v>4.41</v>
      </c>
      <c r="AB42" s="35">
        <f>G42*H42/AA42</f>
        <v>29.931972789115644</v>
      </c>
      <c r="AC42" s="35">
        <f>AB42*S42/100</f>
        <v>32.625850340136054</v>
      </c>
      <c r="AD42" s="35">
        <f>G42*H42*S42/100</f>
        <v>143.88</v>
      </c>
      <c r="AE42" s="35">
        <f>$AC42*U42</f>
        <v>32.625850340136054</v>
      </c>
      <c r="AF42" s="35">
        <f>$AC42*V42</f>
        <v>26.100680272108846</v>
      </c>
      <c r="AG42" s="35">
        <f>$AC42*W42</f>
        <v>19.575510204081631</v>
      </c>
      <c r="AH42" s="35">
        <f>AE42*附件!$C$33+AF42*附件!$C$34+AG42*附件!$C$35</f>
        <v>26.100680272108846</v>
      </c>
      <c r="AI42" s="35">
        <f>AE42*附件!$C$39+AF42*附件!$C$40+AG42*附件!$C$41</f>
        <v>28.710748299319729</v>
      </c>
      <c r="AJ42" s="35">
        <f>AE42*附件!$C$45+AF42*附件!$C$46+AG42*附件!$C$47</f>
        <v>23.49061224489796</v>
      </c>
    </row>
    <row r="43" spans="1:36" ht="23.25" customHeight="1" x14ac:dyDescent="0.2">
      <c r="A43" s="27">
        <v>12100</v>
      </c>
      <c r="B43" s="1" t="s">
        <v>78</v>
      </c>
      <c r="C43" s="1" t="s">
        <v>1477</v>
      </c>
      <c r="D43" s="1" t="s">
        <v>1481</v>
      </c>
      <c r="E43" s="1">
        <v>11</v>
      </c>
      <c r="F43" s="1">
        <v>9</v>
      </c>
      <c r="G43" s="1">
        <v>19</v>
      </c>
      <c r="H43" s="1">
        <v>6</v>
      </c>
      <c r="I43" s="1">
        <v>5.45</v>
      </c>
      <c r="J43" s="1">
        <v>4.59</v>
      </c>
      <c r="K43" s="1">
        <v>55</v>
      </c>
      <c r="L43" s="1">
        <v>42</v>
      </c>
      <c r="M43" s="1">
        <v>25</v>
      </c>
      <c r="N43" s="1">
        <v>0</v>
      </c>
      <c r="O43" s="1" t="s">
        <v>18</v>
      </c>
      <c r="P43" s="1">
        <v>120</v>
      </c>
      <c r="Q43" s="1" t="s">
        <v>27</v>
      </c>
      <c r="R43" s="1">
        <v>105</v>
      </c>
      <c r="S43" s="1">
        <v>109</v>
      </c>
      <c r="T43" s="1">
        <v>0</v>
      </c>
      <c r="U43" s="1">
        <v>1.45</v>
      </c>
      <c r="V43" s="1">
        <v>1.05</v>
      </c>
      <c r="W43" s="1">
        <v>0.7</v>
      </c>
      <c r="X43" s="1"/>
      <c r="Y43" s="1"/>
      <c r="Z43" s="1"/>
      <c r="AA43" s="35">
        <f>_xlfn.IFNA(VLOOKUP(D43,附件!$B$19:$C$21,2,FALSE)+附件!$C$23,0)+T43+J43*((200/(附件!$C$25+100))^0.5)</f>
        <v>4.87</v>
      </c>
      <c r="AB43" s="35">
        <f>G43*H43/AA43</f>
        <v>23.408624229979466</v>
      </c>
      <c r="AC43" s="35">
        <f>AB43*S43/100</f>
        <v>25.515400410677618</v>
      </c>
      <c r="AD43" s="35">
        <f>G43*H43*S43/100</f>
        <v>124.26</v>
      </c>
      <c r="AE43" s="35">
        <f>$AC43*U43</f>
        <v>36.997330595482545</v>
      </c>
      <c r="AF43" s="35">
        <f>$AC43*V43</f>
        <v>26.791170431211501</v>
      </c>
      <c r="AG43" s="35">
        <f>$AC43*W43</f>
        <v>17.860780287474331</v>
      </c>
      <c r="AH43" s="35">
        <f>AE43*附件!$C$33+AF43*附件!$C$34+AG43*附件!$C$35</f>
        <v>27.173901437371661</v>
      </c>
      <c r="AI43" s="35">
        <f>AE43*附件!$C$39+AF43*附件!$C$40+AG43*附件!$C$41</f>
        <v>31.001211498973305</v>
      </c>
      <c r="AJ43" s="35">
        <f>AE43*附件!$C$45+AF43*附件!$C$46+AG43*附件!$C$47</f>
        <v>23.346591375770021</v>
      </c>
    </row>
    <row r="44" spans="1:36" ht="23.25" customHeight="1" x14ac:dyDescent="0.2">
      <c r="A44" s="27">
        <v>22260</v>
      </c>
      <c r="B44" s="1" t="s">
        <v>159</v>
      </c>
      <c r="C44" s="1" t="s">
        <v>1479</v>
      </c>
      <c r="D44" s="1" t="s">
        <v>1481</v>
      </c>
      <c r="E44" s="1">
        <v>13</v>
      </c>
      <c r="F44" s="1">
        <v>11</v>
      </c>
      <c r="G44" s="1">
        <v>24</v>
      </c>
      <c r="H44" s="1">
        <v>3</v>
      </c>
      <c r="I44" s="1">
        <v>3.19</v>
      </c>
      <c r="J44" s="1">
        <v>2.86</v>
      </c>
      <c r="K44" s="1">
        <v>70</v>
      </c>
      <c r="L44" s="1">
        <v>18</v>
      </c>
      <c r="M44" s="1">
        <v>45</v>
      </c>
      <c r="N44" s="1">
        <v>0</v>
      </c>
      <c r="O44" s="1" t="s">
        <v>18</v>
      </c>
      <c r="P44" s="1">
        <v>115</v>
      </c>
      <c r="Q44" s="1" t="s">
        <v>64</v>
      </c>
      <c r="R44" s="1">
        <v>105</v>
      </c>
      <c r="S44" s="1">
        <v>124</v>
      </c>
      <c r="T44" s="1">
        <v>0</v>
      </c>
      <c r="U44" s="1">
        <v>1.1000000000000001</v>
      </c>
      <c r="V44" s="1">
        <v>0.9</v>
      </c>
      <c r="W44" s="1">
        <v>0.7</v>
      </c>
      <c r="X44" s="1"/>
      <c r="Y44" s="1"/>
      <c r="Z44" s="1"/>
      <c r="AA44" s="35">
        <f>_xlfn.IFNA(VLOOKUP(D44,附件!$B$19:$C$21,2,FALSE)+附件!$C$23,0)+T44+J44*((200/(附件!$C$25+100))^0.5)</f>
        <v>3.1399999999999997</v>
      </c>
      <c r="AB44" s="35">
        <f>G44*H44/AA44</f>
        <v>22.929936305732486</v>
      </c>
      <c r="AC44" s="35">
        <f>AB44*S44/100</f>
        <v>28.433121019108285</v>
      </c>
      <c r="AD44" s="35">
        <f>G44*H44*S44/100</f>
        <v>89.28</v>
      </c>
      <c r="AE44" s="35">
        <f>$AC44*U44</f>
        <v>31.276433121019117</v>
      </c>
      <c r="AF44" s="35">
        <f>$AC44*V44</f>
        <v>25.589808917197455</v>
      </c>
      <c r="AG44" s="35">
        <f>$AC44*W44</f>
        <v>19.903184713375797</v>
      </c>
      <c r="AH44" s="35">
        <f>AE44*附件!$C$33+AF44*附件!$C$34+AG44*附件!$C$35</f>
        <v>25.589808917197455</v>
      </c>
      <c r="AI44" s="35">
        <f>AE44*附件!$C$39+AF44*附件!$C$40+AG44*附件!$C$41</f>
        <v>27.864458598726124</v>
      </c>
      <c r="AJ44" s="35">
        <f>AE44*附件!$C$45+AF44*附件!$C$46+AG44*附件!$C$47</f>
        <v>23.315159235668794</v>
      </c>
    </row>
    <row r="45" spans="1:36" ht="23.25" customHeight="1" x14ac:dyDescent="0.2">
      <c r="A45" s="27">
        <v>31280</v>
      </c>
      <c r="B45" s="1" t="s">
        <v>1528</v>
      </c>
      <c r="C45" s="1" t="s">
        <v>1477</v>
      </c>
      <c r="D45" s="1" t="s">
        <v>1473</v>
      </c>
      <c r="E45" s="1">
        <v>11</v>
      </c>
      <c r="F45" s="1">
        <v>4</v>
      </c>
      <c r="G45" s="1">
        <v>14</v>
      </c>
      <c r="H45" s="1">
        <v>4</v>
      </c>
      <c r="I45" s="1">
        <v>1.78</v>
      </c>
      <c r="J45" s="1">
        <v>1.45</v>
      </c>
      <c r="K45" s="1">
        <v>50</v>
      </c>
      <c r="L45" s="1">
        <v>0</v>
      </c>
      <c r="M45" s="1">
        <v>25</v>
      </c>
      <c r="N45" s="1">
        <v>0</v>
      </c>
      <c r="O45" s="1" t="s">
        <v>18</v>
      </c>
      <c r="P45" s="1">
        <v>360</v>
      </c>
      <c r="Q45" s="1" t="s">
        <v>27</v>
      </c>
      <c r="R45" s="1">
        <v>110</v>
      </c>
      <c r="S45" s="1">
        <v>114</v>
      </c>
      <c r="T45" s="1">
        <v>0.1</v>
      </c>
      <c r="U45" s="1">
        <v>1.2</v>
      </c>
      <c r="V45" s="1">
        <v>0.6</v>
      </c>
      <c r="W45" s="1">
        <v>0.6</v>
      </c>
      <c r="X45" s="1"/>
      <c r="Y45" s="1"/>
      <c r="Z45" s="1"/>
      <c r="AA45" s="35">
        <f>_xlfn.IFNA(VLOOKUP(D45,附件!$B$19:$C$21,2,FALSE)+附件!$C$23,0)+T45+J45*((200/(附件!$C$25+100))^0.5)</f>
        <v>1.81</v>
      </c>
      <c r="AB45" s="35">
        <f>G45*H45/AA45</f>
        <v>30.939226519337016</v>
      </c>
      <c r="AC45" s="35">
        <f>AB45*S45/100</f>
        <v>35.270718232044196</v>
      </c>
      <c r="AD45" s="35">
        <f>G45*H45*S45/100</f>
        <v>63.84</v>
      </c>
      <c r="AE45" s="35">
        <f>$AC45*U45</f>
        <v>42.324861878453035</v>
      </c>
      <c r="AF45" s="35">
        <f>$AC45*V45</f>
        <v>21.162430939226518</v>
      </c>
      <c r="AG45" s="35">
        <f>$AC45*W45</f>
        <v>21.162430939226518</v>
      </c>
      <c r="AH45" s="35">
        <f>AE45*附件!$C$33+AF45*附件!$C$34+AG45*附件!$C$35</f>
        <v>27.511160220994473</v>
      </c>
      <c r="AI45" s="35">
        <f>AE45*附件!$C$39+AF45*附件!$C$40+AG45*附件!$C$41</f>
        <v>31.743646408839776</v>
      </c>
      <c r="AJ45" s="35">
        <f>AE45*附件!$C$45+AF45*附件!$C$46+AG45*附件!$C$47</f>
        <v>23.278674033149169</v>
      </c>
    </row>
    <row r="46" spans="1:36" ht="23.25" customHeight="1" x14ac:dyDescent="0.2">
      <c r="A46" s="27">
        <v>50100</v>
      </c>
      <c r="B46" s="1" t="s">
        <v>35</v>
      </c>
      <c r="C46" s="1" t="s">
        <v>1477</v>
      </c>
      <c r="D46" s="1" t="s">
        <v>1473</v>
      </c>
      <c r="E46" s="1">
        <v>10</v>
      </c>
      <c r="F46" s="1">
        <v>4</v>
      </c>
      <c r="G46" s="1">
        <v>14</v>
      </c>
      <c r="H46" s="1">
        <v>5</v>
      </c>
      <c r="I46" s="1">
        <v>2.13</v>
      </c>
      <c r="J46" s="1">
        <v>1.73</v>
      </c>
      <c r="K46" s="1">
        <v>50</v>
      </c>
      <c r="L46" s="1">
        <v>15</v>
      </c>
      <c r="M46" s="1">
        <v>25</v>
      </c>
      <c r="N46" s="1">
        <v>0</v>
      </c>
      <c r="O46" s="1" t="s">
        <v>18</v>
      </c>
      <c r="P46" s="1">
        <v>360</v>
      </c>
      <c r="Q46" s="1" t="s">
        <v>27</v>
      </c>
      <c r="R46" s="1">
        <v>110</v>
      </c>
      <c r="S46" s="1">
        <v>110</v>
      </c>
      <c r="T46" s="1">
        <v>0.2</v>
      </c>
      <c r="U46" s="1">
        <v>1.2</v>
      </c>
      <c r="V46" s="1">
        <v>0.6</v>
      </c>
      <c r="W46" s="1">
        <v>0.6</v>
      </c>
      <c r="X46" s="1"/>
      <c r="Y46" s="1"/>
      <c r="Z46" s="1"/>
      <c r="AA46" s="35">
        <f>_xlfn.IFNA(VLOOKUP(D46,附件!$B$19:$C$21,2,FALSE)+附件!$C$23,0)+T46+J46*((200/(附件!$C$25+100))^0.5)</f>
        <v>2.19</v>
      </c>
      <c r="AB46" s="35">
        <f>G46*H46/AA46</f>
        <v>31.963470319634705</v>
      </c>
      <c r="AC46" s="35">
        <f>AB46*S46/100</f>
        <v>35.159817351598178</v>
      </c>
      <c r="AD46" s="35">
        <f>G46*H46*S46/100</f>
        <v>77</v>
      </c>
      <c r="AE46" s="35">
        <f>$AC46*U46</f>
        <v>42.19178082191781</v>
      </c>
      <c r="AF46" s="35">
        <f>$AC46*V46</f>
        <v>21.095890410958905</v>
      </c>
      <c r="AG46" s="35">
        <f>$AC46*W46</f>
        <v>21.095890410958905</v>
      </c>
      <c r="AH46" s="35">
        <f>AE46*附件!$C$33+AF46*附件!$C$34+AG46*附件!$C$35</f>
        <v>27.424657534246577</v>
      </c>
      <c r="AI46" s="35">
        <f>AE46*附件!$C$39+AF46*附件!$C$40+AG46*附件!$C$41</f>
        <v>31.643835616438356</v>
      </c>
      <c r="AJ46" s="35">
        <f>AE46*附件!$C$45+AF46*附件!$C$46+AG46*附件!$C$47</f>
        <v>23.205479452054796</v>
      </c>
    </row>
    <row r="47" spans="1:36" ht="23.25" customHeight="1" x14ac:dyDescent="0.2">
      <c r="A47" s="27">
        <v>24300</v>
      </c>
      <c r="B47" s="1" t="s">
        <v>1540</v>
      </c>
      <c r="C47" s="1" t="s">
        <v>1479</v>
      </c>
      <c r="D47" s="1" t="s">
        <v>1476</v>
      </c>
      <c r="E47" s="1">
        <v>13</v>
      </c>
      <c r="F47" s="1">
        <v>56</v>
      </c>
      <c r="G47" s="1">
        <v>133</v>
      </c>
      <c r="H47" s="1">
        <v>2</v>
      </c>
      <c r="I47" s="1">
        <v>22.28</v>
      </c>
      <c r="J47" s="1">
        <v>17.96</v>
      </c>
      <c r="K47" s="1">
        <v>80</v>
      </c>
      <c r="L47" s="1">
        <v>0</v>
      </c>
      <c r="M47" s="1">
        <v>45</v>
      </c>
      <c r="N47" s="1">
        <v>0</v>
      </c>
      <c r="O47" s="1" t="s">
        <v>53</v>
      </c>
      <c r="P47" s="1">
        <v>50</v>
      </c>
      <c r="Q47" s="1" t="s">
        <v>27</v>
      </c>
      <c r="R47" s="1">
        <v>110</v>
      </c>
      <c r="S47" s="1">
        <v>130</v>
      </c>
      <c r="T47" s="1">
        <v>0</v>
      </c>
      <c r="U47" s="1">
        <v>1.4</v>
      </c>
      <c r="V47" s="1">
        <v>1.1000000000000001</v>
      </c>
      <c r="W47" s="1">
        <v>0.9</v>
      </c>
      <c r="X47" s="1"/>
      <c r="Y47" s="1"/>
      <c r="Z47" s="1"/>
      <c r="AA47" s="35">
        <f>_xlfn.IFNA(VLOOKUP(D47,附件!$B$19:$C$21,2,FALSE)+附件!$C$23,0)+T47+J47*((200/(附件!$C$25+100))^0.5)</f>
        <v>17.96</v>
      </c>
      <c r="AB47" s="35">
        <f>G47*H47/AA47</f>
        <v>14.810690423162583</v>
      </c>
      <c r="AC47" s="35">
        <f>AB47*S47/100</f>
        <v>19.253897550111358</v>
      </c>
      <c r="AD47" s="35">
        <f>G47*H47*S47/100</f>
        <v>345.8</v>
      </c>
      <c r="AE47" s="35">
        <f>$AC47*U47</f>
        <v>26.955456570155899</v>
      </c>
      <c r="AF47" s="35">
        <f>$AC47*V47</f>
        <v>21.179287305122497</v>
      </c>
      <c r="AG47" s="35">
        <f>$AC47*W47</f>
        <v>17.328507795100222</v>
      </c>
      <c r="AH47" s="35">
        <f>AE47*附件!$C$33+AF47*附件!$C$34+AG47*附件!$C$35</f>
        <v>21.756904231625835</v>
      </c>
      <c r="AI47" s="35">
        <f>AE47*附件!$C$39+AF47*附件!$C$40+AG47*附件!$C$41</f>
        <v>23.682293986636971</v>
      </c>
      <c r="AJ47" s="35">
        <f>AE47*附件!$C$45+AF47*附件!$C$46+AG47*附件!$C$47</f>
        <v>19.8315144766147</v>
      </c>
    </row>
    <row r="48" spans="1:36" ht="23.25" customHeight="1" x14ac:dyDescent="0.2">
      <c r="A48" s="27">
        <v>21600</v>
      </c>
      <c r="B48" s="1" t="s">
        <v>1489</v>
      </c>
      <c r="C48" s="1" t="s">
        <v>1479</v>
      </c>
      <c r="D48" s="1" t="s">
        <v>1473</v>
      </c>
      <c r="E48" s="1">
        <v>13</v>
      </c>
      <c r="F48" s="1">
        <v>4</v>
      </c>
      <c r="G48" s="1">
        <v>13</v>
      </c>
      <c r="H48" s="1">
        <v>4</v>
      </c>
      <c r="I48" s="1">
        <v>1.25</v>
      </c>
      <c r="J48" s="1">
        <v>1.01</v>
      </c>
      <c r="K48" s="1">
        <v>50</v>
      </c>
      <c r="L48" s="1">
        <v>0</v>
      </c>
      <c r="M48" s="1">
        <v>25</v>
      </c>
      <c r="N48" s="1">
        <v>20</v>
      </c>
      <c r="O48" s="1" t="s">
        <v>18</v>
      </c>
      <c r="P48" s="1">
        <v>360</v>
      </c>
      <c r="Q48" s="1" t="s">
        <v>19</v>
      </c>
      <c r="R48" s="1">
        <v>125</v>
      </c>
      <c r="S48" s="1">
        <v>148</v>
      </c>
      <c r="T48" s="1">
        <v>0.1</v>
      </c>
      <c r="U48" s="1">
        <v>1</v>
      </c>
      <c r="V48" s="1">
        <v>0.5</v>
      </c>
      <c r="W48" s="1">
        <v>0.2</v>
      </c>
      <c r="X48" s="1"/>
      <c r="Y48" s="1"/>
      <c r="Z48" s="1"/>
      <c r="AA48" s="35">
        <f>_xlfn.IFNA(VLOOKUP(D48,附件!$B$19:$C$21,2,FALSE)+附件!$C$23,0)+T48+J48*((200/(附件!$C$25+100))^0.5)</f>
        <v>1.37</v>
      </c>
      <c r="AB48" s="35">
        <f>G48*H48/AA48</f>
        <v>37.956204379562038</v>
      </c>
      <c r="AC48" s="35">
        <f>AB48*S48/100</f>
        <v>56.175182481751818</v>
      </c>
      <c r="AD48" s="35">
        <f>G48*H48*S48/100</f>
        <v>76.959999999999994</v>
      </c>
      <c r="AE48" s="35">
        <f>$AC48*U48</f>
        <v>56.175182481751818</v>
      </c>
      <c r="AF48" s="35">
        <f>$AC48*V48</f>
        <v>28.087591240875909</v>
      </c>
      <c r="AG48" s="35">
        <f>$AC48*W48</f>
        <v>11.235036496350364</v>
      </c>
      <c r="AH48" s="35">
        <f>AE48*附件!$C$33+AF48*附件!$C$34+AG48*附件!$C$35</f>
        <v>31.45810218978102</v>
      </c>
      <c r="AI48" s="35">
        <f>AE48*附件!$C$39+AF48*附件!$C$40+AG48*附件!$C$41</f>
        <v>40.446131386861303</v>
      </c>
      <c r="AJ48" s="35">
        <f>AE48*附件!$C$45+AF48*附件!$C$46+AG48*附件!$C$47</f>
        <v>22.470072992700729</v>
      </c>
    </row>
    <row r="49" spans="1:36" ht="23.25" customHeight="1" x14ac:dyDescent="0.2">
      <c r="A49" s="27">
        <v>7000</v>
      </c>
      <c r="B49" s="1" t="s">
        <v>1306</v>
      </c>
      <c r="C49" s="1" t="s">
        <v>1472</v>
      </c>
      <c r="D49" s="1" t="s">
        <v>1481</v>
      </c>
      <c r="E49" s="1">
        <v>7</v>
      </c>
      <c r="F49" s="1">
        <v>20</v>
      </c>
      <c r="G49" s="1">
        <v>34</v>
      </c>
      <c r="H49" s="1">
        <v>3</v>
      </c>
      <c r="I49" s="1">
        <v>2.81</v>
      </c>
      <c r="J49" s="1">
        <v>2.4300000000000002</v>
      </c>
      <c r="K49" s="1">
        <v>55</v>
      </c>
      <c r="L49" s="1">
        <v>40</v>
      </c>
      <c r="M49" s="1">
        <v>12</v>
      </c>
      <c r="N49" s="1">
        <v>0</v>
      </c>
      <c r="O49" s="1" t="s">
        <v>100</v>
      </c>
      <c r="P49" s="1">
        <v>120</v>
      </c>
      <c r="Q49" s="1" t="s">
        <v>19</v>
      </c>
      <c r="R49" s="1">
        <v>110</v>
      </c>
      <c r="S49" s="1">
        <v>114</v>
      </c>
      <c r="T49" s="1">
        <v>0.4</v>
      </c>
      <c r="U49" s="1">
        <v>1</v>
      </c>
      <c r="V49" s="1">
        <v>0.75</v>
      </c>
      <c r="W49" s="1">
        <v>0.4</v>
      </c>
      <c r="X49" s="1"/>
      <c r="Y49" s="1"/>
      <c r="Z49" s="1"/>
      <c r="AA49" s="35">
        <f>_xlfn.IFNA(VLOOKUP(D49,附件!$B$19:$C$21,2,FALSE)+附件!$C$23,0)+T49+J49*((200/(附件!$C$25+100))^0.5)</f>
        <v>3.1100000000000003</v>
      </c>
      <c r="AB49" s="35">
        <f>G49*H49/AA49</f>
        <v>32.797427652733113</v>
      </c>
      <c r="AC49" s="35">
        <f>AB49*S49/100</f>
        <v>37.389067524115745</v>
      </c>
      <c r="AD49" s="35">
        <f>G49*H49*S49/100</f>
        <v>116.28</v>
      </c>
      <c r="AE49" s="35">
        <f>$AC49*U49</f>
        <v>37.389067524115745</v>
      </c>
      <c r="AF49" s="35">
        <f>$AC49*V49</f>
        <v>28.041800643086809</v>
      </c>
      <c r="AG49" s="35">
        <f>$AC49*W49</f>
        <v>14.9556270096463</v>
      </c>
      <c r="AH49" s="35">
        <f>AE49*附件!$C$33+AF49*附件!$C$34+AG49*附件!$C$35</f>
        <v>26.920128617363336</v>
      </c>
      <c r="AI49" s="35">
        <f>AE49*附件!$C$39+AF49*附件!$C$40+AG49*附件!$C$41</f>
        <v>31.406816720257229</v>
      </c>
      <c r="AJ49" s="35">
        <f>AE49*附件!$C$45+AF49*附件!$C$46+AG49*附件!$C$47</f>
        <v>22.433440514469449</v>
      </c>
    </row>
    <row r="50" spans="1:36" ht="23.25" customHeight="1" x14ac:dyDescent="0.2">
      <c r="A50" s="27">
        <v>21460</v>
      </c>
      <c r="B50" s="1" t="s">
        <v>1478</v>
      </c>
      <c r="C50" s="1" t="s">
        <v>1479</v>
      </c>
      <c r="D50" s="1" t="s">
        <v>1473</v>
      </c>
      <c r="E50" s="1">
        <v>13</v>
      </c>
      <c r="F50" s="1">
        <v>6</v>
      </c>
      <c r="G50" s="1">
        <v>17</v>
      </c>
      <c r="H50" s="1">
        <v>4</v>
      </c>
      <c r="I50" s="1">
        <v>1.73</v>
      </c>
      <c r="J50" s="1">
        <v>1.46</v>
      </c>
      <c r="K50" s="1">
        <v>50</v>
      </c>
      <c r="L50" s="1">
        <v>0</v>
      </c>
      <c r="M50" s="1">
        <v>20</v>
      </c>
      <c r="N50" s="1">
        <v>25</v>
      </c>
      <c r="O50" s="1" t="s">
        <v>18</v>
      </c>
      <c r="P50" s="1">
        <v>360</v>
      </c>
      <c r="Q50" s="1" t="s">
        <v>19</v>
      </c>
      <c r="R50" s="1">
        <v>125</v>
      </c>
      <c r="S50" s="1">
        <v>148</v>
      </c>
      <c r="T50" s="1">
        <v>0.1</v>
      </c>
      <c r="U50" s="1">
        <v>1</v>
      </c>
      <c r="V50" s="1">
        <v>0.5</v>
      </c>
      <c r="W50" s="1">
        <v>0.2</v>
      </c>
      <c r="X50" s="1"/>
      <c r="Y50" s="1"/>
      <c r="Z50" s="1"/>
      <c r="AA50" s="35">
        <f>_xlfn.IFNA(VLOOKUP(D50,附件!$B$19:$C$21,2,FALSE)+附件!$C$23,0)+T50+J50*((200/(附件!$C$25+100))^0.5)</f>
        <v>1.8199999999999998</v>
      </c>
      <c r="AB50" s="35">
        <f>G50*H50/AA50</f>
        <v>37.362637362637365</v>
      </c>
      <c r="AC50" s="35">
        <f>AB50*S50/100</f>
        <v>55.296703296703299</v>
      </c>
      <c r="AD50" s="35">
        <f>G50*H50*S50/100</f>
        <v>100.64</v>
      </c>
      <c r="AE50" s="35">
        <f>$AC50*U50</f>
        <v>55.296703296703299</v>
      </c>
      <c r="AF50" s="35">
        <f>$AC50*V50</f>
        <v>27.64835164835165</v>
      </c>
      <c r="AG50" s="35">
        <f>$AC50*W50</f>
        <v>11.059340659340661</v>
      </c>
      <c r="AH50" s="35">
        <f>AE50*附件!$C$33+AF50*附件!$C$34+AG50*附件!$C$35</f>
        <v>30.966153846153848</v>
      </c>
      <c r="AI50" s="35">
        <f>AE50*附件!$C$39+AF50*附件!$C$40+AG50*附件!$C$41</f>
        <v>39.813626373626377</v>
      </c>
      <c r="AJ50" s="35">
        <f>AE50*附件!$C$45+AF50*附件!$C$46+AG50*附件!$C$47</f>
        <v>22.118681318681322</v>
      </c>
    </row>
    <row r="51" spans="1:36" ht="23.25" customHeight="1" x14ac:dyDescent="0.2">
      <c r="A51" s="27">
        <v>7100</v>
      </c>
      <c r="B51" s="1" t="s">
        <v>1541</v>
      </c>
      <c r="C51" s="1" t="s">
        <v>1472</v>
      </c>
      <c r="D51" s="1" t="s">
        <v>1481</v>
      </c>
      <c r="E51" s="1">
        <v>7</v>
      </c>
      <c r="F51" s="1">
        <v>18</v>
      </c>
      <c r="G51" s="1">
        <v>32</v>
      </c>
      <c r="H51" s="1">
        <v>3</v>
      </c>
      <c r="I51" s="1">
        <v>2.69</v>
      </c>
      <c r="J51" s="1">
        <v>2.29</v>
      </c>
      <c r="K51" s="1">
        <v>55</v>
      </c>
      <c r="L51" s="1">
        <v>40</v>
      </c>
      <c r="M51" s="1">
        <v>12</v>
      </c>
      <c r="N51" s="1">
        <v>0</v>
      </c>
      <c r="O51" s="1" t="s">
        <v>100</v>
      </c>
      <c r="P51" s="1">
        <v>120</v>
      </c>
      <c r="Q51" s="1" t="s">
        <v>19</v>
      </c>
      <c r="R51" s="1">
        <v>110</v>
      </c>
      <c r="S51" s="1">
        <v>114</v>
      </c>
      <c r="T51" s="1">
        <v>0.4</v>
      </c>
      <c r="U51" s="1">
        <v>1</v>
      </c>
      <c r="V51" s="1">
        <v>0.75</v>
      </c>
      <c r="W51" s="1">
        <v>0.4</v>
      </c>
      <c r="X51" s="1"/>
      <c r="Y51" s="1"/>
      <c r="Z51" s="1"/>
      <c r="AA51" s="35">
        <f>_xlfn.IFNA(VLOOKUP(D51,附件!$B$19:$C$21,2,FALSE)+附件!$C$23,0)+T51+J51*((200/(附件!$C$25+100))^0.5)</f>
        <v>2.97</v>
      </c>
      <c r="AB51" s="35">
        <f>G51*H51/AA51</f>
        <v>32.323232323232318</v>
      </c>
      <c r="AC51" s="35">
        <f>AB51*S51/100</f>
        <v>36.848484848484844</v>
      </c>
      <c r="AD51" s="35">
        <f>G51*H51*S51/100</f>
        <v>109.44</v>
      </c>
      <c r="AE51" s="35">
        <f>$AC51*U51</f>
        <v>36.848484848484844</v>
      </c>
      <c r="AF51" s="35">
        <f>$AC51*V51</f>
        <v>27.636363636363633</v>
      </c>
      <c r="AG51" s="35">
        <f>$AC51*W51</f>
        <v>14.739393939393938</v>
      </c>
      <c r="AH51" s="35">
        <f>AE51*附件!$C$33+AF51*附件!$C$34+AG51*附件!$C$35</f>
        <v>26.530909090909091</v>
      </c>
      <c r="AI51" s="35">
        <f>AE51*附件!$C$39+AF51*附件!$C$40+AG51*附件!$C$41</f>
        <v>30.95272727272727</v>
      </c>
      <c r="AJ51" s="35">
        <f>AE51*附件!$C$45+AF51*附件!$C$46+AG51*附件!$C$47</f>
        <v>22.109090909090909</v>
      </c>
    </row>
    <row r="52" spans="1:36" ht="23.25" customHeight="1" x14ac:dyDescent="0.2">
      <c r="A52" s="27">
        <v>32300</v>
      </c>
      <c r="B52" s="1" t="s">
        <v>1313</v>
      </c>
      <c r="C52" s="1" t="s">
        <v>1477</v>
      </c>
      <c r="D52" s="1" t="s">
        <v>1481</v>
      </c>
      <c r="E52" s="1">
        <v>11</v>
      </c>
      <c r="F52" s="1">
        <v>8</v>
      </c>
      <c r="G52" s="1">
        <v>18</v>
      </c>
      <c r="H52" s="1">
        <v>4</v>
      </c>
      <c r="I52" s="1">
        <v>4.0599999999999996</v>
      </c>
      <c r="J52" s="1">
        <v>3.13</v>
      </c>
      <c r="K52" s="1">
        <v>55</v>
      </c>
      <c r="L52" s="1">
        <v>28</v>
      </c>
      <c r="M52" s="1">
        <v>25</v>
      </c>
      <c r="N52" s="1">
        <v>0</v>
      </c>
      <c r="O52" s="1" t="s">
        <v>43</v>
      </c>
      <c r="P52" s="1">
        <v>120</v>
      </c>
      <c r="Q52" s="1" t="s">
        <v>27</v>
      </c>
      <c r="R52" s="1">
        <v>110</v>
      </c>
      <c r="S52" s="1">
        <v>114</v>
      </c>
      <c r="T52" s="1">
        <v>0</v>
      </c>
      <c r="U52" s="1">
        <v>1.45</v>
      </c>
      <c r="V52" s="1">
        <v>1.05</v>
      </c>
      <c r="W52" s="1">
        <v>0.7</v>
      </c>
      <c r="X52" s="1"/>
      <c r="Y52" s="1"/>
      <c r="Z52" s="1"/>
      <c r="AA52" s="35">
        <f>_xlfn.IFNA(VLOOKUP(D52,附件!$B$19:$C$21,2,FALSE)+附件!$C$23,0)+T52+J52*((200/(附件!$C$25+100))^0.5)</f>
        <v>3.41</v>
      </c>
      <c r="AB52" s="35">
        <f>G52*H52/AA52</f>
        <v>21.114369501466275</v>
      </c>
      <c r="AC52" s="35">
        <f>AB52*S52/100</f>
        <v>24.070381231671554</v>
      </c>
      <c r="AD52" s="35">
        <f>G52*H52*S52/100</f>
        <v>82.08</v>
      </c>
      <c r="AE52" s="35">
        <f>$AC52*U52</f>
        <v>34.90205278592375</v>
      </c>
      <c r="AF52" s="35">
        <f>$AC52*V52</f>
        <v>25.273900293255132</v>
      </c>
      <c r="AG52" s="35">
        <f>$AC52*W52</f>
        <v>16.849266862170087</v>
      </c>
      <c r="AH52" s="35">
        <f>AE52*附件!$C$33+AF52*附件!$C$34+AG52*附件!$C$35</f>
        <v>25.634956011730203</v>
      </c>
      <c r="AI52" s="35">
        <f>AE52*附件!$C$39+AF52*附件!$C$40+AG52*附件!$C$41</f>
        <v>29.245513196480935</v>
      </c>
      <c r="AJ52" s="35">
        <f>AE52*附件!$C$45+AF52*附件!$C$46+AG52*附件!$C$47</f>
        <v>22.024398826979471</v>
      </c>
    </row>
    <row r="53" spans="1:36" ht="23.25" customHeight="1" x14ac:dyDescent="0.2">
      <c r="A53" s="27">
        <v>34200</v>
      </c>
      <c r="B53" s="1" t="s">
        <v>1561</v>
      </c>
      <c r="C53" s="1" t="s">
        <v>1505</v>
      </c>
      <c r="D53" s="1" t="s">
        <v>1476</v>
      </c>
      <c r="E53" s="1">
        <v>13</v>
      </c>
      <c r="F53" s="1">
        <v>72</v>
      </c>
      <c r="G53" s="1">
        <v>216</v>
      </c>
      <c r="H53" s="1">
        <v>3</v>
      </c>
      <c r="I53" s="1">
        <v>36.56</v>
      </c>
      <c r="J53" s="1">
        <v>31</v>
      </c>
      <c r="K53" s="1">
        <v>80</v>
      </c>
      <c r="L53" s="1">
        <v>0</v>
      </c>
      <c r="M53" s="1">
        <v>70</v>
      </c>
      <c r="N53" s="1">
        <v>0</v>
      </c>
      <c r="O53" s="1" t="s">
        <v>53</v>
      </c>
      <c r="P53" s="1">
        <v>50</v>
      </c>
      <c r="Q53" s="1" t="s">
        <v>64</v>
      </c>
      <c r="R53" s="1">
        <v>105</v>
      </c>
      <c r="S53" s="1">
        <v>124</v>
      </c>
      <c r="T53" s="1">
        <v>0</v>
      </c>
      <c r="U53" s="1">
        <v>0.45</v>
      </c>
      <c r="V53" s="1">
        <v>1.3</v>
      </c>
      <c r="W53" s="1">
        <v>1.1000000000000001</v>
      </c>
      <c r="X53" s="1"/>
      <c r="Y53" s="1"/>
      <c r="Z53" s="1"/>
      <c r="AA53" s="35">
        <f>_xlfn.IFNA(VLOOKUP(D53,附件!$B$19:$C$21,2,FALSE)+附件!$C$23,0)+T53+J53*((200/(附件!$C$25+100))^0.5)</f>
        <v>31</v>
      </c>
      <c r="AB53" s="35">
        <f>G53*H53/AA53</f>
        <v>20.903225806451612</v>
      </c>
      <c r="AC53" s="35">
        <f>AB53*S53/100</f>
        <v>25.92</v>
      </c>
      <c r="AD53" s="35">
        <f>G53*H53*S53/100</f>
        <v>803.52</v>
      </c>
      <c r="AE53" s="35">
        <f>$AC53*U53</f>
        <v>11.664000000000001</v>
      </c>
      <c r="AF53" s="35">
        <f>$AC53*V53</f>
        <v>33.696000000000005</v>
      </c>
      <c r="AG53" s="35">
        <f>$AC53*W53</f>
        <v>28.512000000000004</v>
      </c>
      <c r="AH53" s="35">
        <f>AE53*附件!$C$33+AF53*附件!$C$34+AG53*附件!$C$35</f>
        <v>25.531200000000005</v>
      </c>
      <c r="AI53" s="35">
        <f>AE53*附件!$C$39+AF53*附件!$C$40+AG53*附件!$C$41</f>
        <v>22.1616</v>
      </c>
      <c r="AJ53" s="35">
        <f>AE53*附件!$C$45+AF53*附件!$C$46+AG53*附件!$C$47</f>
        <v>28.900800000000004</v>
      </c>
    </row>
    <row r="54" spans="1:36" ht="23.25" customHeight="1" x14ac:dyDescent="0.2">
      <c r="A54" s="27">
        <v>34300</v>
      </c>
      <c r="B54" s="1" t="s">
        <v>1506</v>
      </c>
      <c r="C54" s="1" t="s">
        <v>1477</v>
      </c>
      <c r="D54" s="1" t="s">
        <v>1476</v>
      </c>
      <c r="E54" s="1">
        <v>11</v>
      </c>
      <c r="F54" s="1">
        <v>60</v>
      </c>
      <c r="G54" s="1">
        <v>156</v>
      </c>
      <c r="H54" s="1">
        <v>2</v>
      </c>
      <c r="I54" s="1">
        <v>24.97</v>
      </c>
      <c r="J54" s="1">
        <v>19.97</v>
      </c>
      <c r="K54" s="1">
        <v>80</v>
      </c>
      <c r="L54" s="1">
        <v>0</v>
      </c>
      <c r="M54" s="1">
        <v>25</v>
      </c>
      <c r="N54" s="1">
        <v>0</v>
      </c>
      <c r="O54" s="1" t="s">
        <v>53</v>
      </c>
      <c r="P54" s="1">
        <v>50</v>
      </c>
      <c r="Q54" s="1" t="s">
        <v>27</v>
      </c>
      <c r="R54" s="1">
        <v>110</v>
      </c>
      <c r="S54" s="1">
        <v>114</v>
      </c>
      <c r="T54" s="1">
        <v>0</v>
      </c>
      <c r="U54" s="1">
        <v>1.4</v>
      </c>
      <c r="V54" s="1">
        <v>1.1000000000000001</v>
      </c>
      <c r="W54" s="1">
        <v>0.9</v>
      </c>
      <c r="X54" s="1"/>
      <c r="Y54" s="1"/>
      <c r="Z54" s="1"/>
      <c r="AA54" s="35">
        <f>_xlfn.IFNA(VLOOKUP(D54,附件!$B$19:$C$21,2,FALSE)+附件!$C$23,0)+T54+J54*((200/(附件!$C$25+100))^0.5)</f>
        <v>19.97</v>
      </c>
      <c r="AB54" s="35">
        <f>G54*H54/AA54</f>
        <v>15.623435152729094</v>
      </c>
      <c r="AC54" s="35">
        <f>AB54*S54/100</f>
        <v>17.810716074111166</v>
      </c>
      <c r="AD54" s="35">
        <f>G54*H54*S54/100</f>
        <v>355.68</v>
      </c>
      <c r="AE54" s="35">
        <f>$AC54*U54</f>
        <v>24.93500250375563</v>
      </c>
      <c r="AF54" s="35">
        <f>$AC54*V54</f>
        <v>19.591787681522284</v>
      </c>
      <c r="AG54" s="35">
        <f>$AC54*W54</f>
        <v>16.029644466700049</v>
      </c>
      <c r="AH54" s="35">
        <f>AE54*附件!$C$33+AF54*附件!$C$34+AG54*附件!$C$35</f>
        <v>20.126109163745618</v>
      </c>
      <c r="AI54" s="35">
        <f>AE54*附件!$C$39+AF54*附件!$C$40+AG54*附件!$C$41</f>
        <v>21.907180771156735</v>
      </c>
      <c r="AJ54" s="35">
        <f>AE54*附件!$C$45+AF54*附件!$C$46+AG54*附件!$C$47</f>
        <v>18.345037556334503</v>
      </c>
    </row>
    <row r="55" spans="1:36" ht="23.25" customHeight="1" x14ac:dyDescent="0.2">
      <c r="A55" s="27">
        <v>34100</v>
      </c>
      <c r="B55" s="1" t="s">
        <v>1503</v>
      </c>
      <c r="C55" s="1" t="s">
        <v>1477</v>
      </c>
      <c r="D55" s="1" t="s">
        <v>1476</v>
      </c>
      <c r="E55" s="1">
        <v>11</v>
      </c>
      <c r="F55" s="1">
        <v>58</v>
      </c>
      <c r="G55" s="1">
        <v>154</v>
      </c>
      <c r="H55" s="1">
        <v>2</v>
      </c>
      <c r="I55" s="1">
        <v>25.02</v>
      </c>
      <c r="J55" s="1">
        <v>20.02</v>
      </c>
      <c r="K55" s="1">
        <v>80</v>
      </c>
      <c r="L55" s="1">
        <v>0</v>
      </c>
      <c r="M55" s="1">
        <v>25</v>
      </c>
      <c r="N55" s="1">
        <v>0</v>
      </c>
      <c r="O55" s="1" t="s">
        <v>53</v>
      </c>
      <c r="P55" s="1">
        <v>50</v>
      </c>
      <c r="Q55" s="1" t="s">
        <v>27</v>
      </c>
      <c r="R55" s="1">
        <v>110</v>
      </c>
      <c r="S55" s="1">
        <v>114</v>
      </c>
      <c r="T55" s="1">
        <v>0</v>
      </c>
      <c r="U55" s="1">
        <v>1.4</v>
      </c>
      <c r="V55" s="1">
        <v>1.1000000000000001</v>
      </c>
      <c r="W55" s="1">
        <v>0.9</v>
      </c>
      <c r="X55" s="1"/>
      <c r="Y55" s="1"/>
      <c r="Z55" s="1"/>
      <c r="AA55" s="35">
        <f>_xlfn.IFNA(VLOOKUP(D55,附件!$B$19:$C$21,2,FALSE)+附件!$C$23,0)+T55+J55*((200/(附件!$C$25+100))^0.5)</f>
        <v>20.02</v>
      </c>
      <c r="AB55" s="35">
        <f>G55*H55/AA55</f>
        <v>15.384615384615385</v>
      </c>
      <c r="AC55" s="35">
        <f>AB55*S55/100</f>
        <v>17.538461538461537</v>
      </c>
      <c r="AD55" s="35">
        <f>G55*H55*S55/100</f>
        <v>351.12</v>
      </c>
      <c r="AE55" s="35">
        <f>$AC55*U55</f>
        <v>24.553846153846148</v>
      </c>
      <c r="AF55" s="35">
        <f>$AC55*V55</f>
        <v>19.292307692307691</v>
      </c>
      <c r="AG55" s="35">
        <f>$AC55*W55</f>
        <v>15.784615384615384</v>
      </c>
      <c r="AH55" s="35">
        <f>AE55*附件!$C$33+AF55*附件!$C$34+AG55*附件!$C$35</f>
        <v>19.818461538461538</v>
      </c>
      <c r="AI55" s="35">
        <f>AE55*附件!$C$39+AF55*附件!$C$40+AG55*附件!$C$41</f>
        <v>21.572307692307689</v>
      </c>
      <c r="AJ55" s="35">
        <f>AE55*附件!$C$45+AF55*附件!$C$46+AG55*附件!$C$47</f>
        <v>18.064615384615383</v>
      </c>
    </row>
    <row r="56" spans="1:36" ht="23.25" customHeight="1" x14ac:dyDescent="0.2">
      <c r="A56" s="27">
        <v>43000</v>
      </c>
      <c r="B56" s="1" t="s">
        <v>132</v>
      </c>
      <c r="C56" s="1" t="s">
        <v>1472</v>
      </c>
      <c r="D56" s="1" t="s">
        <v>1487</v>
      </c>
      <c r="E56" s="1">
        <v>6</v>
      </c>
      <c r="F56" s="1">
        <v>25</v>
      </c>
      <c r="G56" s="1">
        <v>37</v>
      </c>
      <c r="H56" s="1">
        <v>6</v>
      </c>
      <c r="I56" s="1">
        <v>10.31</v>
      </c>
      <c r="J56" s="1">
        <v>8.91</v>
      </c>
      <c r="K56" s="1">
        <v>50</v>
      </c>
      <c r="L56" s="1">
        <v>15</v>
      </c>
      <c r="M56" s="1">
        <v>12</v>
      </c>
      <c r="N56" s="1">
        <v>0</v>
      </c>
      <c r="O56" s="1" t="s">
        <v>18</v>
      </c>
      <c r="P56" s="1">
        <v>40</v>
      </c>
      <c r="Q56" s="1" t="s">
        <v>64</v>
      </c>
      <c r="R56" s="1">
        <v>110</v>
      </c>
      <c r="S56" s="1">
        <v>110</v>
      </c>
      <c r="T56" s="1">
        <v>1</v>
      </c>
      <c r="U56" s="1">
        <v>0.75</v>
      </c>
      <c r="V56" s="1">
        <v>1.1000000000000001</v>
      </c>
      <c r="W56" s="1">
        <v>0.75</v>
      </c>
      <c r="X56" s="1"/>
      <c r="Y56" s="1"/>
      <c r="Z56" s="1"/>
      <c r="AA56" s="35">
        <f>_xlfn.IFNA(VLOOKUP(D56,附件!$B$19:$C$21,2,FALSE)+附件!$C$23,0)+T56+J56*((200/(附件!$C$25+100))^0.5)</f>
        <v>10.210000000000001</v>
      </c>
      <c r="AB56" s="35">
        <f>G56*H56/AA56</f>
        <v>21.743388834476001</v>
      </c>
      <c r="AC56" s="35">
        <f>AB56*S56/100</f>
        <v>23.917727717923597</v>
      </c>
      <c r="AD56" s="35">
        <f>G56*H56*S56/100</f>
        <v>244.2</v>
      </c>
      <c r="AE56" s="35">
        <f>$AC56*U56</f>
        <v>17.938295788442698</v>
      </c>
      <c r="AF56" s="35">
        <f>$AC56*V56</f>
        <v>26.309500489715958</v>
      </c>
      <c r="AG56" s="35">
        <f>$AC56*W56</f>
        <v>17.938295788442698</v>
      </c>
      <c r="AH56" s="35">
        <f>AE56*附件!$C$33+AF56*附件!$C$34+AG56*附件!$C$35</f>
        <v>21.286777668952002</v>
      </c>
      <c r="AI56" s="35">
        <f>AE56*附件!$C$39+AF56*附件!$C$40+AG56*附件!$C$41</f>
        <v>21.286777668952002</v>
      </c>
      <c r="AJ56" s="35">
        <f>AE56*附件!$C$45+AF56*附件!$C$46+AG56*附件!$C$47</f>
        <v>21.286777668952006</v>
      </c>
    </row>
    <row r="57" spans="1:36" ht="23.25" customHeight="1" x14ac:dyDescent="0.2">
      <c r="A57" s="27">
        <v>24000</v>
      </c>
      <c r="B57" s="1" t="s">
        <v>151</v>
      </c>
      <c r="C57" s="1" t="s">
        <v>1479</v>
      </c>
      <c r="D57" s="1" t="s">
        <v>1476</v>
      </c>
      <c r="E57" s="1">
        <v>13</v>
      </c>
      <c r="F57" s="1">
        <v>48</v>
      </c>
      <c r="G57" s="1">
        <v>108</v>
      </c>
      <c r="H57" s="1">
        <v>4</v>
      </c>
      <c r="I57" s="1">
        <v>33.36</v>
      </c>
      <c r="J57" s="1">
        <v>29.19</v>
      </c>
      <c r="K57" s="1">
        <v>80</v>
      </c>
      <c r="L57" s="1">
        <v>0</v>
      </c>
      <c r="M57" s="1">
        <v>45</v>
      </c>
      <c r="N57" s="1">
        <v>0</v>
      </c>
      <c r="O57" s="1" t="s">
        <v>53</v>
      </c>
      <c r="P57" s="1">
        <v>50</v>
      </c>
      <c r="Q57" s="1" t="s">
        <v>27</v>
      </c>
      <c r="R57" s="1">
        <v>100</v>
      </c>
      <c r="S57" s="1">
        <v>118</v>
      </c>
      <c r="T57" s="1">
        <v>0</v>
      </c>
      <c r="U57" s="1">
        <v>1.4</v>
      </c>
      <c r="V57" s="1">
        <v>1.1000000000000001</v>
      </c>
      <c r="W57" s="1">
        <v>0.9</v>
      </c>
      <c r="X57" s="1"/>
      <c r="Y57" s="1"/>
      <c r="Z57" s="1"/>
      <c r="AA57" s="35">
        <f>_xlfn.IFNA(VLOOKUP(D57,附件!$B$19:$C$21,2,FALSE)+附件!$C$23,0)+T57+J57*((200/(附件!$C$25+100))^0.5)</f>
        <v>29.19</v>
      </c>
      <c r="AB57" s="35">
        <f>G57*H57/AA57</f>
        <v>14.799588900308324</v>
      </c>
      <c r="AC57" s="35">
        <f>AB57*S57/100</f>
        <v>17.463514902363823</v>
      </c>
      <c r="AD57" s="35">
        <f>G57*H57*S57/100</f>
        <v>509.76</v>
      </c>
      <c r="AE57" s="35">
        <f>$AC57*U57</f>
        <v>24.44892086330935</v>
      </c>
      <c r="AF57" s="35">
        <f>$AC57*V57</f>
        <v>19.209866392600208</v>
      </c>
      <c r="AG57" s="35">
        <f>$AC57*W57</f>
        <v>15.717163412127441</v>
      </c>
      <c r="AH57" s="35">
        <f>AE57*附件!$C$33+AF57*附件!$C$34+AG57*附件!$C$35</f>
        <v>19.733771839671121</v>
      </c>
      <c r="AI57" s="35">
        <f>AE57*附件!$C$39+AF57*附件!$C$40+AG57*附件!$C$41</f>
        <v>21.480123329907503</v>
      </c>
      <c r="AJ57" s="35">
        <f>AE57*附件!$C$45+AF57*附件!$C$46+AG57*附件!$C$47</f>
        <v>17.987420349434739</v>
      </c>
    </row>
    <row r="58" spans="1:36" ht="23.25" customHeight="1" x14ac:dyDescent="0.2">
      <c r="A58" s="27">
        <v>32100</v>
      </c>
      <c r="B58" s="1" t="s">
        <v>45</v>
      </c>
      <c r="C58" s="1" t="s">
        <v>1477</v>
      </c>
      <c r="D58" s="1" t="s">
        <v>1481</v>
      </c>
      <c r="E58" s="1">
        <v>11</v>
      </c>
      <c r="F58" s="1">
        <v>7</v>
      </c>
      <c r="G58" s="1">
        <v>17</v>
      </c>
      <c r="H58" s="1">
        <v>4</v>
      </c>
      <c r="I58" s="1">
        <v>3.98</v>
      </c>
      <c r="J58" s="1">
        <v>3.07</v>
      </c>
      <c r="K58" s="1">
        <v>55</v>
      </c>
      <c r="L58" s="1">
        <v>28</v>
      </c>
      <c r="M58" s="1">
        <v>25</v>
      </c>
      <c r="N58" s="1">
        <v>0</v>
      </c>
      <c r="O58" s="1" t="s">
        <v>43</v>
      </c>
      <c r="P58" s="1">
        <v>120</v>
      </c>
      <c r="Q58" s="1" t="s">
        <v>27</v>
      </c>
      <c r="R58" s="1">
        <v>110</v>
      </c>
      <c r="S58" s="1">
        <v>114</v>
      </c>
      <c r="T58" s="1">
        <v>0</v>
      </c>
      <c r="U58" s="1">
        <v>1.45</v>
      </c>
      <c r="V58" s="1">
        <v>1.05</v>
      </c>
      <c r="W58" s="1">
        <v>0.7</v>
      </c>
      <c r="X58" s="1"/>
      <c r="Y58" s="1"/>
      <c r="Z58" s="1"/>
      <c r="AA58" s="35">
        <f>_xlfn.IFNA(VLOOKUP(D58,附件!$B$19:$C$21,2,FALSE)+附件!$C$23,0)+T58+J58*((200/(附件!$C$25+100))^0.5)</f>
        <v>3.3499999999999996</v>
      </c>
      <c r="AB58" s="35">
        <f>G58*H58/AA58</f>
        <v>20.298507462686569</v>
      </c>
      <c r="AC58" s="35">
        <f>AB58*S58/100</f>
        <v>23.140298507462688</v>
      </c>
      <c r="AD58" s="35">
        <f>G58*H58*S58/100</f>
        <v>77.52</v>
      </c>
      <c r="AE58" s="35">
        <f>$AC58*U58</f>
        <v>33.5534328358209</v>
      </c>
      <c r="AF58" s="35">
        <f>$AC58*V58</f>
        <v>24.297313432835825</v>
      </c>
      <c r="AG58" s="35">
        <f>$AC58*W58</f>
        <v>16.19820895522388</v>
      </c>
      <c r="AH58" s="35">
        <f>AE58*附件!$C$33+AF58*附件!$C$34+AG58*附件!$C$35</f>
        <v>24.644417910447764</v>
      </c>
      <c r="AI58" s="35">
        <f>AE58*附件!$C$39+AF58*附件!$C$40+AG58*附件!$C$41</f>
        <v>28.11546268656717</v>
      </c>
      <c r="AJ58" s="35">
        <f>AE58*附件!$C$45+AF58*附件!$C$46+AG58*附件!$C$47</f>
        <v>21.173373134328362</v>
      </c>
    </row>
    <row r="59" spans="1:36" ht="23.25" customHeight="1" x14ac:dyDescent="0.2">
      <c r="A59" s="27">
        <v>55300</v>
      </c>
      <c r="B59" s="1" t="s">
        <v>1493</v>
      </c>
      <c r="C59" s="1" t="s">
        <v>1477</v>
      </c>
      <c r="D59" s="1" t="s">
        <v>1487</v>
      </c>
      <c r="E59" s="1">
        <v>11</v>
      </c>
      <c r="F59" s="1">
        <v>26</v>
      </c>
      <c r="G59" s="1">
        <v>46</v>
      </c>
      <c r="H59" s="1">
        <v>4</v>
      </c>
      <c r="I59" s="1">
        <v>10.11</v>
      </c>
      <c r="J59" s="1">
        <v>7.78</v>
      </c>
      <c r="K59" s="1">
        <v>50</v>
      </c>
      <c r="L59" s="1">
        <v>12</v>
      </c>
      <c r="M59" s="1">
        <v>25</v>
      </c>
      <c r="N59" s="1">
        <v>0</v>
      </c>
      <c r="O59" s="1" t="s">
        <v>18</v>
      </c>
      <c r="P59" s="1">
        <v>40</v>
      </c>
      <c r="Q59" s="1" t="s">
        <v>27</v>
      </c>
      <c r="R59" s="1">
        <v>110</v>
      </c>
      <c r="S59" s="1">
        <v>114</v>
      </c>
      <c r="T59" s="1">
        <v>0.5</v>
      </c>
      <c r="U59" s="1">
        <v>1.35</v>
      </c>
      <c r="V59" s="1">
        <v>0.95</v>
      </c>
      <c r="W59" s="1">
        <v>0.7</v>
      </c>
      <c r="X59" s="1"/>
      <c r="Y59" s="1"/>
      <c r="Z59" s="1"/>
      <c r="AA59" s="35">
        <f>_xlfn.IFNA(VLOOKUP(D59,附件!$B$19:$C$21,2,FALSE)+附件!$C$23,0)+T59+J59*((200/(附件!$C$25+100))^0.5)</f>
        <v>8.58</v>
      </c>
      <c r="AB59" s="35">
        <f>G59*H59/AA59</f>
        <v>21.445221445221446</v>
      </c>
      <c r="AC59" s="35">
        <f>AB59*S59/100</f>
        <v>24.447552447552447</v>
      </c>
      <c r="AD59" s="35">
        <f>G59*H59*S59/100</f>
        <v>209.76</v>
      </c>
      <c r="AE59" s="35">
        <f>$AC59*U59</f>
        <v>33.004195804195803</v>
      </c>
      <c r="AF59" s="35">
        <f>$AC59*V59</f>
        <v>23.225174825174822</v>
      </c>
      <c r="AG59" s="35">
        <f>$AC59*W59</f>
        <v>17.113286713286712</v>
      </c>
      <c r="AH59" s="35">
        <f>AE59*附件!$C$33+AF59*附件!$C$34+AG59*附件!$C$35</f>
        <v>24.325314685314684</v>
      </c>
      <c r="AI59" s="35">
        <f>AE59*附件!$C$39+AF59*附件!$C$40+AG59*附件!$C$41</f>
        <v>27.503496503496503</v>
      </c>
      <c r="AJ59" s="35">
        <f>AE59*附件!$C$45+AF59*附件!$C$46+AG59*附件!$C$47</f>
        <v>21.147132867132868</v>
      </c>
    </row>
    <row r="60" spans="1:36" ht="23.25" customHeight="1" x14ac:dyDescent="0.2">
      <c r="A60" s="27">
        <v>85120</v>
      </c>
      <c r="B60" s="1" t="s">
        <v>1531</v>
      </c>
      <c r="C60" s="1" t="s">
        <v>1477</v>
      </c>
      <c r="D60" s="1" t="s">
        <v>1481</v>
      </c>
      <c r="E60" s="1">
        <v>10</v>
      </c>
      <c r="F60" s="1">
        <v>6</v>
      </c>
      <c r="G60" s="1">
        <v>15</v>
      </c>
      <c r="H60" s="1">
        <v>6</v>
      </c>
      <c r="I60" s="1">
        <v>4.26</v>
      </c>
      <c r="J60" s="1">
        <v>3.66</v>
      </c>
      <c r="K60" s="1">
        <v>55</v>
      </c>
      <c r="L60" s="1">
        <v>18</v>
      </c>
      <c r="M60" s="1">
        <v>25</v>
      </c>
      <c r="N60" s="1">
        <v>0</v>
      </c>
      <c r="O60" s="1" t="s">
        <v>18</v>
      </c>
      <c r="P60" s="1">
        <v>110</v>
      </c>
      <c r="Q60" s="1" t="s">
        <v>27</v>
      </c>
      <c r="R60" s="1">
        <v>105</v>
      </c>
      <c r="S60" s="1">
        <v>105</v>
      </c>
      <c r="T60" s="1">
        <v>0.15</v>
      </c>
      <c r="U60" s="1">
        <v>1.45</v>
      </c>
      <c r="V60" s="1">
        <v>1.05</v>
      </c>
      <c r="W60" s="1">
        <v>0.7</v>
      </c>
      <c r="X60" s="1"/>
      <c r="Y60" s="1"/>
      <c r="Z60" s="1"/>
      <c r="AA60" s="35">
        <f>_xlfn.IFNA(VLOOKUP(D60,附件!$B$19:$C$21,2,FALSE)+附件!$C$23,0)+T60+J60*((200/(附件!$C$25+100))^0.5)</f>
        <v>4.09</v>
      </c>
      <c r="AB60" s="35">
        <f>G60*H60/AA60</f>
        <v>22.004889975550125</v>
      </c>
      <c r="AC60" s="35">
        <f>AB60*S60/100</f>
        <v>23.105134474327627</v>
      </c>
      <c r="AD60" s="35">
        <f>G60*H60*S60/100</f>
        <v>94.5</v>
      </c>
      <c r="AE60" s="35">
        <f>$AC60*U60</f>
        <v>33.502444987775057</v>
      </c>
      <c r="AF60" s="35">
        <f>$AC60*V60</f>
        <v>24.260391198044008</v>
      </c>
      <c r="AG60" s="35">
        <f>$AC60*W60</f>
        <v>16.17359413202934</v>
      </c>
      <c r="AH60" s="35">
        <f>AE60*附件!$C$33+AF60*附件!$C$34+AG60*附件!$C$35</f>
        <v>24.606968215158922</v>
      </c>
      <c r="AI60" s="35">
        <f>AE60*附件!$C$39+AF60*附件!$C$40+AG60*附件!$C$41</f>
        <v>28.072738386308068</v>
      </c>
      <c r="AJ60" s="35">
        <f>AE60*附件!$C$45+AF60*附件!$C$46+AG60*附件!$C$47</f>
        <v>21.14119804400978</v>
      </c>
    </row>
    <row r="61" spans="1:36" ht="23.25" customHeight="1" x14ac:dyDescent="0.2">
      <c r="A61" s="27">
        <v>51000</v>
      </c>
      <c r="B61" s="1" t="s">
        <v>1563</v>
      </c>
      <c r="C61" s="1" t="s">
        <v>1479</v>
      </c>
      <c r="D61" s="1" t="s">
        <v>1476</v>
      </c>
      <c r="E61" s="1">
        <v>13</v>
      </c>
      <c r="F61" s="1">
        <v>54</v>
      </c>
      <c r="G61" s="1">
        <v>150</v>
      </c>
      <c r="H61" s="1">
        <v>3</v>
      </c>
      <c r="I61" s="1">
        <v>30</v>
      </c>
      <c r="J61" s="1">
        <v>24.02</v>
      </c>
      <c r="K61" s="1">
        <v>80</v>
      </c>
      <c r="L61" s="1">
        <v>0</v>
      </c>
      <c r="M61" s="1">
        <v>45</v>
      </c>
      <c r="N61" s="1">
        <v>0</v>
      </c>
      <c r="O61" s="1" t="s">
        <v>53</v>
      </c>
      <c r="P61" s="1">
        <v>50</v>
      </c>
      <c r="Q61" s="1" t="s">
        <v>64</v>
      </c>
      <c r="R61" s="1">
        <v>110</v>
      </c>
      <c r="S61" s="1">
        <v>130</v>
      </c>
      <c r="T61" s="1">
        <v>0</v>
      </c>
      <c r="U61" s="1">
        <v>0.4</v>
      </c>
      <c r="V61" s="1">
        <v>1.4</v>
      </c>
      <c r="W61" s="1">
        <v>1.2</v>
      </c>
      <c r="X61" s="1"/>
      <c r="Y61" s="1"/>
      <c r="Z61" s="1"/>
      <c r="AA61" s="35">
        <f>_xlfn.IFNA(VLOOKUP(D61,附件!$B$19:$C$21,2,FALSE)+附件!$C$23,0)+T61+J61*((200/(附件!$C$25+100))^0.5)</f>
        <v>24.02</v>
      </c>
      <c r="AB61" s="35">
        <f>G61*H61/AA61</f>
        <v>18.734388009991672</v>
      </c>
      <c r="AC61" s="35">
        <f>AB61*S61/100</f>
        <v>24.354704412989172</v>
      </c>
      <c r="AD61" s="35">
        <f>G61*H61*S61/100</f>
        <v>585</v>
      </c>
      <c r="AE61" s="35">
        <f>$AC61*U61</f>
        <v>9.7418817651956697</v>
      </c>
      <c r="AF61" s="35">
        <f>$AC61*V61</f>
        <v>34.096586178184836</v>
      </c>
      <c r="AG61" s="35">
        <f>$AC61*W61</f>
        <v>29.225645295587004</v>
      </c>
      <c r="AH61" s="35">
        <f>AE61*附件!$C$33+AF61*附件!$C$34+AG61*附件!$C$35</f>
        <v>25.32889258950874</v>
      </c>
      <c r="AI61" s="35">
        <f>AE61*附件!$C$39+AF61*附件!$C$40+AG61*附件!$C$41</f>
        <v>21.432139883430473</v>
      </c>
      <c r="AJ61" s="35">
        <f>AE61*附件!$C$45+AF61*附件!$C$46+AG61*附件!$C$47</f>
        <v>29.225645295587004</v>
      </c>
    </row>
    <row r="62" spans="1:36" ht="23.25" customHeight="1" x14ac:dyDescent="0.2">
      <c r="A62" s="27">
        <v>32200</v>
      </c>
      <c r="B62" s="1" t="s">
        <v>1312</v>
      </c>
      <c r="C62" s="1" t="s">
        <v>1477</v>
      </c>
      <c r="D62" s="1" t="s">
        <v>1481</v>
      </c>
      <c r="E62" s="1">
        <v>10</v>
      </c>
      <c r="F62" s="1">
        <v>7</v>
      </c>
      <c r="G62" s="1">
        <v>17</v>
      </c>
      <c r="H62" s="1">
        <v>6</v>
      </c>
      <c r="I62" s="1">
        <v>5.32</v>
      </c>
      <c r="J62" s="1">
        <v>4.26</v>
      </c>
      <c r="K62" s="1">
        <v>55</v>
      </c>
      <c r="L62" s="1">
        <v>18</v>
      </c>
      <c r="M62" s="1">
        <v>25</v>
      </c>
      <c r="N62" s="1">
        <v>0</v>
      </c>
      <c r="O62" s="1" t="s">
        <v>18</v>
      </c>
      <c r="P62" s="1">
        <v>120</v>
      </c>
      <c r="Q62" s="1" t="s">
        <v>27</v>
      </c>
      <c r="R62" s="1">
        <v>105</v>
      </c>
      <c r="S62" s="1">
        <v>105</v>
      </c>
      <c r="T62" s="1">
        <v>0.15</v>
      </c>
      <c r="U62" s="1">
        <v>1.45</v>
      </c>
      <c r="V62" s="1">
        <v>1.05</v>
      </c>
      <c r="W62" s="1">
        <v>0.7</v>
      </c>
      <c r="X62" s="1"/>
      <c r="Y62" s="1"/>
      <c r="Z62" s="1"/>
      <c r="AA62" s="35">
        <f>_xlfn.IFNA(VLOOKUP(D62,附件!$B$19:$C$21,2,FALSE)+附件!$C$23,0)+T62+J62*((200/(附件!$C$25+100))^0.5)</f>
        <v>4.6899999999999995</v>
      </c>
      <c r="AB62" s="35">
        <f>G62*H62/AA62</f>
        <v>21.748400852878468</v>
      </c>
      <c r="AC62" s="35">
        <f>AB62*S62/100</f>
        <v>22.835820895522392</v>
      </c>
      <c r="AD62" s="35">
        <f>G62*H62*S62/100</f>
        <v>107.1</v>
      </c>
      <c r="AE62" s="35">
        <f>$AC62*U62</f>
        <v>33.11194029850747</v>
      </c>
      <c r="AF62" s="35">
        <f>$AC62*V62</f>
        <v>23.977611940298512</v>
      </c>
      <c r="AG62" s="35">
        <f>$AC62*W62</f>
        <v>15.985074626865673</v>
      </c>
      <c r="AH62" s="35">
        <f>AE62*附件!$C$33+AF62*附件!$C$34+AG62*附件!$C$35</f>
        <v>24.320149253731348</v>
      </c>
      <c r="AI62" s="35">
        <f>AE62*附件!$C$39+AF62*附件!$C$40+AG62*附件!$C$41</f>
        <v>27.745522388059708</v>
      </c>
      <c r="AJ62" s="35">
        <f>AE62*附件!$C$45+AF62*附件!$C$46+AG62*附件!$C$47</f>
        <v>20.894776119402991</v>
      </c>
    </row>
    <row r="63" spans="1:36" ht="23.25" customHeight="1" x14ac:dyDescent="0.2">
      <c r="A63" s="27">
        <v>14360</v>
      </c>
      <c r="B63" s="1" t="s">
        <v>1483</v>
      </c>
      <c r="C63" s="1" t="s">
        <v>1479</v>
      </c>
      <c r="D63" s="1" t="s">
        <v>1476</v>
      </c>
      <c r="E63" s="1">
        <v>13</v>
      </c>
      <c r="F63" s="1">
        <v>58</v>
      </c>
      <c r="G63" s="1">
        <v>154</v>
      </c>
      <c r="H63" s="1">
        <v>3</v>
      </c>
      <c r="I63" s="1">
        <v>30.19</v>
      </c>
      <c r="J63" s="1">
        <v>24.21</v>
      </c>
      <c r="K63" s="1">
        <v>80</v>
      </c>
      <c r="L63" s="1">
        <v>0</v>
      </c>
      <c r="M63" s="1">
        <v>45</v>
      </c>
      <c r="N63" s="1">
        <v>0</v>
      </c>
      <c r="O63" s="1" t="s">
        <v>53</v>
      </c>
      <c r="P63" s="1">
        <v>50</v>
      </c>
      <c r="Q63" s="1" t="s">
        <v>64</v>
      </c>
      <c r="R63" s="1">
        <v>105</v>
      </c>
      <c r="S63" s="1">
        <v>124</v>
      </c>
      <c r="T63" s="1">
        <v>0</v>
      </c>
      <c r="U63" s="1">
        <v>0.45</v>
      </c>
      <c r="V63" s="1">
        <v>1.3</v>
      </c>
      <c r="W63" s="1">
        <v>1.1499999999999999</v>
      </c>
      <c r="X63" s="1"/>
      <c r="Y63" s="1"/>
      <c r="Z63" s="1"/>
      <c r="AA63" s="35">
        <f>_xlfn.IFNA(VLOOKUP(D63,附件!$B$19:$C$21,2,FALSE)+附件!$C$23,0)+T63+J63*((200/(附件!$C$25+100))^0.5)</f>
        <v>24.21</v>
      </c>
      <c r="AB63" s="35">
        <f>G63*H63/AA63</f>
        <v>19.083023543990087</v>
      </c>
      <c r="AC63" s="35">
        <f>AB63*S63/100</f>
        <v>23.662949194547711</v>
      </c>
      <c r="AD63" s="35">
        <f>G63*H63*S63/100</f>
        <v>572.88</v>
      </c>
      <c r="AE63" s="35">
        <f>$AC63*U63</f>
        <v>10.64832713754647</v>
      </c>
      <c r="AF63" s="35">
        <f>$AC63*V63</f>
        <v>30.761833952912024</v>
      </c>
      <c r="AG63" s="35">
        <f>$AC63*W63</f>
        <v>27.212391573729864</v>
      </c>
      <c r="AH63" s="35">
        <f>AE63*附件!$C$33+AF63*附件!$C$34+AG63*附件!$C$35</f>
        <v>23.662949194547711</v>
      </c>
      <c r="AI63" s="35">
        <f>AE63*附件!$C$39+AF63*附件!$C$40+AG63*附件!$C$41</f>
        <v>20.350136307311033</v>
      </c>
      <c r="AJ63" s="35">
        <f>AE63*附件!$C$45+AF63*附件!$C$46+AG63*附件!$C$47</f>
        <v>26.975762081784389</v>
      </c>
    </row>
    <row r="64" spans="1:36" ht="23.25" customHeight="1" x14ac:dyDescent="0.2">
      <c r="A64" s="27">
        <v>11200</v>
      </c>
      <c r="B64" s="1" t="s">
        <v>1544</v>
      </c>
      <c r="C64" s="1" t="s">
        <v>1477</v>
      </c>
      <c r="D64" s="1" t="s">
        <v>1473</v>
      </c>
      <c r="E64" s="1">
        <v>10</v>
      </c>
      <c r="F64" s="1">
        <v>4</v>
      </c>
      <c r="G64" s="1">
        <v>14</v>
      </c>
      <c r="H64" s="1">
        <v>4</v>
      </c>
      <c r="I64" s="1">
        <v>1.96</v>
      </c>
      <c r="J64" s="1">
        <v>1.63</v>
      </c>
      <c r="K64" s="1">
        <v>50</v>
      </c>
      <c r="L64" s="1">
        <v>0</v>
      </c>
      <c r="M64" s="1">
        <v>11</v>
      </c>
      <c r="N64" s="1">
        <v>14</v>
      </c>
      <c r="O64" s="1" t="s">
        <v>18</v>
      </c>
      <c r="P64" s="1">
        <v>360</v>
      </c>
      <c r="Q64" s="1" t="s">
        <v>27</v>
      </c>
      <c r="R64" s="1">
        <v>110</v>
      </c>
      <c r="S64" s="1">
        <v>110</v>
      </c>
      <c r="T64" s="1">
        <v>0.1</v>
      </c>
      <c r="U64" s="1">
        <v>1.2</v>
      </c>
      <c r="V64" s="1">
        <v>0.6</v>
      </c>
      <c r="W64" s="1">
        <v>0.6</v>
      </c>
      <c r="X64" s="1"/>
      <c r="Y64" s="1"/>
      <c r="Z64" s="1"/>
      <c r="AA64" s="35">
        <f>_xlfn.IFNA(VLOOKUP(D64,附件!$B$19:$C$21,2,FALSE)+附件!$C$23,0)+T64+J64*((200/(附件!$C$25+100))^0.5)</f>
        <v>1.9899999999999998</v>
      </c>
      <c r="AB64" s="35">
        <f>G64*H64/AA64</f>
        <v>28.140703517587944</v>
      </c>
      <c r="AC64" s="35">
        <f>AB64*S64/100</f>
        <v>30.954773869346742</v>
      </c>
      <c r="AD64" s="35">
        <f>G64*H64*S64/100</f>
        <v>61.6</v>
      </c>
      <c r="AE64" s="35">
        <f>$AC64*U64</f>
        <v>37.145728643216088</v>
      </c>
      <c r="AF64" s="35">
        <f>$AC64*V64</f>
        <v>18.572864321608044</v>
      </c>
      <c r="AG64" s="35">
        <f>$AC64*W64</f>
        <v>18.572864321608044</v>
      </c>
      <c r="AH64" s="35">
        <f>AE64*附件!$C$33+AF64*附件!$C$34+AG64*附件!$C$35</f>
        <v>24.144723618090456</v>
      </c>
      <c r="AI64" s="35">
        <f>AE64*附件!$C$39+AF64*附件!$C$40+AG64*附件!$C$41</f>
        <v>27.859296482412066</v>
      </c>
      <c r="AJ64" s="35">
        <f>AE64*附件!$C$45+AF64*附件!$C$46+AG64*附件!$C$47</f>
        <v>20.430150753768849</v>
      </c>
    </row>
    <row r="65" spans="1:36" ht="23.25" customHeight="1" x14ac:dyDescent="0.2">
      <c r="A65" s="27">
        <v>34180</v>
      </c>
      <c r="B65" s="1" t="s">
        <v>157</v>
      </c>
      <c r="C65" s="1" t="s">
        <v>1479</v>
      </c>
      <c r="D65" s="1" t="s">
        <v>1476</v>
      </c>
      <c r="E65" s="1">
        <v>13</v>
      </c>
      <c r="F65" s="1">
        <v>58</v>
      </c>
      <c r="G65" s="1">
        <v>154</v>
      </c>
      <c r="H65" s="1">
        <v>3</v>
      </c>
      <c r="I65" s="1">
        <v>30.13</v>
      </c>
      <c r="J65" s="1">
        <v>24.14</v>
      </c>
      <c r="K65" s="1">
        <v>80</v>
      </c>
      <c r="L65" s="1">
        <v>0</v>
      </c>
      <c r="M65" s="1">
        <v>45</v>
      </c>
      <c r="N65" s="1">
        <v>0</v>
      </c>
      <c r="O65" s="1" t="s">
        <v>53</v>
      </c>
      <c r="P65" s="1">
        <v>50</v>
      </c>
      <c r="Q65" s="1" t="s">
        <v>64</v>
      </c>
      <c r="R65" s="1">
        <v>105</v>
      </c>
      <c r="S65" s="1">
        <v>124</v>
      </c>
      <c r="T65" s="1">
        <v>0</v>
      </c>
      <c r="U65" s="1">
        <v>0.45</v>
      </c>
      <c r="V65" s="1">
        <v>1.3</v>
      </c>
      <c r="W65" s="1">
        <v>1.1000000000000001</v>
      </c>
      <c r="X65" s="1"/>
      <c r="Y65" s="1"/>
      <c r="Z65" s="1"/>
      <c r="AA65" s="35">
        <f>_xlfn.IFNA(VLOOKUP(D65,附件!$B$19:$C$21,2,FALSE)+附件!$C$23,0)+T65+J65*((200/(附件!$C$25+100))^0.5)</f>
        <v>24.14</v>
      </c>
      <c r="AB65" s="35">
        <f>G65*H65/AA65</f>
        <v>19.138359569179784</v>
      </c>
      <c r="AC65" s="35">
        <f>AB65*S65/100</f>
        <v>23.731565865782933</v>
      </c>
      <c r="AD65" s="35">
        <f>G65*H65*S65/100</f>
        <v>572.88</v>
      </c>
      <c r="AE65" s="35">
        <f>$AC65*U65</f>
        <v>10.67920463960232</v>
      </c>
      <c r="AF65" s="35">
        <f>$AC65*V65</f>
        <v>30.851035625517813</v>
      </c>
      <c r="AG65" s="35">
        <f>$AC65*W65</f>
        <v>26.10472245236123</v>
      </c>
      <c r="AH65" s="35">
        <f>AE65*附件!$C$33+AF65*附件!$C$34+AG65*附件!$C$35</f>
        <v>23.375592377796192</v>
      </c>
      <c r="AI65" s="35">
        <f>AE65*附件!$C$39+AF65*附件!$C$40+AG65*附件!$C$41</f>
        <v>20.290488815244409</v>
      </c>
      <c r="AJ65" s="35">
        <f>AE65*附件!$C$45+AF65*附件!$C$46+AG65*附件!$C$47</f>
        <v>26.460695940347971</v>
      </c>
    </row>
    <row r="66" spans="1:36" ht="23.25" customHeight="1" x14ac:dyDescent="0.2">
      <c r="A66" s="27">
        <v>22100</v>
      </c>
      <c r="B66" s="1" t="s">
        <v>131</v>
      </c>
      <c r="C66" s="1" t="s">
        <v>1477</v>
      </c>
      <c r="D66" s="1" t="s">
        <v>1481</v>
      </c>
      <c r="E66" s="1">
        <v>11</v>
      </c>
      <c r="F66" s="1">
        <v>10</v>
      </c>
      <c r="G66" s="1">
        <v>22</v>
      </c>
      <c r="H66" s="1">
        <v>4</v>
      </c>
      <c r="I66" s="1">
        <v>3.9</v>
      </c>
      <c r="J66" s="1">
        <v>3.39</v>
      </c>
      <c r="K66" s="1">
        <v>55</v>
      </c>
      <c r="L66" s="1">
        <v>28</v>
      </c>
      <c r="M66" s="1">
        <v>25</v>
      </c>
      <c r="N66" s="1">
        <v>0</v>
      </c>
      <c r="O66" s="1" t="s">
        <v>18</v>
      </c>
      <c r="P66" s="1">
        <v>120</v>
      </c>
      <c r="Q66" s="1" t="s">
        <v>64</v>
      </c>
      <c r="R66" s="1">
        <v>110</v>
      </c>
      <c r="S66" s="1">
        <v>114</v>
      </c>
      <c r="T66" s="1">
        <v>0</v>
      </c>
      <c r="U66" s="1">
        <v>1</v>
      </c>
      <c r="V66" s="1">
        <v>0.8</v>
      </c>
      <c r="W66" s="1">
        <v>0.6</v>
      </c>
      <c r="X66" s="1"/>
      <c r="Y66" s="1"/>
      <c r="Z66" s="1"/>
      <c r="AA66" s="35">
        <f>_xlfn.IFNA(VLOOKUP(D66,附件!$B$19:$C$21,2,FALSE)+附件!$C$23,0)+T66+J66*((200/(附件!$C$25+100))^0.5)</f>
        <v>3.67</v>
      </c>
      <c r="AB66" s="35">
        <f>G66*H66/AA66</f>
        <v>23.978201634877383</v>
      </c>
      <c r="AC66" s="35">
        <f>AB66*S66/100</f>
        <v>27.335149863760215</v>
      </c>
      <c r="AD66" s="35">
        <f>G66*H66*S66/100</f>
        <v>100.32</v>
      </c>
      <c r="AE66" s="35">
        <f>$AC66*U66</f>
        <v>27.335149863760215</v>
      </c>
      <c r="AF66" s="35">
        <f>$AC66*V66</f>
        <v>21.868119891008174</v>
      </c>
      <c r="AG66" s="35">
        <f>$AC66*W66</f>
        <v>16.40108991825613</v>
      </c>
      <c r="AH66" s="35">
        <f>AE66*附件!$C$33+AF66*附件!$C$34+AG66*附件!$C$35</f>
        <v>21.868119891008174</v>
      </c>
      <c r="AI66" s="35">
        <f>AE66*附件!$C$39+AF66*附件!$C$40+AG66*附件!$C$41</f>
        <v>24.054931880108988</v>
      </c>
      <c r="AJ66" s="35">
        <f>AE66*附件!$C$45+AF66*附件!$C$46+AG66*附件!$C$47</f>
        <v>19.681307901907356</v>
      </c>
    </row>
    <row r="67" spans="1:36" ht="23.25" customHeight="1" x14ac:dyDescent="0.2">
      <c r="A67" s="27">
        <v>14160</v>
      </c>
      <c r="B67" s="1" t="s">
        <v>1536</v>
      </c>
      <c r="C67" s="1" t="s">
        <v>1477</v>
      </c>
      <c r="D67" s="1" t="s">
        <v>1476</v>
      </c>
      <c r="E67" s="1">
        <v>11</v>
      </c>
      <c r="F67" s="1">
        <v>56</v>
      </c>
      <c r="G67" s="1">
        <v>116</v>
      </c>
      <c r="H67" s="1">
        <v>4</v>
      </c>
      <c r="I67" s="1">
        <v>36.450000000000003</v>
      </c>
      <c r="J67" s="1">
        <v>30.66</v>
      </c>
      <c r="K67" s="1">
        <v>80</v>
      </c>
      <c r="L67" s="1">
        <v>0</v>
      </c>
      <c r="M67" s="1">
        <v>25</v>
      </c>
      <c r="N67" s="1">
        <v>0</v>
      </c>
      <c r="O67" s="1" t="s">
        <v>53</v>
      </c>
      <c r="P67" s="1">
        <v>50</v>
      </c>
      <c r="Q67" s="1" t="s">
        <v>27</v>
      </c>
      <c r="R67" s="1">
        <v>105</v>
      </c>
      <c r="S67" s="1">
        <v>109</v>
      </c>
      <c r="T67" s="1">
        <v>0</v>
      </c>
      <c r="U67" s="1">
        <v>1.4</v>
      </c>
      <c r="V67" s="1">
        <v>1.1000000000000001</v>
      </c>
      <c r="W67" s="1">
        <v>0.9</v>
      </c>
      <c r="X67" s="1"/>
      <c r="Y67" s="1"/>
      <c r="Z67" s="1"/>
      <c r="AA67" s="35">
        <f>_xlfn.IFNA(VLOOKUP(D67,附件!$B$19:$C$21,2,FALSE)+附件!$C$23,0)+T67+J67*((200/(附件!$C$25+100))^0.5)</f>
        <v>30.66</v>
      </c>
      <c r="AB67" s="35">
        <f>G67*H67/AA67</f>
        <v>15.133724722765818</v>
      </c>
      <c r="AC67" s="35">
        <f>AB67*S67/100</f>
        <v>16.49575994781474</v>
      </c>
      <c r="AD67" s="35">
        <f>G67*H67*S67/100</f>
        <v>505.76</v>
      </c>
      <c r="AE67" s="35">
        <f>$AC67*U67</f>
        <v>23.094063926940635</v>
      </c>
      <c r="AF67" s="35">
        <f>$AC67*V67</f>
        <v>18.145335942596216</v>
      </c>
      <c r="AG67" s="35">
        <f>$AC67*W67</f>
        <v>14.846183953033266</v>
      </c>
      <c r="AH67" s="35">
        <f>AE67*附件!$C$33+AF67*附件!$C$34+AG67*附件!$C$35</f>
        <v>18.640208741030655</v>
      </c>
      <c r="AI67" s="35">
        <f>AE67*附件!$C$39+AF67*附件!$C$40+AG67*附件!$C$41</f>
        <v>20.28978473581213</v>
      </c>
      <c r="AJ67" s="35">
        <f>AE67*附件!$C$45+AF67*附件!$C$46+AG67*附件!$C$47</f>
        <v>16.990632746249183</v>
      </c>
    </row>
    <row r="68" spans="1:36" ht="23.25" customHeight="1" x14ac:dyDescent="0.2">
      <c r="A68" s="27">
        <v>42200</v>
      </c>
      <c r="B68" s="1" t="s">
        <v>144</v>
      </c>
      <c r="C68" s="1" t="s">
        <v>1477</v>
      </c>
      <c r="D68" s="1" t="s">
        <v>1481</v>
      </c>
      <c r="E68" s="1">
        <v>11</v>
      </c>
      <c r="F68" s="1">
        <v>9</v>
      </c>
      <c r="G68" s="1">
        <v>21</v>
      </c>
      <c r="H68" s="1">
        <v>4</v>
      </c>
      <c r="I68" s="1">
        <v>3.35</v>
      </c>
      <c r="J68" s="1">
        <v>3</v>
      </c>
      <c r="K68" s="1">
        <v>55</v>
      </c>
      <c r="L68" s="1">
        <v>0</v>
      </c>
      <c r="M68" s="1">
        <v>25</v>
      </c>
      <c r="N68" s="1">
        <v>0</v>
      </c>
      <c r="O68" s="1" t="s">
        <v>18</v>
      </c>
      <c r="P68" s="1">
        <v>120</v>
      </c>
      <c r="Q68" s="1" t="s">
        <v>64</v>
      </c>
      <c r="R68" s="1">
        <v>105</v>
      </c>
      <c r="S68" s="1">
        <v>109</v>
      </c>
      <c r="T68" s="1">
        <v>0.1</v>
      </c>
      <c r="U68" s="1">
        <v>1</v>
      </c>
      <c r="V68" s="1">
        <v>0.8</v>
      </c>
      <c r="W68" s="1">
        <v>0.6</v>
      </c>
      <c r="X68" s="1"/>
      <c r="Y68" s="1"/>
      <c r="Z68" s="1"/>
      <c r="AA68" s="35">
        <f>_xlfn.IFNA(VLOOKUP(D68,附件!$B$19:$C$21,2,FALSE)+附件!$C$23,0)+T68+J68*((200/(附件!$C$25+100))^0.5)</f>
        <v>3.38</v>
      </c>
      <c r="AB68" s="35">
        <f>G68*H68/AA68</f>
        <v>24.852071005917161</v>
      </c>
      <c r="AC68" s="35">
        <f>AB68*S68/100</f>
        <v>27.088757396449704</v>
      </c>
      <c r="AD68" s="35">
        <f>G68*H68*S68/100</f>
        <v>91.56</v>
      </c>
      <c r="AE68" s="35">
        <f>$AC68*U68</f>
        <v>27.088757396449704</v>
      </c>
      <c r="AF68" s="35">
        <f>$AC68*V68</f>
        <v>21.671005917159764</v>
      </c>
      <c r="AG68" s="35">
        <f>$AC68*W68</f>
        <v>16.25325443786982</v>
      </c>
      <c r="AH68" s="35">
        <f>AE68*附件!$C$33+AF68*附件!$C$34+AG68*附件!$C$35</f>
        <v>21.671005917159761</v>
      </c>
      <c r="AI68" s="35">
        <f>AE68*附件!$C$39+AF68*附件!$C$40+AG68*附件!$C$41</f>
        <v>23.83810650887574</v>
      </c>
      <c r="AJ68" s="35">
        <f>AE68*附件!$C$45+AF68*附件!$C$46+AG68*附件!$C$47</f>
        <v>19.503905325443789</v>
      </c>
    </row>
    <row r="69" spans="1:36" ht="23.25" customHeight="1" x14ac:dyDescent="0.2">
      <c r="A69" s="27">
        <v>42060</v>
      </c>
      <c r="B69" s="1" t="s">
        <v>1490</v>
      </c>
      <c r="C69" s="1" t="s">
        <v>1477</v>
      </c>
      <c r="D69" s="1" t="s">
        <v>1481</v>
      </c>
      <c r="E69" s="1">
        <v>11</v>
      </c>
      <c r="F69" s="1">
        <v>9</v>
      </c>
      <c r="G69" s="1">
        <v>21</v>
      </c>
      <c r="H69" s="1">
        <v>4</v>
      </c>
      <c r="I69" s="1">
        <v>3.46</v>
      </c>
      <c r="J69" s="1">
        <v>3.11</v>
      </c>
      <c r="K69" s="1">
        <v>55</v>
      </c>
      <c r="L69" s="1">
        <v>30</v>
      </c>
      <c r="M69" s="1">
        <v>25</v>
      </c>
      <c r="N69" s="1">
        <v>0</v>
      </c>
      <c r="O69" s="1" t="s">
        <v>18</v>
      </c>
      <c r="P69" s="1">
        <v>120</v>
      </c>
      <c r="Q69" s="1" t="s">
        <v>64</v>
      </c>
      <c r="R69" s="1">
        <v>105</v>
      </c>
      <c r="S69" s="1">
        <v>109</v>
      </c>
      <c r="T69" s="1">
        <v>0</v>
      </c>
      <c r="U69" s="1">
        <v>1</v>
      </c>
      <c r="V69" s="1">
        <v>0.8</v>
      </c>
      <c r="W69" s="1">
        <v>0.6</v>
      </c>
      <c r="X69" s="1"/>
      <c r="Y69" s="1"/>
      <c r="Z69" s="1"/>
      <c r="AA69" s="35">
        <f>_xlfn.IFNA(VLOOKUP(D69,附件!$B$19:$C$21,2,FALSE)+附件!$C$23,0)+T69+J69*((200/(附件!$C$25+100))^0.5)</f>
        <v>3.3899999999999997</v>
      </c>
      <c r="AB69" s="35">
        <f>G69*H69/AA69</f>
        <v>24.778761061946906</v>
      </c>
      <c r="AC69" s="35">
        <f>AB69*S69/100</f>
        <v>27.008849557522126</v>
      </c>
      <c r="AD69" s="35">
        <f>G69*H69*S69/100</f>
        <v>91.56</v>
      </c>
      <c r="AE69" s="35">
        <f>$AC69*U69</f>
        <v>27.008849557522126</v>
      </c>
      <c r="AF69" s="35">
        <f>$AC69*V69</f>
        <v>21.607079646017702</v>
      </c>
      <c r="AG69" s="35">
        <f>$AC69*W69</f>
        <v>16.205309734513275</v>
      </c>
      <c r="AH69" s="35">
        <f>AE69*附件!$C$33+AF69*附件!$C$34+AG69*附件!$C$35</f>
        <v>21.607079646017699</v>
      </c>
      <c r="AI69" s="35">
        <f>AE69*附件!$C$39+AF69*附件!$C$40+AG69*附件!$C$41</f>
        <v>23.767787610619472</v>
      </c>
      <c r="AJ69" s="35">
        <f>AE69*附件!$C$45+AF69*附件!$C$46+AG69*附件!$C$47</f>
        <v>19.446371681415933</v>
      </c>
    </row>
    <row r="70" spans="1:36" ht="23.25" customHeight="1" x14ac:dyDescent="0.2">
      <c r="A70" s="27">
        <v>24200</v>
      </c>
      <c r="B70" s="1" t="s">
        <v>89</v>
      </c>
      <c r="C70" s="1" t="s">
        <v>1479</v>
      </c>
      <c r="D70" s="1" t="s">
        <v>1476</v>
      </c>
      <c r="E70" s="1">
        <v>13</v>
      </c>
      <c r="F70" s="1">
        <v>58</v>
      </c>
      <c r="G70" s="1">
        <v>154</v>
      </c>
      <c r="H70" s="1">
        <v>3</v>
      </c>
      <c r="I70" s="1">
        <v>30.02</v>
      </c>
      <c r="J70" s="1">
        <v>24.02</v>
      </c>
      <c r="K70" s="1">
        <v>80</v>
      </c>
      <c r="L70" s="1">
        <v>0</v>
      </c>
      <c r="M70" s="1">
        <v>45</v>
      </c>
      <c r="N70" s="1">
        <v>0</v>
      </c>
      <c r="O70" s="1" t="s">
        <v>53</v>
      </c>
      <c r="P70" s="1">
        <v>50</v>
      </c>
      <c r="Q70" s="1" t="s">
        <v>19</v>
      </c>
      <c r="R70" s="1">
        <v>105</v>
      </c>
      <c r="S70" s="1">
        <v>124</v>
      </c>
      <c r="T70" s="1">
        <v>0</v>
      </c>
      <c r="U70" s="1">
        <v>0.7</v>
      </c>
      <c r="V70" s="1">
        <v>1</v>
      </c>
      <c r="W70" s="1">
        <v>0.9</v>
      </c>
      <c r="X70" s="1"/>
      <c r="Y70" s="1"/>
      <c r="Z70" s="1"/>
      <c r="AA70" s="35">
        <f>_xlfn.IFNA(VLOOKUP(D70,附件!$B$19:$C$21,2,FALSE)+附件!$C$23,0)+T70+J70*((200/(附件!$C$25+100))^0.5)</f>
        <v>24.02</v>
      </c>
      <c r="AB70" s="35">
        <f>G70*H70/AA70</f>
        <v>19.233971690258119</v>
      </c>
      <c r="AC70" s="35">
        <f>AB70*S70/100</f>
        <v>23.850124895920068</v>
      </c>
      <c r="AD70" s="35">
        <f>G70*H70*S70/100</f>
        <v>572.88</v>
      </c>
      <c r="AE70" s="35">
        <f>$AC70*U70</f>
        <v>16.695087427144045</v>
      </c>
      <c r="AF70" s="35">
        <f>$AC70*V70</f>
        <v>23.850124895920068</v>
      </c>
      <c r="AG70" s="35">
        <f>$AC70*W70</f>
        <v>21.465112406328061</v>
      </c>
      <c r="AH70" s="35">
        <f>AE70*附件!$C$33+AF70*附件!$C$34+AG70*附件!$C$35</f>
        <v>20.988109908409658</v>
      </c>
      <c r="AI70" s="35">
        <f>AE70*附件!$C$39+AF70*附件!$C$40+AG70*附件!$C$41</f>
        <v>20.034104912572857</v>
      </c>
      <c r="AJ70" s="35">
        <f>AE70*附件!$C$45+AF70*附件!$C$46+AG70*附件!$C$47</f>
        <v>21.942114904246463</v>
      </c>
    </row>
    <row r="71" spans="1:36" ht="23.25" customHeight="1" x14ac:dyDescent="0.2">
      <c r="A71" s="27">
        <v>31200</v>
      </c>
      <c r="B71" s="1" t="s">
        <v>30</v>
      </c>
      <c r="C71" s="1" t="s">
        <v>1477</v>
      </c>
      <c r="D71" s="1" t="s">
        <v>1473</v>
      </c>
      <c r="E71" s="1">
        <v>11</v>
      </c>
      <c r="F71" s="1">
        <v>4</v>
      </c>
      <c r="G71" s="1">
        <v>12</v>
      </c>
      <c r="H71" s="1">
        <v>4</v>
      </c>
      <c r="I71" s="1">
        <v>1.84</v>
      </c>
      <c r="J71" s="1">
        <v>1.52</v>
      </c>
      <c r="K71" s="1">
        <v>50</v>
      </c>
      <c r="L71" s="1">
        <v>0</v>
      </c>
      <c r="M71" s="1">
        <v>25</v>
      </c>
      <c r="N71" s="1">
        <v>0</v>
      </c>
      <c r="O71" s="1" t="s">
        <v>18</v>
      </c>
      <c r="P71" s="1">
        <v>360</v>
      </c>
      <c r="Q71" s="1" t="s">
        <v>27</v>
      </c>
      <c r="R71" s="1">
        <v>110</v>
      </c>
      <c r="S71" s="1">
        <v>114</v>
      </c>
      <c r="T71" s="1">
        <v>0.1</v>
      </c>
      <c r="U71" s="1">
        <v>1.2</v>
      </c>
      <c r="V71" s="1">
        <v>0.6</v>
      </c>
      <c r="W71" s="1">
        <v>0.6</v>
      </c>
      <c r="X71" s="1"/>
      <c r="Y71" s="1"/>
      <c r="Z71" s="1"/>
      <c r="AA71" s="35">
        <f>_xlfn.IFNA(VLOOKUP(D71,附件!$B$19:$C$21,2,FALSE)+附件!$C$23,0)+T71+J71*((200/(附件!$C$25+100))^0.5)</f>
        <v>1.88</v>
      </c>
      <c r="AB71" s="35">
        <f>G71*H71/AA71</f>
        <v>25.531914893617024</v>
      </c>
      <c r="AC71" s="35">
        <f>AB71*S71/100</f>
        <v>29.10638297872341</v>
      </c>
      <c r="AD71" s="35">
        <f>G71*H71*S71/100</f>
        <v>54.72</v>
      </c>
      <c r="AE71" s="35">
        <f>$AC71*U71</f>
        <v>34.927659574468088</v>
      </c>
      <c r="AF71" s="35">
        <f>$AC71*V71</f>
        <v>17.463829787234044</v>
      </c>
      <c r="AG71" s="35">
        <f>$AC71*W71</f>
        <v>17.463829787234044</v>
      </c>
      <c r="AH71" s="35">
        <f>AE71*附件!$C$33+AF71*附件!$C$34+AG71*附件!$C$35</f>
        <v>22.702978723404257</v>
      </c>
      <c r="AI71" s="35">
        <f>AE71*附件!$C$39+AF71*附件!$C$40+AG71*附件!$C$41</f>
        <v>26.195744680851064</v>
      </c>
      <c r="AJ71" s="35">
        <f>AE71*附件!$C$45+AF71*附件!$C$46+AG71*附件!$C$47</f>
        <v>19.210212765957451</v>
      </c>
    </row>
    <row r="72" spans="1:36" ht="23.25" customHeight="1" x14ac:dyDescent="0.2">
      <c r="A72" s="27">
        <v>31000</v>
      </c>
      <c r="B72" s="1" t="s">
        <v>1321</v>
      </c>
      <c r="C72" s="1" t="s">
        <v>1479</v>
      </c>
      <c r="D72" s="1" t="s">
        <v>1473</v>
      </c>
      <c r="E72" s="1">
        <v>13</v>
      </c>
      <c r="F72" s="1">
        <v>4</v>
      </c>
      <c r="G72" s="1">
        <v>12</v>
      </c>
      <c r="H72" s="1">
        <v>4</v>
      </c>
      <c r="I72" s="1">
        <v>1.2</v>
      </c>
      <c r="J72" s="1">
        <v>0.96</v>
      </c>
      <c r="K72" s="1">
        <v>50</v>
      </c>
      <c r="L72" s="1">
        <v>0</v>
      </c>
      <c r="M72" s="1">
        <v>15</v>
      </c>
      <c r="N72" s="1">
        <v>30</v>
      </c>
      <c r="O72" s="1" t="s">
        <v>18</v>
      </c>
      <c r="P72" s="1">
        <v>360</v>
      </c>
      <c r="Q72" s="1" t="s">
        <v>19</v>
      </c>
      <c r="R72" s="1">
        <v>110</v>
      </c>
      <c r="S72" s="1">
        <v>130</v>
      </c>
      <c r="T72" s="1">
        <v>0.1</v>
      </c>
      <c r="U72" s="1">
        <v>1</v>
      </c>
      <c r="V72" s="1">
        <v>0.5</v>
      </c>
      <c r="W72" s="1">
        <v>0.2</v>
      </c>
      <c r="X72" s="1"/>
      <c r="Y72" s="1"/>
      <c r="Z72" s="1"/>
      <c r="AA72" s="35">
        <f>_xlfn.IFNA(VLOOKUP(D72,附件!$B$19:$C$21,2,FALSE)+附件!$C$23,0)+T72+J72*((200/(附件!$C$25+100))^0.5)</f>
        <v>1.3199999999999998</v>
      </c>
      <c r="AB72" s="35">
        <f>G72*H72/AA72</f>
        <v>36.363636363636367</v>
      </c>
      <c r="AC72" s="35">
        <f>AB72*S72/100</f>
        <v>47.27272727272728</v>
      </c>
      <c r="AD72" s="35">
        <f>G72*H72*S72/100</f>
        <v>62.4</v>
      </c>
      <c r="AE72" s="35">
        <f>$AC72*U72</f>
        <v>47.27272727272728</v>
      </c>
      <c r="AF72" s="35">
        <f>$AC72*V72</f>
        <v>23.63636363636364</v>
      </c>
      <c r="AG72" s="35">
        <f>$AC72*W72</f>
        <v>9.4545454545454568</v>
      </c>
      <c r="AH72" s="35">
        <f>AE72*附件!$C$33+AF72*附件!$C$34+AG72*附件!$C$35</f>
        <v>26.472727272727276</v>
      </c>
      <c r="AI72" s="35">
        <f>AE72*附件!$C$39+AF72*附件!$C$40+AG72*附件!$C$41</f>
        <v>34.036363636363639</v>
      </c>
      <c r="AJ72" s="35">
        <f>AE72*附件!$C$45+AF72*附件!$C$46+AG72*附件!$C$47</f>
        <v>18.909090909090914</v>
      </c>
    </row>
    <row r="73" spans="1:36" ht="23.25" customHeight="1" x14ac:dyDescent="0.2">
      <c r="A73" s="27">
        <v>13060</v>
      </c>
      <c r="B73" s="1" t="s">
        <v>1522</v>
      </c>
      <c r="C73" s="1" t="s">
        <v>1472</v>
      </c>
      <c r="D73" s="1" t="s">
        <v>1487</v>
      </c>
      <c r="E73" s="1">
        <v>7</v>
      </c>
      <c r="F73" s="1">
        <v>23</v>
      </c>
      <c r="G73" s="1">
        <v>44</v>
      </c>
      <c r="H73" s="1">
        <v>3</v>
      </c>
      <c r="I73" s="1">
        <v>7.22</v>
      </c>
      <c r="J73" s="1">
        <v>6.33</v>
      </c>
      <c r="K73" s="1">
        <v>50</v>
      </c>
      <c r="L73" s="1">
        <v>30</v>
      </c>
      <c r="M73" s="1">
        <v>12</v>
      </c>
      <c r="N73" s="1">
        <v>0</v>
      </c>
      <c r="O73" s="1" t="s">
        <v>18</v>
      </c>
      <c r="P73" s="1">
        <v>40</v>
      </c>
      <c r="Q73" s="1" t="s">
        <v>27</v>
      </c>
      <c r="R73" s="1">
        <v>105</v>
      </c>
      <c r="S73" s="1">
        <v>109</v>
      </c>
      <c r="T73" s="1">
        <v>0</v>
      </c>
      <c r="U73" s="1">
        <v>1.35</v>
      </c>
      <c r="V73" s="1">
        <v>0.95</v>
      </c>
      <c r="W73" s="1">
        <v>0.7</v>
      </c>
      <c r="X73" s="1"/>
      <c r="Y73" s="1"/>
      <c r="Z73" s="1"/>
      <c r="AA73" s="35">
        <f>_xlfn.IFNA(VLOOKUP(D73,附件!$B$19:$C$21,2,FALSE)+附件!$C$23,0)+T73+J73*((200/(附件!$C$25+100))^0.5)</f>
        <v>6.63</v>
      </c>
      <c r="AB73" s="35">
        <f>G73*H73/AA73</f>
        <v>19.909502262443439</v>
      </c>
      <c r="AC73" s="35">
        <f>AB73*S73/100</f>
        <v>21.701357466063349</v>
      </c>
      <c r="AD73" s="35">
        <f>G73*H73*S73/100</f>
        <v>143.88</v>
      </c>
      <c r="AE73" s="35">
        <f>$AC73*U73</f>
        <v>29.296832579185523</v>
      </c>
      <c r="AF73" s="35">
        <f>$AC73*V73</f>
        <v>20.616289592760182</v>
      </c>
      <c r="AG73" s="35">
        <f>$AC73*W73</f>
        <v>15.190950226244343</v>
      </c>
      <c r="AH73" s="35">
        <f>AE73*附件!$C$33+AF73*附件!$C$34+AG73*附件!$C$35</f>
        <v>21.592850678733033</v>
      </c>
      <c r="AI73" s="35">
        <f>AE73*附件!$C$39+AF73*附件!$C$40+AG73*附件!$C$41</f>
        <v>24.414027149321271</v>
      </c>
      <c r="AJ73" s="35">
        <f>AE73*附件!$C$45+AF73*附件!$C$46+AG73*附件!$C$47</f>
        <v>18.771674208144798</v>
      </c>
    </row>
    <row r="74" spans="1:36" ht="23.25" customHeight="1" x14ac:dyDescent="0.2">
      <c r="A74" s="27">
        <v>50400</v>
      </c>
      <c r="B74" s="1" t="s">
        <v>153</v>
      </c>
      <c r="C74" s="1" t="s">
        <v>1477</v>
      </c>
      <c r="D74" s="1" t="s">
        <v>1476</v>
      </c>
      <c r="E74" s="1">
        <v>10</v>
      </c>
      <c r="F74" s="1">
        <v>44</v>
      </c>
      <c r="G74" s="1">
        <v>110</v>
      </c>
      <c r="H74" s="1">
        <v>4</v>
      </c>
      <c r="I74" s="1">
        <v>33.590000000000003</v>
      </c>
      <c r="J74" s="1">
        <v>26.87</v>
      </c>
      <c r="K74" s="1">
        <v>80</v>
      </c>
      <c r="L74" s="1">
        <v>0</v>
      </c>
      <c r="M74" s="1">
        <v>25</v>
      </c>
      <c r="N74" s="1">
        <v>0</v>
      </c>
      <c r="O74" s="1" t="s">
        <v>53</v>
      </c>
      <c r="P74" s="1">
        <v>50</v>
      </c>
      <c r="Q74" s="1" t="s">
        <v>27</v>
      </c>
      <c r="R74" s="1">
        <v>100</v>
      </c>
      <c r="S74" s="1">
        <v>100</v>
      </c>
      <c r="T74" s="1">
        <v>0.15</v>
      </c>
      <c r="U74" s="1">
        <v>1.4</v>
      </c>
      <c r="V74" s="1">
        <v>1.1000000000000001</v>
      </c>
      <c r="W74" s="1">
        <v>0.9</v>
      </c>
      <c r="X74" s="1"/>
      <c r="Y74" s="1"/>
      <c r="Z74" s="1"/>
      <c r="AA74" s="35">
        <f>_xlfn.IFNA(VLOOKUP(D74,附件!$B$19:$C$21,2,FALSE)+附件!$C$23,0)+T74+J74*((200/(附件!$C$25+100))^0.5)</f>
        <v>27.02</v>
      </c>
      <c r="AB74" s="35">
        <f>G74*H74/AA74</f>
        <v>16.284233900814211</v>
      </c>
      <c r="AC74" s="35">
        <f>AB74*S74/100</f>
        <v>16.284233900814211</v>
      </c>
      <c r="AD74" s="35">
        <f>G74*H74*S74/100</f>
        <v>440</v>
      </c>
      <c r="AE74" s="35">
        <f>$AC74*U74</f>
        <v>22.797927461139896</v>
      </c>
      <c r="AF74" s="35">
        <f>$AC74*V74</f>
        <v>17.912657290895634</v>
      </c>
      <c r="AG74" s="35">
        <f>$AC74*W74</f>
        <v>14.65581051073279</v>
      </c>
      <c r="AH74" s="35">
        <f>AE74*附件!$C$33+AF74*附件!$C$34+AG74*附件!$C$35</f>
        <v>18.401184307920058</v>
      </c>
      <c r="AI74" s="35">
        <f>AE74*附件!$C$39+AF74*附件!$C$40+AG74*附件!$C$41</f>
        <v>20.029607698001481</v>
      </c>
      <c r="AJ74" s="35">
        <f>AE74*附件!$C$45+AF74*附件!$C$46+AG74*附件!$C$47</f>
        <v>16.772760917838639</v>
      </c>
    </row>
    <row r="75" spans="1:36" ht="23.25" customHeight="1" x14ac:dyDescent="0.2">
      <c r="A75" s="27">
        <v>43100</v>
      </c>
      <c r="B75" s="1" t="s">
        <v>63</v>
      </c>
      <c r="C75" s="1" t="s">
        <v>1474</v>
      </c>
      <c r="D75" s="1" t="s">
        <v>1529</v>
      </c>
      <c r="E75" s="1">
        <v>3</v>
      </c>
      <c r="F75" s="1">
        <v>30</v>
      </c>
      <c r="G75" s="1">
        <v>36</v>
      </c>
      <c r="H75" s="1">
        <v>6</v>
      </c>
      <c r="I75" s="1">
        <v>11.64</v>
      </c>
      <c r="J75" s="1">
        <v>10.94</v>
      </c>
      <c r="K75" s="1">
        <v>70</v>
      </c>
      <c r="L75" s="1">
        <v>25</v>
      </c>
      <c r="M75" s="1">
        <v>5</v>
      </c>
      <c r="N75" s="1">
        <v>0</v>
      </c>
      <c r="O75" s="1" t="s">
        <v>53</v>
      </c>
      <c r="P75" s="1">
        <v>40</v>
      </c>
      <c r="Q75" s="1" t="s">
        <v>64</v>
      </c>
      <c r="R75" s="1">
        <v>110</v>
      </c>
      <c r="S75" s="1">
        <v>110</v>
      </c>
      <c r="T75" s="1">
        <v>0.5</v>
      </c>
      <c r="U75" s="1">
        <v>0.75</v>
      </c>
      <c r="V75" s="1">
        <v>1.1000000000000001</v>
      </c>
      <c r="W75" s="1">
        <v>0.75</v>
      </c>
      <c r="X75" s="1"/>
      <c r="Y75" s="1"/>
      <c r="Z75" s="1"/>
      <c r="AA75" s="35">
        <f>_xlfn.IFNA(VLOOKUP(D75,附件!$B$19:$C$21,2,FALSE)+附件!$C$23,0)+T75+J75*((200/(附件!$C$25+100))^0.5)</f>
        <v>11.44</v>
      </c>
      <c r="AB75" s="35">
        <f>G75*H75/AA75</f>
        <v>18.881118881118883</v>
      </c>
      <c r="AC75" s="35">
        <f>AB75*S75/100</f>
        <v>20.76923076923077</v>
      </c>
      <c r="AD75" s="35">
        <f>G75*H75*S75/100</f>
        <v>237.6</v>
      </c>
      <c r="AE75" s="35">
        <f>$AC75*U75</f>
        <v>15.576923076923077</v>
      </c>
      <c r="AF75" s="35">
        <f>$AC75*V75</f>
        <v>22.84615384615385</v>
      </c>
      <c r="AG75" s="35">
        <f>$AC75*W75</f>
        <v>15.576923076923077</v>
      </c>
      <c r="AH75" s="35">
        <f>AE75*附件!$C$33+AF75*附件!$C$34+AG75*附件!$C$35</f>
        <v>18.484615384615385</v>
      </c>
      <c r="AI75" s="35">
        <f>AE75*附件!$C$39+AF75*附件!$C$40+AG75*附件!$C$41</f>
        <v>18.484615384615385</v>
      </c>
      <c r="AJ75" s="35">
        <f>AE75*附件!$C$45+AF75*附件!$C$46+AG75*附件!$C$47</f>
        <v>18.484615384615388</v>
      </c>
    </row>
    <row r="76" spans="1:36" ht="23.25" customHeight="1" x14ac:dyDescent="0.2">
      <c r="A76" s="27">
        <v>22060</v>
      </c>
      <c r="B76" s="1" t="s">
        <v>1526</v>
      </c>
      <c r="C76" s="1" t="s">
        <v>1472</v>
      </c>
      <c r="D76" s="1" t="s">
        <v>1481</v>
      </c>
      <c r="E76" s="1">
        <v>7</v>
      </c>
      <c r="F76" s="1">
        <v>10</v>
      </c>
      <c r="G76" s="1">
        <v>16</v>
      </c>
      <c r="H76" s="1">
        <v>4</v>
      </c>
      <c r="I76" s="1">
        <v>3.9</v>
      </c>
      <c r="J76" s="1">
        <v>3.34</v>
      </c>
      <c r="K76" s="1">
        <v>55</v>
      </c>
      <c r="L76" s="1">
        <v>28</v>
      </c>
      <c r="M76" s="1">
        <v>12</v>
      </c>
      <c r="N76" s="1">
        <v>0</v>
      </c>
      <c r="O76" s="1" t="s">
        <v>18</v>
      </c>
      <c r="P76" s="1">
        <v>120</v>
      </c>
      <c r="Q76" s="1" t="s">
        <v>27</v>
      </c>
      <c r="R76" s="1">
        <v>110</v>
      </c>
      <c r="S76" s="1">
        <v>114</v>
      </c>
      <c r="T76" s="1">
        <v>0</v>
      </c>
      <c r="U76" s="1">
        <v>1.45</v>
      </c>
      <c r="V76" s="1">
        <v>1.05</v>
      </c>
      <c r="W76" s="1">
        <v>0.7</v>
      </c>
      <c r="X76" s="1"/>
      <c r="Y76" s="1"/>
      <c r="Z76" s="1"/>
      <c r="AA76" s="35">
        <f>_xlfn.IFNA(VLOOKUP(D76,附件!$B$19:$C$21,2,FALSE)+附件!$C$23,0)+T76+J76*((200/(附件!$C$25+100))^0.5)</f>
        <v>3.62</v>
      </c>
      <c r="AB76" s="35">
        <f>G76*H76/AA76</f>
        <v>17.679558011049725</v>
      </c>
      <c r="AC76" s="35">
        <f>AB76*S76/100</f>
        <v>20.154696132596687</v>
      </c>
      <c r="AD76" s="35">
        <f>G76*H76*S76/100</f>
        <v>72.959999999999994</v>
      </c>
      <c r="AE76" s="35">
        <f>$AC76*U76</f>
        <v>29.224309392265194</v>
      </c>
      <c r="AF76" s="35">
        <f>$AC76*V76</f>
        <v>21.162430939226521</v>
      </c>
      <c r="AG76" s="35">
        <f>$AC76*W76</f>
        <v>14.10828729281768</v>
      </c>
      <c r="AH76" s="35">
        <f>AE76*附件!$C$33+AF76*附件!$C$34+AG76*附件!$C$35</f>
        <v>21.464751381215471</v>
      </c>
      <c r="AI76" s="35">
        <f>AE76*附件!$C$39+AF76*附件!$C$40+AG76*附件!$C$41</f>
        <v>24.487955801104974</v>
      </c>
      <c r="AJ76" s="35">
        <f>AE76*附件!$C$45+AF76*附件!$C$46+AG76*附件!$C$47</f>
        <v>18.441546961325969</v>
      </c>
    </row>
    <row r="77" spans="1:36" ht="23.25" customHeight="1" x14ac:dyDescent="0.2">
      <c r="A77" s="27">
        <v>24060</v>
      </c>
      <c r="B77" s="1" t="s">
        <v>1542</v>
      </c>
      <c r="C77" s="1" t="s">
        <v>1477</v>
      </c>
      <c r="D77" s="1" t="s">
        <v>1476</v>
      </c>
      <c r="E77" s="1">
        <v>11</v>
      </c>
      <c r="F77" s="1">
        <v>56</v>
      </c>
      <c r="G77" s="1">
        <v>116</v>
      </c>
      <c r="H77" s="1">
        <v>2</v>
      </c>
      <c r="I77" s="1">
        <v>21.95</v>
      </c>
      <c r="J77" s="1">
        <v>17.559999999999999</v>
      </c>
      <c r="K77" s="1">
        <v>80</v>
      </c>
      <c r="L77" s="1">
        <v>0</v>
      </c>
      <c r="M77" s="1">
        <v>25</v>
      </c>
      <c r="N77" s="1">
        <v>0</v>
      </c>
      <c r="O77" s="1" t="s">
        <v>53</v>
      </c>
      <c r="P77" s="1">
        <v>50</v>
      </c>
      <c r="Q77" s="1" t="s">
        <v>27</v>
      </c>
      <c r="R77" s="1">
        <v>115</v>
      </c>
      <c r="S77" s="1">
        <v>120</v>
      </c>
      <c r="T77" s="1">
        <v>0</v>
      </c>
      <c r="U77" s="1">
        <v>1.4</v>
      </c>
      <c r="V77" s="1">
        <v>1.1000000000000001</v>
      </c>
      <c r="W77" s="1">
        <v>0.9</v>
      </c>
      <c r="X77" s="1"/>
      <c r="Y77" s="1"/>
      <c r="Z77" s="1"/>
      <c r="AA77" s="35">
        <f>_xlfn.IFNA(VLOOKUP(D77,附件!$B$19:$C$21,2,FALSE)+附件!$C$23,0)+T77+J77*((200/(附件!$C$25+100))^0.5)</f>
        <v>17.559999999999999</v>
      </c>
      <c r="AB77" s="35">
        <f>G77*H77/AA77</f>
        <v>13.211845102505695</v>
      </c>
      <c r="AC77" s="35">
        <f>AB77*S77/100</f>
        <v>15.854214123006834</v>
      </c>
      <c r="AD77" s="35">
        <f>G77*H77*S77/100</f>
        <v>278.39999999999998</v>
      </c>
      <c r="AE77" s="35">
        <f>$AC77*U77</f>
        <v>22.195899772209565</v>
      </c>
      <c r="AF77" s="35">
        <f>$AC77*V77</f>
        <v>17.43963553530752</v>
      </c>
      <c r="AG77" s="35">
        <f>$AC77*W77</f>
        <v>14.268792710706151</v>
      </c>
      <c r="AH77" s="35">
        <f>AE77*附件!$C$33+AF77*附件!$C$34+AG77*附件!$C$35</f>
        <v>17.915261958997725</v>
      </c>
      <c r="AI77" s="35">
        <f>AE77*附件!$C$39+AF77*附件!$C$40+AG77*附件!$C$41</f>
        <v>19.500683371298404</v>
      </c>
      <c r="AJ77" s="35">
        <f>AE77*附件!$C$45+AF77*附件!$C$46+AG77*附件!$C$47</f>
        <v>16.329840546697042</v>
      </c>
    </row>
    <row r="78" spans="1:36" ht="23.25" customHeight="1" x14ac:dyDescent="0.2">
      <c r="A78" s="27">
        <v>50200</v>
      </c>
      <c r="B78" s="1" t="s">
        <v>75</v>
      </c>
      <c r="C78" s="1" t="s">
        <v>1472</v>
      </c>
      <c r="D78" s="1" t="s">
        <v>1481</v>
      </c>
      <c r="E78" s="1">
        <v>7</v>
      </c>
      <c r="F78" s="1">
        <v>9</v>
      </c>
      <c r="G78" s="1">
        <v>15</v>
      </c>
      <c r="H78" s="1">
        <v>6</v>
      </c>
      <c r="I78" s="1">
        <v>3.84</v>
      </c>
      <c r="J78" s="1">
        <v>3.6</v>
      </c>
      <c r="K78" s="1">
        <v>55</v>
      </c>
      <c r="L78" s="1">
        <v>42</v>
      </c>
      <c r="M78" s="1">
        <v>12</v>
      </c>
      <c r="N78" s="1">
        <v>0</v>
      </c>
      <c r="O78" s="1" t="s">
        <v>43</v>
      </c>
      <c r="P78" s="1">
        <v>120</v>
      </c>
      <c r="Q78" s="1" t="s">
        <v>64</v>
      </c>
      <c r="R78" s="1">
        <v>105</v>
      </c>
      <c r="S78" s="1">
        <v>109</v>
      </c>
      <c r="T78" s="1">
        <v>0</v>
      </c>
      <c r="U78" s="1">
        <v>1</v>
      </c>
      <c r="V78" s="1">
        <v>0.8</v>
      </c>
      <c r="W78" s="1">
        <v>0.6</v>
      </c>
      <c r="X78" s="1"/>
      <c r="Y78" s="1"/>
      <c r="Z78" s="1"/>
      <c r="AA78" s="35">
        <f>_xlfn.IFNA(VLOOKUP(D78,附件!$B$19:$C$21,2,FALSE)+附件!$C$23,0)+T78+J78*((200/(附件!$C$25+100))^0.5)</f>
        <v>3.88</v>
      </c>
      <c r="AB78" s="35">
        <f>G78*H78/AA78</f>
        <v>23.195876288659793</v>
      </c>
      <c r="AC78" s="35">
        <f>AB78*S78/100</f>
        <v>25.283505154639172</v>
      </c>
      <c r="AD78" s="35">
        <f>G78*H78*S78/100</f>
        <v>98.1</v>
      </c>
      <c r="AE78" s="35">
        <f>$AC78*U78</f>
        <v>25.283505154639172</v>
      </c>
      <c r="AF78" s="35">
        <f>$AC78*V78</f>
        <v>20.226804123711339</v>
      </c>
      <c r="AG78" s="35">
        <f>$AC78*W78</f>
        <v>15.170103092783503</v>
      </c>
      <c r="AH78" s="35">
        <f>AE78*附件!$C$33+AF78*附件!$C$34+AG78*附件!$C$35</f>
        <v>20.226804123711339</v>
      </c>
      <c r="AI78" s="35">
        <f>AE78*附件!$C$39+AF78*附件!$C$40+AG78*附件!$C$41</f>
        <v>22.249484536082473</v>
      </c>
      <c r="AJ78" s="35">
        <f>AE78*附件!$C$45+AF78*附件!$C$46+AG78*附件!$C$47</f>
        <v>18.204123711340202</v>
      </c>
    </row>
    <row r="79" spans="1:36" ht="23.25" customHeight="1" x14ac:dyDescent="0.2">
      <c r="A79" s="27">
        <v>55000</v>
      </c>
      <c r="B79" s="1" t="s">
        <v>858</v>
      </c>
      <c r="C79" s="1" t="s">
        <v>1479</v>
      </c>
      <c r="D79" s="1" t="s">
        <v>1476</v>
      </c>
      <c r="E79" s="1">
        <v>13</v>
      </c>
      <c r="F79" s="1">
        <v>52</v>
      </c>
      <c r="G79" s="1">
        <v>148</v>
      </c>
      <c r="H79" s="1">
        <v>3</v>
      </c>
      <c r="I79" s="1">
        <v>30.02</v>
      </c>
      <c r="J79" s="1">
        <v>24.02</v>
      </c>
      <c r="K79" s="1">
        <v>80</v>
      </c>
      <c r="L79" s="1">
        <v>0</v>
      </c>
      <c r="M79" s="1">
        <v>45</v>
      </c>
      <c r="N79" s="1">
        <v>0</v>
      </c>
      <c r="O79" s="1" t="s">
        <v>53</v>
      </c>
      <c r="P79" s="1">
        <v>50</v>
      </c>
      <c r="Q79" s="1" t="s">
        <v>64</v>
      </c>
      <c r="R79" s="1">
        <v>100</v>
      </c>
      <c r="S79" s="1">
        <v>118</v>
      </c>
      <c r="T79" s="1">
        <v>0</v>
      </c>
      <c r="U79" s="1">
        <v>0.4</v>
      </c>
      <c r="V79" s="1">
        <v>1.35</v>
      </c>
      <c r="W79" s="1">
        <v>1.1499999999999999</v>
      </c>
      <c r="X79" s="1"/>
      <c r="Y79" s="1"/>
      <c r="Z79" s="1"/>
      <c r="AA79" s="35">
        <f>_xlfn.IFNA(VLOOKUP(D79,附件!$B$19:$C$21,2,FALSE)+附件!$C$23,0)+T79+J79*((200/(附件!$C$25+100))^0.5)</f>
        <v>24.02</v>
      </c>
      <c r="AB79" s="35">
        <f>G79*H79/AA79</f>
        <v>18.484596169858452</v>
      </c>
      <c r="AC79" s="35">
        <f>AB79*S79/100</f>
        <v>21.811823480432974</v>
      </c>
      <c r="AD79" s="35">
        <f>G79*H79*S79/100</f>
        <v>523.91999999999996</v>
      </c>
      <c r="AE79" s="35">
        <f>$AC79*U79</f>
        <v>8.7247293921731899</v>
      </c>
      <c r="AF79" s="35">
        <f>$AC79*V79</f>
        <v>29.445961698584515</v>
      </c>
      <c r="AG79" s="35">
        <f>$AC79*W79</f>
        <v>25.083597002497918</v>
      </c>
      <c r="AH79" s="35">
        <f>AE79*附件!$C$33+AF79*附件!$C$34+AG79*附件!$C$35</f>
        <v>21.920882597835138</v>
      </c>
      <c r="AI79" s="35">
        <f>AE79*附件!$C$39+AF79*附件!$C$40+AG79*附件!$C$41</f>
        <v>18.649109075770191</v>
      </c>
      <c r="AJ79" s="35">
        <f>AE79*附件!$C$45+AF79*附件!$C$46+AG79*附件!$C$47</f>
        <v>25.192656119900086</v>
      </c>
    </row>
    <row r="80" spans="1:36" ht="23.25" customHeight="1" x14ac:dyDescent="0.2">
      <c r="A80" s="27">
        <v>14000</v>
      </c>
      <c r="B80" s="1" t="s">
        <v>1515</v>
      </c>
      <c r="C80" s="1" t="s">
        <v>1479</v>
      </c>
      <c r="D80" s="1" t="s">
        <v>1476</v>
      </c>
      <c r="E80" s="1">
        <v>13</v>
      </c>
      <c r="F80" s="1">
        <v>44</v>
      </c>
      <c r="G80" s="1">
        <v>92</v>
      </c>
      <c r="H80" s="1">
        <v>3</v>
      </c>
      <c r="I80" s="1">
        <v>20.260000000000002</v>
      </c>
      <c r="J80" s="1">
        <v>16.21</v>
      </c>
      <c r="K80" s="1">
        <v>80</v>
      </c>
      <c r="L80" s="1">
        <v>0</v>
      </c>
      <c r="M80" s="1">
        <v>45</v>
      </c>
      <c r="N80" s="1">
        <v>0</v>
      </c>
      <c r="O80" s="1" t="s">
        <v>53</v>
      </c>
      <c r="P80" s="1">
        <v>50</v>
      </c>
      <c r="Q80" s="1" t="s">
        <v>19</v>
      </c>
      <c r="R80" s="1">
        <v>105</v>
      </c>
      <c r="S80" s="1">
        <v>124</v>
      </c>
      <c r="T80" s="1">
        <v>0</v>
      </c>
      <c r="U80" s="1">
        <v>0.7</v>
      </c>
      <c r="V80" s="1">
        <v>1</v>
      </c>
      <c r="W80" s="1">
        <v>0.9</v>
      </c>
      <c r="X80" s="1"/>
      <c r="Y80" s="1"/>
      <c r="Z80" s="1"/>
      <c r="AA80" s="35">
        <f>_xlfn.IFNA(VLOOKUP(D80,附件!$B$19:$C$21,2,FALSE)+附件!$C$23,0)+T80+J80*((200/(附件!$C$25+100))^0.5)</f>
        <v>16.21</v>
      </c>
      <c r="AB80" s="35">
        <f>G80*H80/AA80</f>
        <v>17.026526835286859</v>
      </c>
      <c r="AC80" s="35">
        <f>AB80*S80/100</f>
        <v>21.112893275755706</v>
      </c>
      <c r="AD80" s="35">
        <f>G80*H80*S80/100</f>
        <v>342.24</v>
      </c>
      <c r="AE80" s="35">
        <f>$AC80*U80</f>
        <v>14.779025293028994</v>
      </c>
      <c r="AF80" s="35">
        <f>$AC80*V80</f>
        <v>21.112893275755706</v>
      </c>
      <c r="AG80" s="35">
        <f>$AC80*W80</f>
        <v>19.001603948180136</v>
      </c>
      <c r="AH80" s="35">
        <f>AE80*附件!$C$33+AF80*附件!$C$34+AG80*附件!$C$35</f>
        <v>18.579346082665023</v>
      </c>
      <c r="AI80" s="35">
        <f>AE80*附件!$C$39+AF80*附件!$C$40+AG80*附件!$C$41</f>
        <v>17.734830351634795</v>
      </c>
      <c r="AJ80" s="35">
        <f>AE80*附件!$C$45+AF80*附件!$C$46+AG80*附件!$C$47</f>
        <v>19.423861813695254</v>
      </c>
    </row>
    <row r="81" spans="1:36" ht="23.25" customHeight="1" x14ac:dyDescent="0.2">
      <c r="A81" s="27">
        <v>50700</v>
      </c>
      <c r="B81" s="1" t="s">
        <v>1308</v>
      </c>
      <c r="C81" s="1" t="s">
        <v>1477</v>
      </c>
      <c r="D81" s="1" t="s">
        <v>1473</v>
      </c>
      <c r="E81" s="1">
        <v>11</v>
      </c>
      <c r="F81" s="1">
        <v>9</v>
      </c>
      <c r="G81" s="1">
        <v>19</v>
      </c>
      <c r="H81" s="1">
        <v>4</v>
      </c>
      <c r="I81" s="1">
        <v>1.92</v>
      </c>
      <c r="J81" s="1">
        <v>1.52</v>
      </c>
      <c r="K81" s="1">
        <v>50</v>
      </c>
      <c r="L81" s="1">
        <v>15</v>
      </c>
      <c r="M81" s="1">
        <v>25</v>
      </c>
      <c r="N81" s="1">
        <v>0</v>
      </c>
      <c r="O81" s="1" t="s">
        <v>18</v>
      </c>
      <c r="P81" s="1">
        <v>360</v>
      </c>
      <c r="Q81" s="1" t="s">
        <v>19</v>
      </c>
      <c r="R81" s="1">
        <v>110</v>
      </c>
      <c r="S81" s="1">
        <v>114</v>
      </c>
      <c r="T81" s="1">
        <v>0.15</v>
      </c>
      <c r="U81" s="1">
        <v>1</v>
      </c>
      <c r="V81" s="1">
        <v>0.5</v>
      </c>
      <c r="W81" s="1">
        <v>0.2</v>
      </c>
      <c r="X81" s="1"/>
      <c r="Y81" s="1"/>
      <c r="Z81" s="1"/>
      <c r="AA81" s="35">
        <f>_xlfn.IFNA(VLOOKUP(D81,附件!$B$19:$C$21,2,FALSE)+附件!$C$23,0)+T81+J81*((200/(附件!$C$25+100))^0.5)</f>
        <v>1.9300000000000002</v>
      </c>
      <c r="AB81" s="35">
        <f>G81*H81/AA81</f>
        <v>39.37823834196891</v>
      </c>
      <c r="AC81" s="35">
        <f>AB81*S81/100</f>
        <v>44.891191709844563</v>
      </c>
      <c r="AD81" s="35">
        <f>G81*H81*S81/100</f>
        <v>86.64</v>
      </c>
      <c r="AE81" s="35">
        <f>$AC81*U81</f>
        <v>44.891191709844563</v>
      </c>
      <c r="AF81" s="35">
        <f>$AC81*V81</f>
        <v>22.445595854922281</v>
      </c>
      <c r="AG81" s="35">
        <f>$AC81*W81</f>
        <v>8.9782383419689129</v>
      </c>
      <c r="AH81" s="35">
        <f>AE81*附件!$C$33+AF81*附件!$C$34+AG81*附件!$C$35</f>
        <v>25.139067357512957</v>
      </c>
      <c r="AI81" s="35">
        <f>AE81*附件!$C$39+AF81*附件!$C$40+AG81*附件!$C$41</f>
        <v>32.321658031088084</v>
      </c>
      <c r="AJ81" s="35">
        <f>AE81*附件!$C$45+AF81*附件!$C$46+AG81*附件!$C$47</f>
        <v>17.956476683937826</v>
      </c>
    </row>
    <row r="82" spans="1:36" ht="23.25" customHeight="1" x14ac:dyDescent="0.2">
      <c r="A82" s="27">
        <v>24300</v>
      </c>
      <c r="B82" s="1" t="s">
        <v>1538</v>
      </c>
      <c r="C82" s="1" t="s">
        <v>1477</v>
      </c>
      <c r="D82" s="1" t="s">
        <v>1476</v>
      </c>
      <c r="E82" s="1">
        <v>10</v>
      </c>
      <c r="F82" s="1">
        <v>51</v>
      </c>
      <c r="G82" s="1">
        <v>128</v>
      </c>
      <c r="H82" s="1">
        <v>2</v>
      </c>
      <c r="I82" s="1">
        <v>24.28</v>
      </c>
      <c r="J82" s="1">
        <v>19.62</v>
      </c>
      <c r="K82" s="1">
        <v>80</v>
      </c>
      <c r="L82" s="1">
        <v>0</v>
      </c>
      <c r="M82" s="1">
        <v>25</v>
      </c>
      <c r="N82" s="1">
        <v>0</v>
      </c>
      <c r="O82" s="1" t="s">
        <v>53</v>
      </c>
      <c r="P82" s="1">
        <v>50</v>
      </c>
      <c r="Q82" s="1" t="s">
        <v>27</v>
      </c>
      <c r="R82" s="1">
        <v>110</v>
      </c>
      <c r="S82" s="1">
        <v>110</v>
      </c>
      <c r="T82" s="1">
        <v>0</v>
      </c>
      <c r="U82" s="1">
        <v>1.4</v>
      </c>
      <c r="V82" s="1">
        <v>1.1000000000000001</v>
      </c>
      <c r="W82" s="1">
        <v>0.9</v>
      </c>
      <c r="X82" s="1"/>
      <c r="Y82" s="1"/>
      <c r="Z82" s="1"/>
      <c r="AA82" s="35">
        <f>_xlfn.IFNA(VLOOKUP(D82,附件!$B$19:$C$21,2,FALSE)+附件!$C$23,0)+T82+J82*((200/(附件!$C$25+100))^0.5)</f>
        <v>19.62</v>
      </c>
      <c r="AB82" s="35">
        <f>G82*H82/AA82</f>
        <v>13.047910295616717</v>
      </c>
      <c r="AC82" s="35">
        <f>AB82*S82/100</f>
        <v>14.352701325178389</v>
      </c>
      <c r="AD82" s="35">
        <f>G82*H82*S82/100</f>
        <v>281.60000000000002</v>
      </c>
      <c r="AE82" s="35">
        <f>$AC82*U82</f>
        <v>20.093781855249745</v>
      </c>
      <c r="AF82" s="35">
        <f>$AC82*V82</f>
        <v>15.787971457696228</v>
      </c>
      <c r="AG82" s="35">
        <f>$AC82*W82</f>
        <v>12.917431192660549</v>
      </c>
      <c r="AH82" s="35">
        <f>AE82*附件!$C$33+AF82*附件!$C$34+AG82*附件!$C$35</f>
        <v>16.218552497451579</v>
      </c>
      <c r="AI82" s="35">
        <f>AE82*附件!$C$39+AF82*附件!$C$40+AG82*附件!$C$41</f>
        <v>17.653822629969419</v>
      </c>
      <c r="AJ82" s="35">
        <f>AE82*附件!$C$45+AF82*附件!$C$46+AG82*附件!$C$47</f>
        <v>14.78328236493374</v>
      </c>
    </row>
    <row r="83" spans="1:36" ht="23.25" customHeight="1" x14ac:dyDescent="0.2">
      <c r="A83" s="27">
        <v>85420</v>
      </c>
      <c r="B83" s="1" t="s">
        <v>851</v>
      </c>
      <c r="C83" s="1" t="s">
        <v>1472</v>
      </c>
      <c r="D83" s="1" t="s">
        <v>1476</v>
      </c>
      <c r="E83" s="1">
        <v>7</v>
      </c>
      <c r="F83" s="1">
        <v>54</v>
      </c>
      <c r="G83" s="1">
        <v>92</v>
      </c>
      <c r="H83" s="1">
        <v>3</v>
      </c>
      <c r="I83" s="1">
        <v>30.59</v>
      </c>
      <c r="J83" s="1">
        <v>27.4</v>
      </c>
      <c r="K83" s="1">
        <v>80</v>
      </c>
      <c r="L83" s="1">
        <v>0</v>
      </c>
      <c r="M83" s="1">
        <v>12</v>
      </c>
      <c r="N83" s="1">
        <v>0</v>
      </c>
      <c r="O83" s="1" t="s">
        <v>53</v>
      </c>
      <c r="P83" s="1">
        <v>50</v>
      </c>
      <c r="Q83" s="1" t="s">
        <v>27</v>
      </c>
      <c r="R83" s="1">
        <v>125</v>
      </c>
      <c r="S83" s="1">
        <v>130</v>
      </c>
      <c r="T83" s="1">
        <v>0</v>
      </c>
      <c r="U83" s="1">
        <v>1.4</v>
      </c>
      <c r="V83" s="1">
        <v>1.1000000000000001</v>
      </c>
      <c r="W83" s="1">
        <v>0.9</v>
      </c>
      <c r="X83" s="1"/>
      <c r="Y83" s="1"/>
      <c r="Z83" s="1"/>
      <c r="AA83" s="35">
        <f>_xlfn.IFNA(VLOOKUP(D83,附件!$B$19:$C$21,2,FALSE)+附件!$C$23,0)+T83+J83*((200/(附件!$C$25+100))^0.5)</f>
        <v>27.4</v>
      </c>
      <c r="AB83" s="35">
        <f>G83*H83/AA83</f>
        <v>10.072992700729927</v>
      </c>
      <c r="AC83" s="35">
        <f>AB83*S83/100</f>
        <v>13.094890510948906</v>
      </c>
      <c r="AD83" s="35">
        <f>G83*H83*S83/100</f>
        <v>358.8</v>
      </c>
      <c r="AE83" s="35">
        <f>$AC83*U83</f>
        <v>18.332846715328468</v>
      </c>
      <c r="AF83" s="35">
        <f>$AC83*V83</f>
        <v>14.404379562043797</v>
      </c>
      <c r="AG83" s="35">
        <f>$AC83*W83</f>
        <v>11.785401459854015</v>
      </c>
      <c r="AH83" s="35">
        <f>AE83*附件!$C$33+AF83*附件!$C$34+AG83*附件!$C$35</f>
        <v>14.797226277372264</v>
      </c>
      <c r="AI83" s="35">
        <f>AE83*附件!$C$39+AF83*附件!$C$40+AG83*附件!$C$41</f>
        <v>16.106715328467153</v>
      </c>
      <c r="AJ83" s="35">
        <f>AE83*附件!$C$45+AF83*附件!$C$46+AG83*附件!$C$47</f>
        <v>13.487737226277375</v>
      </c>
    </row>
    <row r="84" spans="1:36" ht="23.25" customHeight="1" x14ac:dyDescent="0.2">
      <c r="A84" s="27">
        <v>34200</v>
      </c>
      <c r="B84" s="1" t="s">
        <v>1502</v>
      </c>
      <c r="C84" s="1" t="s">
        <v>1479</v>
      </c>
      <c r="D84" s="1" t="s">
        <v>1476</v>
      </c>
      <c r="E84" s="1">
        <v>10</v>
      </c>
      <c r="F84" s="1">
        <v>66</v>
      </c>
      <c r="G84" s="1">
        <v>198</v>
      </c>
      <c r="H84" s="1">
        <v>3</v>
      </c>
      <c r="I84" s="1">
        <v>38.479999999999997</v>
      </c>
      <c r="J84" s="1">
        <v>32.630000000000003</v>
      </c>
      <c r="K84" s="1">
        <v>80</v>
      </c>
      <c r="L84" s="1">
        <v>0</v>
      </c>
      <c r="M84" s="1">
        <v>45</v>
      </c>
      <c r="N84" s="1">
        <v>0</v>
      </c>
      <c r="O84" s="1" t="s">
        <v>53</v>
      </c>
      <c r="P84" s="1">
        <v>50</v>
      </c>
      <c r="Q84" s="1" t="s">
        <v>19</v>
      </c>
      <c r="R84" s="1">
        <v>105</v>
      </c>
      <c r="S84" s="1">
        <v>105</v>
      </c>
      <c r="T84" s="1">
        <v>0</v>
      </c>
      <c r="U84" s="1">
        <v>0.7</v>
      </c>
      <c r="V84" s="1">
        <v>1</v>
      </c>
      <c r="W84" s="1">
        <v>0.9</v>
      </c>
      <c r="X84" s="1"/>
      <c r="Y84" s="1"/>
      <c r="Z84" s="1"/>
      <c r="AA84" s="35">
        <f>_xlfn.IFNA(VLOOKUP(D84,附件!$B$19:$C$21,2,FALSE)+附件!$C$23,0)+T84+J84*((200/(附件!$C$25+100))^0.5)</f>
        <v>32.630000000000003</v>
      </c>
      <c r="AB84" s="35">
        <f>G84*H84/AA84</f>
        <v>18.204106650321787</v>
      </c>
      <c r="AC84" s="35">
        <f>AB84*S84/100</f>
        <v>19.114311982837876</v>
      </c>
      <c r="AD84" s="35">
        <f>G84*H84*S84/100</f>
        <v>623.70000000000005</v>
      </c>
      <c r="AE84" s="35">
        <f>$AC84*U84</f>
        <v>13.380018387986512</v>
      </c>
      <c r="AF84" s="35">
        <f>$AC84*V84</f>
        <v>19.114311982837876</v>
      </c>
      <c r="AG84" s="35">
        <f>$AC84*W84</f>
        <v>17.20288078455409</v>
      </c>
      <c r="AH84" s="35">
        <f>AE84*附件!$C$33+AF84*附件!$C$34+AG84*附件!$C$35</f>
        <v>16.820594544897332</v>
      </c>
      <c r="AI84" s="35">
        <f>AE84*附件!$C$39+AF84*附件!$C$40+AG84*附件!$C$41</f>
        <v>16.056022065583814</v>
      </c>
      <c r="AJ84" s="35">
        <f>AE84*附件!$C$45+AF84*附件!$C$46+AG84*附件!$C$47</f>
        <v>17.585167024210847</v>
      </c>
    </row>
    <row r="85" spans="1:36" ht="23.25" customHeight="1" x14ac:dyDescent="0.2">
      <c r="A85" s="27">
        <v>32060</v>
      </c>
      <c r="B85" s="1" t="s">
        <v>1511</v>
      </c>
      <c r="C85" s="1" t="s">
        <v>1472</v>
      </c>
      <c r="D85" s="1" t="s">
        <v>1481</v>
      </c>
      <c r="E85" s="1">
        <v>7</v>
      </c>
      <c r="F85" s="1">
        <v>6</v>
      </c>
      <c r="G85" s="1">
        <v>16</v>
      </c>
      <c r="H85" s="1">
        <v>3</v>
      </c>
      <c r="I85" s="1">
        <v>3.23</v>
      </c>
      <c r="J85" s="1">
        <v>2.68</v>
      </c>
      <c r="K85" s="1">
        <v>55</v>
      </c>
      <c r="L85" s="1">
        <v>25</v>
      </c>
      <c r="M85" s="1">
        <v>12</v>
      </c>
      <c r="N85" s="1">
        <v>0</v>
      </c>
      <c r="O85" s="1" t="s">
        <v>18</v>
      </c>
      <c r="P85" s="1">
        <v>120</v>
      </c>
      <c r="Q85" s="1" t="s">
        <v>27</v>
      </c>
      <c r="R85" s="1">
        <v>125</v>
      </c>
      <c r="S85" s="1">
        <v>130</v>
      </c>
      <c r="T85" s="1">
        <v>0.3</v>
      </c>
      <c r="U85" s="1">
        <v>1.45</v>
      </c>
      <c r="V85" s="1">
        <v>1.05</v>
      </c>
      <c r="W85" s="1">
        <v>0.7</v>
      </c>
      <c r="X85" s="1"/>
      <c r="Y85" s="1"/>
      <c r="Z85" s="1"/>
      <c r="AA85" s="35">
        <f>_xlfn.IFNA(VLOOKUP(D85,附件!$B$19:$C$21,2,FALSE)+附件!$C$23,0)+T85+J85*((200/(附件!$C$25+100))^0.5)</f>
        <v>3.2600000000000002</v>
      </c>
      <c r="AB85" s="35">
        <f>G85*H85/AA85</f>
        <v>14.723926380368097</v>
      </c>
      <c r="AC85" s="35">
        <f>AB85*S85/100</f>
        <v>19.141104294478524</v>
      </c>
      <c r="AD85" s="35">
        <f>G85*H85*S85/100</f>
        <v>62.4</v>
      </c>
      <c r="AE85" s="35">
        <f>$AC85*U85</f>
        <v>27.754601226993859</v>
      </c>
      <c r="AF85" s="35">
        <f>$AC85*V85</f>
        <v>20.09815950920245</v>
      </c>
      <c r="AG85" s="35">
        <f>$AC85*W85</f>
        <v>13.398773006134967</v>
      </c>
      <c r="AH85" s="35">
        <f>AE85*附件!$C$33+AF85*附件!$C$34+AG85*附件!$C$35</f>
        <v>20.385276073619629</v>
      </c>
      <c r="AI85" s="35">
        <f>AE85*附件!$C$39+AF85*附件!$C$40+AG85*附件!$C$41</f>
        <v>23.256441717791407</v>
      </c>
      <c r="AJ85" s="35">
        <f>AE85*附件!$C$45+AF85*附件!$C$46+AG85*附件!$C$47</f>
        <v>17.514110429447847</v>
      </c>
    </row>
    <row r="86" spans="1:36" ht="23.25" customHeight="1" x14ac:dyDescent="0.2">
      <c r="A86" s="27">
        <v>44100</v>
      </c>
      <c r="B86" s="1" t="s">
        <v>115</v>
      </c>
      <c r="C86" s="1" t="s">
        <v>1479</v>
      </c>
      <c r="D86" s="1" t="s">
        <v>1476</v>
      </c>
      <c r="E86" s="1">
        <v>13</v>
      </c>
      <c r="F86" s="1">
        <v>58</v>
      </c>
      <c r="G86" s="1">
        <v>132</v>
      </c>
      <c r="H86" s="1">
        <v>2</v>
      </c>
      <c r="I86" s="1">
        <v>23.06</v>
      </c>
      <c r="J86" s="1">
        <v>18.38</v>
      </c>
      <c r="K86" s="1">
        <v>80</v>
      </c>
      <c r="L86" s="1">
        <v>0</v>
      </c>
      <c r="M86" s="1">
        <v>45</v>
      </c>
      <c r="N86" s="1">
        <v>0</v>
      </c>
      <c r="O86" s="1" t="s">
        <v>53</v>
      </c>
      <c r="P86" s="1">
        <v>50</v>
      </c>
      <c r="Q86" s="1" t="s">
        <v>64</v>
      </c>
      <c r="R86" s="1">
        <v>110</v>
      </c>
      <c r="S86" s="1">
        <v>130</v>
      </c>
      <c r="T86" s="1">
        <v>0</v>
      </c>
      <c r="U86" s="1">
        <v>0.45</v>
      </c>
      <c r="V86" s="1">
        <v>1.3</v>
      </c>
      <c r="W86" s="1">
        <v>1.1000000000000001</v>
      </c>
      <c r="X86" s="1"/>
      <c r="Y86" s="1"/>
      <c r="Z86" s="1"/>
      <c r="AA86" s="35">
        <f>_xlfn.IFNA(VLOOKUP(D86,附件!$B$19:$C$21,2,FALSE)+附件!$C$23,0)+T86+J86*((200/(附件!$C$25+100))^0.5)</f>
        <v>18.38</v>
      </c>
      <c r="AB86" s="35">
        <f>G86*H86/AA86</f>
        <v>14.363438520130577</v>
      </c>
      <c r="AC86" s="35">
        <f>AB86*S86/100</f>
        <v>18.672470076169748</v>
      </c>
      <c r="AD86" s="35">
        <f>G86*H86*S86/100</f>
        <v>343.2</v>
      </c>
      <c r="AE86" s="35">
        <f>$AC86*U86</f>
        <v>8.402611534276387</v>
      </c>
      <c r="AF86" s="35">
        <f>$AC86*V86</f>
        <v>24.274211099020675</v>
      </c>
      <c r="AG86" s="35">
        <f>$AC86*W86</f>
        <v>20.539717083786726</v>
      </c>
      <c r="AH86" s="35">
        <f>AE86*附件!$C$33+AF86*附件!$C$34+AG86*附件!$C$35</f>
        <v>18.392383025027204</v>
      </c>
      <c r="AI86" s="35">
        <f>AE86*附件!$C$39+AF86*附件!$C$40+AG86*附件!$C$41</f>
        <v>15.964961915125137</v>
      </c>
      <c r="AJ86" s="35">
        <f>AE86*附件!$C$45+AF86*附件!$C$46+AG86*附件!$C$47</f>
        <v>20.819804134929271</v>
      </c>
    </row>
    <row r="87" spans="1:36" ht="23.25" customHeight="1" x14ac:dyDescent="0.2">
      <c r="A87" s="27">
        <v>31180</v>
      </c>
      <c r="B87" s="1" t="s">
        <v>1516</v>
      </c>
      <c r="C87" s="1" t="s">
        <v>1477</v>
      </c>
      <c r="D87" s="1" t="s">
        <v>1473</v>
      </c>
      <c r="E87" s="1">
        <v>11</v>
      </c>
      <c r="F87" s="1">
        <v>4</v>
      </c>
      <c r="G87" s="1">
        <v>11</v>
      </c>
      <c r="H87" s="1">
        <v>3</v>
      </c>
      <c r="I87" s="1">
        <v>1.25</v>
      </c>
      <c r="J87" s="1">
        <v>1.01</v>
      </c>
      <c r="K87" s="1">
        <v>50</v>
      </c>
      <c r="L87" s="1">
        <v>25</v>
      </c>
      <c r="M87" s="1">
        <v>10</v>
      </c>
      <c r="N87" s="1">
        <v>15</v>
      </c>
      <c r="O87" s="1" t="s">
        <v>18</v>
      </c>
      <c r="P87" s="1">
        <v>360</v>
      </c>
      <c r="Q87" s="1" t="s">
        <v>27</v>
      </c>
      <c r="R87" s="1">
        <v>120</v>
      </c>
      <c r="S87" s="1">
        <v>125</v>
      </c>
      <c r="T87" s="1">
        <v>0.3</v>
      </c>
      <c r="U87" s="1">
        <v>1.2</v>
      </c>
      <c r="V87" s="1">
        <v>0.6</v>
      </c>
      <c r="W87" s="1">
        <v>0.6</v>
      </c>
      <c r="X87" s="1"/>
      <c r="Y87" s="1"/>
      <c r="Z87" s="1"/>
      <c r="AA87" s="35">
        <f>_xlfn.IFNA(VLOOKUP(D87,附件!$B$19:$C$21,2,FALSE)+附件!$C$23,0)+T87+J87*((200/(附件!$C$25+100))^0.5)</f>
        <v>1.57</v>
      </c>
      <c r="AB87" s="35">
        <f>G87*H87/AA87</f>
        <v>21.019108280254777</v>
      </c>
      <c r="AC87" s="35">
        <f>AB87*S87/100</f>
        <v>26.273885350318469</v>
      </c>
      <c r="AD87" s="35">
        <f>G87*H87*S87/100</f>
        <v>41.25</v>
      </c>
      <c r="AE87" s="35">
        <f>$AC87*U87</f>
        <v>31.528662420382162</v>
      </c>
      <c r="AF87" s="35">
        <f>$AC87*V87</f>
        <v>15.764331210191081</v>
      </c>
      <c r="AG87" s="35">
        <f>$AC87*W87</f>
        <v>15.764331210191081</v>
      </c>
      <c r="AH87" s="35">
        <f>AE87*附件!$C$33+AF87*附件!$C$34+AG87*附件!$C$35</f>
        <v>20.493630573248403</v>
      </c>
      <c r="AI87" s="35">
        <f>AE87*附件!$C$39+AF87*附件!$C$40+AG87*附件!$C$41</f>
        <v>23.646496815286621</v>
      </c>
      <c r="AJ87" s="35">
        <f>AE87*附件!$C$45+AF87*附件!$C$46+AG87*附件!$C$47</f>
        <v>17.340764331210188</v>
      </c>
    </row>
    <row r="88" spans="1:36" ht="23.25" customHeight="1" x14ac:dyDescent="0.2">
      <c r="A88" s="27">
        <v>21400</v>
      </c>
      <c r="B88" s="1" t="s">
        <v>121</v>
      </c>
      <c r="C88" s="1" t="s">
        <v>1477</v>
      </c>
      <c r="D88" s="1" t="s">
        <v>1473</v>
      </c>
      <c r="E88" s="1">
        <v>11</v>
      </c>
      <c r="F88" s="1">
        <v>4</v>
      </c>
      <c r="G88" s="1">
        <v>15</v>
      </c>
      <c r="H88" s="1">
        <v>4</v>
      </c>
      <c r="I88" s="1">
        <v>1.7</v>
      </c>
      <c r="J88" s="1">
        <v>1.44</v>
      </c>
      <c r="K88" s="1">
        <v>50</v>
      </c>
      <c r="L88" s="1">
        <v>0</v>
      </c>
      <c r="M88" s="1">
        <v>25</v>
      </c>
      <c r="N88" s="1">
        <v>0</v>
      </c>
      <c r="O88" s="1" t="s">
        <v>18</v>
      </c>
      <c r="P88" s="1">
        <v>360</v>
      </c>
      <c r="Q88" s="1" t="s">
        <v>19</v>
      </c>
      <c r="R88" s="1">
        <v>125</v>
      </c>
      <c r="S88" s="1">
        <v>130</v>
      </c>
      <c r="T88" s="1">
        <v>0.1</v>
      </c>
      <c r="U88" s="1">
        <v>1</v>
      </c>
      <c r="V88" s="1">
        <v>0.5</v>
      </c>
      <c r="W88" s="1">
        <v>0.2</v>
      </c>
      <c r="X88" s="1"/>
      <c r="Y88" s="1"/>
      <c r="Z88" s="1"/>
      <c r="AA88" s="35">
        <f>_xlfn.IFNA(VLOOKUP(D88,附件!$B$19:$C$21,2,FALSE)+附件!$C$23,0)+T88+J88*((200/(附件!$C$25+100))^0.5)</f>
        <v>1.7999999999999998</v>
      </c>
      <c r="AB88" s="35">
        <f>G88*H88/AA88</f>
        <v>33.333333333333336</v>
      </c>
      <c r="AC88" s="35">
        <f>AB88*S88/100</f>
        <v>43.333333333333343</v>
      </c>
      <c r="AD88" s="35">
        <f>G88*H88*S88/100</f>
        <v>78</v>
      </c>
      <c r="AE88" s="35">
        <f>$AC88*U88</f>
        <v>43.333333333333343</v>
      </c>
      <c r="AF88" s="35">
        <f>$AC88*V88</f>
        <v>21.666666666666671</v>
      </c>
      <c r="AG88" s="35">
        <f>$AC88*W88</f>
        <v>8.6666666666666696</v>
      </c>
      <c r="AH88" s="35">
        <f>AE88*附件!$C$33+AF88*附件!$C$34+AG88*附件!$C$35</f>
        <v>24.266666666666673</v>
      </c>
      <c r="AI88" s="35">
        <f>AE88*附件!$C$39+AF88*附件!$C$40+AG88*附件!$C$41</f>
        <v>31.20000000000001</v>
      </c>
      <c r="AJ88" s="35">
        <f>AE88*附件!$C$45+AF88*附件!$C$46+AG88*附件!$C$47</f>
        <v>17.333333333333339</v>
      </c>
    </row>
    <row r="89" spans="1:36" ht="23.25" customHeight="1" x14ac:dyDescent="0.2">
      <c r="A89" s="27">
        <v>55400</v>
      </c>
      <c r="B89" s="1" t="s">
        <v>1311</v>
      </c>
      <c r="C89" s="1" t="s">
        <v>1477</v>
      </c>
      <c r="D89" s="1" t="s">
        <v>1473</v>
      </c>
      <c r="E89" s="1">
        <v>11</v>
      </c>
      <c r="F89" s="1">
        <v>6</v>
      </c>
      <c r="G89" s="1">
        <v>17</v>
      </c>
      <c r="H89" s="1">
        <v>4</v>
      </c>
      <c r="I89" s="1">
        <v>2.1</v>
      </c>
      <c r="J89" s="1">
        <v>1.59</v>
      </c>
      <c r="K89" s="1">
        <v>50</v>
      </c>
      <c r="L89" s="1">
        <v>0</v>
      </c>
      <c r="M89" s="1">
        <v>25</v>
      </c>
      <c r="N89" s="1">
        <v>0</v>
      </c>
      <c r="O89" s="1" t="s">
        <v>18</v>
      </c>
      <c r="P89" s="1">
        <v>360</v>
      </c>
      <c r="Q89" s="1" t="s">
        <v>19</v>
      </c>
      <c r="R89" s="1">
        <v>125</v>
      </c>
      <c r="S89" s="1">
        <v>130</v>
      </c>
      <c r="T89" s="1">
        <v>0.2</v>
      </c>
      <c r="U89" s="1">
        <v>1</v>
      </c>
      <c r="V89" s="1">
        <v>0.5</v>
      </c>
      <c r="W89" s="1">
        <v>0.2</v>
      </c>
      <c r="X89" s="1"/>
      <c r="Y89" s="1"/>
      <c r="Z89" s="1"/>
      <c r="AA89" s="35">
        <f>_xlfn.IFNA(VLOOKUP(D89,附件!$B$19:$C$21,2,FALSE)+附件!$C$23,0)+T89+J89*((200/(附件!$C$25+100))^0.5)</f>
        <v>2.0500000000000003</v>
      </c>
      <c r="AB89" s="35">
        <f>G89*H89/AA89</f>
        <v>33.170731707317067</v>
      </c>
      <c r="AC89" s="35">
        <f>AB89*S89/100</f>
        <v>43.121951219512184</v>
      </c>
      <c r="AD89" s="35">
        <f>G89*H89*S89/100</f>
        <v>88.4</v>
      </c>
      <c r="AE89" s="35">
        <f>$AC89*U89</f>
        <v>43.121951219512184</v>
      </c>
      <c r="AF89" s="35">
        <f>$AC89*V89</f>
        <v>21.560975609756092</v>
      </c>
      <c r="AG89" s="35">
        <f>$AC89*W89</f>
        <v>8.6243902439024378</v>
      </c>
      <c r="AH89" s="35">
        <f>AE89*附件!$C$33+AF89*附件!$C$34+AG89*附件!$C$35</f>
        <v>24.148292682926822</v>
      </c>
      <c r="AI89" s="35">
        <f>AE89*附件!$C$39+AF89*附件!$C$40+AG89*附件!$C$41</f>
        <v>31.047804878048776</v>
      </c>
      <c r="AJ89" s="35">
        <f>AE89*附件!$C$45+AF89*附件!$C$46+AG89*附件!$C$47</f>
        <v>17.248780487804876</v>
      </c>
    </row>
    <row r="90" spans="1:36" ht="23.25" customHeight="1" x14ac:dyDescent="0.2">
      <c r="A90" s="27">
        <v>24000</v>
      </c>
      <c r="B90" s="1" t="s">
        <v>150</v>
      </c>
      <c r="C90" s="1" t="s">
        <v>1477</v>
      </c>
      <c r="D90" s="1" t="s">
        <v>1476</v>
      </c>
      <c r="E90" s="1">
        <v>10</v>
      </c>
      <c r="F90" s="1">
        <v>44</v>
      </c>
      <c r="G90" s="1">
        <v>99</v>
      </c>
      <c r="H90" s="1">
        <v>4</v>
      </c>
      <c r="I90" s="1">
        <v>35.119999999999997</v>
      </c>
      <c r="J90" s="1">
        <v>30.73</v>
      </c>
      <c r="K90" s="1">
        <v>80</v>
      </c>
      <c r="L90" s="1">
        <v>0</v>
      </c>
      <c r="M90" s="1">
        <v>25</v>
      </c>
      <c r="N90" s="1">
        <v>0</v>
      </c>
      <c r="O90" s="1" t="s">
        <v>53</v>
      </c>
      <c r="P90" s="1">
        <v>50</v>
      </c>
      <c r="Q90" s="1" t="s">
        <v>27</v>
      </c>
      <c r="R90" s="1">
        <v>100</v>
      </c>
      <c r="S90" s="1">
        <v>100</v>
      </c>
      <c r="T90" s="1">
        <v>0</v>
      </c>
      <c r="U90" s="1">
        <v>1.4</v>
      </c>
      <c r="V90" s="1">
        <v>1.1000000000000001</v>
      </c>
      <c r="W90" s="1">
        <v>0.9</v>
      </c>
      <c r="X90" s="1"/>
      <c r="Y90" s="1"/>
      <c r="Z90" s="1"/>
      <c r="AA90" s="35">
        <f>_xlfn.IFNA(VLOOKUP(D90,附件!$B$19:$C$21,2,FALSE)+附件!$C$23,0)+T90+J90*((200/(附件!$C$25+100))^0.5)</f>
        <v>30.73</v>
      </c>
      <c r="AB90" s="35">
        <f>G90*H90/AA90</f>
        <v>12.886430198503092</v>
      </c>
      <c r="AC90" s="35">
        <f>AB90*S90/100</f>
        <v>12.886430198503092</v>
      </c>
      <c r="AD90" s="35">
        <f>G90*H90*S90/100</f>
        <v>396</v>
      </c>
      <c r="AE90" s="35">
        <f>$AC90*U90</f>
        <v>18.041002277904326</v>
      </c>
      <c r="AF90" s="35">
        <f>$AC90*V90</f>
        <v>14.175073218353402</v>
      </c>
      <c r="AG90" s="35">
        <f>$AC90*W90</f>
        <v>11.597787178652784</v>
      </c>
      <c r="AH90" s="35">
        <f>AE90*附件!$C$33+AF90*附件!$C$34+AG90*附件!$C$35</f>
        <v>14.561666124308493</v>
      </c>
      <c r="AI90" s="35">
        <f>AE90*附件!$C$39+AF90*附件!$C$40+AG90*附件!$C$41</f>
        <v>15.850309144158802</v>
      </c>
      <c r="AJ90" s="35">
        <f>AE90*附件!$C$45+AF90*附件!$C$46+AG90*附件!$C$47</f>
        <v>13.273023104458186</v>
      </c>
    </row>
    <row r="91" spans="1:36" ht="23.25" customHeight="1" x14ac:dyDescent="0.2">
      <c r="A91" s="27">
        <v>14260</v>
      </c>
      <c r="B91" s="1" t="s">
        <v>1543</v>
      </c>
      <c r="C91" s="1" t="s">
        <v>1477</v>
      </c>
      <c r="D91" s="1" t="s">
        <v>1476</v>
      </c>
      <c r="E91" s="1">
        <v>11</v>
      </c>
      <c r="F91" s="1">
        <v>58</v>
      </c>
      <c r="G91" s="1">
        <v>154</v>
      </c>
      <c r="H91" s="1">
        <v>2</v>
      </c>
      <c r="I91" s="1">
        <v>23.92</v>
      </c>
      <c r="J91" s="1">
        <v>19.93</v>
      </c>
      <c r="K91" s="1">
        <v>80</v>
      </c>
      <c r="L91" s="1">
        <v>0</v>
      </c>
      <c r="M91" s="1">
        <v>25</v>
      </c>
      <c r="N91" s="1">
        <v>0</v>
      </c>
      <c r="O91" s="1" t="s">
        <v>53</v>
      </c>
      <c r="P91" s="1">
        <v>50</v>
      </c>
      <c r="Q91" s="1" t="s">
        <v>64</v>
      </c>
      <c r="R91" s="1">
        <v>110</v>
      </c>
      <c r="S91" s="1">
        <v>114</v>
      </c>
      <c r="T91" s="1">
        <v>0</v>
      </c>
      <c r="U91" s="1">
        <v>0.45</v>
      </c>
      <c r="V91" s="1">
        <v>1.3</v>
      </c>
      <c r="W91" s="1">
        <v>1.1000000000000001</v>
      </c>
      <c r="X91" s="1"/>
      <c r="Y91" s="1"/>
      <c r="Z91" s="1"/>
      <c r="AA91" s="35">
        <f>_xlfn.IFNA(VLOOKUP(D91,附件!$B$19:$C$21,2,FALSE)+附件!$C$23,0)+T91+J91*((200/(附件!$C$25+100))^0.5)</f>
        <v>19.93</v>
      </c>
      <c r="AB91" s="35">
        <f>G91*H91/AA91</f>
        <v>15.45408931259408</v>
      </c>
      <c r="AC91" s="35">
        <f>AB91*S91/100</f>
        <v>17.617661816357252</v>
      </c>
      <c r="AD91" s="35">
        <f>G91*H91*S91/100</f>
        <v>351.12</v>
      </c>
      <c r="AE91" s="35">
        <f>$AC91*U91</f>
        <v>7.9279478173607636</v>
      </c>
      <c r="AF91" s="35">
        <f>$AC91*V91</f>
        <v>22.90296036126443</v>
      </c>
      <c r="AG91" s="35">
        <f>$AC91*W91</f>
        <v>19.37942799799298</v>
      </c>
      <c r="AH91" s="35">
        <f>AE91*附件!$C$33+AF91*附件!$C$34+AG91*附件!$C$35</f>
        <v>17.353396889111895</v>
      </c>
      <c r="AI91" s="35">
        <f>AE91*附件!$C$39+AF91*附件!$C$40+AG91*附件!$C$41</f>
        <v>15.063100852985453</v>
      </c>
      <c r="AJ91" s="35">
        <f>AE91*附件!$C$45+AF91*附件!$C$46+AG91*附件!$C$47</f>
        <v>19.643692925238341</v>
      </c>
    </row>
    <row r="92" spans="1:36" ht="23.25" customHeight="1" x14ac:dyDescent="0.2">
      <c r="A92" s="27">
        <v>23000</v>
      </c>
      <c r="B92" s="1" t="s">
        <v>137</v>
      </c>
      <c r="C92" s="1" t="s">
        <v>1472</v>
      </c>
      <c r="D92" s="1" t="s">
        <v>1487</v>
      </c>
      <c r="E92" s="1">
        <v>6</v>
      </c>
      <c r="F92" s="1">
        <v>26</v>
      </c>
      <c r="G92" s="1">
        <v>38</v>
      </c>
      <c r="H92" s="1">
        <v>4</v>
      </c>
      <c r="I92" s="1">
        <v>9.36</v>
      </c>
      <c r="J92" s="1">
        <v>8.1</v>
      </c>
      <c r="K92" s="1">
        <v>50</v>
      </c>
      <c r="L92" s="1">
        <v>12</v>
      </c>
      <c r="M92" s="1">
        <v>12</v>
      </c>
      <c r="N92" s="1">
        <v>0</v>
      </c>
      <c r="O92" s="1" t="s">
        <v>18</v>
      </c>
      <c r="P92" s="1">
        <v>40</v>
      </c>
      <c r="Q92" s="1" t="s">
        <v>64</v>
      </c>
      <c r="R92" s="1">
        <v>110</v>
      </c>
      <c r="S92" s="1">
        <v>110</v>
      </c>
      <c r="T92" s="1">
        <v>0.5</v>
      </c>
      <c r="U92" s="1">
        <v>0.75</v>
      </c>
      <c r="V92" s="1">
        <v>1.1000000000000001</v>
      </c>
      <c r="W92" s="1">
        <v>0.75</v>
      </c>
      <c r="X92" s="1"/>
      <c r="Y92" s="1"/>
      <c r="Z92" s="1"/>
      <c r="AA92" s="35">
        <f>_xlfn.IFNA(VLOOKUP(D92,附件!$B$19:$C$21,2,FALSE)+附件!$C$23,0)+T92+J92*((200/(附件!$C$25+100))^0.5)</f>
        <v>8.9</v>
      </c>
      <c r="AB92" s="35">
        <f>G92*H92/AA92</f>
        <v>17.078651685393258</v>
      </c>
      <c r="AC92" s="35">
        <f>AB92*S92/100</f>
        <v>18.786516853932582</v>
      </c>
      <c r="AD92" s="35">
        <f>G92*H92*S92/100</f>
        <v>167.2</v>
      </c>
      <c r="AE92" s="35">
        <f>$AC92*U92</f>
        <v>14.089887640449437</v>
      </c>
      <c r="AF92" s="35">
        <f>$AC92*V92</f>
        <v>20.66516853932584</v>
      </c>
      <c r="AG92" s="35">
        <f>$AC92*W92</f>
        <v>14.089887640449437</v>
      </c>
      <c r="AH92" s="35">
        <f>AE92*附件!$C$33+AF92*附件!$C$34+AG92*附件!$C$35</f>
        <v>16.72</v>
      </c>
      <c r="AI92" s="35">
        <f>AE92*附件!$C$39+AF92*附件!$C$40+AG92*附件!$C$41</f>
        <v>16.72</v>
      </c>
      <c r="AJ92" s="35">
        <f>AE92*附件!$C$45+AF92*附件!$C$46+AG92*附件!$C$47</f>
        <v>16.72</v>
      </c>
    </row>
    <row r="93" spans="1:36" ht="23.25" customHeight="1" x14ac:dyDescent="0.2">
      <c r="A93" s="27">
        <v>14300</v>
      </c>
      <c r="B93" s="1" t="s">
        <v>1475</v>
      </c>
      <c r="C93" s="1" t="s">
        <v>1472</v>
      </c>
      <c r="D93" s="1" t="s">
        <v>1476</v>
      </c>
      <c r="E93" s="1">
        <v>6</v>
      </c>
      <c r="F93" s="1">
        <v>55</v>
      </c>
      <c r="G93" s="1">
        <v>108</v>
      </c>
      <c r="H93" s="1">
        <v>3</v>
      </c>
      <c r="I93" s="1">
        <v>31.6</v>
      </c>
      <c r="J93" s="1">
        <v>27.81</v>
      </c>
      <c r="K93" s="1">
        <v>80</v>
      </c>
      <c r="L93" s="1">
        <v>0</v>
      </c>
      <c r="M93" s="1">
        <v>12</v>
      </c>
      <c r="N93" s="1">
        <v>0</v>
      </c>
      <c r="O93" s="1" t="s">
        <v>53</v>
      </c>
      <c r="P93" s="1">
        <v>50</v>
      </c>
      <c r="Q93" s="1" t="s">
        <v>27</v>
      </c>
      <c r="R93" s="1">
        <v>105</v>
      </c>
      <c r="S93" s="1">
        <v>105</v>
      </c>
      <c r="T93" s="1">
        <v>0</v>
      </c>
      <c r="U93" s="1">
        <v>1.4</v>
      </c>
      <c r="V93" s="1">
        <v>1.1000000000000001</v>
      </c>
      <c r="W93" s="1">
        <v>0.9</v>
      </c>
      <c r="X93" s="1"/>
      <c r="Y93" s="1"/>
      <c r="Z93" s="1"/>
      <c r="AA93" s="35">
        <f>_xlfn.IFNA(VLOOKUP(D93,附件!$B$19:$C$21,2,FALSE)+附件!$C$23,0)+T93+J93*((200/(附件!$C$25+100))^0.5)</f>
        <v>27.81</v>
      </c>
      <c r="AB93" s="35">
        <f>G93*H93/AA93</f>
        <v>11.650485436893204</v>
      </c>
      <c r="AC93" s="35">
        <f>AB93*S93/100</f>
        <v>12.233009708737864</v>
      </c>
      <c r="AD93" s="35">
        <f>G93*H93*S93/100</f>
        <v>340.2</v>
      </c>
      <c r="AE93" s="35">
        <f>$AC93*U93</f>
        <v>17.126213592233007</v>
      </c>
      <c r="AF93" s="35">
        <f>$AC93*V93</f>
        <v>13.456310679611651</v>
      </c>
      <c r="AG93" s="35">
        <f>$AC93*W93</f>
        <v>11.009708737864077</v>
      </c>
      <c r="AH93" s="35">
        <f>AE93*附件!$C$33+AF93*附件!$C$34+AG93*附件!$C$35</f>
        <v>13.823300970873785</v>
      </c>
      <c r="AI93" s="35">
        <f>AE93*附件!$C$39+AF93*附件!$C$40+AG93*附件!$C$41</f>
        <v>15.046601941747571</v>
      </c>
      <c r="AJ93" s="35">
        <f>AE93*附件!$C$45+AF93*附件!$C$46+AG93*附件!$C$47</f>
        <v>12.6</v>
      </c>
    </row>
    <row r="94" spans="1:36" ht="23.25" customHeight="1" x14ac:dyDescent="0.2">
      <c r="A94" s="27">
        <v>14380</v>
      </c>
      <c r="B94" s="1" t="s">
        <v>1486</v>
      </c>
      <c r="C94" s="1" t="s">
        <v>1477</v>
      </c>
      <c r="D94" s="1" t="s">
        <v>1476</v>
      </c>
      <c r="E94" s="1">
        <v>11</v>
      </c>
      <c r="F94" s="1">
        <v>60</v>
      </c>
      <c r="G94" s="1">
        <v>156</v>
      </c>
      <c r="H94" s="1">
        <v>3</v>
      </c>
      <c r="I94" s="1">
        <v>34.18</v>
      </c>
      <c r="J94" s="1">
        <v>28.73</v>
      </c>
      <c r="K94" s="1">
        <v>80</v>
      </c>
      <c r="L94" s="1">
        <v>0</v>
      </c>
      <c r="M94" s="1">
        <v>25</v>
      </c>
      <c r="N94" s="1">
        <v>0</v>
      </c>
      <c r="O94" s="1" t="s">
        <v>53</v>
      </c>
      <c r="P94" s="1">
        <v>50</v>
      </c>
      <c r="Q94" s="1" t="s">
        <v>19</v>
      </c>
      <c r="R94" s="1">
        <v>105</v>
      </c>
      <c r="S94" s="1">
        <v>109</v>
      </c>
      <c r="T94" s="1">
        <v>0</v>
      </c>
      <c r="U94" s="1">
        <v>0.7</v>
      </c>
      <c r="V94" s="1">
        <v>1</v>
      </c>
      <c r="W94" s="1">
        <v>0.9</v>
      </c>
      <c r="X94" s="1"/>
      <c r="Y94" s="1"/>
      <c r="Z94" s="1"/>
      <c r="AA94" s="35">
        <f>_xlfn.IFNA(VLOOKUP(D94,附件!$B$19:$C$21,2,FALSE)+附件!$C$23,0)+T94+J94*((200/(附件!$C$25+100))^0.5)</f>
        <v>28.73</v>
      </c>
      <c r="AB94" s="35">
        <f>G94*H94/AA94</f>
        <v>16.289592760180994</v>
      </c>
      <c r="AC94" s="35">
        <f>AB94*S94/100</f>
        <v>17.755656108597282</v>
      </c>
      <c r="AD94" s="35">
        <f>G94*H94*S94/100</f>
        <v>510.12</v>
      </c>
      <c r="AE94" s="35">
        <f>$AC94*U94</f>
        <v>12.428959276018096</v>
      </c>
      <c r="AF94" s="35">
        <f>$AC94*V94</f>
        <v>17.755656108597282</v>
      </c>
      <c r="AG94" s="35">
        <f>$AC94*W94</f>
        <v>15.980090497737555</v>
      </c>
      <c r="AH94" s="35">
        <f>AE94*附件!$C$33+AF94*附件!$C$34+AG94*附件!$C$35</f>
        <v>15.624977375565608</v>
      </c>
      <c r="AI94" s="35">
        <f>AE94*附件!$C$39+AF94*附件!$C$40+AG94*附件!$C$41</f>
        <v>14.914751131221719</v>
      </c>
      <c r="AJ94" s="35">
        <f>AE94*附件!$C$45+AF94*附件!$C$46+AG94*附件!$C$47</f>
        <v>16.3352036199095</v>
      </c>
    </row>
    <row r="95" spans="1:36" ht="23.25" customHeight="1" x14ac:dyDescent="0.2">
      <c r="A95" s="27">
        <v>13000</v>
      </c>
      <c r="B95" s="1" t="s">
        <v>81</v>
      </c>
      <c r="C95" s="1" t="s">
        <v>1472</v>
      </c>
      <c r="D95" s="1" t="s">
        <v>1487</v>
      </c>
      <c r="E95" s="1">
        <v>7</v>
      </c>
      <c r="F95" s="1">
        <v>26</v>
      </c>
      <c r="G95" s="1">
        <v>39</v>
      </c>
      <c r="H95" s="1">
        <v>3</v>
      </c>
      <c r="I95" s="1">
        <v>7.37</v>
      </c>
      <c r="J95" s="1">
        <v>6.48</v>
      </c>
      <c r="K95" s="1">
        <v>50</v>
      </c>
      <c r="L95" s="1">
        <v>30</v>
      </c>
      <c r="M95" s="1">
        <v>12</v>
      </c>
      <c r="N95" s="1">
        <v>0</v>
      </c>
      <c r="O95" s="1" t="s">
        <v>18</v>
      </c>
      <c r="P95" s="1">
        <v>40</v>
      </c>
      <c r="Q95" s="1" t="s">
        <v>27</v>
      </c>
      <c r="R95" s="1">
        <v>105</v>
      </c>
      <c r="S95" s="1">
        <v>109</v>
      </c>
      <c r="T95" s="1">
        <v>0</v>
      </c>
      <c r="U95" s="1">
        <v>1.35</v>
      </c>
      <c r="V95" s="1">
        <v>0.95</v>
      </c>
      <c r="W95" s="1">
        <v>0.7</v>
      </c>
      <c r="X95" s="1"/>
      <c r="Y95" s="1"/>
      <c r="Z95" s="1"/>
      <c r="AA95" s="35">
        <f>_xlfn.IFNA(VLOOKUP(D95,附件!$B$19:$C$21,2,FALSE)+附件!$C$23,0)+T95+J95*((200/(附件!$C$25+100))^0.5)</f>
        <v>6.78</v>
      </c>
      <c r="AB95" s="35">
        <f>G95*H95/AA95</f>
        <v>17.256637168141591</v>
      </c>
      <c r="AC95" s="35">
        <f>AB95*S95/100</f>
        <v>18.809734513274336</v>
      </c>
      <c r="AD95" s="35">
        <f>G95*H95*S95/100</f>
        <v>127.53</v>
      </c>
      <c r="AE95" s="35">
        <f>$AC95*U95</f>
        <v>25.393141592920355</v>
      </c>
      <c r="AF95" s="35">
        <f>$AC95*V95</f>
        <v>17.869247787610618</v>
      </c>
      <c r="AG95" s="35">
        <f>$AC95*W95</f>
        <v>13.166814159292034</v>
      </c>
      <c r="AH95" s="35">
        <f>AE95*附件!$C$33+AF95*附件!$C$34+AG95*附件!$C$35</f>
        <v>18.715685840707962</v>
      </c>
      <c r="AI95" s="35">
        <f>AE95*附件!$C$39+AF95*附件!$C$40+AG95*附件!$C$41</f>
        <v>21.160951327433629</v>
      </c>
      <c r="AJ95" s="35">
        <f>AE95*附件!$C$45+AF95*附件!$C$46+AG95*附件!$C$47</f>
        <v>16.270420353982303</v>
      </c>
    </row>
    <row r="96" spans="1:36" ht="23.25" customHeight="1" x14ac:dyDescent="0.2">
      <c r="A96" s="27">
        <v>85300</v>
      </c>
      <c r="B96" s="1" t="s">
        <v>1491</v>
      </c>
      <c r="C96" s="1" t="s">
        <v>1477</v>
      </c>
      <c r="D96" s="1" t="s">
        <v>1476</v>
      </c>
      <c r="E96" s="1">
        <v>10</v>
      </c>
      <c r="F96" s="1">
        <v>56</v>
      </c>
      <c r="G96" s="1">
        <v>149</v>
      </c>
      <c r="H96" s="1">
        <v>3</v>
      </c>
      <c r="I96" s="1">
        <v>31.68</v>
      </c>
      <c r="J96" s="1">
        <v>25.35</v>
      </c>
      <c r="K96" s="1">
        <v>80</v>
      </c>
      <c r="L96" s="1">
        <v>0</v>
      </c>
      <c r="M96" s="1">
        <v>25</v>
      </c>
      <c r="N96" s="1">
        <v>0</v>
      </c>
      <c r="O96" s="1" t="s">
        <v>53</v>
      </c>
      <c r="P96" s="1">
        <v>50</v>
      </c>
      <c r="Q96" s="1" t="s">
        <v>19</v>
      </c>
      <c r="R96" s="1">
        <v>100</v>
      </c>
      <c r="S96" s="1">
        <v>100</v>
      </c>
      <c r="T96" s="1">
        <v>0</v>
      </c>
      <c r="U96" s="1">
        <v>0.7</v>
      </c>
      <c r="V96" s="1">
        <v>1</v>
      </c>
      <c r="W96" s="1">
        <v>0.9</v>
      </c>
      <c r="X96" s="1"/>
      <c r="Y96" s="1"/>
      <c r="Z96" s="1"/>
      <c r="AA96" s="35">
        <f>_xlfn.IFNA(VLOOKUP(D96,附件!$B$19:$C$21,2,FALSE)+附件!$C$23,0)+T96+J96*((200/(附件!$C$25+100))^0.5)</f>
        <v>25.35</v>
      </c>
      <c r="AB96" s="35">
        <f>G96*H96/AA96</f>
        <v>17.633136094674555</v>
      </c>
      <c r="AC96" s="35">
        <f>AB96*S96/100</f>
        <v>17.633136094674555</v>
      </c>
      <c r="AD96" s="35">
        <f>G96*H96*S96/100</f>
        <v>447</v>
      </c>
      <c r="AE96" s="35">
        <f>$AC96*U96</f>
        <v>12.343195266272188</v>
      </c>
      <c r="AF96" s="35">
        <f>$AC96*V96</f>
        <v>17.633136094674555</v>
      </c>
      <c r="AG96" s="35">
        <f>$AC96*W96</f>
        <v>15.8698224852071</v>
      </c>
      <c r="AH96" s="35">
        <f>AE96*附件!$C$33+AF96*附件!$C$34+AG96*附件!$C$35</f>
        <v>15.517159763313607</v>
      </c>
      <c r="AI96" s="35">
        <f>AE96*附件!$C$39+AF96*附件!$C$40+AG96*附件!$C$41</f>
        <v>14.811834319526627</v>
      </c>
      <c r="AJ96" s="35">
        <f>AE96*附件!$C$45+AF96*附件!$C$46+AG96*附件!$C$47</f>
        <v>16.22248520710059</v>
      </c>
    </row>
    <row r="97" spans="1:36" ht="23.25" customHeight="1" x14ac:dyDescent="0.2">
      <c r="A97" s="27">
        <v>41100</v>
      </c>
      <c r="B97" s="1" t="s">
        <v>124</v>
      </c>
      <c r="C97" s="1" t="s">
        <v>1477</v>
      </c>
      <c r="D97" s="1" t="s">
        <v>1473</v>
      </c>
      <c r="E97" s="1">
        <v>11</v>
      </c>
      <c r="F97" s="1">
        <v>5</v>
      </c>
      <c r="G97" s="1">
        <v>11</v>
      </c>
      <c r="H97" s="1">
        <v>4</v>
      </c>
      <c r="I97" s="1">
        <v>2.02</v>
      </c>
      <c r="J97" s="1">
        <v>1.5</v>
      </c>
      <c r="K97" s="1">
        <v>50</v>
      </c>
      <c r="L97" s="1">
        <v>0</v>
      </c>
      <c r="M97" s="1">
        <v>15</v>
      </c>
      <c r="N97" s="1">
        <v>10</v>
      </c>
      <c r="O97" s="1" t="s">
        <v>18</v>
      </c>
      <c r="P97" s="1">
        <v>360</v>
      </c>
      <c r="Q97" s="1" t="s">
        <v>64</v>
      </c>
      <c r="R97" s="1">
        <v>115</v>
      </c>
      <c r="S97" s="1">
        <v>120</v>
      </c>
      <c r="T97" s="1">
        <v>0.1</v>
      </c>
      <c r="U97" s="1">
        <v>0.9</v>
      </c>
      <c r="V97" s="1">
        <v>0.7</v>
      </c>
      <c r="W97" s="1">
        <v>0.4</v>
      </c>
      <c r="X97" s="1"/>
      <c r="Y97" s="1"/>
      <c r="Z97" s="1"/>
      <c r="AA97" s="35">
        <f>_xlfn.IFNA(VLOOKUP(D97,附件!$B$19:$C$21,2,FALSE)+附件!$C$23,0)+T97+J97*((200/(附件!$C$25+100))^0.5)</f>
        <v>1.8599999999999999</v>
      </c>
      <c r="AB97" s="35">
        <f>G97*H97/AA97</f>
        <v>23.655913978494624</v>
      </c>
      <c r="AC97" s="35">
        <f>AB97*S97/100</f>
        <v>28.387096774193552</v>
      </c>
      <c r="AD97" s="35">
        <f>G97*H97*S97/100</f>
        <v>52.8</v>
      </c>
      <c r="AE97" s="35">
        <f>$AC97*U97</f>
        <v>25.548387096774196</v>
      </c>
      <c r="AF97" s="35">
        <f>$AC97*V97</f>
        <v>19.870967741935484</v>
      </c>
      <c r="AG97" s="35">
        <f>$AC97*W97</f>
        <v>11.354838709677422</v>
      </c>
      <c r="AH97" s="35">
        <f>AE97*附件!$C$33+AF97*附件!$C$34+AG97*附件!$C$35</f>
        <v>19.019354838709678</v>
      </c>
      <c r="AI97" s="35">
        <f>AE97*附件!$C$39+AF97*附件!$C$40+AG97*附件!$C$41</f>
        <v>21.858064516129037</v>
      </c>
      <c r="AJ97" s="35">
        <f>AE97*附件!$C$45+AF97*附件!$C$46+AG97*附件!$C$47</f>
        <v>16.180645161290325</v>
      </c>
    </row>
    <row r="98" spans="1:36" ht="23.25" customHeight="1" x14ac:dyDescent="0.2">
      <c r="A98" s="27">
        <v>24200</v>
      </c>
      <c r="B98" s="1" t="s">
        <v>88</v>
      </c>
      <c r="C98" s="1" t="s">
        <v>1477</v>
      </c>
      <c r="D98" s="1" t="s">
        <v>1476</v>
      </c>
      <c r="E98" s="1">
        <v>10</v>
      </c>
      <c r="F98" s="1">
        <v>53</v>
      </c>
      <c r="G98" s="1">
        <v>141</v>
      </c>
      <c r="H98" s="1">
        <v>3</v>
      </c>
      <c r="I98" s="1">
        <v>31.6</v>
      </c>
      <c r="J98" s="1">
        <v>25.29</v>
      </c>
      <c r="K98" s="1">
        <v>80</v>
      </c>
      <c r="L98" s="1">
        <v>0</v>
      </c>
      <c r="M98" s="1">
        <v>25</v>
      </c>
      <c r="N98" s="1">
        <v>0</v>
      </c>
      <c r="O98" s="1" t="s">
        <v>53</v>
      </c>
      <c r="P98" s="1">
        <v>50</v>
      </c>
      <c r="Q98" s="1" t="s">
        <v>19</v>
      </c>
      <c r="R98" s="1">
        <v>105</v>
      </c>
      <c r="S98" s="1">
        <v>105</v>
      </c>
      <c r="T98" s="1">
        <v>0</v>
      </c>
      <c r="U98" s="1">
        <v>0.7</v>
      </c>
      <c r="V98" s="1">
        <v>1</v>
      </c>
      <c r="W98" s="1">
        <v>0.9</v>
      </c>
      <c r="X98" s="1"/>
      <c r="Y98" s="1"/>
      <c r="Z98" s="1"/>
      <c r="AA98" s="35">
        <f>_xlfn.IFNA(VLOOKUP(D98,附件!$B$19:$C$21,2,FALSE)+附件!$C$23,0)+T98+J98*((200/(附件!$C$25+100))^0.5)</f>
        <v>25.29</v>
      </c>
      <c r="AB98" s="35">
        <f>G98*H98/AA98</f>
        <v>16.725978647686834</v>
      </c>
      <c r="AC98" s="35">
        <f>AB98*S98/100</f>
        <v>17.562277580071175</v>
      </c>
      <c r="AD98" s="35">
        <f>G98*H98*S98/100</f>
        <v>444.15</v>
      </c>
      <c r="AE98" s="35">
        <f>$AC98*U98</f>
        <v>12.293594306049823</v>
      </c>
      <c r="AF98" s="35">
        <f>$AC98*V98</f>
        <v>17.562277580071175</v>
      </c>
      <c r="AG98" s="35">
        <f>$AC98*W98</f>
        <v>15.806049822064058</v>
      </c>
      <c r="AH98" s="35">
        <f>AE98*附件!$C$33+AF98*附件!$C$34+AG98*附件!$C$35</f>
        <v>15.454804270462635</v>
      </c>
      <c r="AI98" s="35">
        <f>AE98*附件!$C$39+AF98*附件!$C$40+AG98*附件!$C$41</f>
        <v>14.752313167259787</v>
      </c>
      <c r="AJ98" s="35">
        <f>AE98*附件!$C$45+AF98*附件!$C$46+AG98*附件!$C$47</f>
        <v>16.157295373665484</v>
      </c>
    </row>
    <row r="99" spans="1:36" ht="23.25" customHeight="1" x14ac:dyDescent="0.2">
      <c r="A99" s="27">
        <v>13100</v>
      </c>
      <c r="B99" s="1" t="s">
        <v>83</v>
      </c>
      <c r="C99" s="1" t="s">
        <v>1472</v>
      </c>
      <c r="D99" s="1" t="s">
        <v>1487</v>
      </c>
      <c r="E99" s="1">
        <v>6</v>
      </c>
      <c r="F99" s="1">
        <v>26</v>
      </c>
      <c r="G99" s="1">
        <v>40</v>
      </c>
      <c r="H99" s="1">
        <v>3</v>
      </c>
      <c r="I99" s="1">
        <v>7.37</v>
      </c>
      <c r="J99" s="1">
        <v>6.48</v>
      </c>
      <c r="K99" s="1">
        <v>50</v>
      </c>
      <c r="L99" s="1">
        <v>30</v>
      </c>
      <c r="M99" s="1">
        <v>12</v>
      </c>
      <c r="N99" s="1">
        <v>0</v>
      </c>
      <c r="O99" s="1" t="s">
        <v>18</v>
      </c>
      <c r="P99" s="1">
        <v>40</v>
      </c>
      <c r="Q99" s="1" t="s">
        <v>27</v>
      </c>
      <c r="R99" s="1">
        <v>105</v>
      </c>
      <c r="S99" s="1">
        <v>105</v>
      </c>
      <c r="T99" s="1">
        <v>0</v>
      </c>
      <c r="U99" s="1">
        <v>1.35</v>
      </c>
      <c r="V99" s="1">
        <v>0.95</v>
      </c>
      <c r="W99" s="1">
        <v>0.7</v>
      </c>
      <c r="X99" s="1"/>
      <c r="Y99" s="1"/>
      <c r="Z99" s="1"/>
      <c r="AA99" s="35">
        <f>_xlfn.IFNA(VLOOKUP(D99,附件!$B$19:$C$21,2,FALSE)+附件!$C$23,0)+T99+J99*((200/(附件!$C$25+100))^0.5)</f>
        <v>6.78</v>
      </c>
      <c r="AB99" s="35">
        <f>G99*H99/AA99</f>
        <v>17.699115044247787</v>
      </c>
      <c r="AC99" s="35">
        <f>AB99*S99/100</f>
        <v>18.584070796460175</v>
      </c>
      <c r="AD99" s="35">
        <f>G99*H99*S99/100</f>
        <v>126</v>
      </c>
      <c r="AE99" s="35">
        <f>$AC99*U99</f>
        <v>25.088495575221238</v>
      </c>
      <c r="AF99" s="35">
        <f>$AC99*V99</f>
        <v>17.654867256637164</v>
      </c>
      <c r="AG99" s="35">
        <f>$AC99*W99</f>
        <v>13.008849557522122</v>
      </c>
      <c r="AH99" s="35">
        <f>AE99*附件!$C$33+AF99*附件!$C$34+AG99*附件!$C$35</f>
        <v>18.491150442477874</v>
      </c>
      <c r="AI99" s="35">
        <f>AE99*附件!$C$39+AF99*附件!$C$40+AG99*附件!$C$41</f>
        <v>20.907079646017699</v>
      </c>
      <c r="AJ99" s="35">
        <f>AE99*附件!$C$45+AF99*附件!$C$46+AG99*附件!$C$47</f>
        <v>16.075221238938049</v>
      </c>
    </row>
    <row r="100" spans="1:36" ht="23.25" customHeight="1" x14ac:dyDescent="0.2">
      <c r="A100" s="27">
        <v>33000</v>
      </c>
      <c r="B100" s="1" t="s">
        <v>50</v>
      </c>
      <c r="C100" s="1" t="s">
        <v>1472</v>
      </c>
      <c r="D100" s="1" t="s">
        <v>1487</v>
      </c>
      <c r="E100" s="1">
        <v>6</v>
      </c>
      <c r="F100" s="1">
        <v>24</v>
      </c>
      <c r="G100" s="1">
        <v>36</v>
      </c>
      <c r="H100" s="1">
        <v>4</v>
      </c>
      <c r="I100" s="1">
        <v>8.99</v>
      </c>
      <c r="J100" s="1">
        <v>7.77</v>
      </c>
      <c r="K100" s="1">
        <v>50</v>
      </c>
      <c r="L100" s="1">
        <v>12</v>
      </c>
      <c r="M100" s="1">
        <v>12</v>
      </c>
      <c r="N100" s="1">
        <v>0</v>
      </c>
      <c r="O100" s="1" t="s">
        <v>18</v>
      </c>
      <c r="P100" s="1">
        <v>40</v>
      </c>
      <c r="Q100" s="1" t="s">
        <v>27</v>
      </c>
      <c r="R100" s="1">
        <v>110</v>
      </c>
      <c r="S100" s="1">
        <v>110</v>
      </c>
      <c r="T100" s="1">
        <v>0.5</v>
      </c>
      <c r="U100" s="1">
        <v>1.35</v>
      </c>
      <c r="V100" s="1">
        <v>0.95</v>
      </c>
      <c r="W100" s="1">
        <v>0.7</v>
      </c>
      <c r="X100" s="1"/>
      <c r="Y100" s="1"/>
      <c r="Z100" s="1"/>
      <c r="AA100" s="35">
        <f>_xlfn.IFNA(VLOOKUP(D100,附件!$B$19:$C$21,2,FALSE)+附件!$C$23,0)+T100+J100*((200/(附件!$C$25+100))^0.5)</f>
        <v>8.57</v>
      </c>
      <c r="AB100" s="35">
        <f>G100*H100/AA100</f>
        <v>16.802800466744458</v>
      </c>
      <c r="AC100" s="35">
        <f>AB100*S100/100</f>
        <v>18.483080513418905</v>
      </c>
      <c r="AD100" s="35">
        <f>G100*H100*S100/100</f>
        <v>158.4</v>
      </c>
      <c r="AE100" s="35">
        <f>$AC100*U100</f>
        <v>24.952158693115525</v>
      </c>
      <c r="AF100" s="35">
        <f>$AC100*V100</f>
        <v>17.558926487747957</v>
      </c>
      <c r="AG100" s="35">
        <f>$AC100*W100</f>
        <v>12.938156359393233</v>
      </c>
      <c r="AH100" s="35">
        <f>AE100*附件!$C$33+AF100*附件!$C$34+AG100*附件!$C$35</f>
        <v>18.39066511085181</v>
      </c>
      <c r="AI100" s="35">
        <f>AE100*附件!$C$39+AF100*附件!$C$40+AG100*附件!$C$41</f>
        <v>20.793465577596272</v>
      </c>
      <c r="AJ100" s="35">
        <f>AE100*附件!$C$45+AF100*附件!$C$46+AG100*附件!$C$47</f>
        <v>15.987864644107352</v>
      </c>
    </row>
    <row r="101" spans="1:36" ht="23.25" customHeight="1" x14ac:dyDescent="0.2">
      <c r="A101" s="27">
        <v>44000</v>
      </c>
      <c r="B101" s="1" t="s">
        <v>70</v>
      </c>
      <c r="C101" s="1" t="s">
        <v>1477</v>
      </c>
      <c r="D101" s="1" t="s">
        <v>1476</v>
      </c>
      <c r="E101" s="1">
        <v>11</v>
      </c>
      <c r="F101" s="1">
        <v>40</v>
      </c>
      <c r="G101" s="1">
        <v>88</v>
      </c>
      <c r="H101" s="1">
        <v>3</v>
      </c>
      <c r="I101" s="1">
        <v>21.95</v>
      </c>
      <c r="J101" s="1">
        <v>16.63</v>
      </c>
      <c r="K101" s="1">
        <v>80</v>
      </c>
      <c r="L101" s="1">
        <v>0</v>
      </c>
      <c r="M101" s="1">
        <v>25</v>
      </c>
      <c r="N101" s="1">
        <v>0</v>
      </c>
      <c r="O101" s="1" t="s">
        <v>53</v>
      </c>
      <c r="P101" s="1">
        <v>50</v>
      </c>
      <c r="Q101" s="1" t="s">
        <v>19</v>
      </c>
      <c r="R101" s="1">
        <v>105</v>
      </c>
      <c r="S101" s="1">
        <v>109</v>
      </c>
      <c r="T101" s="1">
        <v>0</v>
      </c>
      <c r="U101" s="1">
        <v>0.7</v>
      </c>
      <c r="V101" s="1">
        <v>1</v>
      </c>
      <c r="W101" s="1">
        <v>0.9</v>
      </c>
      <c r="X101" s="1"/>
      <c r="Y101" s="1"/>
      <c r="Z101" s="1"/>
      <c r="AA101" s="35">
        <f>_xlfn.IFNA(VLOOKUP(D101,附件!$B$19:$C$21,2,FALSE)+附件!$C$23,0)+T101+J101*((200/(附件!$C$25+100))^0.5)</f>
        <v>16.63</v>
      </c>
      <c r="AB101" s="35">
        <f>G101*H101/AA101</f>
        <v>15.8749248346362</v>
      </c>
      <c r="AC101" s="35">
        <f>AB101*S101/100</f>
        <v>17.303668069753456</v>
      </c>
      <c r="AD101" s="35">
        <f>G101*H101*S101/100</f>
        <v>287.76</v>
      </c>
      <c r="AE101" s="35">
        <f>$AC101*U101</f>
        <v>12.112567648827419</v>
      </c>
      <c r="AF101" s="35">
        <f>$AC101*V101</f>
        <v>17.303668069753456</v>
      </c>
      <c r="AG101" s="35">
        <f>$AC101*W101</f>
        <v>15.573301262778111</v>
      </c>
      <c r="AH101" s="35">
        <f>AE101*附件!$C$33+AF101*附件!$C$34+AG101*附件!$C$35</f>
        <v>15.227227901383042</v>
      </c>
      <c r="AI101" s="35">
        <f>AE101*附件!$C$39+AF101*附件!$C$40+AG101*附件!$C$41</f>
        <v>14.535081178592904</v>
      </c>
      <c r="AJ101" s="35">
        <f>AE101*附件!$C$45+AF101*附件!$C$46+AG101*附件!$C$47</f>
        <v>15.91937462417318</v>
      </c>
    </row>
    <row r="102" spans="1:36" ht="23.25" customHeight="1" x14ac:dyDescent="0.2">
      <c r="A102" s="27">
        <v>50860</v>
      </c>
      <c r="B102" s="1" t="s">
        <v>1305</v>
      </c>
      <c r="C102" s="1" t="s">
        <v>1472</v>
      </c>
      <c r="D102" s="1" t="s">
        <v>1487</v>
      </c>
      <c r="E102" s="1">
        <v>6</v>
      </c>
      <c r="F102" s="1">
        <v>25</v>
      </c>
      <c r="G102" s="1">
        <v>37</v>
      </c>
      <c r="H102" s="1">
        <v>4</v>
      </c>
      <c r="I102" s="1">
        <v>9.66</v>
      </c>
      <c r="J102" s="1">
        <v>8.06</v>
      </c>
      <c r="K102" s="1">
        <v>55</v>
      </c>
      <c r="L102" s="1">
        <v>12</v>
      </c>
      <c r="M102" s="1">
        <v>12</v>
      </c>
      <c r="N102" s="1">
        <v>0</v>
      </c>
      <c r="O102" s="1" t="s">
        <v>18</v>
      </c>
      <c r="P102" s="1">
        <v>38</v>
      </c>
      <c r="Q102" s="1" t="s">
        <v>27</v>
      </c>
      <c r="R102" s="1">
        <v>110</v>
      </c>
      <c r="S102" s="1">
        <v>110</v>
      </c>
      <c r="T102" s="1">
        <v>0.5</v>
      </c>
      <c r="U102" s="1">
        <v>1.35</v>
      </c>
      <c r="V102" s="1">
        <v>0.95</v>
      </c>
      <c r="W102" s="1">
        <v>0.7</v>
      </c>
      <c r="X102" s="1"/>
      <c r="Y102" s="1"/>
      <c r="Z102" s="1"/>
      <c r="AA102" s="35">
        <f>_xlfn.IFNA(VLOOKUP(D102,附件!$B$19:$C$21,2,FALSE)+附件!$C$23,0)+T102+J102*((200/(附件!$C$25+100))^0.5)</f>
        <v>8.8600000000000012</v>
      </c>
      <c r="AB102" s="35">
        <f>G102*H102/AA102</f>
        <v>16.704288939051917</v>
      </c>
      <c r="AC102" s="35">
        <f>AB102*S102/100</f>
        <v>18.374717832957106</v>
      </c>
      <c r="AD102" s="35">
        <f>G102*H102*S102/100</f>
        <v>162.80000000000001</v>
      </c>
      <c r="AE102" s="35">
        <f>$AC102*U102</f>
        <v>24.805869074492094</v>
      </c>
      <c r="AF102" s="35">
        <f>$AC102*V102</f>
        <v>17.455981941309251</v>
      </c>
      <c r="AG102" s="35">
        <f>$AC102*W102</f>
        <v>12.862302483069973</v>
      </c>
      <c r="AH102" s="35">
        <f>AE102*附件!$C$33+AF102*附件!$C$34+AG102*附件!$C$35</f>
        <v>18.282844243792319</v>
      </c>
      <c r="AI102" s="35">
        <f>AE102*附件!$C$39+AF102*附件!$C$40+AG102*附件!$C$41</f>
        <v>20.671557562076742</v>
      </c>
      <c r="AJ102" s="35">
        <f>AE102*附件!$C$45+AF102*附件!$C$46+AG102*附件!$C$47</f>
        <v>15.894130925507898</v>
      </c>
    </row>
    <row r="103" spans="1:36" ht="23.25" customHeight="1" x14ac:dyDescent="0.2">
      <c r="A103" s="27">
        <v>14200</v>
      </c>
      <c r="B103" s="1" t="s">
        <v>1539</v>
      </c>
      <c r="C103" s="1" t="s">
        <v>1477</v>
      </c>
      <c r="D103" s="1" t="s">
        <v>1476</v>
      </c>
      <c r="E103" s="1">
        <v>11</v>
      </c>
      <c r="F103" s="1">
        <v>58</v>
      </c>
      <c r="G103" s="1">
        <v>154</v>
      </c>
      <c r="H103" s="1">
        <v>2</v>
      </c>
      <c r="I103" s="1">
        <v>25.14</v>
      </c>
      <c r="J103" s="1">
        <v>21.15</v>
      </c>
      <c r="K103" s="1">
        <v>80</v>
      </c>
      <c r="L103" s="1">
        <v>0</v>
      </c>
      <c r="M103" s="1">
        <v>25</v>
      </c>
      <c r="N103" s="1">
        <v>0</v>
      </c>
      <c r="O103" s="1" t="s">
        <v>53</v>
      </c>
      <c r="P103" s="1">
        <v>50</v>
      </c>
      <c r="Q103" s="1" t="s">
        <v>64</v>
      </c>
      <c r="R103" s="1">
        <v>110</v>
      </c>
      <c r="S103" s="1">
        <v>114</v>
      </c>
      <c r="T103" s="1">
        <v>0</v>
      </c>
      <c r="U103" s="1">
        <v>0.45</v>
      </c>
      <c r="V103" s="1">
        <v>1.3</v>
      </c>
      <c r="W103" s="1">
        <v>1.1000000000000001</v>
      </c>
      <c r="X103" s="1"/>
      <c r="Y103" s="1"/>
      <c r="Z103" s="1"/>
      <c r="AA103" s="35">
        <f>_xlfn.IFNA(VLOOKUP(D103,附件!$B$19:$C$21,2,FALSE)+附件!$C$23,0)+T103+J103*((200/(附件!$C$25+100))^0.5)</f>
        <v>21.15</v>
      </c>
      <c r="AB103" s="35">
        <f>G103*H103/AA103</f>
        <v>14.562647754137117</v>
      </c>
      <c r="AC103" s="35">
        <f>AB103*S103/100</f>
        <v>16.601418439716312</v>
      </c>
      <c r="AD103" s="35">
        <f>G103*H103*S103/100</f>
        <v>351.12</v>
      </c>
      <c r="AE103" s="35">
        <f>$AC103*U103</f>
        <v>7.4706382978723402</v>
      </c>
      <c r="AF103" s="35">
        <f>$AC103*V103</f>
        <v>21.581843971631205</v>
      </c>
      <c r="AG103" s="35">
        <f>$AC103*W103</f>
        <v>18.261560283687945</v>
      </c>
      <c r="AH103" s="35">
        <f>AE103*附件!$C$33+AF103*附件!$C$34+AG103*附件!$C$35</f>
        <v>16.352397163120568</v>
      </c>
      <c r="AI103" s="35">
        <f>AE103*附件!$C$39+AF103*附件!$C$40+AG103*附件!$C$41</f>
        <v>14.194212765957447</v>
      </c>
      <c r="AJ103" s="35">
        <f>AE103*附件!$C$45+AF103*附件!$C$46+AG103*附件!$C$47</f>
        <v>18.51058156028369</v>
      </c>
    </row>
    <row r="104" spans="1:36" ht="23.25" customHeight="1" x14ac:dyDescent="0.2">
      <c r="A104" s="27">
        <v>34200</v>
      </c>
      <c r="B104" s="1" t="s">
        <v>1535</v>
      </c>
      <c r="C104" s="1" t="s">
        <v>1477</v>
      </c>
      <c r="D104" s="1" t="s">
        <v>1476</v>
      </c>
      <c r="E104" s="1">
        <v>10</v>
      </c>
      <c r="F104" s="1">
        <v>60</v>
      </c>
      <c r="G104" s="1">
        <v>180</v>
      </c>
      <c r="H104" s="1">
        <v>3</v>
      </c>
      <c r="I104" s="1">
        <v>40.4</v>
      </c>
      <c r="J104" s="1">
        <v>34.26</v>
      </c>
      <c r="K104" s="1">
        <v>80</v>
      </c>
      <c r="L104" s="1">
        <v>0</v>
      </c>
      <c r="M104" s="1">
        <v>25</v>
      </c>
      <c r="N104" s="1">
        <v>0</v>
      </c>
      <c r="O104" s="1" t="s">
        <v>53</v>
      </c>
      <c r="P104" s="1">
        <v>50</v>
      </c>
      <c r="Q104" s="1" t="s">
        <v>19</v>
      </c>
      <c r="R104" s="1">
        <v>105</v>
      </c>
      <c r="S104" s="1">
        <v>105</v>
      </c>
      <c r="T104" s="1">
        <v>0</v>
      </c>
      <c r="U104" s="1">
        <v>0.7</v>
      </c>
      <c r="V104" s="1">
        <v>1</v>
      </c>
      <c r="W104" s="1">
        <v>0.9</v>
      </c>
      <c r="X104" s="1"/>
      <c r="Y104" s="1"/>
      <c r="Z104" s="1"/>
      <c r="AA104" s="35">
        <f>_xlfn.IFNA(VLOOKUP(D104,附件!$B$19:$C$21,2,FALSE)+附件!$C$23,0)+T104+J104*((200/(附件!$C$25+100))^0.5)</f>
        <v>34.26</v>
      </c>
      <c r="AB104" s="35">
        <f>G104*H104/AA104</f>
        <v>15.761821366024519</v>
      </c>
      <c r="AC104" s="35">
        <f>AB104*S104/100</f>
        <v>16.549912434325744</v>
      </c>
      <c r="AD104" s="35">
        <f>G104*H104*S104/100</f>
        <v>567</v>
      </c>
      <c r="AE104" s="35">
        <f>$AC104*U104</f>
        <v>11.584938704028021</v>
      </c>
      <c r="AF104" s="35">
        <f>$AC104*V104</f>
        <v>16.549912434325744</v>
      </c>
      <c r="AG104" s="35">
        <f>$AC104*W104</f>
        <v>14.89492119089317</v>
      </c>
      <c r="AH104" s="35">
        <f>AE104*附件!$C$33+AF104*附件!$C$34+AG104*附件!$C$35</f>
        <v>14.563922942206656</v>
      </c>
      <c r="AI104" s="35">
        <f>AE104*附件!$C$39+AF104*附件!$C$40+AG104*附件!$C$41</f>
        <v>13.901926444833624</v>
      </c>
      <c r="AJ104" s="35">
        <f>AE104*附件!$C$45+AF104*附件!$C$46+AG104*附件!$C$47</f>
        <v>15.225919439579684</v>
      </c>
    </row>
    <row r="105" spans="1:36" ht="23.25" customHeight="1" x14ac:dyDescent="0.2">
      <c r="A105" s="27">
        <v>50300</v>
      </c>
      <c r="B105" s="1" t="s">
        <v>148</v>
      </c>
      <c r="C105" s="1" t="s">
        <v>1477</v>
      </c>
      <c r="D105" s="1" t="s">
        <v>1476</v>
      </c>
      <c r="E105" s="1">
        <v>11</v>
      </c>
      <c r="F105" s="1">
        <v>41</v>
      </c>
      <c r="G105" s="1">
        <v>102</v>
      </c>
      <c r="H105" s="1">
        <v>4</v>
      </c>
      <c r="I105" s="1">
        <v>32.92</v>
      </c>
      <c r="J105" s="1">
        <v>26.34</v>
      </c>
      <c r="K105" s="1">
        <v>80</v>
      </c>
      <c r="L105" s="1">
        <v>0</v>
      </c>
      <c r="M105" s="1">
        <v>25</v>
      </c>
      <c r="N105" s="1">
        <v>0</v>
      </c>
      <c r="O105" s="1" t="s">
        <v>53</v>
      </c>
      <c r="P105" s="1">
        <v>50</v>
      </c>
      <c r="Q105" s="1" t="s">
        <v>64</v>
      </c>
      <c r="R105" s="1">
        <v>100</v>
      </c>
      <c r="S105" s="1">
        <v>104</v>
      </c>
      <c r="T105" s="1">
        <v>0.15</v>
      </c>
      <c r="U105" s="1">
        <v>0.45</v>
      </c>
      <c r="V105" s="1">
        <v>1.3</v>
      </c>
      <c r="W105" s="1">
        <v>1.1000000000000001</v>
      </c>
      <c r="X105" s="1"/>
      <c r="Y105" s="1"/>
      <c r="Z105" s="1"/>
      <c r="AA105" s="35">
        <f>_xlfn.IFNA(VLOOKUP(D105,附件!$B$19:$C$21,2,FALSE)+附件!$C$23,0)+T105+J105*((200/(附件!$C$25+100))^0.5)</f>
        <v>26.49</v>
      </c>
      <c r="AB105" s="35">
        <f>G105*H105/AA105</f>
        <v>15.402038505096264</v>
      </c>
      <c r="AC105" s="35">
        <f>AB105*S105/100</f>
        <v>16.018120045300115</v>
      </c>
      <c r="AD105" s="35">
        <f>G105*H105*S105/100</f>
        <v>424.32</v>
      </c>
      <c r="AE105" s="35">
        <f>$AC105*U105</f>
        <v>7.2081540203850523</v>
      </c>
      <c r="AF105" s="35">
        <f>$AC105*V105</f>
        <v>20.823556058890151</v>
      </c>
      <c r="AG105" s="35">
        <f>$AC105*W105</f>
        <v>17.61993204983013</v>
      </c>
      <c r="AH105" s="35">
        <f>AE105*附件!$C$33+AF105*附件!$C$34+AG105*附件!$C$35</f>
        <v>15.777848244620614</v>
      </c>
      <c r="AI105" s="35">
        <f>AE105*附件!$C$39+AF105*附件!$C$40+AG105*附件!$C$41</f>
        <v>13.695492638731601</v>
      </c>
      <c r="AJ105" s="35">
        <f>AE105*附件!$C$45+AF105*附件!$C$46+AG105*附件!$C$47</f>
        <v>17.860203850509631</v>
      </c>
    </row>
    <row r="106" spans="1:36" ht="23.25" customHeight="1" x14ac:dyDescent="0.2">
      <c r="A106" s="27">
        <v>41060</v>
      </c>
      <c r="B106" s="1" t="s">
        <v>1494</v>
      </c>
      <c r="C106" s="1" t="s">
        <v>1477</v>
      </c>
      <c r="D106" s="1" t="s">
        <v>1473</v>
      </c>
      <c r="E106" s="1">
        <v>11</v>
      </c>
      <c r="F106" s="1">
        <v>4</v>
      </c>
      <c r="G106" s="1">
        <v>10</v>
      </c>
      <c r="H106" s="1">
        <v>4</v>
      </c>
      <c r="I106" s="1">
        <v>2.27</v>
      </c>
      <c r="J106" s="1">
        <v>1.67</v>
      </c>
      <c r="K106" s="1">
        <v>50</v>
      </c>
      <c r="L106" s="1">
        <v>0</v>
      </c>
      <c r="M106" s="1">
        <v>25</v>
      </c>
      <c r="N106" s="1">
        <v>0</v>
      </c>
      <c r="O106" s="1" t="s">
        <v>18</v>
      </c>
      <c r="P106" s="1">
        <v>360</v>
      </c>
      <c r="Q106" s="1" t="s">
        <v>64</v>
      </c>
      <c r="R106" s="1">
        <v>125</v>
      </c>
      <c r="S106" s="1">
        <v>130</v>
      </c>
      <c r="T106" s="1">
        <v>0.1</v>
      </c>
      <c r="U106" s="1">
        <v>0.9</v>
      </c>
      <c r="V106" s="1">
        <v>0.7</v>
      </c>
      <c r="W106" s="1">
        <v>0.4</v>
      </c>
      <c r="X106" s="1"/>
      <c r="Y106" s="1"/>
      <c r="Z106" s="1"/>
      <c r="AA106" s="35">
        <f>_xlfn.IFNA(VLOOKUP(D106,附件!$B$19:$C$21,2,FALSE)+附件!$C$23,0)+T106+J106*((200/(附件!$C$25+100))^0.5)</f>
        <v>2.0299999999999998</v>
      </c>
      <c r="AB106" s="35">
        <f>G106*H106/AA106</f>
        <v>19.704433497536947</v>
      </c>
      <c r="AC106" s="35">
        <f>AB106*S106/100</f>
        <v>25.615763546798028</v>
      </c>
      <c r="AD106" s="35">
        <f>G106*H106*S106/100</f>
        <v>52</v>
      </c>
      <c r="AE106" s="35">
        <f>$AC106*U106</f>
        <v>23.054187192118228</v>
      </c>
      <c r="AF106" s="35">
        <f>$AC106*V106</f>
        <v>17.931034482758619</v>
      </c>
      <c r="AG106" s="35">
        <f>$AC106*W106</f>
        <v>10.246305418719212</v>
      </c>
      <c r="AH106" s="35">
        <f>AE106*附件!$C$33+AF106*附件!$C$34+AG106*附件!$C$35</f>
        <v>17.16256157635468</v>
      </c>
      <c r="AI106" s="35">
        <f>AE106*附件!$C$39+AF106*附件!$C$40+AG106*附件!$C$41</f>
        <v>19.724137931034484</v>
      </c>
      <c r="AJ106" s="35">
        <f>AE106*附件!$C$45+AF106*附件!$C$46+AG106*附件!$C$47</f>
        <v>14.600985221674875</v>
      </c>
    </row>
    <row r="107" spans="1:36" ht="23.25" customHeight="1" x14ac:dyDescent="0.2">
      <c r="A107" s="27">
        <v>12060</v>
      </c>
      <c r="B107" s="1" t="s">
        <v>1537</v>
      </c>
      <c r="C107" s="1" t="s">
        <v>1472</v>
      </c>
      <c r="D107" s="1" t="s">
        <v>1481</v>
      </c>
      <c r="E107" s="1">
        <v>7</v>
      </c>
      <c r="F107" s="1">
        <v>10</v>
      </c>
      <c r="G107" s="1">
        <v>16</v>
      </c>
      <c r="H107" s="1">
        <v>4</v>
      </c>
      <c r="I107" s="1">
        <v>3.18</v>
      </c>
      <c r="J107" s="1">
        <v>2.78</v>
      </c>
      <c r="K107" s="1">
        <v>55</v>
      </c>
      <c r="L107" s="1">
        <v>28</v>
      </c>
      <c r="M107" s="1">
        <v>12</v>
      </c>
      <c r="N107" s="1">
        <v>0</v>
      </c>
      <c r="O107" s="1" t="s">
        <v>18</v>
      </c>
      <c r="P107" s="1">
        <v>120</v>
      </c>
      <c r="Q107" s="1" t="s">
        <v>19</v>
      </c>
      <c r="R107" s="1">
        <v>110</v>
      </c>
      <c r="S107" s="1">
        <v>114</v>
      </c>
      <c r="T107" s="1">
        <v>0</v>
      </c>
      <c r="U107" s="1">
        <v>1</v>
      </c>
      <c r="V107" s="1">
        <v>0.75</v>
      </c>
      <c r="W107" s="1">
        <v>0.4</v>
      </c>
      <c r="X107" s="1"/>
      <c r="Y107" s="1"/>
      <c r="Z107" s="1"/>
      <c r="AA107" s="35">
        <f>_xlfn.IFNA(VLOOKUP(D107,附件!$B$19:$C$21,2,FALSE)+附件!$C$23,0)+T107+J107*((200/(附件!$C$25+100))^0.5)</f>
        <v>3.0599999999999996</v>
      </c>
      <c r="AB107" s="35">
        <f>G107*H107/AA107</f>
        <v>20.915032679738566</v>
      </c>
      <c r="AC107" s="35">
        <f>AB107*S107/100</f>
        <v>23.843137254901968</v>
      </c>
      <c r="AD107" s="35">
        <f>G107*H107*S107/100</f>
        <v>72.959999999999994</v>
      </c>
      <c r="AE107" s="35">
        <f>$AC107*U107</f>
        <v>23.843137254901968</v>
      </c>
      <c r="AF107" s="35">
        <f>$AC107*V107</f>
        <v>17.882352941176478</v>
      </c>
      <c r="AG107" s="35">
        <f>$AC107*W107</f>
        <v>9.5372549019607877</v>
      </c>
      <c r="AH107" s="35">
        <f>AE107*附件!$C$33+AF107*附件!$C$34+AG107*附件!$C$35</f>
        <v>17.16705882352942</v>
      </c>
      <c r="AI107" s="35">
        <f>AE107*附件!$C$39+AF107*附件!$C$40+AG107*附件!$C$41</f>
        <v>20.028235294117653</v>
      </c>
      <c r="AJ107" s="35">
        <f>AE107*附件!$C$45+AF107*附件!$C$46+AG107*附件!$C$47</f>
        <v>14.305882352941182</v>
      </c>
    </row>
    <row r="108" spans="1:36" ht="23.25" customHeight="1" x14ac:dyDescent="0.2">
      <c r="A108" s="27">
        <v>55000</v>
      </c>
      <c r="B108" s="1" t="s">
        <v>855</v>
      </c>
      <c r="C108" s="1" t="s">
        <v>1477</v>
      </c>
      <c r="D108" s="1" t="s">
        <v>1476</v>
      </c>
      <c r="E108" s="1">
        <v>10</v>
      </c>
      <c r="F108" s="1">
        <v>47</v>
      </c>
      <c r="G108" s="1">
        <v>135</v>
      </c>
      <c r="H108" s="1">
        <v>3</v>
      </c>
      <c r="I108" s="1">
        <v>31.6</v>
      </c>
      <c r="J108" s="1">
        <v>25.29</v>
      </c>
      <c r="K108" s="1">
        <v>80</v>
      </c>
      <c r="L108" s="1">
        <v>0</v>
      </c>
      <c r="M108" s="1">
        <v>25</v>
      </c>
      <c r="N108" s="1">
        <v>0</v>
      </c>
      <c r="O108" s="1" t="s">
        <v>53</v>
      </c>
      <c r="P108" s="1">
        <v>50</v>
      </c>
      <c r="Q108" s="1" t="s">
        <v>64</v>
      </c>
      <c r="R108" s="1">
        <v>100</v>
      </c>
      <c r="S108" s="1">
        <v>100</v>
      </c>
      <c r="T108" s="1">
        <v>0</v>
      </c>
      <c r="U108" s="1">
        <v>0.45</v>
      </c>
      <c r="V108" s="1">
        <v>1.3</v>
      </c>
      <c r="W108" s="1">
        <v>1.1000000000000001</v>
      </c>
      <c r="X108" s="1"/>
      <c r="Y108" s="1"/>
      <c r="Z108" s="1"/>
      <c r="AA108" s="35">
        <f>_xlfn.IFNA(VLOOKUP(D108,附件!$B$19:$C$21,2,FALSE)+附件!$C$23,0)+T108+J108*((200/(附件!$C$25+100))^0.5)</f>
        <v>25.29</v>
      </c>
      <c r="AB108" s="35">
        <f>G108*H108/AA108</f>
        <v>16.014234875444842</v>
      </c>
      <c r="AC108" s="35">
        <f>AB108*S108/100</f>
        <v>16.014234875444842</v>
      </c>
      <c r="AD108" s="35">
        <f>G108*H108*S108/100</f>
        <v>405</v>
      </c>
      <c r="AE108" s="35">
        <f>$AC108*U108</f>
        <v>7.2064056939501793</v>
      </c>
      <c r="AF108" s="35">
        <f>$AC108*V108</f>
        <v>20.818505338078296</v>
      </c>
      <c r="AG108" s="35">
        <f>$AC108*W108</f>
        <v>17.615658362989329</v>
      </c>
      <c r="AH108" s="35">
        <f>AE108*附件!$C$33+AF108*附件!$C$34+AG108*附件!$C$35</f>
        <v>15.77402135231317</v>
      </c>
      <c r="AI108" s="35">
        <f>AE108*附件!$C$39+AF108*附件!$C$40+AG108*附件!$C$41</f>
        <v>13.692170818505341</v>
      </c>
      <c r="AJ108" s="35">
        <f>AE108*附件!$C$45+AF108*附件!$C$46+AG108*附件!$C$47</f>
        <v>17.855871886121001</v>
      </c>
    </row>
    <row r="109" spans="1:36" ht="23.25" customHeight="1" x14ac:dyDescent="0.2">
      <c r="A109" s="27">
        <v>55300</v>
      </c>
      <c r="B109" s="1" t="s">
        <v>1548</v>
      </c>
      <c r="C109" s="1" t="s">
        <v>1472</v>
      </c>
      <c r="D109" s="1" t="s">
        <v>1487</v>
      </c>
      <c r="E109" s="1">
        <v>6</v>
      </c>
      <c r="F109" s="1">
        <v>24</v>
      </c>
      <c r="G109" s="1">
        <v>36</v>
      </c>
      <c r="H109" s="1">
        <v>4</v>
      </c>
      <c r="I109" s="1">
        <v>10.31</v>
      </c>
      <c r="J109" s="1">
        <v>8.91</v>
      </c>
      <c r="K109" s="1">
        <v>50</v>
      </c>
      <c r="L109" s="1">
        <v>12</v>
      </c>
      <c r="M109" s="1">
        <v>12</v>
      </c>
      <c r="N109" s="1">
        <v>0</v>
      </c>
      <c r="O109" s="1" t="s">
        <v>18</v>
      </c>
      <c r="P109" s="1">
        <v>40</v>
      </c>
      <c r="Q109" s="1" t="s">
        <v>27</v>
      </c>
      <c r="R109" s="1">
        <v>110</v>
      </c>
      <c r="S109" s="1">
        <v>110</v>
      </c>
      <c r="T109" s="1">
        <v>0.5</v>
      </c>
      <c r="U109" s="1">
        <v>1.35</v>
      </c>
      <c r="V109" s="1">
        <v>0.95</v>
      </c>
      <c r="W109" s="1">
        <v>0.7</v>
      </c>
      <c r="X109" s="1"/>
      <c r="Y109" s="1"/>
      <c r="Z109" s="1"/>
      <c r="AA109" s="35">
        <f>_xlfn.IFNA(VLOOKUP(D109,附件!$B$19:$C$21,2,FALSE)+附件!$C$23,0)+T109+J109*((200/(附件!$C$25+100))^0.5)</f>
        <v>9.7100000000000009</v>
      </c>
      <c r="AB109" s="35">
        <f>G109*H109/AA109</f>
        <v>14.830072090628217</v>
      </c>
      <c r="AC109" s="35">
        <f>AB109*S109/100</f>
        <v>16.31307929969104</v>
      </c>
      <c r="AD109" s="35">
        <f>G109*H109*S109/100</f>
        <v>158.4</v>
      </c>
      <c r="AE109" s="35">
        <f>$AC109*U109</f>
        <v>22.022657054582904</v>
      </c>
      <c r="AF109" s="35">
        <f>$AC109*V109</f>
        <v>15.497425334706488</v>
      </c>
      <c r="AG109" s="35">
        <f>$AC109*W109</f>
        <v>11.419155509783728</v>
      </c>
      <c r="AH109" s="35">
        <f>AE109*附件!$C$33+AF109*附件!$C$34+AG109*附件!$C$35</f>
        <v>16.231513903192585</v>
      </c>
      <c r="AI109" s="35">
        <f>AE109*附件!$C$39+AF109*附件!$C$40+AG109*附件!$C$41</f>
        <v>18.352214212152418</v>
      </c>
      <c r="AJ109" s="35">
        <f>AE109*附件!$C$45+AF109*附件!$C$46+AG109*附件!$C$47</f>
        <v>14.11081359423275</v>
      </c>
    </row>
    <row r="110" spans="1:36" ht="23.25" customHeight="1" x14ac:dyDescent="0.2">
      <c r="A110" s="27">
        <v>31000</v>
      </c>
      <c r="B110" s="1" t="s">
        <v>109</v>
      </c>
      <c r="C110" s="1" t="s">
        <v>1477</v>
      </c>
      <c r="D110" s="1" t="s">
        <v>1473</v>
      </c>
      <c r="E110" s="1">
        <v>10</v>
      </c>
      <c r="F110" s="1">
        <v>4</v>
      </c>
      <c r="G110" s="1">
        <v>11</v>
      </c>
      <c r="H110" s="1">
        <v>4</v>
      </c>
      <c r="I110" s="1">
        <v>1.27</v>
      </c>
      <c r="J110" s="1">
        <v>1.02</v>
      </c>
      <c r="K110" s="1">
        <v>50</v>
      </c>
      <c r="L110" s="1">
        <v>0</v>
      </c>
      <c r="M110" s="1">
        <v>9</v>
      </c>
      <c r="N110" s="1">
        <v>16</v>
      </c>
      <c r="O110" s="1" t="s">
        <v>18</v>
      </c>
      <c r="P110" s="1">
        <v>360</v>
      </c>
      <c r="Q110" s="1" t="s">
        <v>19</v>
      </c>
      <c r="R110" s="1">
        <v>110</v>
      </c>
      <c r="S110" s="1">
        <v>110</v>
      </c>
      <c r="T110" s="1">
        <v>0.1</v>
      </c>
      <c r="U110" s="1">
        <v>1</v>
      </c>
      <c r="V110" s="1">
        <v>0.5</v>
      </c>
      <c r="W110" s="1">
        <v>0.2</v>
      </c>
      <c r="X110" s="1"/>
      <c r="Y110" s="1"/>
      <c r="Z110" s="1"/>
      <c r="AA110" s="35">
        <f>_xlfn.IFNA(VLOOKUP(D110,附件!$B$19:$C$21,2,FALSE)+附件!$C$23,0)+T110+J110*((200/(附件!$C$25+100))^0.5)</f>
        <v>1.38</v>
      </c>
      <c r="AB110" s="35">
        <f>G110*H110/AA110</f>
        <v>31.884057971014496</v>
      </c>
      <c r="AC110" s="35">
        <f>AB110*S110/100</f>
        <v>35.072463768115945</v>
      </c>
      <c r="AD110" s="35">
        <f>G110*H110*S110/100</f>
        <v>48.4</v>
      </c>
      <c r="AE110" s="35">
        <f>$AC110*U110</f>
        <v>35.072463768115945</v>
      </c>
      <c r="AF110" s="35">
        <f>$AC110*V110</f>
        <v>17.536231884057973</v>
      </c>
      <c r="AG110" s="35">
        <f>$AC110*W110</f>
        <v>7.0144927536231894</v>
      </c>
      <c r="AH110" s="35">
        <f>AE110*附件!$C$33+AF110*附件!$C$34+AG110*附件!$C$35</f>
        <v>19.64057971014493</v>
      </c>
      <c r="AI110" s="35">
        <f>AE110*附件!$C$39+AF110*附件!$C$40+AG110*附件!$C$41</f>
        <v>25.252173913043482</v>
      </c>
      <c r="AJ110" s="35">
        <f>AE110*附件!$C$45+AF110*附件!$C$46+AG110*附件!$C$47</f>
        <v>14.028985507246379</v>
      </c>
    </row>
    <row r="111" spans="1:36" ht="23.25" customHeight="1" x14ac:dyDescent="0.2">
      <c r="A111" s="27">
        <v>50780</v>
      </c>
      <c r="B111" s="1" t="s">
        <v>1307</v>
      </c>
      <c r="C111" s="1" t="s">
        <v>1472</v>
      </c>
      <c r="D111" s="1" t="s">
        <v>1481</v>
      </c>
      <c r="E111" s="1">
        <v>7</v>
      </c>
      <c r="F111" s="1">
        <v>10</v>
      </c>
      <c r="G111" s="1">
        <v>19</v>
      </c>
      <c r="H111" s="1">
        <v>4</v>
      </c>
      <c r="I111" s="1">
        <v>3.72</v>
      </c>
      <c r="J111" s="1">
        <v>3.33</v>
      </c>
      <c r="K111" s="1">
        <v>55</v>
      </c>
      <c r="L111" s="1">
        <v>0</v>
      </c>
      <c r="M111" s="1">
        <v>12</v>
      </c>
      <c r="N111" s="1">
        <v>0</v>
      </c>
      <c r="O111" s="1" t="s">
        <v>18</v>
      </c>
      <c r="P111" s="1">
        <v>120</v>
      </c>
      <c r="Q111" s="1" t="s">
        <v>19</v>
      </c>
      <c r="R111" s="1">
        <v>110</v>
      </c>
      <c r="S111" s="1">
        <v>114</v>
      </c>
      <c r="T111" s="1">
        <v>0.1</v>
      </c>
      <c r="U111" s="1">
        <v>1</v>
      </c>
      <c r="V111" s="1">
        <v>0.75</v>
      </c>
      <c r="W111" s="1">
        <v>0.4</v>
      </c>
      <c r="X111" s="1"/>
      <c r="Y111" s="1"/>
      <c r="Z111" s="17"/>
      <c r="AA111" s="35">
        <f>_xlfn.IFNA(VLOOKUP(D111,附件!$B$19:$C$21,2,FALSE)+附件!$C$23,0)+T111+J111*((200/(附件!$C$25+100))^0.5)</f>
        <v>3.71</v>
      </c>
      <c r="AB111" s="35">
        <f>G111*H111/AA111</f>
        <v>20.485175202156334</v>
      </c>
      <c r="AC111" s="35">
        <f>AB111*S111/100</f>
        <v>23.353099730458222</v>
      </c>
      <c r="AD111" s="35">
        <f>G111*H111*S111/100</f>
        <v>86.64</v>
      </c>
      <c r="AE111" s="35">
        <f>$AC111*U111</f>
        <v>23.353099730458222</v>
      </c>
      <c r="AF111" s="35">
        <f>$AC111*V111</f>
        <v>17.514824797843666</v>
      </c>
      <c r="AG111" s="35">
        <f>$AC111*W111</f>
        <v>9.3412398921832889</v>
      </c>
      <c r="AH111" s="35">
        <f>AE111*附件!$C$33+AF111*附件!$C$34+AG111*附件!$C$35</f>
        <v>16.814231805929921</v>
      </c>
      <c r="AI111" s="35">
        <f>AE111*附件!$C$39+AF111*附件!$C$40+AG111*附件!$C$41</f>
        <v>19.616603773584906</v>
      </c>
      <c r="AJ111" s="35">
        <f>AE111*附件!$C$45+AF111*附件!$C$46+AG111*附件!$C$47</f>
        <v>14.011859838274933</v>
      </c>
    </row>
    <row r="112" spans="1:36" ht="23.25" customHeight="1" x14ac:dyDescent="0.2">
      <c r="A112" s="27">
        <v>50800</v>
      </c>
      <c r="B112" s="1" t="s">
        <v>1319</v>
      </c>
      <c r="C112" s="1" t="s">
        <v>1472</v>
      </c>
      <c r="D112" s="1" t="s">
        <v>1481</v>
      </c>
      <c r="E112" s="1">
        <v>7</v>
      </c>
      <c r="F112" s="1">
        <v>10</v>
      </c>
      <c r="G112" s="1">
        <v>19</v>
      </c>
      <c r="H112" s="1">
        <v>4</v>
      </c>
      <c r="I112" s="1">
        <v>3.72</v>
      </c>
      <c r="J112" s="1">
        <v>3.33</v>
      </c>
      <c r="K112" s="1">
        <v>55</v>
      </c>
      <c r="L112" s="1">
        <v>15</v>
      </c>
      <c r="M112" s="1">
        <v>12</v>
      </c>
      <c r="N112" s="1">
        <v>0</v>
      </c>
      <c r="O112" s="1" t="s">
        <v>18</v>
      </c>
      <c r="P112" s="1">
        <v>120</v>
      </c>
      <c r="Q112" s="1" t="s">
        <v>19</v>
      </c>
      <c r="R112" s="1">
        <v>110</v>
      </c>
      <c r="S112" s="1">
        <v>114</v>
      </c>
      <c r="T112" s="1">
        <v>0.15</v>
      </c>
      <c r="U112" s="1">
        <v>1</v>
      </c>
      <c r="V112" s="1">
        <v>0.75</v>
      </c>
      <c r="W112" s="1">
        <v>0.4</v>
      </c>
      <c r="X112" s="1"/>
      <c r="Y112" s="1"/>
      <c r="Z112" s="1"/>
      <c r="AA112" s="35">
        <f>_xlfn.IFNA(VLOOKUP(D112,附件!$B$19:$C$21,2,FALSE)+附件!$C$23,0)+T112+J112*((200/(附件!$C$25+100))^0.5)</f>
        <v>3.7600000000000002</v>
      </c>
      <c r="AB112" s="35">
        <f>G112*H112/AA112</f>
        <v>20.212765957446809</v>
      </c>
      <c r="AC112" s="35">
        <f>AB112*S112/100</f>
        <v>23.042553191489365</v>
      </c>
      <c r="AD112" s="35">
        <f>G112*H112*S112/100</f>
        <v>86.64</v>
      </c>
      <c r="AE112" s="35">
        <f>$AC112*U112</f>
        <v>23.042553191489365</v>
      </c>
      <c r="AF112" s="35">
        <f>$AC112*V112</f>
        <v>17.281914893617024</v>
      </c>
      <c r="AG112" s="35">
        <f>$AC112*W112</f>
        <v>9.2170212765957462</v>
      </c>
      <c r="AH112" s="35">
        <f>AE112*附件!$C$33+AF112*附件!$C$34+AG112*附件!$C$35</f>
        <v>16.590638297872346</v>
      </c>
      <c r="AI112" s="35">
        <f>AE112*附件!$C$39+AF112*附件!$C$40+AG112*附件!$C$41</f>
        <v>19.355744680851068</v>
      </c>
      <c r="AJ112" s="35">
        <f>AE112*附件!$C$45+AF112*附件!$C$46+AG112*附件!$C$47</f>
        <v>13.82553191489362</v>
      </c>
    </row>
    <row r="113" spans="1:36" ht="23.25" customHeight="1" x14ac:dyDescent="0.2">
      <c r="A113" s="27">
        <v>55200</v>
      </c>
      <c r="B113" s="1" t="s">
        <v>860</v>
      </c>
      <c r="C113" s="1" t="s">
        <v>1472</v>
      </c>
      <c r="D113" s="1" t="s">
        <v>1487</v>
      </c>
      <c r="E113" s="1">
        <v>6</v>
      </c>
      <c r="F113" s="1">
        <v>19</v>
      </c>
      <c r="G113" s="1">
        <v>25</v>
      </c>
      <c r="H113" s="1">
        <v>8</v>
      </c>
      <c r="I113" s="1">
        <v>11.24</v>
      </c>
      <c r="J113" s="1">
        <v>9.84</v>
      </c>
      <c r="K113" s="1">
        <v>50</v>
      </c>
      <c r="L113" s="1">
        <v>16</v>
      </c>
      <c r="M113" s="1">
        <v>12</v>
      </c>
      <c r="N113" s="1">
        <v>0</v>
      </c>
      <c r="O113" s="1" t="s">
        <v>18</v>
      </c>
      <c r="P113" s="1">
        <v>39</v>
      </c>
      <c r="Q113" s="1" t="s">
        <v>19</v>
      </c>
      <c r="R113" s="1">
        <v>110</v>
      </c>
      <c r="S113" s="1">
        <v>110</v>
      </c>
      <c r="T113" s="1">
        <v>1.2</v>
      </c>
      <c r="U113" s="1">
        <v>1</v>
      </c>
      <c r="V113" s="1">
        <v>0.9</v>
      </c>
      <c r="W113" s="1">
        <v>0.5</v>
      </c>
      <c r="X113" s="1"/>
      <c r="Y113" s="1"/>
      <c r="Z113" s="1"/>
      <c r="AA113" s="35">
        <f>_xlfn.IFNA(VLOOKUP(D113,附件!$B$19:$C$21,2,FALSE)+附件!$C$23,0)+T113+J113*((200/(附件!$C$25+100))^0.5)</f>
        <v>11.34</v>
      </c>
      <c r="AB113" s="35">
        <f>G113*H113/AA113</f>
        <v>17.636684303350972</v>
      </c>
      <c r="AC113" s="35">
        <f>AB113*S113/100</f>
        <v>19.400352733686066</v>
      </c>
      <c r="AD113" s="35">
        <f>G113*H113*S113/100</f>
        <v>220</v>
      </c>
      <c r="AE113" s="35">
        <f>$AC113*U113</f>
        <v>19.400352733686066</v>
      </c>
      <c r="AF113" s="35">
        <f>$AC113*V113</f>
        <v>17.460317460317459</v>
      </c>
      <c r="AG113" s="35">
        <f>$AC113*W113</f>
        <v>9.7001763668430332</v>
      </c>
      <c r="AH113" s="35">
        <f>AE113*附件!$C$33+AF113*附件!$C$34+AG113*附件!$C$35</f>
        <v>15.714285714285714</v>
      </c>
      <c r="AI113" s="35">
        <f>AE113*附件!$C$39+AF113*附件!$C$40+AG113*附件!$C$41</f>
        <v>17.654320987654323</v>
      </c>
      <c r="AJ113" s="35">
        <f>AE113*附件!$C$45+AF113*附件!$C$46+AG113*附件!$C$47</f>
        <v>13.774250440917108</v>
      </c>
    </row>
    <row r="114" spans="1:36" ht="23.25" customHeight="1" x14ac:dyDescent="0.2">
      <c r="A114" s="27">
        <v>7000</v>
      </c>
      <c r="B114" s="1" t="s">
        <v>1508</v>
      </c>
      <c r="C114" s="1" t="s">
        <v>1474</v>
      </c>
      <c r="D114" s="1" t="s">
        <v>1481</v>
      </c>
      <c r="E114" s="1">
        <v>3</v>
      </c>
      <c r="F114" s="1">
        <v>18</v>
      </c>
      <c r="G114" s="1">
        <v>24</v>
      </c>
      <c r="H114" s="1">
        <v>3</v>
      </c>
      <c r="I114" s="1">
        <v>2.97</v>
      </c>
      <c r="J114" s="1">
        <v>2.77</v>
      </c>
      <c r="K114" s="1">
        <v>55</v>
      </c>
      <c r="L114" s="1">
        <v>40</v>
      </c>
      <c r="M114" s="1">
        <v>5</v>
      </c>
      <c r="N114" s="1">
        <v>0</v>
      </c>
      <c r="O114" s="1" t="s">
        <v>100</v>
      </c>
      <c r="P114" s="1">
        <v>120</v>
      </c>
      <c r="Q114" s="1" t="s">
        <v>19</v>
      </c>
      <c r="R114" s="1">
        <v>110</v>
      </c>
      <c r="S114" s="1">
        <v>110</v>
      </c>
      <c r="T114" s="1">
        <v>0.4</v>
      </c>
      <c r="U114" s="1">
        <v>1</v>
      </c>
      <c r="V114" s="1">
        <v>0.75</v>
      </c>
      <c r="W114" s="1">
        <v>0.4</v>
      </c>
      <c r="X114" s="1"/>
      <c r="Y114" s="1"/>
      <c r="Z114" s="1"/>
      <c r="AA114" s="35">
        <f>_xlfn.IFNA(VLOOKUP(D114,附件!$B$19:$C$21,2,FALSE)+附件!$C$23,0)+T114+J114*((200/(附件!$C$25+100))^0.5)</f>
        <v>3.45</v>
      </c>
      <c r="AB114" s="35">
        <f>G114*H114/AA114</f>
        <v>20.869565217391305</v>
      </c>
      <c r="AC114" s="35">
        <f>AB114*S114/100</f>
        <v>22.956521739130434</v>
      </c>
      <c r="AD114" s="35">
        <f>G114*H114*S114/100</f>
        <v>79.2</v>
      </c>
      <c r="AE114" s="35">
        <f>$AC114*U114</f>
        <v>22.956521739130434</v>
      </c>
      <c r="AF114" s="35">
        <f>$AC114*V114</f>
        <v>17.217391304347824</v>
      </c>
      <c r="AG114" s="35">
        <f>$AC114*W114</f>
        <v>9.1826086956521742</v>
      </c>
      <c r="AH114" s="35">
        <f>AE114*附件!$C$33+AF114*附件!$C$34+AG114*附件!$C$35</f>
        <v>16.528695652173912</v>
      </c>
      <c r="AI114" s="35">
        <f>AE114*附件!$C$39+AF114*附件!$C$40+AG114*附件!$C$41</f>
        <v>19.283478260869565</v>
      </c>
      <c r="AJ114" s="35">
        <f>AE114*附件!$C$45+AF114*附件!$C$46+AG114*附件!$C$47</f>
        <v>13.773913043478261</v>
      </c>
    </row>
    <row r="115" spans="1:36" ht="23.25" customHeight="1" x14ac:dyDescent="0.2">
      <c r="A115" s="27">
        <v>34060</v>
      </c>
      <c r="B115" s="1" t="s">
        <v>1496</v>
      </c>
      <c r="C115" s="1" t="s">
        <v>1472</v>
      </c>
      <c r="D115" s="1" t="s">
        <v>1476</v>
      </c>
      <c r="E115" s="1">
        <v>7</v>
      </c>
      <c r="F115" s="1">
        <v>46</v>
      </c>
      <c r="G115" s="1">
        <v>88</v>
      </c>
      <c r="H115" s="1">
        <v>2</v>
      </c>
      <c r="I115" s="1">
        <v>22.05</v>
      </c>
      <c r="J115" s="1">
        <v>18.100000000000001</v>
      </c>
      <c r="K115" s="1">
        <v>80</v>
      </c>
      <c r="L115" s="1">
        <v>0</v>
      </c>
      <c r="M115" s="1">
        <v>12</v>
      </c>
      <c r="N115" s="1">
        <v>0</v>
      </c>
      <c r="O115" s="1" t="s">
        <v>53</v>
      </c>
      <c r="P115" s="1">
        <v>50</v>
      </c>
      <c r="Q115" s="1" t="s">
        <v>27</v>
      </c>
      <c r="R115" s="1">
        <v>110</v>
      </c>
      <c r="S115" s="1">
        <v>114</v>
      </c>
      <c r="T115" s="1">
        <v>0</v>
      </c>
      <c r="U115" s="1">
        <v>1.4</v>
      </c>
      <c r="V115" s="1">
        <v>1.1000000000000001</v>
      </c>
      <c r="W115" s="1">
        <v>0.9</v>
      </c>
      <c r="X115" s="1"/>
      <c r="Y115" s="1"/>
      <c r="Z115" s="1"/>
      <c r="AA115" s="35">
        <f>_xlfn.IFNA(VLOOKUP(D115,附件!$B$19:$C$21,2,FALSE)+附件!$C$23,0)+T115+J115*((200/(附件!$C$25+100))^0.5)</f>
        <v>18.100000000000001</v>
      </c>
      <c r="AB115" s="35">
        <f>G115*H115/AA115</f>
        <v>9.7237569060773481</v>
      </c>
      <c r="AC115" s="35">
        <f>AB115*S115/100</f>
        <v>11.085082872928176</v>
      </c>
      <c r="AD115" s="35">
        <f>G115*H115*S115/100</f>
        <v>200.64</v>
      </c>
      <c r="AE115" s="35">
        <f>$AC115*U115</f>
        <v>15.519116022099444</v>
      </c>
      <c r="AF115" s="35">
        <f>$AC115*V115</f>
        <v>12.193591160220995</v>
      </c>
      <c r="AG115" s="35">
        <f>$AC115*W115</f>
        <v>9.9765745856353583</v>
      </c>
      <c r="AH115" s="35">
        <f>AE115*附件!$C$33+AF115*附件!$C$34+AG115*附件!$C$35</f>
        <v>12.526143646408839</v>
      </c>
      <c r="AI115" s="35">
        <f>AE115*附件!$C$39+AF115*附件!$C$40+AG115*附件!$C$41</f>
        <v>13.634651933701656</v>
      </c>
      <c r="AJ115" s="35">
        <f>AE115*附件!$C$45+AF115*附件!$C$46+AG115*附件!$C$47</f>
        <v>11.417635359116023</v>
      </c>
    </row>
    <row r="116" spans="1:36" ht="23.25" customHeight="1" x14ac:dyDescent="0.2">
      <c r="A116" s="27">
        <v>22200</v>
      </c>
      <c r="B116" s="1" t="s">
        <v>77</v>
      </c>
      <c r="C116" s="1" t="s">
        <v>1472</v>
      </c>
      <c r="D116" s="1" t="s">
        <v>1481</v>
      </c>
      <c r="E116" s="1">
        <v>6</v>
      </c>
      <c r="F116" s="1">
        <v>9</v>
      </c>
      <c r="G116" s="1">
        <v>15</v>
      </c>
      <c r="H116" s="1">
        <v>6</v>
      </c>
      <c r="I116" s="1">
        <v>5.43</v>
      </c>
      <c r="J116" s="1">
        <v>4.78</v>
      </c>
      <c r="K116" s="1">
        <v>55</v>
      </c>
      <c r="L116" s="1">
        <v>42</v>
      </c>
      <c r="M116" s="1">
        <v>12</v>
      </c>
      <c r="N116" s="1">
        <v>0</v>
      </c>
      <c r="O116" s="1" t="s">
        <v>18</v>
      </c>
      <c r="P116" s="1">
        <v>120</v>
      </c>
      <c r="Q116" s="1" t="s">
        <v>64</v>
      </c>
      <c r="R116" s="1">
        <v>105</v>
      </c>
      <c r="S116" s="1">
        <v>105</v>
      </c>
      <c r="T116" s="1">
        <v>0</v>
      </c>
      <c r="U116" s="1">
        <v>1</v>
      </c>
      <c r="V116" s="1">
        <v>0.8</v>
      </c>
      <c r="W116" s="1">
        <v>0.6</v>
      </c>
      <c r="X116" s="1"/>
      <c r="Y116" s="1"/>
      <c r="Z116" s="1"/>
      <c r="AA116" s="35">
        <f>_xlfn.IFNA(VLOOKUP(D116,附件!$B$19:$C$21,2,FALSE)+附件!$C$23,0)+T116+J116*((200/(附件!$C$25+100))^0.5)</f>
        <v>5.0600000000000005</v>
      </c>
      <c r="AB116" s="35">
        <f>G116*H116/AA116</f>
        <v>17.786561264822133</v>
      </c>
      <c r="AC116" s="35">
        <f>AB116*S116/100</f>
        <v>18.675889328063239</v>
      </c>
      <c r="AD116" s="35">
        <f>G116*H116*S116/100</f>
        <v>94.5</v>
      </c>
      <c r="AE116" s="35">
        <f>$AC116*U116</f>
        <v>18.675889328063239</v>
      </c>
      <c r="AF116" s="35">
        <f>$AC116*V116</f>
        <v>14.940711462450592</v>
      </c>
      <c r="AG116" s="35">
        <f>$AC116*W116</f>
        <v>11.205533596837943</v>
      </c>
      <c r="AH116" s="35">
        <f>AE116*附件!$C$33+AF116*附件!$C$34+AG116*附件!$C$35</f>
        <v>14.940711462450592</v>
      </c>
      <c r="AI116" s="35">
        <f>AE116*附件!$C$39+AF116*附件!$C$40+AG116*附件!$C$41</f>
        <v>16.434782608695649</v>
      </c>
      <c r="AJ116" s="35">
        <f>AE116*附件!$C$45+AF116*附件!$C$46+AG116*附件!$C$47</f>
        <v>13.446640316205533</v>
      </c>
    </row>
    <row r="117" spans="1:36" ht="23.25" customHeight="1" x14ac:dyDescent="0.2">
      <c r="A117" s="27">
        <v>12000</v>
      </c>
      <c r="B117" s="1" t="s">
        <v>112</v>
      </c>
      <c r="C117" s="1" t="s">
        <v>1472</v>
      </c>
      <c r="D117" s="1" t="s">
        <v>1481</v>
      </c>
      <c r="E117" s="1">
        <v>7</v>
      </c>
      <c r="F117" s="1">
        <v>9</v>
      </c>
      <c r="G117" s="1">
        <v>15</v>
      </c>
      <c r="H117" s="1">
        <v>4</v>
      </c>
      <c r="I117" s="1">
        <v>3.19</v>
      </c>
      <c r="J117" s="1">
        <v>2.79</v>
      </c>
      <c r="K117" s="1">
        <v>55</v>
      </c>
      <c r="L117" s="1">
        <v>28</v>
      </c>
      <c r="M117" s="1">
        <v>12</v>
      </c>
      <c r="N117" s="1">
        <v>0</v>
      </c>
      <c r="O117" s="1" t="s">
        <v>18</v>
      </c>
      <c r="P117" s="1">
        <v>120</v>
      </c>
      <c r="Q117" s="1" t="s">
        <v>19</v>
      </c>
      <c r="R117" s="1">
        <v>110</v>
      </c>
      <c r="S117" s="1">
        <v>114</v>
      </c>
      <c r="T117" s="1">
        <v>0</v>
      </c>
      <c r="U117" s="1">
        <v>1</v>
      </c>
      <c r="V117" s="1">
        <v>0.75</v>
      </c>
      <c r="W117" s="1">
        <v>0.4</v>
      </c>
      <c r="X117" s="1"/>
      <c r="Y117" s="1"/>
      <c r="Z117" s="1"/>
      <c r="AA117" s="35">
        <f>_xlfn.IFNA(VLOOKUP(D117,附件!$B$19:$C$21,2,FALSE)+附件!$C$23,0)+T117+J117*((200/(附件!$C$25+100))^0.5)</f>
        <v>3.0700000000000003</v>
      </c>
      <c r="AB117" s="35">
        <f>G117*H117/AA117</f>
        <v>19.543973941368076</v>
      </c>
      <c r="AC117" s="35">
        <f>AB117*S117/100</f>
        <v>22.280130293159605</v>
      </c>
      <c r="AD117" s="35">
        <f>G117*H117*S117/100</f>
        <v>68.400000000000006</v>
      </c>
      <c r="AE117" s="35">
        <f>$AC117*U117</f>
        <v>22.280130293159605</v>
      </c>
      <c r="AF117" s="35">
        <f>$AC117*V117</f>
        <v>16.710097719869704</v>
      </c>
      <c r="AG117" s="35">
        <f>$AC117*W117</f>
        <v>8.9120521172638423</v>
      </c>
      <c r="AH117" s="35">
        <f>AE117*附件!$C$33+AF117*附件!$C$34+AG117*附件!$C$35</f>
        <v>16.041693811074918</v>
      </c>
      <c r="AI117" s="35">
        <f>AE117*附件!$C$39+AF117*附件!$C$40+AG117*附件!$C$41</f>
        <v>18.715309446254068</v>
      </c>
      <c r="AJ117" s="35">
        <f>AE117*附件!$C$45+AF117*附件!$C$46+AG117*附件!$C$47</f>
        <v>13.368078175895764</v>
      </c>
    </row>
    <row r="118" spans="1:36" ht="23.25" customHeight="1" x14ac:dyDescent="0.2">
      <c r="A118" s="27">
        <v>24100</v>
      </c>
      <c r="B118" s="1" t="s">
        <v>141</v>
      </c>
      <c r="C118" s="1" t="s">
        <v>1477</v>
      </c>
      <c r="D118" s="1" t="s">
        <v>1476</v>
      </c>
      <c r="E118" s="1">
        <v>11</v>
      </c>
      <c r="F118" s="1">
        <v>56</v>
      </c>
      <c r="G118" s="1">
        <v>128</v>
      </c>
      <c r="H118" s="1">
        <v>2</v>
      </c>
      <c r="I118" s="1">
        <v>23.39</v>
      </c>
      <c r="J118" s="1">
        <v>18.72</v>
      </c>
      <c r="K118" s="1">
        <v>80</v>
      </c>
      <c r="L118" s="1">
        <v>0</v>
      </c>
      <c r="M118" s="1">
        <v>25</v>
      </c>
      <c r="N118" s="1">
        <v>0</v>
      </c>
      <c r="O118" s="1" t="s">
        <v>53</v>
      </c>
      <c r="P118" s="1">
        <v>50</v>
      </c>
      <c r="Q118" s="1" t="s">
        <v>64</v>
      </c>
      <c r="R118" s="1">
        <v>110</v>
      </c>
      <c r="S118" s="1">
        <v>114</v>
      </c>
      <c r="T118" s="1">
        <v>0</v>
      </c>
      <c r="U118" s="1">
        <v>0.45</v>
      </c>
      <c r="V118" s="1">
        <v>1.3</v>
      </c>
      <c r="W118" s="1">
        <v>1.1000000000000001</v>
      </c>
      <c r="X118" s="1"/>
      <c r="Y118" s="1"/>
      <c r="Z118" s="1"/>
      <c r="AA118" s="35">
        <f>_xlfn.IFNA(VLOOKUP(D118,附件!$B$19:$C$21,2,FALSE)+附件!$C$23,0)+T118+J118*((200/(附件!$C$25+100))^0.5)</f>
        <v>18.72</v>
      </c>
      <c r="AB118" s="35">
        <f>G118*H118/AA118</f>
        <v>13.675213675213676</v>
      </c>
      <c r="AC118" s="35">
        <f>AB118*S118/100</f>
        <v>15.589743589743591</v>
      </c>
      <c r="AD118" s="35">
        <f>G118*H118*S118/100</f>
        <v>291.83999999999997</v>
      </c>
      <c r="AE118" s="35">
        <f>$AC118*U118</f>
        <v>7.0153846153846162</v>
      </c>
      <c r="AF118" s="35">
        <f>$AC118*V118</f>
        <v>20.266666666666669</v>
      </c>
      <c r="AG118" s="35">
        <f>$AC118*W118</f>
        <v>17.148717948717952</v>
      </c>
      <c r="AH118" s="35">
        <f>AE118*附件!$C$33+AF118*附件!$C$34+AG118*附件!$C$35</f>
        <v>15.355897435897436</v>
      </c>
      <c r="AI118" s="35">
        <f>AE118*附件!$C$39+AF118*附件!$C$40+AG118*附件!$C$41</f>
        <v>13.329230769230771</v>
      </c>
      <c r="AJ118" s="35">
        <f>AE118*附件!$C$45+AF118*附件!$C$46+AG118*附件!$C$47</f>
        <v>17.382564102564103</v>
      </c>
    </row>
    <row r="119" spans="1:36" ht="23.25" customHeight="1" x14ac:dyDescent="0.2">
      <c r="A119" s="27">
        <v>32300</v>
      </c>
      <c r="B119" s="1" t="s">
        <v>47</v>
      </c>
      <c r="C119" s="1" t="s">
        <v>1472</v>
      </c>
      <c r="D119" s="1" t="s">
        <v>1481</v>
      </c>
      <c r="E119" s="1">
        <v>6</v>
      </c>
      <c r="F119" s="1">
        <v>7</v>
      </c>
      <c r="G119" s="1">
        <v>13</v>
      </c>
      <c r="H119" s="1">
        <v>4</v>
      </c>
      <c r="I119" s="1">
        <v>4.29</v>
      </c>
      <c r="J119" s="1">
        <v>3.69</v>
      </c>
      <c r="K119" s="1">
        <v>55</v>
      </c>
      <c r="L119" s="1">
        <v>28</v>
      </c>
      <c r="M119" s="1">
        <v>12</v>
      </c>
      <c r="N119" s="1">
        <v>0</v>
      </c>
      <c r="O119" s="1" t="s">
        <v>43</v>
      </c>
      <c r="P119" s="1">
        <v>120</v>
      </c>
      <c r="Q119" s="1" t="s">
        <v>27</v>
      </c>
      <c r="R119" s="1">
        <v>110</v>
      </c>
      <c r="S119" s="1">
        <v>110</v>
      </c>
      <c r="T119" s="1">
        <v>0</v>
      </c>
      <c r="U119" s="1">
        <v>1.45</v>
      </c>
      <c r="V119" s="1">
        <v>1.05</v>
      </c>
      <c r="W119" s="1">
        <v>0.7</v>
      </c>
      <c r="X119" s="1"/>
      <c r="Y119" s="1"/>
      <c r="Z119" s="1"/>
      <c r="AA119" s="35">
        <f>_xlfn.IFNA(VLOOKUP(D119,附件!$B$19:$C$21,2,FALSE)+附件!$C$23,0)+T119+J119*((200/(附件!$C$25+100))^0.5)</f>
        <v>3.9699999999999998</v>
      </c>
      <c r="AB119" s="35">
        <f>G119*H119/AA119</f>
        <v>13.098236775818641</v>
      </c>
      <c r="AC119" s="35">
        <f>AB119*S119/100</f>
        <v>14.408060453400505</v>
      </c>
      <c r="AD119" s="35">
        <f>G119*H119*S119/100</f>
        <v>57.2</v>
      </c>
      <c r="AE119" s="35">
        <f>$AC119*U119</f>
        <v>20.891687657430733</v>
      </c>
      <c r="AF119" s="35">
        <f>$AC119*V119</f>
        <v>15.128463476070531</v>
      </c>
      <c r="AG119" s="35">
        <f>$AC119*W119</f>
        <v>10.085642317380353</v>
      </c>
      <c r="AH119" s="35">
        <f>AE119*附件!$C$33+AF119*附件!$C$34+AG119*附件!$C$35</f>
        <v>15.344584382871538</v>
      </c>
      <c r="AI119" s="35">
        <f>AE119*附件!$C$39+AF119*附件!$C$40+AG119*附件!$C$41</f>
        <v>17.505793450881612</v>
      </c>
      <c r="AJ119" s="35">
        <f>AE119*附件!$C$45+AF119*附件!$C$46+AG119*附件!$C$47</f>
        <v>13.183375314861461</v>
      </c>
    </row>
    <row r="120" spans="1:36" ht="23.25" customHeight="1" x14ac:dyDescent="0.2">
      <c r="A120" s="27">
        <v>7100</v>
      </c>
      <c r="B120" s="1" t="s">
        <v>1533</v>
      </c>
      <c r="C120" s="1" t="s">
        <v>1474</v>
      </c>
      <c r="D120" s="1" t="s">
        <v>1481</v>
      </c>
      <c r="E120" s="1">
        <v>3</v>
      </c>
      <c r="F120" s="1">
        <v>16</v>
      </c>
      <c r="G120" s="1">
        <v>22</v>
      </c>
      <c r="H120" s="1">
        <v>3</v>
      </c>
      <c r="I120" s="1">
        <v>2.83</v>
      </c>
      <c r="J120" s="1">
        <v>2.63</v>
      </c>
      <c r="K120" s="1">
        <v>55</v>
      </c>
      <c r="L120" s="1">
        <v>40</v>
      </c>
      <c r="M120" s="1">
        <v>5</v>
      </c>
      <c r="N120" s="1">
        <v>0</v>
      </c>
      <c r="O120" s="1" t="s">
        <v>100</v>
      </c>
      <c r="P120" s="1">
        <v>120</v>
      </c>
      <c r="Q120" s="1" t="s">
        <v>19</v>
      </c>
      <c r="R120" s="1">
        <v>110</v>
      </c>
      <c r="S120" s="1">
        <v>110</v>
      </c>
      <c r="T120" s="1">
        <v>0.4</v>
      </c>
      <c r="U120" s="1">
        <v>1</v>
      </c>
      <c r="V120" s="1">
        <v>0.75</v>
      </c>
      <c r="W120" s="1">
        <v>0.4</v>
      </c>
      <c r="X120" s="1"/>
      <c r="Y120" s="1"/>
      <c r="Z120" s="1"/>
      <c r="AA120" s="35">
        <f>_xlfn.IFNA(VLOOKUP(D120,附件!$B$19:$C$21,2,FALSE)+附件!$C$23,0)+T120+J120*((200/(附件!$C$25+100))^0.5)</f>
        <v>3.31</v>
      </c>
      <c r="AB120" s="35">
        <f>G120*H120/AA120</f>
        <v>19.939577039274923</v>
      </c>
      <c r="AC120" s="35">
        <f>AB120*S120/100</f>
        <v>21.933534743202419</v>
      </c>
      <c r="AD120" s="35">
        <f>G120*H120*S120/100</f>
        <v>72.599999999999994</v>
      </c>
      <c r="AE120" s="35">
        <f>$AC120*U120</f>
        <v>21.933534743202419</v>
      </c>
      <c r="AF120" s="35">
        <f>$AC120*V120</f>
        <v>16.450151057401815</v>
      </c>
      <c r="AG120" s="35">
        <f>$AC120*W120</f>
        <v>8.7734138972809674</v>
      </c>
      <c r="AH120" s="35">
        <f>AE120*附件!$C$33+AF120*附件!$C$34+AG120*附件!$C$35</f>
        <v>15.792145015105742</v>
      </c>
      <c r="AI120" s="35">
        <f>AE120*附件!$C$39+AF120*附件!$C$40+AG120*附件!$C$41</f>
        <v>18.424169184290033</v>
      </c>
      <c r="AJ120" s="35">
        <f>AE120*附件!$C$45+AF120*附件!$C$46+AG120*附件!$C$47</f>
        <v>13.160120845921451</v>
      </c>
    </row>
    <row r="121" spans="1:36" ht="23.25" customHeight="1" x14ac:dyDescent="0.2">
      <c r="A121" s="27">
        <v>55460</v>
      </c>
      <c r="B121" s="1" t="s">
        <v>861</v>
      </c>
      <c r="C121" s="1" t="s">
        <v>1472</v>
      </c>
      <c r="D121" s="1" t="s">
        <v>1473</v>
      </c>
      <c r="E121" s="1">
        <v>7</v>
      </c>
      <c r="F121" s="1">
        <v>4</v>
      </c>
      <c r="G121" s="1">
        <v>9</v>
      </c>
      <c r="H121" s="1">
        <v>4</v>
      </c>
      <c r="I121" s="1">
        <v>1.77</v>
      </c>
      <c r="J121" s="1">
        <v>1.61</v>
      </c>
      <c r="K121" s="1">
        <v>50</v>
      </c>
      <c r="L121" s="1">
        <v>0</v>
      </c>
      <c r="M121" s="1">
        <v>12</v>
      </c>
      <c r="N121" s="1">
        <v>0</v>
      </c>
      <c r="O121" s="1" t="s">
        <v>18</v>
      </c>
      <c r="P121" s="1">
        <v>360</v>
      </c>
      <c r="Q121" s="1" t="s">
        <v>27</v>
      </c>
      <c r="R121" s="1">
        <v>110</v>
      </c>
      <c r="S121" s="1">
        <v>114</v>
      </c>
      <c r="T121" s="1">
        <v>0.2</v>
      </c>
      <c r="U121" s="1">
        <v>1.2</v>
      </c>
      <c r="V121" s="1">
        <v>0.6</v>
      </c>
      <c r="W121" s="1">
        <v>0.6</v>
      </c>
      <c r="X121" s="1"/>
      <c r="Y121" s="1"/>
      <c r="Z121" s="1"/>
      <c r="AA121" s="35">
        <f>_xlfn.IFNA(VLOOKUP(D121,附件!$B$19:$C$21,2,FALSE)+附件!$C$23,0)+T121+J121*((200/(附件!$C$25+100))^0.5)</f>
        <v>2.0700000000000003</v>
      </c>
      <c r="AB121" s="35">
        <f>G121*H121/AA121</f>
        <v>17.391304347826086</v>
      </c>
      <c r="AC121" s="35">
        <f>AB121*S121/100</f>
        <v>19.826086956521738</v>
      </c>
      <c r="AD121" s="35">
        <f>G121*H121*S121/100</f>
        <v>41.04</v>
      </c>
      <c r="AE121" s="35">
        <f>$AC121*U121</f>
        <v>23.791304347826085</v>
      </c>
      <c r="AF121" s="35">
        <f>$AC121*V121</f>
        <v>11.895652173913042</v>
      </c>
      <c r="AG121" s="35">
        <f>$AC121*W121</f>
        <v>11.895652173913042</v>
      </c>
      <c r="AH121" s="35">
        <f>AE121*附件!$C$33+AF121*附件!$C$34+AG121*附件!$C$35</f>
        <v>15.464347826086955</v>
      </c>
      <c r="AI121" s="35">
        <f>AE121*附件!$C$39+AF121*附件!$C$40+AG121*附件!$C$41</f>
        <v>17.843478260869563</v>
      </c>
      <c r="AJ121" s="35">
        <f>AE121*附件!$C$45+AF121*附件!$C$46+AG121*附件!$C$47</f>
        <v>13.085217391304347</v>
      </c>
    </row>
    <row r="122" spans="1:36" ht="23.25" customHeight="1" x14ac:dyDescent="0.2">
      <c r="A122" s="27">
        <v>42300</v>
      </c>
      <c r="B122" s="1" t="s">
        <v>1500</v>
      </c>
      <c r="C122" s="1" t="s">
        <v>1477</v>
      </c>
      <c r="D122" s="1" t="s">
        <v>1481</v>
      </c>
      <c r="E122" s="1">
        <v>11</v>
      </c>
      <c r="F122" s="1">
        <v>6</v>
      </c>
      <c r="G122" s="1">
        <v>15</v>
      </c>
      <c r="H122" s="1">
        <v>3</v>
      </c>
      <c r="I122" s="1">
        <v>2.42</v>
      </c>
      <c r="J122" s="1">
        <v>2.19</v>
      </c>
      <c r="K122" s="1">
        <v>55</v>
      </c>
      <c r="L122" s="1">
        <v>25</v>
      </c>
      <c r="M122" s="1">
        <v>25</v>
      </c>
      <c r="N122" s="1">
        <v>0</v>
      </c>
      <c r="O122" s="1" t="s">
        <v>18</v>
      </c>
      <c r="P122" s="1">
        <v>120</v>
      </c>
      <c r="Q122" s="1" t="s">
        <v>64</v>
      </c>
      <c r="R122" s="1">
        <v>105</v>
      </c>
      <c r="S122" s="1">
        <v>109</v>
      </c>
      <c r="T122" s="1">
        <v>0.3</v>
      </c>
      <c r="U122" s="1">
        <v>1</v>
      </c>
      <c r="V122" s="1">
        <v>0.8</v>
      </c>
      <c r="W122" s="1">
        <v>0.6</v>
      </c>
      <c r="X122" s="1"/>
      <c r="Y122" s="1"/>
      <c r="Z122" s="1"/>
      <c r="AA122" s="35">
        <f>_xlfn.IFNA(VLOOKUP(D122,附件!$B$19:$C$21,2,FALSE)+附件!$C$23,0)+T122+J122*((200/(附件!$C$25+100))^0.5)</f>
        <v>2.77</v>
      </c>
      <c r="AB122" s="35">
        <f>G122*H122/AA122</f>
        <v>16.245487364620939</v>
      </c>
      <c r="AC122" s="35">
        <f>AB122*S122/100</f>
        <v>17.707581227436823</v>
      </c>
      <c r="AD122" s="35">
        <f>G122*H122*S122/100</f>
        <v>49.05</v>
      </c>
      <c r="AE122" s="35">
        <f>$AC122*U122</f>
        <v>17.707581227436823</v>
      </c>
      <c r="AF122" s="35">
        <f>$AC122*V122</f>
        <v>14.166064981949459</v>
      </c>
      <c r="AG122" s="35">
        <f>$AC122*W122</f>
        <v>10.624548736462094</v>
      </c>
      <c r="AH122" s="35">
        <f>AE122*附件!$C$33+AF122*附件!$C$34+AG122*附件!$C$35</f>
        <v>14.166064981949457</v>
      </c>
      <c r="AI122" s="35">
        <f>AE122*附件!$C$39+AF122*附件!$C$40+AG122*附件!$C$41</f>
        <v>15.582671480144406</v>
      </c>
      <c r="AJ122" s="35">
        <f>AE122*附件!$C$45+AF122*附件!$C$46+AG122*附件!$C$47</f>
        <v>12.749458483754513</v>
      </c>
    </row>
    <row r="123" spans="1:36" ht="23.25" customHeight="1" x14ac:dyDescent="0.2">
      <c r="A123" s="27">
        <v>14000</v>
      </c>
      <c r="B123" s="1" t="s">
        <v>1510</v>
      </c>
      <c r="C123" s="1" t="s">
        <v>1477</v>
      </c>
      <c r="D123" s="1" t="s">
        <v>1476</v>
      </c>
      <c r="E123" s="1">
        <v>10</v>
      </c>
      <c r="F123" s="1">
        <v>40</v>
      </c>
      <c r="G123" s="1">
        <v>84</v>
      </c>
      <c r="H123" s="1">
        <v>3</v>
      </c>
      <c r="I123" s="1">
        <v>21.34</v>
      </c>
      <c r="J123" s="1">
        <v>17.07</v>
      </c>
      <c r="K123" s="1">
        <v>80</v>
      </c>
      <c r="L123" s="1">
        <v>0</v>
      </c>
      <c r="M123" s="1">
        <v>25</v>
      </c>
      <c r="N123" s="1">
        <v>0</v>
      </c>
      <c r="O123" s="1" t="s">
        <v>53</v>
      </c>
      <c r="P123" s="1">
        <v>50</v>
      </c>
      <c r="Q123" s="1" t="s">
        <v>19</v>
      </c>
      <c r="R123" s="1">
        <v>105</v>
      </c>
      <c r="S123" s="1">
        <v>105</v>
      </c>
      <c r="T123" s="1">
        <v>0</v>
      </c>
      <c r="U123" s="1">
        <v>0.7</v>
      </c>
      <c r="V123" s="1">
        <v>1</v>
      </c>
      <c r="W123" s="1">
        <v>0.9</v>
      </c>
      <c r="X123" s="1"/>
      <c r="Y123" s="1"/>
      <c r="Z123" s="1"/>
      <c r="AA123" s="35">
        <f>_xlfn.IFNA(VLOOKUP(D123,附件!$B$19:$C$21,2,FALSE)+附件!$C$23,0)+T123+J123*((200/(附件!$C$25+100))^0.5)</f>
        <v>17.07</v>
      </c>
      <c r="AB123" s="35">
        <f>G123*H123/AA123</f>
        <v>14.76274165202109</v>
      </c>
      <c r="AC123" s="35">
        <f>AB123*S123/100</f>
        <v>15.500878734622145</v>
      </c>
      <c r="AD123" s="35">
        <f>G123*H123*S123/100</f>
        <v>264.60000000000002</v>
      </c>
      <c r="AE123" s="35">
        <f>$AC123*U123</f>
        <v>10.850615114235501</v>
      </c>
      <c r="AF123" s="35">
        <f>$AC123*V123</f>
        <v>15.500878734622145</v>
      </c>
      <c r="AG123" s="35">
        <f>$AC123*W123</f>
        <v>13.950790861159931</v>
      </c>
      <c r="AH123" s="35">
        <f>AE123*附件!$C$33+AF123*附件!$C$34+AG123*附件!$C$35</f>
        <v>13.640773286467489</v>
      </c>
      <c r="AI123" s="35">
        <f>AE123*附件!$C$39+AF123*附件!$C$40+AG123*附件!$C$41</f>
        <v>13.020738137082601</v>
      </c>
      <c r="AJ123" s="35">
        <f>AE123*附件!$C$45+AF123*附件!$C$46+AG123*附件!$C$47</f>
        <v>14.260808435852374</v>
      </c>
    </row>
    <row r="124" spans="1:36" ht="23.25" customHeight="1" x14ac:dyDescent="0.2">
      <c r="A124" s="27">
        <v>32100</v>
      </c>
      <c r="B124" s="1" t="s">
        <v>44</v>
      </c>
      <c r="C124" s="1" t="s">
        <v>1472</v>
      </c>
      <c r="D124" s="1" t="s">
        <v>1481</v>
      </c>
      <c r="E124" s="1">
        <v>6</v>
      </c>
      <c r="F124" s="1">
        <v>6</v>
      </c>
      <c r="G124" s="1">
        <v>12</v>
      </c>
      <c r="H124" s="1">
        <v>4</v>
      </c>
      <c r="I124" s="1">
        <v>4.22</v>
      </c>
      <c r="J124" s="1">
        <v>3.64</v>
      </c>
      <c r="K124" s="1">
        <v>55</v>
      </c>
      <c r="L124" s="1">
        <v>28</v>
      </c>
      <c r="M124" s="1">
        <v>12</v>
      </c>
      <c r="N124" s="1">
        <v>0</v>
      </c>
      <c r="O124" s="1" t="s">
        <v>43</v>
      </c>
      <c r="P124" s="1">
        <v>120</v>
      </c>
      <c r="Q124" s="1" t="s">
        <v>27</v>
      </c>
      <c r="R124" s="1">
        <v>110</v>
      </c>
      <c r="S124" s="1">
        <v>110</v>
      </c>
      <c r="T124" s="1">
        <v>0</v>
      </c>
      <c r="U124" s="1">
        <v>1.45</v>
      </c>
      <c r="V124" s="1">
        <v>1.05</v>
      </c>
      <c r="W124" s="1">
        <v>0.7</v>
      </c>
      <c r="X124" s="1"/>
      <c r="Y124" s="1"/>
      <c r="Z124" s="1"/>
      <c r="AA124" s="35">
        <f>_xlfn.IFNA(VLOOKUP(D124,附件!$B$19:$C$21,2,FALSE)+附件!$C$23,0)+T124+J124*((200/(附件!$C$25+100))^0.5)</f>
        <v>3.92</v>
      </c>
      <c r="AB124" s="35">
        <f>G124*H124/AA124</f>
        <v>12.244897959183673</v>
      </c>
      <c r="AC124" s="35">
        <f>AB124*S124/100</f>
        <v>13.469387755102041</v>
      </c>
      <c r="AD124" s="35">
        <f>G124*H124*S124/100</f>
        <v>52.8</v>
      </c>
      <c r="AE124" s="35">
        <f>$AC124*U124</f>
        <v>19.530612244897959</v>
      </c>
      <c r="AF124" s="35">
        <f>$AC124*V124</f>
        <v>14.142857142857144</v>
      </c>
      <c r="AG124" s="35">
        <f>$AC124*W124</f>
        <v>9.428571428571427</v>
      </c>
      <c r="AH124" s="35">
        <f>AE124*附件!$C$33+AF124*附件!$C$34+AG124*附件!$C$35</f>
        <v>14.344897959183674</v>
      </c>
      <c r="AI124" s="35">
        <f>AE124*附件!$C$39+AF124*附件!$C$40+AG124*附件!$C$41</f>
        <v>16.365306122448981</v>
      </c>
      <c r="AJ124" s="35">
        <f>AE124*附件!$C$45+AF124*附件!$C$46+AG124*附件!$C$47</f>
        <v>12.324489795918367</v>
      </c>
    </row>
    <row r="125" spans="1:36" ht="23.25" customHeight="1" x14ac:dyDescent="0.2">
      <c r="A125" s="27">
        <v>85440</v>
      </c>
      <c r="B125" s="1" t="s">
        <v>849</v>
      </c>
      <c r="C125" s="1" t="s">
        <v>1472</v>
      </c>
      <c r="D125" s="1" t="s">
        <v>1481</v>
      </c>
      <c r="E125" s="1">
        <v>7</v>
      </c>
      <c r="F125" s="1">
        <v>8</v>
      </c>
      <c r="G125" s="1">
        <v>14</v>
      </c>
      <c r="H125" s="1">
        <v>4</v>
      </c>
      <c r="I125" s="1">
        <v>3.23</v>
      </c>
      <c r="J125" s="1">
        <v>2.83</v>
      </c>
      <c r="K125" s="1">
        <v>55</v>
      </c>
      <c r="L125" s="1">
        <v>28</v>
      </c>
      <c r="M125" s="1">
        <v>12</v>
      </c>
      <c r="N125" s="1">
        <v>0</v>
      </c>
      <c r="O125" s="1" t="s">
        <v>18</v>
      </c>
      <c r="P125" s="1">
        <v>120</v>
      </c>
      <c r="Q125" s="1" t="s">
        <v>19</v>
      </c>
      <c r="R125" s="1">
        <v>110</v>
      </c>
      <c r="S125" s="1">
        <v>114</v>
      </c>
      <c r="T125" s="1">
        <v>0</v>
      </c>
      <c r="U125" s="1">
        <v>1</v>
      </c>
      <c r="V125" s="1">
        <v>0.75</v>
      </c>
      <c r="W125" s="1">
        <v>0.4</v>
      </c>
      <c r="X125" s="1"/>
      <c r="Y125" s="1"/>
      <c r="Z125" s="1"/>
      <c r="AA125" s="35">
        <f>_xlfn.IFNA(VLOOKUP(D125,附件!$B$19:$C$21,2,FALSE)+附件!$C$23,0)+T125+J125*((200/(附件!$C$25+100))^0.5)</f>
        <v>3.1100000000000003</v>
      </c>
      <c r="AB125" s="35">
        <f>G125*H125/AA125</f>
        <v>18.0064308681672</v>
      </c>
      <c r="AC125" s="35">
        <f>AB125*S125/100</f>
        <v>20.527331189710608</v>
      </c>
      <c r="AD125" s="35">
        <f>G125*H125*S125/100</f>
        <v>63.84</v>
      </c>
      <c r="AE125" s="35">
        <f>$AC125*U125</f>
        <v>20.527331189710608</v>
      </c>
      <c r="AF125" s="35">
        <f>$AC125*V125</f>
        <v>15.395498392282956</v>
      </c>
      <c r="AG125" s="35">
        <f>$AC125*W125</f>
        <v>8.2109324758842437</v>
      </c>
      <c r="AH125" s="35">
        <f>AE125*附件!$C$33+AF125*附件!$C$34+AG125*附件!$C$35</f>
        <v>14.77967845659164</v>
      </c>
      <c r="AI125" s="35">
        <f>AE125*附件!$C$39+AF125*附件!$C$40+AG125*附件!$C$41</f>
        <v>17.242958199356913</v>
      </c>
      <c r="AJ125" s="35">
        <f>AE125*附件!$C$45+AF125*附件!$C$46+AG125*附件!$C$47</f>
        <v>12.316398713826366</v>
      </c>
    </row>
    <row r="126" spans="1:36" ht="23.25" customHeight="1" x14ac:dyDescent="0.2">
      <c r="A126" s="27">
        <v>7000</v>
      </c>
      <c r="B126" s="1" t="s">
        <v>101</v>
      </c>
      <c r="C126" s="1" t="s">
        <v>1474</v>
      </c>
      <c r="D126" s="1" t="s">
        <v>1481</v>
      </c>
      <c r="E126" s="1">
        <v>3</v>
      </c>
      <c r="F126" s="1">
        <v>16</v>
      </c>
      <c r="G126" s="1">
        <v>22</v>
      </c>
      <c r="H126" s="1">
        <v>3</v>
      </c>
      <c r="I126" s="1">
        <v>3.12</v>
      </c>
      <c r="J126" s="1">
        <v>2.91</v>
      </c>
      <c r="K126" s="1">
        <v>55</v>
      </c>
      <c r="L126" s="1">
        <v>40</v>
      </c>
      <c r="M126" s="1">
        <v>0</v>
      </c>
      <c r="N126" s="1">
        <v>0</v>
      </c>
      <c r="O126" s="1" t="s">
        <v>100</v>
      </c>
      <c r="P126" s="1">
        <v>120</v>
      </c>
      <c r="Q126" s="1" t="s">
        <v>19</v>
      </c>
      <c r="R126" s="1">
        <v>110</v>
      </c>
      <c r="S126" s="1">
        <v>110</v>
      </c>
      <c r="T126" s="1">
        <v>0.4</v>
      </c>
      <c r="U126" s="1">
        <v>1</v>
      </c>
      <c r="V126" s="1">
        <v>0.75</v>
      </c>
      <c r="W126" s="1">
        <v>0.4</v>
      </c>
      <c r="X126" s="1"/>
      <c r="Y126" s="1"/>
      <c r="Z126" s="1"/>
      <c r="AA126" s="35">
        <f>_xlfn.IFNA(VLOOKUP(D126,附件!$B$19:$C$21,2,FALSE)+附件!$C$23,0)+T126+J126*((200/(附件!$C$25+100))^0.5)</f>
        <v>3.5900000000000003</v>
      </c>
      <c r="AB126" s="35">
        <f>G126*H126/AA126</f>
        <v>18.384401114206128</v>
      </c>
      <c r="AC126" s="35">
        <f>AB126*S126/100</f>
        <v>20.222841225626738</v>
      </c>
      <c r="AD126" s="35">
        <f>G126*H126*S126/100</f>
        <v>72.599999999999994</v>
      </c>
      <c r="AE126" s="35">
        <f>$AC126*U126</f>
        <v>20.222841225626738</v>
      </c>
      <c r="AF126" s="35">
        <f>$AC126*V126</f>
        <v>15.167130919220053</v>
      </c>
      <c r="AG126" s="35">
        <f>$AC126*W126</f>
        <v>8.089136490250695</v>
      </c>
      <c r="AH126" s="35">
        <f>AE126*附件!$C$33+AF126*附件!$C$34+AG126*附件!$C$35</f>
        <v>14.560445682451251</v>
      </c>
      <c r="AI126" s="35">
        <f>AE126*附件!$C$39+AF126*附件!$C$40+AG126*附件!$C$41</f>
        <v>16.987186629526459</v>
      </c>
      <c r="AJ126" s="35">
        <f>AE126*附件!$C$45+AF126*附件!$C$46+AG126*附件!$C$47</f>
        <v>12.133704735376043</v>
      </c>
    </row>
    <row r="127" spans="1:36" ht="23.25" customHeight="1" x14ac:dyDescent="0.2">
      <c r="A127" s="27">
        <v>34000</v>
      </c>
      <c r="B127" s="1" t="s">
        <v>56</v>
      </c>
      <c r="C127" s="1" t="s">
        <v>1472</v>
      </c>
      <c r="D127" s="1" t="s">
        <v>1476</v>
      </c>
      <c r="E127" s="1">
        <v>7</v>
      </c>
      <c r="F127" s="1">
        <v>46</v>
      </c>
      <c r="G127" s="1">
        <v>88</v>
      </c>
      <c r="H127" s="1">
        <v>2</v>
      </c>
      <c r="I127" s="1">
        <v>21.89</v>
      </c>
      <c r="J127" s="1">
        <v>19.27</v>
      </c>
      <c r="K127" s="1">
        <v>80</v>
      </c>
      <c r="L127" s="1">
        <v>0</v>
      </c>
      <c r="M127" s="1">
        <v>12</v>
      </c>
      <c r="N127" s="1">
        <v>0</v>
      </c>
      <c r="O127" s="1" t="s">
        <v>53</v>
      </c>
      <c r="P127" s="1">
        <v>50</v>
      </c>
      <c r="Q127" s="1" t="s">
        <v>27</v>
      </c>
      <c r="R127" s="1">
        <v>110</v>
      </c>
      <c r="S127" s="1">
        <v>114</v>
      </c>
      <c r="T127" s="1">
        <v>0</v>
      </c>
      <c r="U127" s="1">
        <v>1.4</v>
      </c>
      <c r="V127" s="1">
        <v>1.1000000000000001</v>
      </c>
      <c r="W127" s="1">
        <v>0.9</v>
      </c>
      <c r="X127" s="1"/>
      <c r="Y127" s="1"/>
      <c r="Z127" s="1"/>
      <c r="AA127" s="35">
        <f>_xlfn.IFNA(VLOOKUP(D127,附件!$B$19:$C$21,2,FALSE)+附件!$C$23,0)+T127+J127*((200/(附件!$C$25+100))^0.5)</f>
        <v>19.27</v>
      </c>
      <c r="AB127" s="35">
        <f>G127*H127/AA127</f>
        <v>9.1333679294239758</v>
      </c>
      <c r="AC127" s="35">
        <f>AB127*S127/100</f>
        <v>10.412039439543332</v>
      </c>
      <c r="AD127" s="35">
        <f>G127*H127*S127/100</f>
        <v>200.64</v>
      </c>
      <c r="AE127" s="35">
        <f>$AC127*U127</f>
        <v>14.576855215360663</v>
      </c>
      <c r="AF127" s="35">
        <f>$AC127*V127</f>
        <v>11.453243383497666</v>
      </c>
      <c r="AG127" s="35">
        <f>$AC127*W127</f>
        <v>9.3708354955889988</v>
      </c>
      <c r="AH127" s="35">
        <f>AE127*附件!$C$33+AF127*附件!$C$34+AG127*附件!$C$35</f>
        <v>11.765604566683963</v>
      </c>
      <c r="AI127" s="35">
        <f>AE127*附件!$C$39+AF127*附件!$C$40+AG127*附件!$C$41</f>
        <v>12.806808510638298</v>
      </c>
      <c r="AJ127" s="35">
        <f>AE127*附件!$C$45+AF127*附件!$C$46+AG127*附件!$C$47</f>
        <v>10.724400622729632</v>
      </c>
    </row>
    <row r="128" spans="1:36" ht="23.25" customHeight="1" x14ac:dyDescent="0.2">
      <c r="A128" s="27">
        <v>85300</v>
      </c>
      <c r="B128" s="1" t="s">
        <v>1509</v>
      </c>
      <c r="C128" s="1" t="s">
        <v>1472</v>
      </c>
      <c r="D128" s="1" t="s">
        <v>1476</v>
      </c>
      <c r="E128" s="1">
        <v>6</v>
      </c>
      <c r="F128" s="1">
        <v>50</v>
      </c>
      <c r="G128" s="1">
        <v>101</v>
      </c>
      <c r="H128" s="1">
        <v>3</v>
      </c>
      <c r="I128" s="1">
        <v>33.270000000000003</v>
      </c>
      <c r="J128" s="1">
        <v>29.27</v>
      </c>
      <c r="K128" s="1">
        <v>80</v>
      </c>
      <c r="L128" s="1">
        <v>0</v>
      </c>
      <c r="M128" s="1">
        <v>12</v>
      </c>
      <c r="N128" s="1">
        <v>0</v>
      </c>
      <c r="O128" s="1" t="s">
        <v>53</v>
      </c>
      <c r="P128" s="1">
        <v>50</v>
      </c>
      <c r="Q128" s="1" t="s">
        <v>27</v>
      </c>
      <c r="R128" s="1">
        <v>100</v>
      </c>
      <c r="S128" s="1">
        <v>100</v>
      </c>
      <c r="T128" s="1">
        <v>0</v>
      </c>
      <c r="U128" s="1">
        <v>1.4</v>
      </c>
      <c r="V128" s="1">
        <v>1.1000000000000001</v>
      </c>
      <c r="W128" s="1">
        <v>0.9</v>
      </c>
      <c r="X128" s="1"/>
      <c r="Y128" s="1"/>
      <c r="Z128" s="1"/>
      <c r="AA128" s="35">
        <f>_xlfn.IFNA(VLOOKUP(D128,附件!$B$19:$C$21,2,FALSE)+附件!$C$23,0)+T128+J128*((200/(附件!$C$25+100))^0.5)</f>
        <v>29.27</v>
      </c>
      <c r="AB128" s="35">
        <f>G128*H128/AA128</f>
        <v>10.351896139391869</v>
      </c>
      <c r="AC128" s="35">
        <f>AB128*S128/100</f>
        <v>10.35189613939187</v>
      </c>
      <c r="AD128" s="35">
        <f>G128*H128*S128/100</f>
        <v>303</v>
      </c>
      <c r="AE128" s="35">
        <f>$AC128*U128</f>
        <v>14.492654595148618</v>
      </c>
      <c r="AF128" s="35">
        <f>$AC128*V128</f>
        <v>11.387085753331059</v>
      </c>
      <c r="AG128" s="35">
        <f>$AC128*W128</f>
        <v>9.316706525452684</v>
      </c>
      <c r="AH128" s="35">
        <f>AE128*附件!$C$33+AF128*附件!$C$34+AG128*附件!$C$35</f>
        <v>11.697642637512814</v>
      </c>
      <c r="AI128" s="35">
        <f>AE128*附件!$C$39+AF128*附件!$C$40+AG128*附件!$C$41</f>
        <v>12.732832251452001</v>
      </c>
      <c r="AJ128" s="35">
        <f>AE128*附件!$C$45+AF128*附件!$C$46+AG128*附件!$C$47</f>
        <v>10.662453023573628</v>
      </c>
    </row>
    <row r="129" spans="1:36" ht="23.25" customHeight="1" x14ac:dyDescent="0.2">
      <c r="A129" s="27">
        <v>22100</v>
      </c>
      <c r="B129" s="1" t="s">
        <v>130</v>
      </c>
      <c r="C129" s="1" t="s">
        <v>1472</v>
      </c>
      <c r="D129" s="1" t="s">
        <v>1481</v>
      </c>
      <c r="E129" s="1">
        <v>6</v>
      </c>
      <c r="F129" s="1">
        <v>9</v>
      </c>
      <c r="G129" s="1">
        <v>15</v>
      </c>
      <c r="H129" s="1">
        <v>4</v>
      </c>
      <c r="I129" s="1">
        <v>4.0999999999999996</v>
      </c>
      <c r="J129" s="1">
        <v>3.78</v>
      </c>
      <c r="K129" s="1">
        <v>55</v>
      </c>
      <c r="L129" s="1">
        <v>28</v>
      </c>
      <c r="M129" s="1">
        <v>12</v>
      </c>
      <c r="N129" s="1">
        <v>0</v>
      </c>
      <c r="O129" s="1" t="s">
        <v>18</v>
      </c>
      <c r="P129" s="1">
        <v>120</v>
      </c>
      <c r="Q129" s="1" t="s">
        <v>64</v>
      </c>
      <c r="R129" s="1">
        <v>110</v>
      </c>
      <c r="S129" s="1">
        <v>110</v>
      </c>
      <c r="T129" s="1">
        <v>0</v>
      </c>
      <c r="U129" s="1">
        <v>1</v>
      </c>
      <c r="V129" s="1">
        <v>0.8</v>
      </c>
      <c r="W129" s="1">
        <v>0.6</v>
      </c>
      <c r="X129" s="1"/>
      <c r="Y129" s="1"/>
      <c r="Z129" s="1"/>
      <c r="AA129" s="35">
        <f>_xlfn.IFNA(VLOOKUP(D129,附件!$B$19:$C$21,2,FALSE)+附件!$C$23,0)+T129+J129*((200/(附件!$C$25+100))^0.5)</f>
        <v>4.0599999999999996</v>
      </c>
      <c r="AB129" s="35">
        <f>G129*H129/AA129</f>
        <v>14.77832512315271</v>
      </c>
      <c r="AC129" s="35">
        <f>AB129*S129/100</f>
        <v>16.256157635467979</v>
      </c>
      <c r="AD129" s="35">
        <f>G129*H129*S129/100</f>
        <v>66</v>
      </c>
      <c r="AE129" s="35">
        <f>$AC129*U129</f>
        <v>16.256157635467979</v>
      </c>
      <c r="AF129" s="35">
        <f>$AC129*V129</f>
        <v>13.004926108374384</v>
      </c>
      <c r="AG129" s="35">
        <f>$AC129*W129</f>
        <v>9.7536945812807865</v>
      </c>
      <c r="AH129" s="35">
        <f>AE129*附件!$C$33+AF129*附件!$C$34+AG129*附件!$C$35</f>
        <v>13.004926108374384</v>
      </c>
      <c r="AI129" s="35">
        <f>AE129*附件!$C$39+AF129*附件!$C$40+AG129*附件!$C$41</f>
        <v>14.305418719211822</v>
      </c>
      <c r="AJ129" s="35">
        <f>AE129*附件!$C$45+AF129*附件!$C$46+AG129*附件!$C$47</f>
        <v>11.704433497536947</v>
      </c>
    </row>
    <row r="130" spans="1:36" ht="23.25" customHeight="1" x14ac:dyDescent="0.2">
      <c r="A130" s="27">
        <v>42200</v>
      </c>
      <c r="B130" s="1" t="s">
        <v>143</v>
      </c>
      <c r="C130" s="1" t="s">
        <v>1472</v>
      </c>
      <c r="D130" s="1" t="s">
        <v>1481</v>
      </c>
      <c r="E130" s="1">
        <v>6</v>
      </c>
      <c r="F130" s="1">
        <v>8</v>
      </c>
      <c r="G130" s="1">
        <v>14</v>
      </c>
      <c r="H130" s="1">
        <v>4</v>
      </c>
      <c r="I130" s="1">
        <v>3.51</v>
      </c>
      <c r="J130" s="1">
        <v>3.29</v>
      </c>
      <c r="K130" s="1">
        <v>55</v>
      </c>
      <c r="L130" s="1">
        <v>0</v>
      </c>
      <c r="M130" s="1">
        <v>12</v>
      </c>
      <c r="N130" s="1">
        <v>0</v>
      </c>
      <c r="O130" s="1" t="s">
        <v>18</v>
      </c>
      <c r="P130" s="1">
        <v>120</v>
      </c>
      <c r="Q130" s="1" t="s">
        <v>64</v>
      </c>
      <c r="R130" s="1">
        <v>105</v>
      </c>
      <c r="S130" s="1">
        <v>105</v>
      </c>
      <c r="T130" s="1">
        <v>0.1</v>
      </c>
      <c r="U130" s="1">
        <v>1</v>
      </c>
      <c r="V130" s="1">
        <v>0.8</v>
      </c>
      <c r="W130" s="1">
        <v>0.6</v>
      </c>
      <c r="X130" s="1"/>
      <c r="Y130" s="1"/>
      <c r="Z130" s="1"/>
      <c r="AA130" s="35">
        <f>_xlfn.IFNA(VLOOKUP(D130,附件!$B$19:$C$21,2,FALSE)+附件!$C$23,0)+T130+J130*((200/(附件!$C$25+100))^0.5)</f>
        <v>3.67</v>
      </c>
      <c r="AB130" s="35">
        <f>G130*H130/AA130</f>
        <v>15.258855585831062</v>
      </c>
      <c r="AC130" s="35">
        <f>AB130*S130/100</f>
        <v>16.021798365122617</v>
      </c>
      <c r="AD130" s="35">
        <f>G130*H130*S130/100</f>
        <v>58.8</v>
      </c>
      <c r="AE130" s="35">
        <f>$AC130*U130</f>
        <v>16.021798365122617</v>
      </c>
      <c r="AF130" s="35">
        <f>$AC130*V130</f>
        <v>12.817438692098094</v>
      </c>
      <c r="AG130" s="35">
        <f>$AC130*W130</f>
        <v>9.6130790190735702</v>
      </c>
      <c r="AH130" s="35">
        <f>AE130*附件!$C$33+AF130*附件!$C$34+AG130*附件!$C$35</f>
        <v>12.817438692098094</v>
      </c>
      <c r="AI130" s="35">
        <f>AE130*附件!$C$39+AF130*附件!$C$40+AG130*附件!$C$41</f>
        <v>14.099182561307904</v>
      </c>
      <c r="AJ130" s="35">
        <f>AE130*附件!$C$45+AF130*附件!$C$46+AG130*附件!$C$47</f>
        <v>11.535694822888285</v>
      </c>
    </row>
    <row r="131" spans="1:36" ht="23.25" customHeight="1" x14ac:dyDescent="0.2">
      <c r="A131" s="27">
        <v>7100</v>
      </c>
      <c r="B131" s="1" t="s">
        <v>99</v>
      </c>
      <c r="C131" s="1" t="s">
        <v>1474</v>
      </c>
      <c r="D131" s="1" t="s">
        <v>1481</v>
      </c>
      <c r="E131" s="1">
        <v>3</v>
      </c>
      <c r="F131" s="1">
        <v>14</v>
      </c>
      <c r="G131" s="1">
        <v>20</v>
      </c>
      <c r="H131" s="1">
        <v>3</v>
      </c>
      <c r="I131" s="1">
        <v>2.99</v>
      </c>
      <c r="J131" s="1">
        <v>2.77</v>
      </c>
      <c r="K131" s="1">
        <v>55</v>
      </c>
      <c r="L131" s="1">
        <v>40</v>
      </c>
      <c r="M131" s="1">
        <v>0</v>
      </c>
      <c r="N131" s="1">
        <v>0</v>
      </c>
      <c r="O131" s="1" t="s">
        <v>100</v>
      </c>
      <c r="P131" s="1">
        <v>120</v>
      </c>
      <c r="Q131" s="1" t="s">
        <v>19</v>
      </c>
      <c r="R131" s="1">
        <v>110</v>
      </c>
      <c r="S131" s="1">
        <v>110</v>
      </c>
      <c r="T131" s="1">
        <v>0.4</v>
      </c>
      <c r="U131" s="1">
        <v>1</v>
      </c>
      <c r="V131" s="1">
        <v>0.75</v>
      </c>
      <c r="W131" s="1">
        <v>0.4</v>
      </c>
      <c r="X131" s="1"/>
      <c r="Y131" s="1"/>
      <c r="Z131" s="1"/>
      <c r="AA131" s="35">
        <f>_xlfn.IFNA(VLOOKUP(D131,附件!$B$19:$C$21,2,FALSE)+附件!$C$23,0)+T131+J131*((200/(附件!$C$25+100))^0.5)</f>
        <v>3.45</v>
      </c>
      <c r="AB131" s="35">
        <f>G131*H131/AA131</f>
        <v>17.391304347826086</v>
      </c>
      <c r="AC131" s="35">
        <f>AB131*S131/100</f>
        <v>19.130434782608695</v>
      </c>
      <c r="AD131" s="35">
        <f>G131*H131*S131/100</f>
        <v>66</v>
      </c>
      <c r="AE131" s="35">
        <f>$AC131*U131</f>
        <v>19.130434782608695</v>
      </c>
      <c r="AF131" s="35">
        <f>$AC131*V131</f>
        <v>14.347826086956522</v>
      </c>
      <c r="AG131" s="35">
        <f>$AC131*W131</f>
        <v>7.6521739130434785</v>
      </c>
      <c r="AH131" s="35">
        <f>AE131*附件!$C$33+AF131*附件!$C$34+AG131*附件!$C$35</f>
        <v>13.773913043478263</v>
      </c>
      <c r="AI131" s="35">
        <f>AE131*附件!$C$39+AF131*附件!$C$40+AG131*附件!$C$41</f>
        <v>16.069565217391304</v>
      </c>
      <c r="AJ131" s="35">
        <f>AE131*附件!$C$45+AF131*附件!$C$46+AG131*附件!$C$47</f>
        <v>11.478260869565219</v>
      </c>
    </row>
    <row r="132" spans="1:36" ht="23.25" customHeight="1" x14ac:dyDescent="0.2">
      <c r="A132" s="27">
        <v>14100</v>
      </c>
      <c r="B132" s="1" t="s">
        <v>86</v>
      </c>
      <c r="C132" s="1" t="s">
        <v>1472</v>
      </c>
      <c r="D132" s="1" t="s">
        <v>1476</v>
      </c>
      <c r="E132" s="1">
        <v>7</v>
      </c>
      <c r="F132" s="1">
        <v>48</v>
      </c>
      <c r="G132" s="1">
        <v>84</v>
      </c>
      <c r="H132" s="1">
        <v>3</v>
      </c>
      <c r="I132" s="1">
        <v>29.61</v>
      </c>
      <c r="J132" s="1">
        <v>27.11</v>
      </c>
      <c r="K132" s="1">
        <v>80</v>
      </c>
      <c r="L132" s="1">
        <v>0</v>
      </c>
      <c r="M132" s="1">
        <v>12</v>
      </c>
      <c r="N132" s="1">
        <v>0</v>
      </c>
      <c r="O132" s="1" t="s">
        <v>53</v>
      </c>
      <c r="P132" s="1">
        <v>50</v>
      </c>
      <c r="Q132" s="1" t="s">
        <v>27</v>
      </c>
      <c r="R132" s="1">
        <v>105</v>
      </c>
      <c r="S132" s="1">
        <v>109</v>
      </c>
      <c r="T132" s="1">
        <v>0</v>
      </c>
      <c r="U132" s="1">
        <v>1.4</v>
      </c>
      <c r="V132" s="1">
        <v>1.1000000000000001</v>
      </c>
      <c r="W132" s="1">
        <v>0.9</v>
      </c>
      <c r="X132" s="1"/>
      <c r="Y132" s="1"/>
      <c r="Z132" s="1"/>
      <c r="AA132" s="35">
        <f>_xlfn.IFNA(VLOOKUP(D132,附件!$B$19:$C$21,2,FALSE)+附件!$C$23,0)+T132+J132*((200/(附件!$C$25+100))^0.5)</f>
        <v>27.11</v>
      </c>
      <c r="AB132" s="35">
        <f>G132*H132/AA132</f>
        <v>9.2954629288085577</v>
      </c>
      <c r="AC132" s="35">
        <f>AB132*S132/100</f>
        <v>10.132054592401328</v>
      </c>
      <c r="AD132" s="35">
        <f>G132*H132*S132/100</f>
        <v>274.68</v>
      </c>
      <c r="AE132" s="35">
        <f>$AC132*U132</f>
        <v>14.184876429361859</v>
      </c>
      <c r="AF132" s="35">
        <f>$AC132*V132</f>
        <v>11.145260051641461</v>
      </c>
      <c r="AG132" s="35">
        <f>$AC132*W132</f>
        <v>9.1188491331611949</v>
      </c>
      <c r="AH132" s="35">
        <f>AE132*附件!$C$33+AF132*附件!$C$34+AG132*附件!$C$35</f>
        <v>11.449221689413502</v>
      </c>
      <c r="AI132" s="35">
        <f>AE132*附件!$C$39+AF132*附件!$C$40+AG132*附件!$C$41</f>
        <v>12.462427148653633</v>
      </c>
      <c r="AJ132" s="35">
        <f>AE132*附件!$C$45+AF132*附件!$C$46+AG132*附件!$C$47</f>
        <v>10.436016230173369</v>
      </c>
    </row>
    <row r="133" spans="1:36" ht="23.25" customHeight="1" x14ac:dyDescent="0.2">
      <c r="A133" s="27">
        <v>34100</v>
      </c>
      <c r="B133" s="1" t="s">
        <v>59</v>
      </c>
      <c r="C133" s="1" t="s">
        <v>1472</v>
      </c>
      <c r="D133" s="1" t="s">
        <v>1476</v>
      </c>
      <c r="E133" s="1">
        <v>6</v>
      </c>
      <c r="F133" s="1">
        <v>53</v>
      </c>
      <c r="G133" s="1">
        <v>106</v>
      </c>
      <c r="H133" s="1">
        <v>2</v>
      </c>
      <c r="I133" s="1">
        <v>26.34</v>
      </c>
      <c r="J133" s="1">
        <v>23.18</v>
      </c>
      <c r="K133" s="1">
        <v>80</v>
      </c>
      <c r="L133" s="1">
        <v>0</v>
      </c>
      <c r="M133" s="1">
        <v>12</v>
      </c>
      <c r="N133" s="1">
        <v>0</v>
      </c>
      <c r="O133" s="1" t="s">
        <v>53</v>
      </c>
      <c r="P133" s="1">
        <v>50</v>
      </c>
      <c r="Q133" s="1" t="s">
        <v>27</v>
      </c>
      <c r="R133" s="1">
        <v>110</v>
      </c>
      <c r="S133" s="1">
        <v>110</v>
      </c>
      <c r="T133" s="1">
        <v>0</v>
      </c>
      <c r="U133" s="1">
        <v>1.4</v>
      </c>
      <c r="V133" s="1">
        <v>1.1000000000000001</v>
      </c>
      <c r="W133" s="1">
        <v>0.9</v>
      </c>
      <c r="X133" s="1"/>
      <c r="Y133" s="1"/>
      <c r="Z133" s="1"/>
      <c r="AA133" s="35">
        <f>_xlfn.IFNA(VLOOKUP(D133,附件!$B$19:$C$21,2,FALSE)+附件!$C$23,0)+T133+J133*((200/(附件!$C$25+100))^0.5)</f>
        <v>23.18</v>
      </c>
      <c r="AB133" s="35">
        <f>G133*H133/AA133</f>
        <v>9.1458153580672992</v>
      </c>
      <c r="AC133" s="35">
        <f>AB133*S133/100</f>
        <v>10.060396893874028</v>
      </c>
      <c r="AD133" s="35">
        <f>G133*H133*S133/100</f>
        <v>233.2</v>
      </c>
      <c r="AE133" s="35">
        <f>$AC133*U133</f>
        <v>14.084555651423639</v>
      </c>
      <c r="AF133" s="35">
        <f>$AC133*V133</f>
        <v>11.066436583261432</v>
      </c>
      <c r="AG133" s="35">
        <f>$AC133*W133</f>
        <v>9.0543572044866263</v>
      </c>
      <c r="AH133" s="35">
        <f>AE133*附件!$C$33+AF133*附件!$C$34+AG133*附件!$C$35</f>
        <v>11.368248490077651</v>
      </c>
      <c r="AI133" s="35">
        <f>AE133*附件!$C$39+AF133*附件!$C$40+AG133*附件!$C$41</f>
        <v>12.374288179465056</v>
      </c>
      <c r="AJ133" s="35">
        <f>AE133*附件!$C$45+AF133*附件!$C$46+AG133*附件!$C$47</f>
        <v>10.362208800690251</v>
      </c>
    </row>
    <row r="134" spans="1:36" ht="23.25" customHeight="1" x14ac:dyDescent="0.2">
      <c r="A134" s="27">
        <v>44100</v>
      </c>
      <c r="B134" s="1" t="s">
        <v>114</v>
      </c>
      <c r="C134" s="1" t="s">
        <v>1477</v>
      </c>
      <c r="D134" s="1" t="s">
        <v>1476</v>
      </c>
      <c r="E134" s="1">
        <v>10</v>
      </c>
      <c r="F134" s="1">
        <v>55</v>
      </c>
      <c r="G134" s="1">
        <v>122</v>
      </c>
      <c r="H134" s="1">
        <v>2</v>
      </c>
      <c r="I134" s="1">
        <v>24.3</v>
      </c>
      <c r="J134" s="1">
        <v>19.36</v>
      </c>
      <c r="K134" s="1">
        <v>80</v>
      </c>
      <c r="L134" s="1">
        <v>0</v>
      </c>
      <c r="M134" s="1">
        <v>25</v>
      </c>
      <c r="N134" s="1">
        <v>0</v>
      </c>
      <c r="O134" s="1" t="s">
        <v>53</v>
      </c>
      <c r="P134" s="1">
        <v>50</v>
      </c>
      <c r="Q134" s="1" t="s">
        <v>64</v>
      </c>
      <c r="R134" s="1">
        <v>110</v>
      </c>
      <c r="S134" s="1">
        <v>110</v>
      </c>
      <c r="T134" s="1">
        <v>0</v>
      </c>
      <c r="U134" s="1">
        <v>0.45</v>
      </c>
      <c r="V134" s="1">
        <v>1.3</v>
      </c>
      <c r="W134" s="1">
        <v>1.1000000000000001</v>
      </c>
      <c r="X134" s="1"/>
      <c r="Y134" s="1"/>
      <c r="Z134" s="1"/>
      <c r="AA134" s="35">
        <f>_xlfn.IFNA(VLOOKUP(D134,附件!$B$19:$C$21,2,FALSE)+附件!$C$23,0)+T134+J134*((200/(附件!$C$25+100))^0.5)</f>
        <v>19.36</v>
      </c>
      <c r="AB134" s="35">
        <f>G134*H134/AA134</f>
        <v>12.603305785123966</v>
      </c>
      <c r="AC134" s="35">
        <f>AB134*S134/100</f>
        <v>13.863636363636363</v>
      </c>
      <c r="AD134" s="35">
        <f>G134*H134*S134/100</f>
        <v>268.39999999999998</v>
      </c>
      <c r="AE134" s="35">
        <f>$AC134*U134</f>
        <v>6.2386363636363633</v>
      </c>
      <c r="AF134" s="35">
        <f>$AC134*V134</f>
        <v>18.022727272727273</v>
      </c>
      <c r="AG134" s="35">
        <f>$AC134*W134</f>
        <v>15.25</v>
      </c>
      <c r="AH134" s="35">
        <f>AE134*附件!$C$33+AF134*附件!$C$34+AG134*附件!$C$35</f>
        <v>13.655681818181819</v>
      </c>
      <c r="AI134" s="35">
        <f>AE134*附件!$C$39+AF134*附件!$C$40+AG134*附件!$C$41</f>
        <v>11.853409090909091</v>
      </c>
      <c r="AJ134" s="35">
        <f>AE134*附件!$C$45+AF134*附件!$C$46+AG134*附件!$C$47</f>
        <v>15.457954545454546</v>
      </c>
    </row>
    <row r="135" spans="1:36" ht="23.25" customHeight="1" x14ac:dyDescent="0.2">
      <c r="A135" s="27">
        <v>50700</v>
      </c>
      <c r="B135" s="1" t="s">
        <v>1309</v>
      </c>
      <c r="C135" s="1" t="s">
        <v>1472</v>
      </c>
      <c r="D135" s="1" t="s">
        <v>1473</v>
      </c>
      <c r="E135" s="1">
        <v>6</v>
      </c>
      <c r="F135" s="1">
        <v>8</v>
      </c>
      <c r="G135" s="1">
        <v>14</v>
      </c>
      <c r="H135" s="1">
        <v>4</v>
      </c>
      <c r="I135" s="1">
        <v>2.0699999999999998</v>
      </c>
      <c r="J135" s="1">
        <v>1.83</v>
      </c>
      <c r="K135" s="1">
        <v>50</v>
      </c>
      <c r="L135" s="1">
        <v>15</v>
      </c>
      <c r="M135" s="1">
        <v>12</v>
      </c>
      <c r="N135" s="1">
        <v>0</v>
      </c>
      <c r="O135" s="1" t="s">
        <v>18</v>
      </c>
      <c r="P135" s="1">
        <v>360</v>
      </c>
      <c r="Q135" s="1" t="s">
        <v>19</v>
      </c>
      <c r="R135" s="1">
        <v>110</v>
      </c>
      <c r="S135" s="1">
        <v>110</v>
      </c>
      <c r="T135" s="1">
        <v>0.15</v>
      </c>
      <c r="U135" s="1">
        <v>1</v>
      </c>
      <c r="V135" s="1">
        <v>0.5</v>
      </c>
      <c r="W135" s="1">
        <v>0.2</v>
      </c>
      <c r="X135" s="1"/>
      <c r="Y135" s="1"/>
      <c r="Z135" s="1"/>
      <c r="AA135" s="35">
        <f>_xlfn.IFNA(VLOOKUP(D135,附件!$B$19:$C$21,2,FALSE)+附件!$C$23,0)+T135+J135*((200/(附件!$C$25+100))^0.5)</f>
        <v>2.2400000000000002</v>
      </c>
      <c r="AB135" s="35">
        <f>G135*H135/AA135</f>
        <v>24.999999999999996</v>
      </c>
      <c r="AC135" s="35">
        <f>AB135*S135/100</f>
        <v>27.499999999999996</v>
      </c>
      <c r="AD135" s="35">
        <f>G135*H135*S135/100</f>
        <v>61.6</v>
      </c>
      <c r="AE135" s="35">
        <f>$AC135*U135</f>
        <v>27.499999999999996</v>
      </c>
      <c r="AF135" s="35">
        <f>$AC135*V135</f>
        <v>13.749999999999998</v>
      </c>
      <c r="AG135" s="35">
        <f>$AC135*W135</f>
        <v>5.5</v>
      </c>
      <c r="AH135" s="35">
        <f>AE135*附件!$C$33+AF135*附件!$C$34+AG135*附件!$C$35</f>
        <v>15.399999999999999</v>
      </c>
      <c r="AI135" s="35">
        <f>AE135*附件!$C$39+AF135*附件!$C$40+AG135*附件!$C$41</f>
        <v>19.8</v>
      </c>
      <c r="AJ135" s="35">
        <f>AE135*附件!$C$45+AF135*附件!$C$46+AG135*附件!$C$47</f>
        <v>11</v>
      </c>
    </row>
    <row r="136" spans="1:36" ht="23.25" customHeight="1" x14ac:dyDescent="0.2">
      <c r="A136" s="27">
        <v>22000</v>
      </c>
      <c r="B136" s="1" t="s">
        <v>104</v>
      </c>
      <c r="C136" s="1" t="s">
        <v>1472</v>
      </c>
      <c r="D136" s="1" t="s">
        <v>1481</v>
      </c>
      <c r="E136" s="1">
        <v>7</v>
      </c>
      <c r="F136" s="1">
        <v>10</v>
      </c>
      <c r="G136" s="1">
        <v>16</v>
      </c>
      <c r="H136" s="1">
        <v>3</v>
      </c>
      <c r="I136" s="1">
        <v>3.9</v>
      </c>
      <c r="J136" s="1">
        <v>3.34</v>
      </c>
      <c r="K136" s="1">
        <v>55</v>
      </c>
      <c r="L136" s="1">
        <v>14</v>
      </c>
      <c r="M136" s="1">
        <v>12</v>
      </c>
      <c r="N136" s="1">
        <v>0</v>
      </c>
      <c r="O136" s="1" t="s">
        <v>43</v>
      </c>
      <c r="P136" s="1">
        <v>120</v>
      </c>
      <c r="Q136" s="1" t="s">
        <v>64</v>
      </c>
      <c r="R136" s="1">
        <v>110</v>
      </c>
      <c r="S136" s="1">
        <v>114</v>
      </c>
      <c r="T136" s="1">
        <v>0</v>
      </c>
      <c r="U136" s="1">
        <v>1</v>
      </c>
      <c r="V136" s="1">
        <v>0.8</v>
      </c>
      <c r="W136" s="1">
        <v>0.6</v>
      </c>
      <c r="X136" s="1"/>
      <c r="Y136" s="1"/>
      <c r="Z136" s="1"/>
      <c r="AA136" s="35">
        <f>_xlfn.IFNA(VLOOKUP(D136,附件!$B$19:$C$21,2,FALSE)+附件!$C$23,0)+T136+J136*((200/(附件!$C$25+100))^0.5)</f>
        <v>3.62</v>
      </c>
      <c r="AB136" s="35">
        <f>G136*H136/AA136</f>
        <v>13.259668508287293</v>
      </c>
      <c r="AC136" s="35">
        <f>AB136*S136/100</f>
        <v>15.116022099447514</v>
      </c>
      <c r="AD136" s="35">
        <f>G136*H136*S136/100</f>
        <v>54.72</v>
      </c>
      <c r="AE136" s="35">
        <f>$AC136*U136</f>
        <v>15.116022099447514</v>
      </c>
      <c r="AF136" s="35">
        <f>$AC136*V136</f>
        <v>12.092817679558012</v>
      </c>
      <c r="AG136" s="35">
        <f>$AC136*W136</f>
        <v>9.0696132596685075</v>
      </c>
      <c r="AH136" s="35">
        <f>AE136*附件!$C$33+AF136*附件!$C$34+AG136*附件!$C$35</f>
        <v>12.09281767955801</v>
      </c>
      <c r="AI136" s="35">
        <f>AE136*附件!$C$39+AF136*附件!$C$40+AG136*附件!$C$41</f>
        <v>13.302099447513813</v>
      </c>
      <c r="AJ136" s="35">
        <f>AE136*附件!$C$45+AF136*附件!$C$46+AG136*附件!$C$47</f>
        <v>10.883535911602209</v>
      </c>
    </row>
    <row r="137" spans="1:36" ht="23.25" customHeight="1" x14ac:dyDescent="0.2">
      <c r="A137" s="27">
        <v>14400</v>
      </c>
      <c r="B137" s="1" t="s">
        <v>1488</v>
      </c>
      <c r="C137" s="1" t="s">
        <v>1472</v>
      </c>
      <c r="D137" s="1" t="s">
        <v>1476</v>
      </c>
      <c r="E137" s="1">
        <v>6</v>
      </c>
      <c r="F137" s="1">
        <v>52</v>
      </c>
      <c r="G137" s="1">
        <v>112</v>
      </c>
      <c r="H137" s="1">
        <v>3</v>
      </c>
      <c r="I137" s="1">
        <v>33.19</v>
      </c>
      <c r="J137" s="1">
        <v>29.2</v>
      </c>
      <c r="K137" s="1">
        <v>80</v>
      </c>
      <c r="L137" s="1">
        <v>0</v>
      </c>
      <c r="M137" s="1">
        <v>12</v>
      </c>
      <c r="N137" s="1">
        <v>0</v>
      </c>
      <c r="O137" s="1" t="s">
        <v>53</v>
      </c>
      <c r="P137" s="1">
        <v>50</v>
      </c>
      <c r="Q137" s="1" t="s">
        <v>19</v>
      </c>
      <c r="R137" s="1">
        <v>105</v>
      </c>
      <c r="S137" s="1">
        <v>105</v>
      </c>
      <c r="T137" s="1">
        <v>0</v>
      </c>
      <c r="U137" s="1">
        <v>0.7</v>
      </c>
      <c r="V137" s="1">
        <v>1</v>
      </c>
      <c r="W137" s="1">
        <v>0.9</v>
      </c>
      <c r="X137" s="1"/>
      <c r="Y137" s="1"/>
      <c r="Z137" s="1"/>
      <c r="AA137" s="35">
        <f>_xlfn.IFNA(VLOOKUP(D137,附件!$B$19:$C$21,2,FALSE)+附件!$C$23,0)+T137+J137*((200/(附件!$C$25+100))^0.5)</f>
        <v>29.2</v>
      </c>
      <c r="AB137" s="35">
        <f>G137*H137/AA137</f>
        <v>11.506849315068493</v>
      </c>
      <c r="AC137" s="35">
        <f>AB137*S137/100</f>
        <v>12.082191780821917</v>
      </c>
      <c r="AD137" s="35">
        <f>G137*H137*S137/100</f>
        <v>352.8</v>
      </c>
      <c r="AE137" s="35">
        <f>$AC137*U137</f>
        <v>8.4575342465753423</v>
      </c>
      <c r="AF137" s="35">
        <f>$AC137*V137</f>
        <v>12.082191780821917</v>
      </c>
      <c r="AG137" s="35">
        <f>$AC137*W137</f>
        <v>10.873972602739725</v>
      </c>
      <c r="AH137" s="35">
        <f>AE137*附件!$C$33+AF137*附件!$C$34+AG137*附件!$C$35</f>
        <v>10.632328767123287</v>
      </c>
      <c r="AI137" s="35">
        <f>AE137*附件!$C$39+AF137*附件!$C$40+AG137*附件!$C$41</f>
        <v>10.149041095890411</v>
      </c>
      <c r="AJ137" s="35">
        <f>AE137*附件!$C$45+AF137*附件!$C$46+AG137*附件!$C$47</f>
        <v>11.115616438356163</v>
      </c>
    </row>
    <row r="138" spans="1:36" ht="23.25" customHeight="1" x14ac:dyDescent="0.2">
      <c r="A138" s="27">
        <v>55480</v>
      </c>
      <c r="B138" s="1" t="s">
        <v>859</v>
      </c>
      <c r="C138" s="1" t="s">
        <v>1472</v>
      </c>
      <c r="D138" s="1" t="s">
        <v>1476</v>
      </c>
      <c r="E138" s="1">
        <v>7</v>
      </c>
      <c r="F138" s="1">
        <v>34</v>
      </c>
      <c r="G138" s="1">
        <v>80</v>
      </c>
      <c r="H138" s="1">
        <v>3</v>
      </c>
      <c r="I138" s="1">
        <v>27.27</v>
      </c>
      <c r="J138" s="1">
        <v>24.08</v>
      </c>
      <c r="K138" s="1">
        <v>80</v>
      </c>
      <c r="L138" s="1">
        <v>0</v>
      </c>
      <c r="M138" s="1">
        <v>12</v>
      </c>
      <c r="N138" s="1">
        <v>0</v>
      </c>
      <c r="O138" s="1" t="s">
        <v>53</v>
      </c>
      <c r="P138" s="1">
        <v>50</v>
      </c>
      <c r="Q138" s="1" t="s">
        <v>64</v>
      </c>
      <c r="R138" s="1">
        <v>105</v>
      </c>
      <c r="S138" s="1">
        <v>109</v>
      </c>
      <c r="T138" s="1">
        <v>0</v>
      </c>
      <c r="U138" s="1">
        <v>0.45</v>
      </c>
      <c r="V138" s="1">
        <v>1.3</v>
      </c>
      <c r="W138" s="1">
        <v>1.1000000000000001</v>
      </c>
      <c r="X138" s="1"/>
      <c r="Y138" s="1"/>
      <c r="Z138" s="1"/>
      <c r="AA138" s="35">
        <f>_xlfn.IFNA(VLOOKUP(D138,附件!$B$19:$C$21,2,FALSE)+附件!$C$23,0)+T138+J138*((200/(附件!$C$25+100))^0.5)</f>
        <v>24.08</v>
      </c>
      <c r="AB138" s="35">
        <f>G138*H138/AA138</f>
        <v>9.9667774086378742</v>
      </c>
      <c r="AC138" s="35">
        <f>AB138*S138/100</f>
        <v>10.863787375415283</v>
      </c>
      <c r="AD138" s="35">
        <f>G138*H138*S138/100</f>
        <v>261.60000000000002</v>
      </c>
      <c r="AE138" s="35">
        <f>$AC138*U138</f>
        <v>4.8887043189368775</v>
      </c>
      <c r="AF138" s="35">
        <f>$AC138*V138</f>
        <v>14.122923588039869</v>
      </c>
      <c r="AG138" s="35">
        <f>$AC138*W138</f>
        <v>11.950166112956813</v>
      </c>
      <c r="AH138" s="35">
        <f>AE138*附件!$C$33+AF138*附件!$C$34+AG138*附件!$C$35</f>
        <v>10.700830564784056</v>
      </c>
      <c r="AI138" s="35">
        <f>AE138*附件!$C$39+AF138*附件!$C$40+AG138*附件!$C$41</f>
        <v>9.2885382059800676</v>
      </c>
      <c r="AJ138" s="35">
        <f>AE138*附件!$C$45+AF138*附件!$C$46+AG138*附件!$C$47</f>
        <v>12.113122923588042</v>
      </c>
    </row>
    <row r="139" spans="1:36" ht="23.25" customHeight="1" x14ac:dyDescent="0.2">
      <c r="A139" s="27">
        <v>14180</v>
      </c>
      <c r="B139" s="1" t="s">
        <v>1530</v>
      </c>
      <c r="C139" s="1" t="s">
        <v>1472</v>
      </c>
      <c r="D139" s="1" t="s">
        <v>1476</v>
      </c>
      <c r="E139" s="1">
        <v>7</v>
      </c>
      <c r="F139" s="1">
        <v>53</v>
      </c>
      <c r="G139" s="1">
        <v>106</v>
      </c>
      <c r="H139" s="1">
        <v>2</v>
      </c>
      <c r="I139" s="1">
        <v>25.27</v>
      </c>
      <c r="J139" s="1">
        <v>22.88</v>
      </c>
      <c r="K139" s="1">
        <v>80</v>
      </c>
      <c r="L139" s="1">
        <v>0</v>
      </c>
      <c r="M139" s="1">
        <v>12</v>
      </c>
      <c r="N139" s="1">
        <v>0</v>
      </c>
      <c r="O139" s="1" t="s">
        <v>53</v>
      </c>
      <c r="P139" s="1">
        <v>50</v>
      </c>
      <c r="Q139" s="1" t="s">
        <v>64</v>
      </c>
      <c r="R139" s="1">
        <v>110</v>
      </c>
      <c r="S139" s="1">
        <v>114</v>
      </c>
      <c r="T139" s="1">
        <v>0</v>
      </c>
      <c r="U139" s="1">
        <v>0.45</v>
      </c>
      <c r="V139" s="1">
        <v>1.3</v>
      </c>
      <c r="W139" s="1">
        <v>1.1000000000000001</v>
      </c>
      <c r="X139" s="1"/>
      <c r="Y139" s="1"/>
      <c r="Z139" s="1"/>
      <c r="AA139" s="35">
        <f>_xlfn.IFNA(VLOOKUP(D139,附件!$B$19:$C$21,2,FALSE)+附件!$C$23,0)+T139+J139*((200/(附件!$C$25+100))^0.5)</f>
        <v>22.88</v>
      </c>
      <c r="AB139" s="35">
        <f>G139*H139/AA139</f>
        <v>9.2657342657342667</v>
      </c>
      <c r="AC139" s="35">
        <f>AB139*S139/100</f>
        <v>10.562937062937065</v>
      </c>
      <c r="AD139" s="35">
        <f>G139*H139*S139/100</f>
        <v>241.68</v>
      </c>
      <c r="AE139" s="35">
        <f>$AC139*U139</f>
        <v>4.7533216783216794</v>
      </c>
      <c r="AF139" s="35">
        <f>$AC139*V139</f>
        <v>13.731818181818186</v>
      </c>
      <c r="AG139" s="35">
        <f>$AC139*W139</f>
        <v>11.619230769230773</v>
      </c>
      <c r="AH139" s="35">
        <f>AE139*附件!$C$33+AF139*附件!$C$34+AG139*附件!$C$35</f>
        <v>10.404493006993011</v>
      </c>
      <c r="AI139" s="35">
        <f>AE139*附件!$C$39+AF139*附件!$C$40+AG139*附件!$C$41</f>
        <v>9.0313111888111912</v>
      </c>
      <c r="AJ139" s="35">
        <f>AE139*附件!$C$45+AF139*附件!$C$46+AG139*附件!$C$47</f>
        <v>11.777674825174829</v>
      </c>
    </row>
    <row r="140" spans="1:36" ht="23.25" customHeight="1" x14ac:dyDescent="0.2">
      <c r="A140" s="27">
        <v>42000</v>
      </c>
      <c r="B140" s="1" t="s">
        <v>107</v>
      </c>
      <c r="C140" s="1" t="s">
        <v>1477</v>
      </c>
      <c r="D140" s="1" t="s">
        <v>1481</v>
      </c>
      <c r="E140" s="1">
        <v>11</v>
      </c>
      <c r="F140" s="1">
        <v>9</v>
      </c>
      <c r="G140" s="1">
        <v>21</v>
      </c>
      <c r="H140" s="1">
        <v>1</v>
      </c>
      <c r="I140" s="1">
        <v>1.99</v>
      </c>
      <c r="J140" s="1">
        <v>1.38</v>
      </c>
      <c r="K140" s="1">
        <v>55</v>
      </c>
      <c r="L140" s="1">
        <v>5</v>
      </c>
      <c r="M140" s="1">
        <v>25</v>
      </c>
      <c r="N140" s="1">
        <v>0</v>
      </c>
      <c r="O140" s="1" t="s">
        <v>18</v>
      </c>
      <c r="P140" s="1">
        <v>120</v>
      </c>
      <c r="Q140" s="1" t="s">
        <v>64</v>
      </c>
      <c r="R140" s="1">
        <v>110</v>
      </c>
      <c r="S140" s="1">
        <v>114</v>
      </c>
      <c r="T140" s="1">
        <v>0</v>
      </c>
      <c r="U140" s="1">
        <v>1</v>
      </c>
      <c r="V140" s="1">
        <v>0.8</v>
      </c>
      <c r="W140" s="1">
        <v>0.6</v>
      </c>
      <c r="X140" s="1"/>
      <c r="Y140" s="1"/>
      <c r="Z140" s="17"/>
      <c r="AA140" s="35">
        <f>_xlfn.IFNA(VLOOKUP(D140,附件!$B$19:$C$21,2,FALSE)+附件!$C$23,0)+T140+J140*((200/(附件!$C$25+100))^0.5)</f>
        <v>1.66</v>
      </c>
      <c r="AB140" s="35">
        <f>G140*H140/AA140</f>
        <v>12.650602409638555</v>
      </c>
      <c r="AC140" s="35">
        <f>AB140*S140/100</f>
        <v>14.421686746987952</v>
      </c>
      <c r="AD140" s="35">
        <f>G140*H140*S140/100</f>
        <v>23.94</v>
      </c>
      <c r="AE140" s="35">
        <f>$AC140*U140</f>
        <v>14.421686746987952</v>
      </c>
      <c r="AF140" s="35">
        <f>$AC140*V140</f>
        <v>11.537349397590361</v>
      </c>
      <c r="AG140" s="35">
        <f>$AC140*W140</f>
        <v>8.653012048192771</v>
      </c>
      <c r="AH140" s="35">
        <f>AE140*附件!$C$33+AF140*附件!$C$34+AG140*附件!$C$35</f>
        <v>11.537349397590361</v>
      </c>
      <c r="AI140" s="35">
        <f>AE140*附件!$C$39+AF140*附件!$C$40+AG140*附件!$C$41</f>
        <v>12.691084337349396</v>
      </c>
      <c r="AJ140" s="35">
        <f>AE140*附件!$C$45+AF140*附件!$C$46+AG140*附件!$C$47</f>
        <v>10.383614457831325</v>
      </c>
    </row>
    <row r="141" spans="1:36" ht="23.25" customHeight="1" x14ac:dyDescent="0.2">
      <c r="A141" s="27">
        <v>24200</v>
      </c>
      <c r="B141" s="1" t="s">
        <v>87</v>
      </c>
      <c r="C141" s="1" t="s">
        <v>1472</v>
      </c>
      <c r="D141" s="1" t="s">
        <v>1476</v>
      </c>
      <c r="E141" s="1">
        <v>6</v>
      </c>
      <c r="F141" s="1">
        <v>48</v>
      </c>
      <c r="G141" s="1">
        <v>96</v>
      </c>
      <c r="H141" s="1">
        <v>3</v>
      </c>
      <c r="I141" s="1">
        <v>33.19</v>
      </c>
      <c r="J141" s="1">
        <v>29.2</v>
      </c>
      <c r="K141" s="1">
        <v>80</v>
      </c>
      <c r="L141" s="1">
        <v>0</v>
      </c>
      <c r="M141" s="1">
        <v>12</v>
      </c>
      <c r="N141" s="1">
        <v>0</v>
      </c>
      <c r="O141" s="1" t="s">
        <v>53</v>
      </c>
      <c r="P141" s="1">
        <v>50</v>
      </c>
      <c r="Q141" s="1" t="s">
        <v>19</v>
      </c>
      <c r="R141" s="1">
        <v>105</v>
      </c>
      <c r="S141" s="1">
        <v>105</v>
      </c>
      <c r="T141" s="1">
        <v>0</v>
      </c>
      <c r="U141" s="1">
        <v>0.7</v>
      </c>
      <c r="V141" s="1">
        <v>1</v>
      </c>
      <c r="W141" s="1">
        <v>0.9</v>
      </c>
      <c r="X141" s="1"/>
      <c r="Y141" s="1"/>
      <c r="Z141" s="1"/>
      <c r="AA141" s="35">
        <f>_xlfn.IFNA(VLOOKUP(D141,附件!$B$19:$C$21,2,FALSE)+附件!$C$23,0)+T141+J141*((200/(附件!$C$25+100))^0.5)</f>
        <v>29.2</v>
      </c>
      <c r="AB141" s="35">
        <f>G141*H141/AA141</f>
        <v>9.8630136986301373</v>
      </c>
      <c r="AC141" s="35">
        <f>AB141*S141/100</f>
        <v>10.356164383561644</v>
      </c>
      <c r="AD141" s="35">
        <f>G141*H141*S141/100</f>
        <v>302.39999999999998</v>
      </c>
      <c r="AE141" s="35">
        <f>$AC141*U141</f>
        <v>7.2493150684931509</v>
      </c>
      <c r="AF141" s="35">
        <f>$AC141*V141</f>
        <v>10.356164383561644</v>
      </c>
      <c r="AG141" s="35">
        <f>$AC141*W141</f>
        <v>9.3205479452054796</v>
      </c>
      <c r="AH141" s="35">
        <f>AE141*附件!$C$33+AF141*附件!$C$34+AG141*附件!$C$35</f>
        <v>9.1134246575342477</v>
      </c>
      <c r="AI141" s="35">
        <f>AE141*附件!$C$39+AF141*附件!$C$40+AG141*附件!$C$41</f>
        <v>8.6991780821917821</v>
      </c>
      <c r="AJ141" s="35">
        <f>AE141*附件!$C$45+AF141*附件!$C$46+AG141*附件!$C$47</f>
        <v>9.5276712328767132</v>
      </c>
    </row>
    <row r="142" spans="1:36" ht="23.25" customHeight="1" x14ac:dyDescent="0.2">
      <c r="A142" s="27">
        <v>14200</v>
      </c>
      <c r="B142" s="1" t="s">
        <v>1482</v>
      </c>
      <c r="C142" s="1" t="s">
        <v>1472</v>
      </c>
      <c r="D142" s="1" t="s">
        <v>1476</v>
      </c>
      <c r="E142" s="1">
        <v>6</v>
      </c>
      <c r="F142" s="1">
        <v>53</v>
      </c>
      <c r="G142" s="1">
        <v>106</v>
      </c>
      <c r="H142" s="1">
        <v>2</v>
      </c>
      <c r="I142" s="1">
        <v>25.41</v>
      </c>
      <c r="J142" s="1">
        <v>23.01</v>
      </c>
      <c r="K142" s="1">
        <v>80</v>
      </c>
      <c r="L142" s="1">
        <v>0</v>
      </c>
      <c r="M142" s="1">
        <v>12</v>
      </c>
      <c r="N142" s="1">
        <v>0</v>
      </c>
      <c r="O142" s="1" t="s">
        <v>53</v>
      </c>
      <c r="P142" s="1">
        <v>50</v>
      </c>
      <c r="Q142" s="1" t="s">
        <v>64</v>
      </c>
      <c r="R142" s="1">
        <v>110</v>
      </c>
      <c r="S142" s="1">
        <v>110</v>
      </c>
      <c r="T142" s="1">
        <v>0</v>
      </c>
      <c r="U142" s="1">
        <v>0.45</v>
      </c>
      <c r="V142" s="1">
        <v>1.3</v>
      </c>
      <c r="W142" s="1">
        <v>1.1000000000000001</v>
      </c>
      <c r="X142" s="1"/>
      <c r="Y142" s="1"/>
      <c r="Z142" s="1"/>
      <c r="AA142" s="35">
        <f>_xlfn.IFNA(VLOOKUP(D142,附件!$B$19:$C$21,2,FALSE)+附件!$C$23,0)+T142+J142*((200/(附件!$C$25+100))^0.5)</f>
        <v>23.01</v>
      </c>
      <c r="AB142" s="35">
        <f>G142*H142/AA142</f>
        <v>9.2133854845719245</v>
      </c>
      <c r="AC142" s="35">
        <f>AB142*S142/100</f>
        <v>10.134724033029118</v>
      </c>
      <c r="AD142" s="35">
        <f>G142*H142*S142/100</f>
        <v>233.2</v>
      </c>
      <c r="AE142" s="35">
        <f>$AC142*U142</f>
        <v>4.5606258148631031</v>
      </c>
      <c r="AF142" s="35">
        <f>$AC142*V142</f>
        <v>13.175141242937853</v>
      </c>
      <c r="AG142" s="35">
        <f>$AC142*W142</f>
        <v>11.148196436332031</v>
      </c>
      <c r="AH142" s="35">
        <f>AE142*附件!$C$33+AF142*附件!$C$34+AG142*附件!$C$35</f>
        <v>9.9827031725336806</v>
      </c>
      <c r="AI142" s="35">
        <f>AE142*附件!$C$39+AF142*附件!$C$40+AG142*附件!$C$41</f>
        <v>8.6651890482398954</v>
      </c>
      <c r="AJ142" s="35">
        <f>AE142*附件!$C$45+AF142*附件!$C$46+AG142*附件!$C$47</f>
        <v>11.300217296827466</v>
      </c>
    </row>
    <row r="143" spans="1:36" ht="23.25" customHeight="1" x14ac:dyDescent="0.2">
      <c r="A143" s="27">
        <v>50200</v>
      </c>
      <c r="B143" s="1" t="s">
        <v>1545</v>
      </c>
      <c r="C143" s="1" t="s">
        <v>1474</v>
      </c>
      <c r="D143" s="1" t="s">
        <v>1481</v>
      </c>
      <c r="E143" s="1">
        <v>3</v>
      </c>
      <c r="F143" s="1">
        <v>8</v>
      </c>
      <c r="G143" s="1">
        <v>11</v>
      </c>
      <c r="H143" s="1">
        <v>6</v>
      </c>
      <c r="I143" s="1">
        <v>4.04</v>
      </c>
      <c r="J143" s="1">
        <v>3.92</v>
      </c>
      <c r="K143" s="1">
        <v>55</v>
      </c>
      <c r="L143" s="1">
        <v>42</v>
      </c>
      <c r="M143" s="1">
        <v>5</v>
      </c>
      <c r="N143" s="1">
        <v>0</v>
      </c>
      <c r="O143" s="1" t="s">
        <v>43</v>
      </c>
      <c r="P143" s="1">
        <v>120</v>
      </c>
      <c r="Q143" s="1" t="s">
        <v>19</v>
      </c>
      <c r="R143" s="1">
        <v>105</v>
      </c>
      <c r="S143" s="1">
        <v>105</v>
      </c>
      <c r="T143" s="1">
        <v>0</v>
      </c>
      <c r="U143" s="1">
        <v>1</v>
      </c>
      <c r="V143" s="1">
        <v>0.75</v>
      </c>
      <c r="W143" s="1">
        <v>0.4</v>
      </c>
      <c r="X143" s="1"/>
      <c r="Y143" s="1"/>
      <c r="Z143" s="1"/>
      <c r="AA143" s="35">
        <f>_xlfn.IFNA(VLOOKUP(D143,附件!$B$19:$C$21,2,FALSE)+附件!$C$23,0)+T143+J143*((200/(附件!$C$25+100))^0.5)</f>
        <v>4.2</v>
      </c>
      <c r="AB143" s="35">
        <f>G143*H143/AA143</f>
        <v>15.714285714285714</v>
      </c>
      <c r="AC143" s="35">
        <f>AB143*S143/100</f>
        <v>16.5</v>
      </c>
      <c r="AD143" s="35">
        <f>G143*H143*S143/100</f>
        <v>69.3</v>
      </c>
      <c r="AE143" s="35">
        <f>$AC143*U143</f>
        <v>16.5</v>
      </c>
      <c r="AF143" s="35">
        <f>$AC143*V143</f>
        <v>12.375</v>
      </c>
      <c r="AG143" s="35">
        <f>$AC143*W143</f>
        <v>6.6000000000000005</v>
      </c>
      <c r="AH143" s="35">
        <f>AE143*附件!$C$33+AF143*附件!$C$34+AG143*附件!$C$35</f>
        <v>11.88</v>
      </c>
      <c r="AI143" s="35">
        <f>AE143*附件!$C$39+AF143*附件!$C$40+AG143*附件!$C$41</f>
        <v>13.86</v>
      </c>
      <c r="AJ143" s="35">
        <f>AE143*附件!$C$45+AF143*附件!$C$46+AG143*附件!$C$47</f>
        <v>9.9</v>
      </c>
    </row>
    <row r="144" spans="1:36" ht="23.25" customHeight="1" x14ac:dyDescent="0.2">
      <c r="A144" s="27">
        <v>12100</v>
      </c>
      <c r="B144" s="1" t="s">
        <v>77</v>
      </c>
      <c r="C144" s="1" t="s">
        <v>1472</v>
      </c>
      <c r="D144" s="1" t="s">
        <v>1481</v>
      </c>
      <c r="E144" s="1">
        <v>6</v>
      </c>
      <c r="F144" s="1">
        <v>8</v>
      </c>
      <c r="G144" s="1">
        <v>14</v>
      </c>
      <c r="H144" s="1">
        <v>6</v>
      </c>
      <c r="I144" s="1">
        <v>5.59</v>
      </c>
      <c r="J144" s="1">
        <v>5.1100000000000003</v>
      </c>
      <c r="K144" s="1">
        <v>55</v>
      </c>
      <c r="L144" s="1">
        <v>42</v>
      </c>
      <c r="M144" s="1">
        <v>12</v>
      </c>
      <c r="N144" s="1">
        <v>0</v>
      </c>
      <c r="O144" s="1" t="s">
        <v>18</v>
      </c>
      <c r="P144" s="1">
        <v>120</v>
      </c>
      <c r="Q144" s="1" t="s">
        <v>19</v>
      </c>
      <c r="R144" s="1">
        <v>105</v>
      </c>
      <c r="S144" s="1">
        <v>105</v>
      </c>
      <c r="T144" s="1">
        <v>0</v>
      </c>
      <c r="U144" s="1">
        <v>1</v>
      </c>
      <c r="V144" s="1">
        <v>0.75</v>
      </c>
      <c r="W144" s="1">
        <v>0.4</v>
      </c>
      <c r="X144" s="1"/>
      <c r="Y144" s="1"/>
      <c r="Z144" s="1"/>
      <c r="AA144" s="35">
        <f>_xlfn.IFNA(VLOOKUP(D144,附件!$B$19:$C$21,2,FALSE)+附件!$C$23,0)+T144+J144*((200/(附件!$C$25+100))^0.5)</f>
        <v>5.3900000000000006</v>
      </c>
      <c r="AB144" s="35">
        <f>G144*H144/AA144</f>
        <v>15.584415584415583</v>
      </c>
      <c r="AC144" s="35">
        <f>AB144*S144/100</f>
        <v>16.363636363636363</v>
      </c>
      <c r="AD144" s="35">
        <f>G144*H144*S144/100</f>
        <v>88.2</v>
      </c>
      <c r="AE144" s="35">
        <f>$AC144*U144</f>
        <v>16.363636363636363</v>
      </c>
      <c r="AF144" s="35">
        <f>$AC144*V144</f>
        <v>12.272727272727273</v>
      </c>
      <c r="AG144" s="35">
        <f>$AC144*W144</f>
        <v>6.5454545454545459</v>
      </c>
      <c r="AH144" s="35">
        <f>AE144*附件!$C$33+AF144*附件!$C$34+AG144*附件!$C$35</f>
        <v>11.781818181818183</v>
      </c>
      <c r="AI144" s="35">
        <f>AE144*附件!$C$39+AF144*附件!$C$40+AG144*附件!$C$41</f>
        <v>13.745454545454546</v>
      </c>
      <c r="AJ144" s="35">
        <f>AE144*附件!$C$45+AF144*附件!$C$46+AG144*附件!$C$47</f>
        <v>9.8181818181818201</v>
      </c>
    </row>
    <row r="145" spans="1:36" ht="23.25" customHeight="1" x14ac:dyDescent="0.2">
      <c r="A145" s="27">
        <v>21400</v>
      </c>
      <c r="B145" s="1" t="s">
        <v>120</v>
      </c>
      <c r="C145" s="1" t="s">
        <v>1472</v>
      </c>
      <c r="D145" s="1" t="s">
        <v>1473</v>
      </c>
      <c r="E145" s="1">
        <v>6</v>
      </c>
      <c r="F145" s="1">
        <v>4</v>
      </c>
      <c r="G145" s="1">
        <v>10</v>
      </c>
      <c r="H145" s="1">
        <v>4</v>
      </c>
      <c r="I145" s="1">
        <v>1.84</v>
      </c>
      <c r="J145" s="1">
        <v>1.68</v>
      </c>
      <c r="K145" s="1">
        <v>50</v>
      </c>
      <c r="L145" s="1">
        <v>0</v>
      </c>
      <c r="M145" s="1">
        <v>12</v>
      </c>
      <c r="N145" s="1">
        <v>0</v>
      </c>
      <c r="O145" s="1" t="s">
        <v>18</v>
      </c>
      <c r="P145" s="1">
        <v>360</v>
      </c>
      <c r="Q145" s="1" t="s">
        <v>19</v>
      </c>
      <c r="R145" s="1">
        <v>125</v>
      </c>
      <c r="S145" s="1">
        <v>125</v>
      </c>
      <c r="T145" s="1">
        <v>0.1</v>
      </c>
      <c r="U145" s="1">
        <v>1</v>
      </c>
      <c r="V145" s="1">
        <v>0.5</v>
      </c>
      <c r="W145" s="1">
        <v>0.2</v>
      </c>
      <c r="X145" s="1"/>
      <c r="Y145" s="1"/>
      <c r="Z145" s="1"/>
      <c r="AA145" s="35">
        <f>_xlfn.IFNA(VLOOKUP(D145,附件!$B$19:$C$21,2,FALSE)+附件!$C$23,0)+T145+J145*((200/(附件!$C$25+100))^0.5)</f>
        <v>2.04</v>
      </c>
      <c r="AB145" s="35">
        <f>G145*H145/AA145</f>
        <v>19.607843137254903</v>
      </c>
      <c r="AC145" s="35">
        <f>AB145*S145/100</f>
        <v>24.509803921568629</v>
      </c>
      <c r="AD145" s="35">
        <f>G145*H145*S145/100</f>
        <v>50</v>
      </c>
      <c r="AE145" s="35">
        <f>$AC145*U145</f>
        <v>24.509803921568629</v>
      </c>
      <c r="AF145" s="35">
        <f>$AC145*V145</f>
        <v>12.254901960784315</v>
      </c>
      <c r="AG145" s="35">
        <f>$AC145*W145</f>
        <v>4.9019607843137258</v>
      </c>
      <c r="AH145" s="35">
        <f>AE145*附件!$C$33+AF145*附件!$C$34+AG145*附件!$C$35</f>
        <v>13.725490196078432</v>
      </c>
      <c r="AI145" s="35">
        <f>AE145*附件!$C$39+AF145*附件!$C$40+AG145*附件!$C$41</f>
        <v>17.647058823529413</v>
      </c>
      <c r="AJ145" s="35">
        <f>AE145*附件!$C$45+AF145*附件!$C$46+AG145*附件!$C$47</f>
        <v>9.8039215686274517</v>
      </c>
    </row>
    <row r="146" spans="1:36" ht="23.25" customHeight="1" x14ac:dyDescent="0.2">
      <c r="A146" s="27">
        <v>31060</v>
      </c>
      <c r="B146" s="1" t="s">
        <v>1513</v>
      </c>
      <c r="C146" s="1" t="s">
        <v>1477</v>
      </c>
      <c r="D146" s="1" t="s">
        <v>1473</v>
      </c>
      <c r="E146" s="1">
        <v>11</v>
      </c>
      <c r="F146" s="1">
        <v>4</v>
      </c>
      <c r="G146" s="1">
        <v>9</v>
      </c>
      <c r="H146" s="1">
        <v>4</v>
      </c>
      <c r="I146" s="1">
        <v>1.64</v>
      </c>
      <c r="J146" s="1">
        <v>1.32</v>
      </c>
      <c r="K146" s="1">
        <v>50</v>
      </c>
      <c r="L146" s="1">
        <v>0</v>
      </c>
      <c r="M146" s="1">
        <v>10</v>
      </c>
      <c r="N146" s="1">
        <v>15</v>
      </c>
      <c r="O146" s="1" t="s">
        <v>18</v>
      </c>
      <c r="P146" s="1">
        <v>360</v>
      </c>
      <c r="Q146" s="1" t="s">
        <v>19</v>
      </c>
      <c r="R146" s="1">
        <v>110</v>
      </c>
      <c r="S146" s="1">
        <v>114</v>
      </c>
      <c r="T146" s="1">
        <v>0.1</v>
      </c>
      <c r="U146" s="1">
        <v>1</v>
      </c>
      <c r="V146" s="1">
        <v>0.5</v>
      </c>
      <c r="W146" s="1">
        <v>0.2</v>
      </c>
      <c r="X146" s="1"/>
      <c r="Y146" s="1"/>
      <c r="Z146" s="1"/>
      <c r="AA146" s="35">
        <f>_xlfn.IFNA(VLOOKUP(D146,附件!$B$19:$C$21,2,FALSE)+附件!$C$23,0)+T146+J146*((200/(附件!$C$25+100))^0.5)</f>
        <v>1.6800000000000002</v>
      </c>
      <c r="AB146" s="35">
        <f>G146*H146/AA146</f>
        <v>21.428571428571427</v>
      </c>
      <c r="AC146" s="35">
        <f>AB146*S146/100</f>
        <v>24.428571428571427</v>
      </c>
      <c r="AD146" s="35">
        <f>G146*H146*S146/100</f>
        <v>41.04</v>
      </c>
      <c r="AE146" s="35">
        <f>$AC146*U146</f>
        <v>24.428571428571427</v>
      </c>
      <c r="AF146" s="35">
        <f>$AC146*V146</f>
        <v>12.214285714285714</v>
      </c>
      <c r="AG146" s="35">
        <f>$AC146*W146</f>
        <v>4.8857142857142861</v>
      </c>
      <c r="AH146" s="35">
        <f>AE146*附件!$C$33+AF146*附件!$C$34+AG146*附件!$C$35</f>
        <v>13.68</v>
      </c>
      <c r="AI146" s="35">
        <f>AE146*附件!$C$39+AF146*附件!$C$40+AG146*附件!$C$41</f>
        <v>17.588571428571431</v>
      </c>
      <c r="AJ146" s="35">
        <f>AE146*附件!$C$45+AF146*附件!$C$46+AG146*附件!$C$47</f>
        <v>9.7714285714285722</v>
      </c>
    </row>
    <row r="147" spans="1:36" ht="23.25" customHeight="1" x14ac:dyDescent="0.2">
      <c r="A147" s="27">
        <v>44000</v>
      </c>
      <c r="B147" s="1" t="s">
        <v>69</v>
      </c>
      <c r="C147" s="1" t="s">
        <v>1472</v>
      </c>
      <c r="D147" s="1" t="s">
        <v>1476</v>
      </c>
      <c r="E147" s="1">
        <v>6</v>
      </c>
      <c r="F147" s="1">
        <v>37</v>
      </c>
      <c r="G147" s="1">
        <v>64</v>
      </c>
      <c r="H147" s="1">
        <v>3</v>
      </c>
      <c r="I147" s="1">
        <v>23.28</v>
      </c>
      <c r="J147" s="1">
        <v>19.89</v>
      </c>
      <c r="K147" s="1">
        <v>80</v>
      </c>
      <c r="L147" s="1">
        <v>0</v>
      </c>
      <c r="M147" s="1">
        <v>12</v>
      </c>
      <c r="N147" s="1">
        <v>0</v>
      </c>
      <c r="O147" s="1" t="s">
        <v>53</v>
      </c>
      <c r="P147" s="1">
        <v>50</v>
      </c>
      <c r="Q147" s="1" t="s">
        <v>19</v>
      </c>
      <c r="R147" s="1">
        <v>105</v>
      </c>
      <c r="S147" s="1">
        <v>105</v>
      </c>
      <c r="T147" s="1">
        <v>0</v>
      </c>
      <c r="U147" s="1">
        <v>0.7</v>
      </c>
      <c r="V147" s="1">
        <v>1</v>
      </c>
      <c r="W147" s="1">
        <v>0.9</v>
      </c>
      <c r="X147" s="1"/>
      <c r="Y147" s="1"/>
      <c r="Z147" s="1"/>
      <c r="AA147" s="35">
        <f>_xlfn.IFNA(VLOOKUP(D147,附件!$B$19:$C$21,2,FALSE)+附件!$C$23,0)+T147+J147*((200/(附件!$C$25+100))^0.5)</f>
        <v>19.89</v>
      </c>
      <c r="AB147" s="35">
        <f>G147*H147/AA147</f>
        <v>9.653092006033182</v>
      </c>
      <c r="AC147" s="35">
        <f>AB147*S147/100</f>
        <v>10.135746606334841</v>
      </c>
      <c r="AD147" s="35">
        <f>G147*H147*S147/100</f>
        <v>201.6</v>
      </c>
      <c r="AE147" s="35">
        <f>$AC147*U147</f>
        <v>7.0950226244343879</v>
      </c>
      <c r="AF147" s="35">
        <f>$AC147*V147</f>
        <v>10.135746606334841</v>
      </c>
      <c r="AG147" s="35">
        <f>$AC147*W147</f>
        <v>9.122171945701357</v>
      </c>
      <c r="AH147" s="35">
        <f>AE147*附件!$C$33+AF147*附件!$C$34+AG147*附件!$C$35</f>
        <v>8.9194570135746591</v>
      </c>
      <c r="AI147" s="35">
        <f>AE147*附件!$C$39+AF147*附件!$C$40+AG147*附件!$C$41</f>
        <v>8.5140271493212669</v>
      </c>
      <c r="AJ147" s="35">
        <f>AE147*附件!$C$45+AF147*附件!$C$46+AG147*附件!$C$47</f>
        <v>9.3248868778280531</v>
      </c>
    </row>
    <row r="148" spans="1:36" ht="23.25" customHeight="1" x14ac:dyDescent="0.2">
      <c r="A148" s="27">
        <v>23000</v>
      </c>
      <c r="B148" s="1" t="s">
        <v>136</v>
      </c>
      <c r="C148" s="1" t="s">
        <v>1474</v>
      </c>
      <c r="D148" s="1" t="s">
        <v>1487</v>
      </c>
      <c r="E148" s="1">
        <v>3</v>
      </c>
      <c r="F148" s="1">
        <v>24</v>
      </c>
      <c r="G148" s="1">
        <v>30</v>
      </c>
      <c r="H148" s="1">
        <v>4</v>
      </c>
      <c r="I148" s="1">
        <v>9.7799999999999994</v>
      </c>
      <c r="J148" s="1">
        <v>9.15</v>
      </c>
      <c r="K148" s="1">
        <v>50</v>
      </c>
      <c r="L148" s="1">
        <v>12</v>
      </c>
      <c r="M148" s="1">
        <v>5</v>
      </c>
      <c r="N148" s="1">
        <v>0</v>
      </c>
      <c r="O148" s="1" t="s">
        <v>18</v>
      </c>
      <c r="P148" s="1">
        <v>40</v>
      </c>
      <c r="Q148" s="1" t="s">
        <v>19</v>
      </c>
      <c r="R148" s="1">
        <v>110</v>
      </c>
      <c r="S148" s="1">
        <v>110</v>
      </c>
      <c r="T148" s="1">
        <v>0.5</v>
      </c>
      <c r="U148" s="1">
        <v>1</v>
      </c>
      <c r="V148" s="1">
        <v>0.9</v>
      </c>
      <c r="W148" s="1">
        <v>0.5</v>
      </c>
      <c r="X148" s="1"/>
      <c r="Y148" s="1"/>
      <c r="Z148" s="1"/>
      <c r="AA148" s="35">
        <f>_xlfn.IFNA(VLOOKUP(D148,附件!$B$19:$C$21,2,FALSE)+附件!$C$23,0)+T148+J148*((200/(附件!$C$25+100))^0.5)</f>
        <v>9.9500000000000011</v>
      </c>
      <c r="AB148" s="35">
        <f>G148*H148/AA148</f>
        <v>12.060301507537687</v>
      </c>
      <c r="AC148" s="35">
        <f>AB148*S148/100</f>
        <v>13.266331658291456</v>
      </c>
      <c r="AD148" s="35">
        <f>G148*H148*S148/100</f>
        <v>132</v>
      </c>
      <c r="AE148" s="35">
        <f>$AC148*U148</f>
        <v>13.266331658291456</v>
      </c>
      <c r="AF148" s="35">
        <f>$AC148*V148</f>
        <v>11.939698492462311</v>
      </c>
      <c r="AG148" s="35">
        <f>$AC148*W148</f>
        <v>6.6331658291457281</v>
      </c>
      <c r="AH148" s="35">
        <f>AE148*附件!$C$33+AF148*附件!$C$34+AG148*附件!$C$35</f>
        <v>10.745728643216079</v>
      </c>
      <c r="AI148" s="35">
        <f>AE148*附件!$C$39+AF148*附件!$C$40+AG148*附件!$C$41</f>
        <v>12.072361809045226</v>
      </c>
      <c r="AJ148" s="35">
        <f>AE148*附件!$C$45+AF148*附件!$C$46+AG148*附件!$C$47</f>
        <v>9.419095477386934</v>
      </c>
    </row>
    <row r="149" spans="1:36" ht="23.25" customHeight="1" x14ac:dyDescent="0.2">
      <c r="A149" s="27">
        <v>7200</v>
      </c>
      <c r="B149" s="1" t="s">
        <v>33</v>
      </c>
      <c r="C149" s="1" t="s">
        <v>1472</v>
      </c>
      <c r="D149" s="1" t="s">
        <v>1473</v>
      </c>
      <c r="E149" s="1">
        <v>6</v>
      </c>
      <c r="F149" s="1">
        <v>5</v>
      </c>
      <c r="G149" s="1">
        <v>12</v>
      </c>
      <c r="H149" s="1">
        <v>3</v>
      </c>
      <c r="I149" s="1">
        <v>1.66</v>
      </c>
      <c r="J149" s="1">
        <v>1.42</v>
      </c>
      <c r="K149" s="1">
        <v>50</v>
      </c>
      <c r="L149" s="1">
        <v>22</v>
      </c>
      <c r="M149" s="1">
        <v>12</v>
      </c>
      <c r="N149" s="1">
        <v>0</v>
      </c>
      <c r="O149" s="1" t="s">
        <v>18</v>
      </c>
      <c r="P149" s="1">
        <v>360</v>
      </c>
      <c r="Q149" s="1" t="s">
        <v>19</v>
      </c>
      <c r="R149" s="1">
        <v>125</v>
      </c>
      <c r="S149" s="1">
        <v>125</v>
      </c>
      <c r="T149" s="1">
        <v>0.24</v>
      </c>
      <c r="U149" s="1">
        <v>1</v>
      </c>
      <c r="V149" s="1">
        <v>0.5</v>
      </c>
      <c r="W149" s="1">
        <v>0.2</v>
      </c>
      <c r="X149" s="1"/>
      <c r="Y149" s="1"/>
      <c r="Z149" s="1"/>
      <c r="AA149" s="35">
        <f>_xlfn.IFNA(VLOOKUP(D149,附件!$B$19:$C$21,2,FALSE)+附件!$C$23,0)+T149+J149*((200/(附件!$C$25+100))^0.5)</f>
        <v>1.92</v>
      </c>
      <c r="AB149" s="35">
        <f>G149*H149/AA149</f>
        <v>18.75</v>
      </c>
      <c r="AC149" s="35">
        <f>AB149*S149/100</f>
        <v>23.4375</v>
      </c>
      <c r="AD149" s="35">
        <f>G149*H149*S149/100</f>
        <v>45</v>
      </c>
      <c r="AE149" s="35">
        <f>$AC149*U149</f>
        <v>23.4375</v>
      </c>
      <c r="AF149" s="35">
        <f>$AC149*V149</f>
        <v>11.71875</v>
      </c>
      <c r="AG149" s="35">
        <f>$AC149*W149</f>
        <v>4.6875</v>
      </c>
      <c r="AH149" s="35">
        <f>AE149*附件!$C$33+AF149*附件!$C$34+AG149*附件!$C$35</f>
        <v>13.125</v>
      </c>
      <c r="AI149" s="35">
        <f>AE149*附件!$C$39+AF149*附件!$C$40+AG149*附件!$C$41</f>
        <v>16.875</v>
      </c>
      <c r="AJ149" s="35">
        <f>AE149*附件!$C$45+AF149*附件!$C$46+AG149*附件!$C$47</f>
        <v>9.375</v>
      </c>
    </row>
    <row r="150" spans="1:36" ht="23.25" customHeight="1" x14ac:dyDescent="0.2">
      <c r="A150" s="27">
        <v>41100</v>
      </c>
      <c r="B150" s="1" t="s">
        <v>123</v>
      </c>
      <c r="C150" s="1" t="s">
        <v>1472</v>
      </c>
      <c r="D150" s="1" t="s">
        <v>1473</v>
      </c>
      <c r="E150" s="1">
        <v>6</v>
      </c>
      <c r="F150" s="1">
        <v>4</v>
      </c>
      <c r="G150" s="1">
        <v>8</v>
      </c>
      <c r="H150" s="1">
        <v>4</v>
      </c>
      <c r="I150" s="1">
        <v>2.1800000000000002</v>
      </c>
      <c r="J150" s="1">
        <v>1.88</v>
      </c>
      <c r="K150" s="1">
        <v>50</v>
      </c>
      <c r="L150" s="1">
        <v>0</v>
      </c>
      <c r="M150" s="1">
        <v>7</v>
      </c>
      <c r="N150" s="1">
        <v>5</v>
      </c>
      <c r="O150" s="1" t="s">
        <v>18</v>
      </c>
      <c r="P150" s="1">
        <v>360</v>
      </c>
      <c r="Q150" s="1" t="s">
        <v>64</v>
      </c>
      <c r="R150" s="1">
        <v>115</v>
      </c>
      <c r="S150" s="1">
        <v>115</v>
      </c>
      <c r="T150" s="1">
        <v>0.1</v>
      </c>
      <c r="U150" s="1">
        <v>0.9</v>
      </c>
      <c r="V150" s="1">
        <v>0.7</v>
      </c>
      <c r="W150" s="1">
        <v>0.4</v>
      </c>
      <c r="X150" s="1"/>
      <c r="Y150" s="1"/>
      <c r="Z150" s="1"/>
      <c r="AA150" s="35">
        <f>_xlfn.IFNA(VLOOKUP(D150,附件!$B$19:$C$21,2,FALSE)+附件!$C$23,0)+T150+J150*((200/(附件!$C$25+100))^0.5)</f>
        <v>2.2399999999999998</v>
      </c>
      <c r="AB150" s="35">
        <f>G150*H150/AA150</f>
        <v>14.285714285714286</v>
      </c>
      <c r="AC150" s="35">
        <f>AB150*S150/100</f>
        <v>16.428571428571431</v>
      </c>
      <c r="AD150" s="35">
        <f>G150*H150*S150/100</f>
        <v>36.799999999999997</v>
      </c>
      <c r="AE150" s="35">
        <f>$AC150*U150</f>
        <v>14.785714285714288</v>
      </c>
      <c r="AF150" s="35">
        <f>$AC150*V150</f>
        <v>11.5</v>
      </c>
      <c r="AG150" s="35">
        <f>$AC150*W150</f>
        <v>6.571428571428573</v>
      </c>
      <c r="AH150" s="35">
        <f>AE150*附件!$C$33+AF150*附件!$C$34+AG150*附件!$C$35</f>
        <v>11.007142857142858</v>
      </c>
      <c r="AI150" s="35">
        <f>AE150*附件!$C$39+AF150*附件!$C$40+AG150*附件!$C$41</f>
        <v>12.65</v>
      </c>
      <c r="AJ150" s="35">
        <f>AE150*附件!$C$45+AF150*附件!$C$46+AG150*附件!$C$47</f>
        <v>9.3642857142857157</v>
      </c>
    </row>
    <row r="151" spans="1:36" ht="23.25" customHeight="1" x14ac:dyDescent="0.2">
      <c r="A151" s="27">
        <v>21500</v>
      </c>
      <c r="B151" s="1" t="s">
        <v>128</v>
      </c>
      <c r="C151" s="1" t="s">
        <v>1477</v>
      </c>
      <c r="D151" s="1" t="s">
        <v>1473</v>
      </c>
      <c r="E151" s="1">
        <v>11</v>
      </c>
      <c r="F151" s="1">
        <v>4</v>
      </c>
      <c r="G151" s="1">
        <v>11</v>
      </c>
      <c r="H151" s="1">
        <v>2</v>
      </c>
      <c r="I151" s="1">
        <v>1.6</v>
      </c>
      <c r="J151" s="1">
        <v>1.27</v>
      </c>
      <c r="K151" s="1">
        <v>50</v>
      </c>
      <c r="L151" s="1">
        <v>0</v>
      </c>
      <c r="M151" s="1">
        <v>10</v>
      </c>
      <c r="N151" s="1">
        <v>15</v>
      </c>
      <c r="O151" s="1" t="s">
        <v>18</v>
      </c>
      <c r="P151" s="1">
        <v>360</v>
      </c>
      <c r="Q151" s="1" t="s">
        <v>64</v>
      </c>
      <c r="R151" s="1">
        <v>110</v>
      </c>
      <c r="S151" s="1">
        <v>114</v>
      </c>
      <c r="T151" s="1">
        <v>0</v>
      </c>
      <c r="U151" s="1">
        <v>0.9</v>
      </c>
      <c r="V151" s="1">
        <v>0.7</v>
      </c>
      <c r="W151" s="1">
        <v>0.4</v>
      </c>
      <c r="X151" s="1"/>
      <c r="Y151" s="1"/>
      <c r="Z151" s="1"/>
      <c r="AA151" s="35">
        <f>_xlfn.IFNA(VLOOKUP(D151,附件!$B$19:$C$21,2,FALSE)+附件!$C$23,0)+T151+J151*((200/(附件!$C$25+100))^0.5)</f>
        <v>1.53</v>
      </c>
      <c r="AB151" s="35">
        <f>G151*H151/AA151</f>
        <v>14.379084967320262</v>
      </c>
      <c r="AC151" s="35">
        <f>AB151*S151/100</f>
        <v>16.392156862745097</v>
      </c>
      <c r="AD151" s="35">
        <f>G151*H151*S151/100</f>
        <v>25.08</v>
      </c>
      <c r="AE151" s="35">
        <f>$AC151*U151</f>
        <v>14.752941176470587</v>
      </c>
      <c r="AF151" s="35">
        <f>$AC151*V151</f>
        <v>11.474509803921567</v>
      </c>
      <c r="AG151" s="35">
        <f>$AC151*W151</f>
        <v>6.556862745098039</v>
      </c>
      <c r="AH151" s="35">
        <f>AE151*附件!$C$33+AF151*附件!$C$34+AG151*附件!$C$35</f>
        <v>10.982745098039215</v>
      </c>
      <c r="AI151" s="35">
        <f>AE151*附件!$C$39+AF151*附件!$C$40+AG151*附件!$C$41</f>
        <v>12.621960784313725</v>
      </c>
      <c r="AJ151" s="35">
        <f>AE151*附件!$C$45+AF151*附件!$C$46+AG151*附件!$C$47</f>
        <v>9.3435294117647061</v>
      </c>
    </row>
    <row r="152" spans="1:36" ht="23.25" customHeight="1" x14ac:dyDescent="0.2">
      <c r="A152" s="27">
        <v>50400</v>
      </c>
      <c r="B152" s="1" t="s">
        <v>152</v>
      </c>
      <c r="C152" s="1" t="s">
        <v>1472</v>
      </c>
      <c r="D152" s="1" t="s">
        <v>1476</v>
      </c>
      <c r="E152" s="1">
        <v>6</v>
      </c>
      <c r="F152" s="1">
        <v>40</v>
      </c>
      <c r="G152" s="1">
        <v>76</v>
      </c>
      <c r="H152" s="1">
        <v>4</v>
      </c>
      <c r="I152" s="1">
        <v>34.92</v>
      </c>
      <c r="J152" s="1">
        <v>30.73</v>
      </c>
      <c r="K152" s="1">
        <v>80</v>
      </c>
      <c r="L152" s="1">
        <v>0</v>
      </c>
      <c r="M152" s="1">
        <v>12</v>
      </c>
      <c r="N152" s="1">
        <v>0</v>
      </c>
      <c r="O152" s="1" t="s">
        <v>53</v>
      </c>
      <c r="P152" s="1">
        <v>50</v>
      </c>
      <c r="Q152" s="1" t="s">
        <v>19</v>
      </c>
      <c r="R152" s="1">
        <v>100</v>
      </c>
      <c r="S152" s="1">
        <v>100</v>
      </c>
      <c r="T152" s="1">
        <v>0.15</v>
      </c>
      <c r="U152" s="1">
        <v>0.7</v>
      </c>
      <c r="V152" s="1">
        <v>1</v>
      </c>
      <c r="W152" s="1">
        <v>0.9</v>
      </c>
      <c r="X152" s="1"/>
      <c r="Y152" s="1"/>
      <c r="Z152" s="1"/>
      <c r="AA152" s="35">
        <f>_xlfn.IFNA(VLOOKUP(D152,附件!$B$19:$C$21,2,FALSE)+附件!$C$23,0)+T152+J152*((200/(附件!$C$25+100))^0.5)</f>
        <v>30.88</v>
      </c>
      <c r="AB152" s="35">
        <f>G152*H152/AA152</f>
        <v>9.8445595854922274</v>
      </c>
      <c r="AC152" s="35">
        <f>AB152*S152/100</f>
        <v>9.8445595854922274</v>
      </c>
      <c r="AD152" s="35">
        <f>G152*H152*S152/100</f>
        <v>304</v>
      </c>
      <c r="AE152" s="35">
        <f>$AC152*U152</f>
        <v>6.8911917098445592</v>
      </c>
      <c r="AF152" s="35">
        <f>$AC152*V152</f>
        <v>9.8445595854922274</v>
      </c>
      <c r="AG152" s="35">
        <f>$AC152*W152</f>
        <v>8.8601036269430047</v>
      </c>
      <c r="AH152" s="35">
        <f>AE152*附件!$C$33+AF152*附件!$C$34+AG152*附件!$C$35</f>
        <v>8.6632124352331594</v>
      </c>
      <c r="AI152" s="35">
        <f>AE152*附件!$C$39+AF152*附件!$C$40+AG152*附件!$C$41</f>
        <v>8.2694300518134707</v>
      </c>
      <c r="AJ152" s="35">
        <f>AE152*附件!$C$45+AF152*附件!$C$46+AG152*附件!$C$47</f>
        <v>9.0569948186528499</v>
      </c>
    </row>
    <row r="153" spans="1:36" ht="23.25" customHeight="1" x14ac:dyDescent="0.2">
      <c r="A153" s="27">
        <v>85000</v>
      </c>
      <c r="B153" s="1" t="s">
        <v>1310</v>
      </c>
      <c r="C153" s="1" t="s">
        <v>1472</v>
      </c>
      <c r="D153" s="1" t="s">
        <v>1473</v>
      </c>
      <c r="E153" s="1">
        <v>6</v>
      </c>
      <c r="F153" s="1">
        <v>3</v>
      </c>
      <c r="G153" s="1">
        <v>7</v>
      </c>
      <c r="H153" s="1">
        <v>6</v>
      </c>
      <c r="I153" s="1">
        <v>2.38</v>
      </c>
      <c r="J153" s="1">
        <v>2.12</v>
      </c>
      <c r="K153" s="1">
        <v>55</v>
      </c>
      <c r="L153" s="1">
        <v>0</v>
      </c>
      <c r="M153" s="1">
        <v>12</v>
      </c>
      <c r="N153" s="1">
        <v>0</v>
      </c>
      <c r="O153" s="1" t="s">
        <v>18</v>
      </c>
      <c r="P153" s="1">
        <v>200</v>
      </c>
      <c r="Q153" s="1" t="s">
        <v>19</v>
      </c>
      <c r="R153" s="1">
        <v>125</v>
      </c>
      <c r="S153" s="1">
        <v>125</v>
      </c>
      <c r="T153" s="1">
        <v>0.16</v>
      </c>
      <c r="U153" s="1">
        <v>1</v>
      </c>
      <c r="V153" s="1">
        <v>0.55000000000000004</v>
      </c>
      <c r="W153" s="1">
        <v>0.25</v>
      </c>
      <c r="X153" s="1"/>
      <c r="Y153" s="1"/>
      <c r="Z153" s="1"/>
      <c r="AA153" s="35">
        <f>_xlfn.IFNA(VLOOKUP(D153,附件!$B$19:$C$21,2,FALSE)+附件!$C$23,0)+T153+J153*((200/(附件!$C$25+100))^0.5)</f>
        <v>2.54</v>
      </c>
      <c r="AB153" s="35">
        <f>G153*H153/AA153</f>
        <v>16.535433070866141</v>
      </c>
      <c r="AC153" s="35">
        <f>AB153*S153/100</f>
        <v>20.669291338582674</v>
      </c>
      <c r="AD153" s="35">
        <f>G153*H153*S153/100</f>
        <v>52.5</v>
      </c>
      <c r="AE153" s="35">
        <f>$AC153*U153</f>
        <v>20.669291338582674</v>
      </c>
      <c r="AF153" s="35">
        <f>$AC153*V153</f>
        <v>11.368110236220472</v>
      </c>
      <c r="AG153" s="35">
        <f>$AC153*W153</f>
        <v>5.1673228346456686</v>
      </c>
      <c r="AH153" s="35">
        <f>AE153*附件!$C$33+AF153*附件!$C$34+AG153*附件!$C$35</f>
        <v>12.298228346456691</v>
      </c>
      <c r="AI153" s="35">
        <f>AE153*附件!$C$39+AF153*附件!$C$40+AG153*附件!$C$41</f>
        <v>15.398622047244093</v>
      </c>
      <c r="AJ153" s="35">
        <f>AE153*附件!$C$45+AF153*附件!$C$46+AG153*附件!$C$47</f>
        <v>9.1978346456692908</v>
      </c>
    </row>
    <row r="154" spans="1:36" ht="23.25" customHeight="1" x14ac:dyDescent="0.2">
      <c r="A154" s="27">
        <v>33000</v>
      </c>
      <c r="B154" s="1" t="s">
        <v>49</v>
      </c>
      <c r="C154" s="1" t="s">
        <v>1474</v>
      </c>
      <c r="D154" s="1" t="s">
        <v>1487</v>
      </c>
      <c r="E154" s="1">
        <v>3</v>
      </c>
      <c r="F154" s="1">
        <v>22</v>
      </c>
      <c r="G154" s="1">
        <v>28</v>
      </c>
      <c r="H154" s="1">
        <v>4</v>
      </c>
      <c r="I154" s="1">
        <v>9.3800000000000008</v>
      </c>
      <c r="J154" s="1">
        <v>8.7799999999999994</v>
      </c>
      <c r="K154" s="1">
        <v>50</v>
      </c>
      <c r="L154" s="1">
        <v>12</v>
      </c>
      <c r="M154" s="1">
        <v>5</v>
      </c>
      <c r="N154" s="1">
        <v>0</v>
      </c>
      <c r="O154" s="1" t="s">
        <v>18</v>
      </c>
      <c r="P154" s="1">
        <v>40</v>
      </c>
      <c r="Q154" s="1" t="s">
        <v>19</v>
      </c>
      <c r="R154" s="1">
        <v>110</v>
      </c>
      <c r="S154" s="1">
        <v>110</v>
      </c>
      <c r="T154" s="1">
        <v>0.5</v>
      </c>
      <c r="U154" s="1">
        <v>1</v>
      </c>
      <c r="V154" s="1">
        <v>0.9</v>
      </c>
      <c r="W154" s="1">
        <v>0.5</v>
      </c>
      <c r="X154" s="1"/>
      <c r="Y154" s="1"/>
      <c r="Z154" s="1"/>
      <c r="AA154" s="35">
        <f>_xlfn.IFNA(VLOOKUP(D154,附件!$B$19:$C$21,2,FALSE)+附件!$C$23,0)+T154+J154*((200/(附件!$C$25+100))^0.5)</f>
        <v>9.58</v>
      </c>
      <c r="AB154" s="35">
        <f>G154*H154/AA154</f>
        <v>11.691022964509395</v>
      </c>
      <c r="AC154" s="35">
        <f>AB154*S154/100</f>
        <v>12.860125260960336</v>
      </c>
      <c r="AD154" s="35">
        <f>G154*H154*S154/100</f>
        <v>123.2</v>
      </c>
      <c r="AE154" s="35">
        <f>$AC154*U154</f>
        <v>12.860125260960336</v>
      </c>
      <c r="AF154" s="35">
        <f>$AC154*V154</f>
        <v>11.574112734864302</v>
      </c>
      <c r="AG154" s="35">
        <f>$AC154*W154</f>
        <v>6.430062630480168</v>
      </c>
      <c r="AH154" s="35">
        <f>AE154*附件!$C$33+AF154*附件!$C$34+AG154*附件!$C$35</f>
        <v>10.416701461377873</v>
      </c>
      <c r="AI154" s="35">
        <f>AE154*附件!$C$39+AF154*附件!$C$40+AG154*附件!$C$41</f>
        <v>11.702713987473906</v>
      </c>
      <c r="AJ154" s="35">
        <f>AE154*附件!$C$45+AF154*附件!$C$46+AG154*附件!$C$47</f>
        <v>9.1306889352818388</v>
      </c>
    </row>
    <row r="155" spans="1:36" ht="23.25" customHeight="1" x14ac:dyDescent="0.2">
      <c r="A155" s="27">
        <v>55400</v>
      </c>
      <c r="B155" s="1" t="s">
        <v>1497</v>
      </c>
      <c r="C155" s="1" t="s">
        <v>1472</v>
      </c>
      <c r="D155" s="1" t="s">
        <v>1473</v>
      </c>
      <c r="E155" s="1">
        <v>6</v>
      </c>
      <c r="F155" s="1">
        <v>6</v>
      </c>
      <c r="G155" s="1">
        <v>11</v>
      </c>
      <c r="H155" s="1">
        <v>4</v>
      </c>
      <c r="I155" s="1">
        <v>2.27</v>
      </c>
      <c r="J155" s="1">
        <v>1.96</v>
      </c>
      <c r="K155" s="1">
        <v>50</v>
      </c>
      <c r="L155" s="1">
        <v>0</v>
      </c>
      <c r="M155" s="1">
        <v>12</v>
      </c>
      <c r="N155" s="1">
        <v>0</v>
      </c>
      <c r="O155" s="1" t="s">
        <v>18</v>
      </c>
      <c r="P155" s="1">
        <v>360</v>
      </c>
      <c r="Q155" s="1" t="s">
        <v>19</v>
      </c>
      <c r="R155" s="1">
        <v>125</v>
      </c>
      <c r="S155" s="1">
        <v>125</v>
      </c>
      <c r="T155" s="1">
        <v>0.2</v>
      </c>
      <c r="U155" s="1">
        <v>1</v>
      </c>
      <c r="V155" s="1">
        <v>0.5</v>
      </c>
      <c r="W155" s="1">
        <v>0.2</v>
      </c>
      <c r="X155" s="1"/>
      <c r="Y155" s="1"/>
      <c r="Z155" s="1"/>
      <c r="AA155" s="35">
        <f>_xlfn.IFNA(VLOOKUP(D155,附件!$B$19:$C$21,2,FALSE)+附件!$C$23,0)+T155+J155*((200/(附件!$C$25+100))^0.5)</f>
        <v>2.42</v>
      </c>
      <c r="AB155" s="35">
        <f>G155*H155/AA155</f>
        <v>18.181818181818183</v>
      </c>
      <c r="AC155" s="35">
        <f>AB155*S155/100</f>
        <v>22.72727272727273</v>
      </c>
      <c r="AD155" s="35">
        <f>G155*H155*S155/100</f>
        <v>55</v>
      </c>
      <c r="AE155" s="35">
        <f>$AC155*U155</f>
        <v>22.72727272727273</v>
      </c>
      <c r="AF155" s="35">
        <f>$AC155*V155</f>
        <v>11.363636363636365</v>
      </c>
      <c r="AG155" s="35">
        <f>$AC155*W155</f>
        <v>4.5454545454545459</v>
      </c>
      <c r="AH155" s="35">
        <f>AE155*附件!$C$33+AF155*附件!$C$34+AG155*附件!$C$35</f>
        <v>12.727272727272728</v>
      </c>
      <c r="AI155" s="35">
        <f>AE155*附件!$C$39+AF155*附件!$C$40+AG155*附件!$C$41</f>
        <v>16.363636363636363</v>
      </c>
      <c r="AJ155" s="35">
        <f>AE155*附件!$C$45+AF155*附件!$C$46+AG155*附件!$C$47</f>
        <v>9.0909090909090917</v>
      </c>
    </row>
    <row r="156" spans="1:36" ht="23.25" customHeight="1" x14ac:dyDescent="0.2">
      <c r="A156" s="27">
        <v>30000</v>
      </c>
      <c r="B156" s="1" t="s">
        <v>52</v>
      </c>
      <c r="C156" s="1" t="s">
        <v>1472</v>
      </c>
      <c r="D156" s="1" t="s">
        <v>1476</v>
      </c>
      <c r="E156" s="1">
        <v>7</v>
      </c>
      <c r="F156" s="1">
        <v>40</v>
      </c>
      <c r="G156" s="1">
        <v>74</v>
      </c>
      <c r="H156" s="1">
        <v>2</v>
      </c>
      <c r="I156" s="1">
        <v>20.62</v>
      </c>
      <c r="J156" s="1">
        <v>17.420000000000002</v>
      </c>
      <c r="K156" s="1">
        <v>80</v>
      </c>
      <c r="L156" s="1">
        <v>0</v>
      </c>
      <c r="M156" s="1">
        <v>12</v>
      </c>
      <c r="N156" s="1">
        <v>0</v>
      </c>
      <c r="O156" s="1" t="s">
        <v>53</v>
      </c>
      <c r="P156" s="1">
        <v>50</v>
      </c>
      <c r="Q156" s="1" t="s">
        <v>19</v>
      </c>
      <c r="R156" s="1">
        <v>110</v>
      </c>
      <c r="S156" s="1">
        <v>114</v>
      </c>
      <c r="T156" s="1">
        <v>0</v>
      </c>
      <c r="U156" s="1">
        <v>0.7</v>
      </c>
      <c r="V156" s="1">
        <v>1</v>
      </c>
      <c r="W156" s="1">
        <v>0.9</v>
      </c>
      <c r="X156" s="1"/>
      <c r="Y156" s="1"/>
      <c r="Z156" s="1"/>
      <c r="AA156" s="35">
        <f>_xlfn.IFNA(VLOOKUP(D156,附件!$B$19:$C$21,2,FALSE)+附件!$C$23,0)+T156+J156*((200/(附件!$C$25+100))^0.5)</f>
        <v>17.420000000000002</v>
      </c>
      <c r="AB156" s="35">
        <f>G156*H156/AA156</f>
        <v>8.4959816303099878</v>
      </c>
      <c r="AC156" s="35">
        <f>AB156*S156/100</f>
        <v>9.6854190585533857</v>
      </c>
      <c r="AD156" s="35">
        <f>G156*H156*S156/100</f>
        <v>168.72</v>
      </c>
      <c r="AE156" s="35">
        <f>$AC156*U156</f>
        <v>6.7797933409873696</v>
      </c>
      <c r="AF156" s="35">
        <f>$AC156*V156</f>
        <v>9.6854190585533857</v>
      </c>
      <c r="AG156" s="35">
        <f>$AC156*W156</f>
        <v>8.7168771526980482</v>
      </c>
      <c r="AH156" s="35">
        <f>AE156*附件!$C$33+AF156*附件!$C$34+AG156*附件!$C$35</f>
        <v>8.5231687715269793</v>
      </c>
      <c r="AI156" s="35">
        <f>AE156*附件!$C$39+AF156*附件!$C$40+AG156*附件!$C$41</f>
        <v>8.135752009184845</v>
      </c>
      <c r="AJ156" s="35">
        <f>AE156*附件!$C$45+AF156*附件!$C$46+AG156*附件!$C$47</f>
        <v>8.9105855338691153</v>
      </c>
    </row>
    <row r="157" spans="1:36" ht="23.25" customHeight="1" x14ac:dyDescent="0.2">
      <c r="A157" s="27">
        <v>14000</v>
      </c>
      <c r="B157" s="1" t="s">
        <v>1507</v>
      </c>
      <c r="C157" s="1" t="s">
        <v>1472</v>
      </c>
      <c r="D157" s="1" t="s">
        <v>1476</v>
      </c>
      <c r="E157" s="1">
        <v>6</v>
      </c>
      <c r="F157" s="1">
        <v>36</v>
      </c>
      <c r="G157" s="1">
        <v>60</v>
      </c>
      <c r="H157" s="1">
        <v>3</v>
      </c>
      <c r="I157" s="1">
        <v>22.4</v>
      </c>
      <c r="J157" s="1">
        <v>19.71</v>
      </c>
      <c r="K157" s="1">
        <v>80</v>
      </c>
      <c r="L157" s="1">
        <v>0</v>
      </c>
      <c r="M157" s="1">
        <v>12</v>
      </c>
      <c r="N157" s="1">
        <v>0</v>
      </c>
      <c r="O157" s="1" t="s">
        <v>53</v>
      </c>
      <c r="P157" s="1">
        <v>50</v>
      </c>
      <c r="Q157" s="1" t="s">
        <v>19</v>
      </c>
      <c r="R157" s="1">
        <v>105</v>
      </c>
      <c r="S157" s="1">
        <v>105</v>
      </c>
      <c r="T157" s="1">
        <v>0</v>
      </c>
      <c r="U157" s="1">
        <v>0.7</v>
      </c>
      <c r="V157" s="1">
        <v>1</v>
      </c>
      <c r="W157" s="1">
        <v>0.9</v>
      </c>
      <c r="X157" s="1"/>
      <c r="Y157" s="1"/>
      <c r="Z157" s="1"/>
      <c r="AA157" s="35">
        <f>_xlfn.IFNA(VLOOKUP(D157,附件!$B$19:$C$21,2,FALSE)+附件!$C$23,0)+T157+J157*((200/(附件!$C$25+100))^0.5)</f>
        <v>19.71</v>
      </c>
      <c r="AB157" s="35">
        <f>G157*H157/AA157</f>
        <v>9.1324200913242013</v>
      </c>
      <c r="AC157" s="35">
        <f>AB157*S157/100</f>
        <v>9.589041095890412</v>
      </c>
      <c r="AD157" s="35">
        <f>G157*H157*S157/100</f>
        <v>189</v>
      </c>
      <c r="AE157" s="35">
        <f>$AC157*U157</f>
        <v>6.7123287671232879</v>
      </c>
      <c r="AF157" s="35">
        <f>$AC157*V157</f>
        <v>9.589041095890412</v>
      </c>
      <c r="AG157" s="35">
        <f>$AC157*W157</f>
        <v>8.6301369863013715</v>
      </c>
      <c r="AH157" s="35">
        <f>AE157*附件!$C$33+AF157*附件!$C$34+AG157*附件!$C$35</f>
        <v>8.4383561643835634</v>
      </c>
      <c r="AI157" s="35">
        <f>AE157*附件!$C$39+AF157*附件!$C$40+AG157*附件!$C$41</f>
        <v>8.0547945205479454</v>
      </c>
      <c r="AJ157" s="35">
        <f>AE157*附件!$C$45+AF157*附件!$C$46+AG157*附件!$C$47</f>
        <v>8.8219178082191796</v>
      </c>
    </row>
    <row r="158" spans="1:36" ht="23.25" customHeight="1" x14ac:dyDescent="0.2">
      <c r="A158" s="27">
        <v>13100</v>
      </c>
      <c r="B158" s="1" t="s">
        <v>82</v>
      </c>
      <c r="C158" s="1" t="s">
        <v>1474</v>
      </c>
      <c r="D158" s="1" t="s">
        <v>1487</v>
      </c>
      <c r="E158" s="1">
        <v>3</v>
      </c>
      <c r="F158" s="1">
        <v>24</v>
      </c>
      <c r="G158" s="1">
        <v>30</v>
      </c>
      <c r="H158" s="1">
        <v>3</v>
      </c>
      <c r="I158" s="1">
        <v>7.74</v>
      </c>
      <c r="J158" s="1">
        <v>7.28</v>
      </c>
      <c r="K158" s="1">
        <v>50</v>
      </c>
      <c r="L158" s="1">
        <v>30</v>
      </c>
      <c r="M158" s="1">
        <v>5</v>
      </c>
      <c r="N158" s="1">
        <v>0</v>
      </c>
      <c r="O158" s="1" t="s">
        <v>18</v>
      </c>
      <c r="P158" s="1">
        <v>40</v>
      </c>
      <c r="Q158" s="1" t="s">
        <v>19</v>
      </c>
      <c r="R158" s="1">
        <v>105</v>
      </c>
      <c r="S158" s="1">
        <v>105</v>
      </c>
      <c r="T158" s="1">
        <v>0</v>
      </c>
      <c r="U158" s="1">
        <v>1</v>
      </c>
      <c r="V158" s="1">
        <v>0.9</v>
      </c>
      <c r="W158" s="1">
        <v>0.5</v>
      </c>
      <c r="X158" s="1"/>
      <c r="Y158" s="1"/>
      <c r="Z158" s="1"/>
      <c r="AA158" s="35">
        <f>_xlfn.IFNA(VLOOKUP(D158,附件!$B$19:$C$21,2,FALSE)+附件!$C$23,0)+T158+J158*((200/(附件!$C$25+100))^0.5)</f>
        <v>7.58</v>
      </c>
      <c r="AB158" s="35">
        <f>G158*H158/AA158</f>
        <v>11.87335092348285</v>
      </c>
      <c r="AC158" s="35">
        <f>AB158*S158/100</f>
        <v>12.467018469656992</v>
      </c>
      <c r="AD158" s="35">
        <f>G158*H158*S158/100</f>
        <v>94.5</v>
      </c>
      <c r="AE158" s="35">
        <f>$AC158*U158</f>
        <v>12.467018469656992</v>
      </c>
      <c r="AF158" s="35">
        <f>$AC158*V158</f>
        <v>11.220316622691293</v>
      </c>
      <c r="AG158" s="35">
        <f>$AC158*W158</f>
        <v>6.2335092348284959</v>
      </c>
      <c r="AH158" s="35">
        <f>AE158*附件!$C$33+AF158*附件!$C$34+AG158*附件!$C$35</f>
        <v>10.098284960422163</v>
      </c>
      <c r="AI158" s="35">
        <f>AE158*附件!$C$39+AF158*附件!$C$40+AG158*附件!$C$41</f>
        <v>11.344986807387862</v>
      </c>
      <c r="AJ158" s="35">
        <f>AE158*附件!$C$45+AF158*附件!$C$46+AG158*附件!$C$47</f>
        <v>8.8515831134564635</v>
      </c>
    </row>
    <row r="159" spans="1:36" ht="23.25" customHeight="1" x14ac:dyDescent="0.2">
      <c r="A159" s="27">
        <v>22200</v>
      </c>
      <c r="B159" s="1" t="s">
        <v>76</v>
      </c>
      <c r="C159" s="1" t="s">
        <v>1474</v>
      </c>
      <c r="D159" s="1" t="s">
        <v>1481</v>
      </c>
      <c r="E159" s="1">
        <v>3</v>
      </c>
      <c r="F159" s="1">
        <v>8</v>
      </c>
      <c r="G159" s="1">
        <v>11</v>
      </c>
      <c r="H159" s="1">
        <v>6</v>
      </c>
      <c r="I159" s="1">
        <v>5.71</v>
      </c>
      <c r="J159" s="1">
        <v>5.36</v>
      </c>
      <c r="K159" s="1">
        <v>55</v>
      </c>
      <c r="L159" s="1">
        <v>42</v>
      </c>
      <c r="M159" s="1">
        <v>5</v>
      </c>
      <c r="N159" s="1">
        <v>0</v>
      </c>
      <c r="O159" s="1" t="s">
        <v>18</v>
      </c>
      <c r="P159" s="1">
        <v>120</v>
      </c>
      <c r="Q159" s="1" t="s">
        <v>64</v>
      </c>
      <c r="R159" s="1">
        <v>105</v>
      </c>
      <c r="S159" s="1">
        <v>105</v>
      </c>
      <c r="T159" s="1">
        <v>0</v>
      </c>
      <c r="U159" s="1">
        <v>1</v>
      </c>
      <c r="V159" s="1">
        <v>0.8</v>
      </c>
      <c r="W159" s="1">
        <v>0.6</v>
      </c>
      <c r="X159" s="1"/>
      <c r="Y159" s="1"/>
      <c r="Z159" s="1"/>
      <c r="AA159" s="35">
        <f>_xlfn.IFNA(VLOOKUP(D159,附件!$B$19:$C$21,2,FALSE)+附件!$C$23,0)+T159+J159*((200/(附件!$C$25+100))^0.5)</f>
        <v>5.6400000000000006</v>
      </c>
      <c r="AB159" s="35">
        <f>G159*H159/AA159</f>
        <v>11.702127659574467</v>
      </c>
      <c r="AC159" s="35">
        <f>AB159*S159/100</f>
        <v>12.287234042553191</v>
      </c>
      <c r="AD159" s="35">
        <f>G159*H159*S159/100</f>
        <v>69.3</v>
      </c>
      <c r="AE159" s="35">
        <f>$AC159*U159</f>
        <v>12.287234042553191</v>
      </c>
      <c r="AF159" s="35">
        <f>$AC159*V159</f>
        <v>9.8297872340425538</v>
      </c>
      <c r="AG159" s="35">
        <f>$AC159*W159</f>
        <v>7.372340425531914</v>
      </c>
      <c r="AH159" s="35">
        <f>AE159*附件!$C$33+AF159*附件!$C$34+AG159*附件!$C$35</f>
        <v>9.8297872340425521</v>
      </c>
      <c r="AI159" s="35">
        <f>AE159*附件!$C$39+AF159*附件!$C$40+AG159*附件!$C$41</f>
        <v>10.812765957446809</v>
      </c>
      <c r="AJ159" s="35">
        <f>AE159*附件!$C$45+AF159*附件!$C$46+AG159*附件!$C$47</f>
        <v>8.8468085106382972</v>
      </c>
    </row>
    <row r="160" spans="1:36" ht="23.25" customHeight="1" x14ac:dyDescent="0.2">
      <c r="A160" s="27">
        <v>13000</v>
      </c>
      <c r="B160" s="1" t="s">
        <v>80</v>
      </c>
      <c r="C160" s="1" t="s">
        <v>1474</v>
      </c>
      <c r="D160" s="1" t="s">
        <v>1487</v>
      </c>
      <c r="E160" s="1">
        <v>3</v>
      </c>
      <c r="F160" s="1">
        <v>24</v>
      </c>
      <c r="G160" s="1">
        <v>30</v>
      </c>
      <c r="H160" s="1">
        <v>3</v>
      </c>
      <c r="I160" s="1">
        <v>7.75</v>
      </c>
      <c r="J160" s="1">
        <v>7.29</v>
      </c>
      <c r="K160" s="1">
        <v>50</v>
      </c>
      <c r="L160" s="1">
        <v>30</v>
      </c>
      <c r="M160" s="1">
        <v>5</v>
      </c>
      <c r="N160" s="1">
        <v>0</v>
      </c>
      <c r="O160" s="1" t="s">
        <v>18</v>
      </c>
      <c r="P160" s="1">
        <v>40</v>
      </c>
      <c r="Q160" s="1" t="s">
        <v>19</v>
      </c>
      <c r="R160" s="1">
        <v>105</v>
      </c>
      <c r="S160" s="1">
        <v>105</v>
      </c>
      <c r="T160" s="1">
        <v>0</v>
      </c>
      <c r="U160" s="1">
        <v>1</v>
      </c>
      <c r="V160" s="1">
        <v>0.9</v>
      </c>
      <c r="W160" s="1">
        <v>0.5</v>
      </c>
      <c r="X160" s="1"/>
      <c r="Y160" s="1"/>
      <c r="Z160" s="1"/>
      <c r="AA160" s="35">
        <f>_xlfn.IFNA(VLOOKUP(D160,附件!$B$19:$C$21,2,FALSE)+附件!$C$23,0)+T160+J160*((200/(附件!$C$25+100))^0.5)</f>
        <v>7.59</v>
      </c>
      <c r="AB160" s="35">
        <f>G160*H160/AA160</f>
        <v>11.857707509881424</v>
      </c>
      <c r="AC160" s="35">
        <f>AB160*S160/100</f>
        <v>12.450592885375494</v>
      </c>
      <c r="AD160" s="35">
        <f>G160*H160*S160/100</f>
        <v>94.5</v>
      </c>
      <c r="AE160" s="35">
        <f>$AC160*U160</f>
        <v>12.450592885375494</v>
      </c>
      <c r="AF160" s="35">
        <f>$AC160*V160</f>
        <v>11.205533596837945</v>
      </c>
      <c r="AG160" s="35">
        <f>$AC160*W160</f>
        <v>6.2252964426877471</v>
      </c>
      <c r="AH160" s="35">
        <f>AE160*附件!$C$33+AF160*附件!$C$34+AG160*附件!$C$35</f>
        <v>10.08498023715415</v>
      </c>
      <c r="AI160" s="35">
        <f>AE160*附件!$C$39+AF160*附件!$C$40+AG160*附件!$C$41</f>
        <v>11.330039525691701</v>
      </c>
      <c r="AJ160" s="35">
        <f>AE160*附件!$C$45+AF160*附件!$C$46+AG160*附件!$C$47</f>
        <v>8.8399209486166015</v>
      </c>
    </row>
    <row r="161" spans="1:36" ht="23.25" customHeight="1" x14ac:dyDescent="0.2">
      <c r="A161" s="27">
        <v>14100</v>
      </c>
      <c r="B161" s="1" t="s">
        <v>85</v>
      </c>
      <c r="C161" s="1" t="s">
        <v>1474</v>
      </c>
      <c r="D161" s="1" t="s">
        <v>1476</v>
      </c>
      <c r="E161" s="1">
        <v>3</v>
      </c>
      <c r="F161" s="1">
        <v>44</v>
      </c>
      <c r="G161" s="1">
        <v>61</v>
      </c>
      <c r="H161" s="1">
        <v>3</v>
      </c>
      <c r="I161" s="1">
        <v>31.17</v>
      </c>
      <c r="J161" s="1">
        <v>29.85</v>
      </c>
      <c r="K161" s="1">
        <v>80</v>
      </c>
      <c r="L161" s="1">
        <v>0</v>
      </c>
      <c r="M161" s="1">
        <v>5</v>
      </c>
      <c r="N161" s="1">
        <v>0</v>
      </c>
      <c r="O161" s="1" t="s">
        <v>53</v>
      </c>
      <c r="P161" s="1">
        <v>50</v>
      </c>
      <c r="Q161" s="1" t="s">
        <v>27</v>
      </c>
      <c r="R161" s="1">
        <v>105</v>
      </c>
      <c r="S161" s="1">
        <v>105</v>
      </c>
      <c r="T161" s="1">
        <v>0</v>
      </c>
      <c r="U161" s="1">
        <v>1.4</v>
      </c>
      <c r="V161" s="1">
        <v>1.1000000000000001</v>
      </c>
      <c r="W161" s="1">
        <v>0.9</v>
      </c>
      <c r="X161" s="1"/>
      <c r="Y161" s="1"/>
      <c r="Z161" s="1"/>
      <c r="AA161" s="35">
        <f>_xlfn.IFNA(VLOOKUP(D161,附件!$B$19:$C$21,2,FALSE)+附件!$C$23,0)+T161+J161*((200/(附件!$C$25+100))^0.5)</f>
        <v>29.85</v>
      </c>
      <c r="AB161" s="35">
        <f>G161*H161/AA161</f>
        <v>6.1306532663316577</v>
      </c>
      <c r="AC161" s="35">
        <f>AB161*S161/100</f>
        <v>6.4371859296482405</v>
      </c>
      <c r="AD161" s="35">
        <f>G161*H161*S161/100</f>
        <v>192.15</v>
      </c>
      <c r="AE161" s="35">
        <f>$AC161*U161</f>
        <v>9.0120603015075353</v>
      </c>
      <c r="AF161" s="35">
        <f>$AC161*V161</f>
        <v>7.0809045226130651</v>
      </c>
      <c r="AG161" s="35">
        <f>$AC161*W161</f>
        <v>5.7934673366834168</v>
      </c>
      <c r="AH161" s="35">
        <f>AE161*附件!$C$33+AF161*附件!$C$34+AG161*附件!$C$35</f>
        <v>7.2740201005025114</v>
      </c>
      <c r="AI161" s="35">
        <f>AE161*附件!$C$39+AF161*附件!$C$40+AG161*附件!$C$41</f>
        <v>7.9177386934673351</v>
      </c>
      <c r="AJ161" s="35">
        <f>AE161*附件!$C$45+AF161*附件!$C$46+AG161*附件!$C$47</f>
        <v>6.6303015075376877</v>
      </c>
    </row>
    <row r="162" spans="1:36" ht="23.25" customHeight="1" x14ac:dyDescent="0.2">
      <c r="A162" s="27">
        <v>32000</v>
      </c>
      <c r="B162" s="1" t="s">
        <v>41</v>
      </c>
      <c r="C162" s="1" t="s">
        <v>1472</v>
      </c>
      <c r="D162" s="1" t="s">
        <v>1481</v>
      </c>
      <c r="E162" s="1">
        <v>7</v>
      </c>
      <c r="F162" s="1">
        <v>7</v>
      </c>
      <c r="G162" s="1">
        <v>13</v>
      </c>
      <c r="H162" s="1">
        <v>3</v>
      </c>
      <c r="I162" s="1">
        <v>5.04</v>
      </c>
      <c r="J162" s="1">
        <v>4.72</v>
      </c>
      <c r="K162" s="1">
        <v>55</v>
      </c>
      <c r="L162" s="1">
        <v>25</v>
      </c>
      <c r="M162" s="1">
        <v>12</v>
      </c>
      <c r="N162" s="1">
        <v>0</v>
      </c>
      <c r="O162" s="1" t="s">
        <v>18</v>
      </c>
      <c r="P162" s="1">
        <v>120</v>
      </c>
      <c r="Q162" s="1" t="s">
        <v>27</v>
      </c>
      <c r="R162" s="1">
        <v>125</v>
      </c>
      <c r="S162" s="1">
        <v>130</v>
      </c>
      <c r="T162" s="1">
        <v>0.3</v>
      </c>
      <c r="U162" s="1">
        <v>1.45</v>
      </c>
      <c r="V162" s="1">
        <v>1.05</v>
      </c>
      <c r="W162" s="1">
        <v>0.7</v>
      </c>
      <c r="X162" s="1"/>
      <c r="Y162" s="1"/>
      <c r="Z162" s="1"/>
      <c r="AA162" s="35">
        <f>_xlfn.IFNA(VLOOKUP(D162,附件!$B$19:$C$21,2,FALSE)+附件!$C$23,0)+T162+J162*((200/(附件!$C$25+100))^0.5)</f>
        <v>5.3</v>
      </c>
      <c r="AB162" s="35">
        <f>G162*H162/AA162</f>
        <v>7.3584905660377364</v>
      </c>
      <c r="AC162" s="35">
        <f>AB162*S162/100</f>
        <v>9.5660377358490578</v>
      </c>
      <c r="AD162" s="35">
        <f>G162*H162*S162/100</f>
        <v>50.7</v>
      </c>
      <c r="AE162" s="35">
        <f>$AC162*U162</f>
        <v>13.870754716981134</v>
      </c>
      <c r="AF162" s="35">
        <f>$AC162*V162</f>
        <v>10.044339622641511</v>
      </c>
      <c r="AG162" s="35">
        <f>$AC162*W162</f>
        <v>6.6962264150943405</v>
      </c>
      <c r="AH162" s="35">
        <f>AE162*附件!$C$33+AF162*附件!$C$34+AG162*附件!$C$35</f>
        <v>10.187830188679246</v>
      </c>
      <c r="AI162" s="35">
        <f>AE162*附件!$C$39+AF162*附件!$C$40+AG162*附件!$C$41</f>
        <v>11.622735849056607</v>
      </c>
      <c r="AJ162" s="35">
        <f>AE162*附件!$C$45+AF162*附件!$C$46+AG162*附件!$C$47</f>
        <v>8.7529245283018895</v>
      </c>
    </row>
    <row r="163" spans="1:36" ht="23.25" customHeight="1" x14ac:dyDescent="0.2">
      <c r="A163" s="27">
        <v>12000</v>
      </c>
      <c r="B163" s="1" t="s">
        <v>111</v>
      </c>
      <c r="C163" s="1" t="s">
        <v>1474</v>
      </c>
      <c r="D163" s="1" t="s">
        <v>1481</v>
      </c>
      <c r="E163" s="1">
        <v>3</v>
      </c>
      <c r="F163" s="1">
        <v>8</v>
      </c>
      <c r="G163" s="1">
        <v>11</v>
      </c>
      <c r="H163" s="1">
        <v>4</v>
      </c>
      <c r="I163" s="1">
        <v>3.26</v>
      </c>
      <c r="J163" s="1">
        <v>3.06</v>
      </c>
      <c r="K163" s="1">
        <v>55</v>
      </c>
      <c r="L163" s="1">
        <v>28</v>
      </c>
      <c r="M163" s="1">
        <v>5</v>
      </c>
      <c r="N163" s="1">
        <v>0</v>
      </c>
      <c r="O163" s="1" t="s">
        <v>18</v>
      </c>
      <c r="P163" s="1">
        <v>120</v>
      </c>
      <c r="Q163" s="1" t="s">
        <v>19</v>
      </c>
      <c r="R163" s="1">
        <v>110</v>
      </c>
      <c r="S163" s="1">
        <v>110</v>
      </c>
      <c r="T163" s="1">
        <v>0</v>
      </c>
      <c r="U163" s="1">
        <v>1</v>
      </c>
      <c r="V163" s="1">
        <v>0.75</v>
      </c>
      <c r="W163" s="1">
        <v>0.4</v>
      </c>
      <c r="X163" s="1"/>
      <c r="Y163" s="1"/>
      <c r="Z163" s="1"/>
      <c r="AA163" s="35">
        <f>_xlfn.IFNA(VLOOKUP(D163,附件!$B$19:$C$21,2,FALSE)+附件!$C$23,0)+T163+J163*((200/(附件!$C$25+100))^0.5)</f>
        <v>3.34</v>
      </c>
      <c r="AB163" s="35">
        <f>G163*H163/AA163</f>
        <v>13.173652694610778</v>
      </c>
      <c r="AC163" s="35">
        <f>AB163*S163/100</f>
        <v>14.491017964071856</v>
      </c>
      <c r="AD163" s="35">
        <f>G163*H163*S163/100</f>
        <v>48.4</v>
      </c>
      <c r="AE163" s="35">
        <f>$AC163*U163</f>
        <v>14.491017964071856</v>
      </c>
      <c r="AF163" s="35">
        <f>$AC163*V163</f>
        <v>10.868263473053892</v>
      </c>
      <c r="AG163" s="35">
        <f>$AC163*W163</f>
        <v>5.7964071856287429</v>
      </c>
      <c r="AH163" s="35">
        <f>AE163*附件!$C$33+AF163*附件!$C$34+AG163*附件!$C$35</f>
        <v>10.433532934131737</v>
      </c>
      <c r="AI163" s="35">
        <f>AE163*附件!$C$39+AF163*附件!$C$40+AG163*附件!$C$41</f>
        <v>12.17245508982036</v>
      </c>
      <c r="AJ163" s="35">
        <f>AE163*附件!$C$45+AF163*附件!$C$46+AG163*附件!$C$47</f>
        <v>8.6946107784431135</v>
      </c>
    </row>
    <row r="164" spans="1:36" ht="23.25" customHeight="1" x14ac:dyDescent="0.2">
      <c r="A164" s="27">
        <v>50200</v>
      </c>
      <c r="B164" s="1" t="s">
        <v>74</v>
      </c>
      <c r="C164" s="1" t="s">
        <v>1474</v>
      </c>
      <c r="D164" s="1" t="s">
        <v>1481</v>
      </c>
      <c r="E164" s="1">
        <v>3</v>
      </c>
      <c r="F164" s="1">
        <v>7</v>
      </c>
      <c r="G164" s="1">
        <v>10</v>
      </c>
      <c r="H164" s="1">
        <v>6</v>
      </c>
      <c r="I164" s="1">
        <v>4.24</v>
      </c>
      <c r="J164" s="1">
        <v>4.1100000000000003</v>
      </c>
      <c r="K164" s="1">
        <v>55</v>
      </c>
      <c r="L164" s="1">
        <v>42</v>
      </c>
      <c r="M164" s="1">
        <v>0</v>
      </c>
      <c r="N164" s="1">
        <v>0</v>
      </c>
      <c r="O164" s="1" t="s">
        <v>43</v>
      </c>
      <c r="P164" s="1">
        <v>120</v>
      </c>
      <c r="Q164" s="1" t="s">
        <v>19</v>
      </c>
      <c r="R164" s="1">
        <v>105</v>
      </c>
      <c r="S164" s="1">
        <v>105</v>
      </c>
      <c r="T164" s="1">
        <v>0</v>
      </c>
      <c r="U164" s="1">
        <v>1</v>
      </c>
      <c r="V164" s="1">
        <v>0.75</v>
      </c>
      <c r="W164" s="1">
        <v>0.4</v>
      </c>
      <c r="X164" s="1"/>
      <c r="Y164" s="1"/>
      <c r="Z164" s="1"/>
      <c r="AA164" s="35">
        <f>_xlfn.IFNA(VLOOKUP(D164,附件!$B$19:$C$21,2,FALSE)+附件!$C$23,0)+T164+J164*((200/(附件!$C$25+100))^0.5)</f>
        <v>4.3900000000000006</v>
      </c>
      <c r="AB164" s="35">
        <f>G164*H164/AA164</f>
        <v>13.667425968109338</v>
      </c>
      <c r="AC164" s="35">
        <f>AB164*S164/100</f>
        <v>14.350797266514805</v>
      </c>
      <c r="AD164" s="35">
        <f>G164*H164*S164/100</f>
        <v>63</v>
      </c>
      <c r="AE164" s="35">
        <f>$AC164*U164</f>
        <v>14.350797266514805</v>
      </c>
      <c r="AF164" s="35">
        <f>$AC164*V164</f>
        <v>10.763097949886104</v>
      </c>
      <c r="AG164" s="35">
        <f>$AC164*W164</f>
        <v>5.7403189066059221</v>
      </c>
      <c r="AH164" s="35">
        <f>AE164*附件!$C$33+AF164*附件!$C$34+AG164*附件!$C$35</f>
        <v>10.332574031890658</v>
      </c>
      <c r="AI164" s="35">
        <f>AE164*附件!$C$39+AF164*附件!$C$40+AG164*附件!$C$41</f>
        <v>12.054669703872436</v>
      </c>
      <c r="AJ164" s="35">
        <f>AE164*附件!$C$45+AF164*附件!$C$46+AG164*附件!$C$47</f>
        <v>8.6104783599088837</v>
      </c>
    </row>
    <row r="165" spans="1:36" ht="23.25" customHeight="1" x14ac:dyDescent="0.2">
      <c r="A165" s="27">
        <v>32200</v>
      </c>
      <c r="B165" s="1" t="s">
        <v>48</v>
      </c>
      <c r="C165" s="1" t="s">
        <v>1472</v>
      </c>
      <c r="D165" s="1" t="s">
        <v>1481</v>
      </c>
      <c r="E165" s="1">
        <v>6</v>
      </c>
      <c r="F165" s="1">
        <v>6</v>
      </c>
      <c r="G165" s="1">
        <v>12</v>
      </c>
      <c r="H165" s="1">
        <v>6</v>
      </c>
      <c r="I165" s="1">
        <v>5.53</v>
      </c>
      <c r="J165" s="1">
        <v>4.8899999999999997</v>
      </c>
      <c r="K165" s="1">
        <v>55</v>
      </c>
      <c r="L165" s="1">
        <v>18</v>
      </c>
      <c r="M165" s="1">
        <v>12</v>
      </c>
      <c r="N165" s="1">
        <v>0</v>
      </c>
      <c r="O165" s="1" t="s">
        <v>18</v>
      </c>
      <c r="P165" s="1">
        <v>120</v>
      </c>
      <c r="Q165" s="1" t="s">
        <v>19</v>
      </c>
      <c r="R165" s="1">
        <v>105</v>
      </c>
      <c r="S165" s="1">
        <v>105</v>
      </c>
      <c r="T165" s="1">
        <v>0.15</v>
      </c>
      <c r="U165" s="1">
        <v>1</v>
      </c>
      <c r="V165" s="1">
        <v>0.75</v>
      </c>
      <c r="W165" s="1">
        <v>0.4</v>
      </c>
      <c r="X165" s="1"/>
      <c r="Y165" s="1"/>
      <c r="Z165" s="1"/>
      <c r="AA165" s="35">
        <f>_xlfn.IFNA(VLOOKUP(D165,附件!$B$19:$C$21,2,FALSE)+附件!$C$23,0)+T165+J165*((200/(附件!$C$25+100))^0.5)</f>
        <v>5.3199999999999994</v>
      </c>
      <c r="AB165" s="35">
        <f>G165*H165/AA165</f>
        <v>13.533834586466167</v>
      </c>
      <c r="AC165" s="35">
        <f>AB165*S165/100</f>
        <v>14.210526315789474</v>
      </c>
      <c r="AD165" s="35">
        <f>G165*H165*S165/100</f>
        <v>75.599999999999994</v>
      </c>
      <c r="AE165" s="35">
        <f>$AC165*U165</f>
        <v>14.210526315789474</v>
      </c>
      <c r="AF165" s="35">
        <f>$AC165*V165</f>
        <v>10.657894736842106</v>
      </c>
      <c r="AG165" s="35">
        <f>$AC165*W165</f>
        <v>5.6842105263157903</v>
      </c>
      <c r="AH165" s="35">
        <f>AE165*附件!$C$33+AF165*附件!$C$34+AG165*附件!$C$35</f>
        <v>10.231578947368423</v>
      </c>
      <c r="AI165" s="35">
        <f>AE165*附件!$C$39+AF165*附件!$C$40+AG165*附件!$C$41</f>
        <v>11.936842105263159</v>
      </c>
      <c r="AJ165" s="35">
        <f>AE165*附件!$C$45+AF165*附件!$C$46+AG165*附件!$C$47</f>
        <v>8.526315789473685</v>
      </c>
    </row>
    <row r="166" spans="1:36" ht="23.25" customHeight="1" x14ac:dyDescent="0.2">
      <c r="A166" s="27">
        <v>24100</v>
      </c>
      <c r="B166" s="1" t="s">
        <v>140</v>
      </c>
      <c r="C166" s="1" t="s">
        <v>1472</v>
      </c>
      <c r="D166" s="1" t="s">
        <v>1476</v>
      </c>
      <c r="E166" s="1">
        <v>6</v>
      </c>
      <c r="F166" s="1">
        <v>51</v>
      </c>
      <c r="G166" s="1">
        <v>90</v>
      </c>
      <c r="H166" s="1">
        <v>2</v>
      </c>
      <c r="I166" s="1">
        <v>24.63</v>
      </c>
      <c r="J166" s="1">
        <v>21.67</v>
      </c>
      <c r="K166" s="1">
        <v>80</v>
      </c>
      <c r="L166" s="1">
        <v>0</v>
      </c>
      <c r="M166" s="1">
        <v>12</v>
      </c>
      <c r="N166" s="1">
        <v>0</v>
      </c>
      <c r="O166" s="1" t="s">
        <v>53</v>
      </c>
      <c r="P166" s="1">
        <v>50</v>
      </c>
      <c r="Q166" s="1" t="s">
        <v>64</v>
      </c>
      <c r="R166" s="1">
        <v>110</v>
      </c>
      <c r="S166" s="1">
        <v>110</v>
      </c>
      <c r="T166" s="1">
        <v>0</v>
      </c>
      <c r="U166" s="1">
        <v>0.45</v>
      </c>
      <c r="V166" s="1">
        <v>1.3</v>
      </c>
      <c r="W166" s="1">
        <v>1.1000000000000001</v>
      </c>
      <c r="X166" s="1"/>
      <c r="Y166" s="1"/>
      <c r="Z166" s="1"/>
      <c r="AA166" s="35">
        <f>_xlfn.IFNA(VLOOKUP(D166,附件!$B$19:$C$21,2,FALSE)+附件!$C$23,0)+T166+J166*((200/(附件!$C$25+100))^0.5)</f>
        <v>21.67</v>
      </c>
      <c r="AB166" s="35">
        <f>G166*H166/AA166</f>
        <v>8.3064143977849554</v>
      </c>
      <c r="AC166" s="35">
        <f>AB166*S166/100</f>
        <v>9.1370558375634499</v>
      </c>
      <c r="AD166" s="35">
        <f>G166*H166*S166/100</f>
        <v>198</v>
      </c>
      <c r="AE166" s="35">
        <f>$AC166*U166</f>
        <v>4.1116751269035525</v>
      </c>
      <c r="AF166" s="35">
        <f>$AC166*V166</f>
        <v>11.878172588832486</v>
      </c>
      <c r="AG166" s="35">
        <f>$AC166*W166</f>
        <v>10.050761421319796</v>
      </c>
      <c r="AH166" s="35">
        <f>AE166*附件!$C$33+AF166*附件!$C$34+AG166*附件!$C$35</f>
        <v>9</v>
      </c>
      <c r="AI166" s="35">
        <f>AE166*附件!$C$39+AF166*附件!$C$40+AG166*附件!$C$41</f>
        <v>7.812182741116751</v>
      </c>
      <c r="AJ166" s="35">
        <f>AE166*附件!$C$45+AF166*附件!$C$46+AG166*附件!$C$47</f>
        <v>10.187817258883248</v>
      </c>
    </row>
    <row r="167" spans="1:36" ht="23.25" customHeight="1" x14ac:dyDescent="0.2">
      <c r="A167" s="27">
        <v>50000</v>
      </c>
      <c r="B167" s="1" t="s">
        <v>32</v>
      </c>
      <c r="C167" s="1" t="s">
        <v>1472</v>
      </c>
      <c r="D167" s="1" t="s">
        <v>1473</v>
      </c>
      <c r="E167" s="1">
        <v>7</v>
      </c>
      <c r="F167" s="1">
        <v>4</v>
      </c>
      <c r="G167" s="1">
        <v>8</v>
      </c>
      <c r="H167" s="1">
        <v>5</v>
      </c>
      <c r="I167" s="1">
        <v>1.93</v>
      </c>
      <c r="J167" s="1">
        <v>1.7</v>
      </c>
      <c r="K167" s="1">
        <v>50</v>
      </c>
      <c r="L167" s="1">
        <v>15</v>
      </c>
      <c r="M167" s="1">
        <v>12</v>
      </c>
      <c r="N167" s="1">
        <v>0</v>
      </c>
      <c r="O167" s="1" t="s">
        <v>18</v>
      </c>
      <c r="P167" s="1">
        <v>360</v>
      </c>
      <c r="Q167" s="1" t="s">
        <v>19</v>
      </c>
      <c r="R167" s="1">
        <v>110</v>
      </c>
      <c r="S167" s="1">
        <v>114</v>
      </c>
      <c r="T167" s="1">
        <v>0.2</v>
      </c>
      <c r="U167" s="1">
        <v>1</v>
      </c>
      <c r="V167" s="1">
        <v>0.5</v>
      </c>
      <c r="W167" s="1">
        <v>0.2</v>
      </c>
      <c r="X167" s="1"/>
      <c r="Y167" s="1"/>
      <c r="Z167" s="1"/>
      <c r="AA167" s="35">
        <f>_xlfn.IFNA(VLOOKUP(D167,附件!$B$19:$C$21,2,FALSE)+附件!$C$23,0)+T167+J167*((200/(附件!$C$25+100))^0.5)</f>
        <v>2.16</v>
      </c>
      <c r="AB167" s="35">
        <f>G167*H167/AA167</f>
        <v>18.518518518518519</v>
      </c>
      <c r="AC167" s="35">
        <f>AB167*S167/100</f>
        <v>21.111111111111114</v>
      </c>
      <c r="AD167" s="35">
        <f>G167*H167*S167/100</f>
        <v>45.6</v>
      </c>
      <c r="AE167" s="35">
        <f>$AC167*U167</f>
        <v>21.111111111111114</v>
      </c>
      <c r="AF167" s="35">
        <f>$AC167*V167</f>
        <v>10.555555555555557</v>
      </c>
      <c r="AG167" s="35">
        <f>$AC167*W167</f>
        <v>4.2222222222222232</v>
      </c>
      <c r="AH167" s="35">
        <f>AE167*附件!$C$33+AF167*附件!$C$34+AG167*附件!$C$35</f>
        <v>11.822222222222225</v>
      </c>
      <c r="AI167" s="35">
        <f>AE167*附件!$C$39+AF167*附件!$C$40+AG167*附件!$C$41</f>
        <v>15.200000000000003</v>
      </c>
      <c r="AJ167" s="35">
        <f>AE167*附件!$C$45+AF167*附件!$C$46+AG167*附件!$C$47</f>
        <v>8.4444444444444464</v>
      </c>
    </row>
    <row r="168" spans="1:36" ht="23.25" customHeight="1" x14ac:dyDescent="0.2">
      <c r="A168" s="27">
        <v>55000</v>
      </c>
      <c r="B168" s="1" t="s">
        <v>868</v>
      </c>
      <c r="C168" s="1" t="s">
        <v>1472</v>
      </c>
      <c r="D168" s="1" t="s">
        <v>1476</v>
      </c>
      <c r="E168" s="1">
        <v>6</v>
      </c>
      <c r="F168" s="1">
        <v>42</v>
      </c>
      <c r="G168" s="1">
        <v>90</v>
      </c>
      <c r="H168" s="1">
        <v>3</v>
      </c>
      <c r="I168" s="1">
        <v>33.19</v>
      </c>
      <c r="J168" s="1">
        <v>29.2</v>
      </c>
      <c r="K168" s="1">
        <v>80</v>
      </c>
      <c r="L168" s="1">
        <v>0</v>
      </c>
      <c r="M168" s="1">
        <v>12</v>
      </c>
      <c r="N168" s="1">
        <v>0</v>
      </c>
      <c r="O168" s="1" t="s">
        <v>53</v>
      </c>
      <c r="P168" s="1">
        <v>50</v>
      </c>
      <c r="Q168" s="1" t="s">
        <v>19</v>
      </c>
      <c r="R168" s="1">
        <v>100</v>
      </c>
      <c r="S168" s="1">
        <v>100</v>
      </c>
      <c r="T168" s="1">
        <v>0</v>
      </c>
      <c r="U168" s="1">
        <v>0.7</v>
      </c>
      <c r="V168" s="1">
        <v>1</v>
      </c>
      <c r="W168" s="1">
        <v>0.9</v>
      </c>
      <c r="X168" s="1"/>
      <c r="Y168" s="1"/>
      <c r="Z168" s="1"/>
      <c r="AA168" s="35">
        <f>_xlfn.IFNA(VLOOKUP(D168,附件!$B$19:$C$21,2,FALSE)+附件!$C$23,0)+T168+J168*((200/(附件!$C$25+100))^0.5)</f>
        <v>29.2</v>
      </c>
      <c r="AB168" s="35">
        <f>G168*H168/AA168</f>
        <v>9.2465753424657535</v>
      </c>
      <c r="AC168" s="35">
        <f>AB168*S168/100</f>
        <v>9.2465753424657535</v>
      </c>
      <c r="AD168" s="35">
        <f>G168*H168*S168/100</f>
        <v>270</v>
      </c>
      <c r="AE168" s="35">
        <f>$AC168*U168</f>
        <v>6.4726027397260273</v>
      </c>
      <c r="AF168" s="35">
        <f>$AC168*V168</f>
        <v>9.2465753424657535</v>
      </c>
      <c r="AG168" s="35">
        <f>$AC168*W168</f>
        <v>8.3219178082191778</v>
      </c>
      <c r="AH168" s="35">
        <f>AE168*附件!$C$33+AF168*附件!$C$34+AG168*附件!$C$35</f>
        <v>8.1369863013698627</v>
      </c>
      <c r="AI168" s="35">
        <f>AE168*附件!$C$39+AF168*附件!$C$40+AG168*附件!$C$41</f>
        <v>7.7671232876712333</v>
      </c>
      <c r="AJ168" s="35">
        <f>AE168*附件!$C$45+AF168*附件!$C$46+AG168*附件!$C$47</f>
        <v>8.506849315068493</v>
      </c>
    </row>
    <row r="169" spans="1:36" ht="23.25" customHeight="1" x14ac:dyDescent="0.2">
      <c r="A169" s="27">
        <v>85120</v>
      </c>
      <c r="B169" s="1" t="s">
        <v>1524</v>
      </c>
      <c r="C169" s="1" t="s">
        <v>1472</v>
      </c>
      <c r="D169" s="1" t="s">
        <v>1481</v>
      </c>
      <c r="E169" s="1">
        <v>6</v>
      </c>
      <c r="F169" s="1">
        <v>5</v>
      </c>
      <c r="G169" s="1">
        <v>10</v>
      </c>
      <c r="H169" s="1">
        <v>6</v>
      </c>
      <c r="I169" s="1">
        <v>4.34</v>
      </c>
      <c r="J169" s="1">
        <v>4.0999999999999996</v>
      </c>
      <c r="K169" s="1">
        <v>55</v>
      </c>
      <c r="L169" s="1">
        <v>18</v>
      </c>
      <c r="M169" s="1">
        <v>12</v>
      </c>
      <c r="N169" s="1">
        <v>0</v>
      </c>
      <c r="O169" s="1" t="s">
        <v>18</v>
      </c>
      <c r="P169" s="1">
        <v>110</v>
      </c>
      <c r="Q169" s="1" t="s">
        <v>19</v>
      </c>
      <c r="R169" s="1">
        <v>105</v>
      </c>
      <c r="S169" s="1">
        <v>105</v>
      </c>
      <c r="T169" s="1">
        <v>0.15</v>
      </c>
      <c r="U169" s="1">
        <v>1</v>
      </c>
      <c r="V169" s="1">
        <v>0.75</v>
      </c>
      <c r="W169" s="1">
        <v>0.4</v>
      </c>
      <c r="X169" s="1"/>
      <c r="Y169" s="1"/>
      <c r="Z169" s="1"/>
      <c r="AA169" s="35">
        <f>_xlfn.IFNA(VLOOKUP(D169,附件!$B$19:$C$21,2,FALSE)+附件!$C$23,0)+T169+J169*((200/(附件!$C$25+100))^0.5)</f>
        <v>4.5299999999999994</v>
      </c>
      <c r="AB169" s="35">
        <f>G169*H169/AA169</f>
        <v>13.245033112582783</v>
      </c>
      <c r="AC169" s="35">
        <f>AB169*S169/100</f>
        <v>13.907284768211923</v>
      </c>
      <c r="AD169" s="35">
        <f>G169*H169*S169/100</f>
        <v>63</v>
      </c>
      <c r="AE169" s="35">
        <f>$AC169*U169</f>
        <v>13.907284768211923</v>
      </c>
      <c r="AF169" s="35">
        <f>$AC169*V169</f>
        <v>10.430463576158942</v>
      </c>
      <c r="AG169" s="35">
        <f>$AC169*W169</f>
        <v>5.56291390728477</v>
      </c>
      <c r="AH169" s="35">
        <f>AE169*附件!$C$33+AF169*附件!$C$34+AG169*附件!$C$35</f>
        <v>10.013245033112584</v>
      </c>
      <c r="AI169" s="35">
        <f>AE169*附件!$C$39+AF169*附件!$C$40+AG169*附件!$C$41</f>
        <v>11.682119205298017</v>
      </c>
      <c r="AJ169" s="35">
        <f>AE169*附件!$C$45+AF169*附件!$C$46+AG169*附件!$C$47</f>
        <v>8.344370860927155</v>
      </c>
    </row>
    <row r="170" spans="1:36" ht="23.25" customHeight="1" x14ac:dyDescent="0.2">
      <c r="A170" s="27">
        <v>42100</v>
      </c>
      <c r="B170" s="1" t="s">
        <v>92</v>
      </c>
      <c r="C170" s="1" t="s">
        <v>1477</v>
      </c>
      <c r="D170" s="1" t="s">
        <v>1481</v>
      </c>
      <c r="E170" s="1">
        <v>11</v>
      </c>
      <c r="F170" s="1">
        <v>9</v>
      </c>
      <c r="G170" s="1">
        <v>21</v>
      </c>
      <c r="H170" s="1">
        <v>3</v>
      </c>
      <c r="I170" s="1">
        <v>5.95</v>
      </c>
      <c r="J170" s="1">
        <v>5.35</v>
      </c>
      <c r="K170" s="1">
        <v>55</v>
      </c>
      <c r="L170" s="1">
        <v>25</v>
      </c>
      <c r="M170" s="1">
        <v>25</v>
      </c>
      <c r="N170" s="1">
        <v>0</v>
      </c>
      <c r="O170" s="1" t="s">
        <v>18</v>
      </c>
      <c r="P170" s="1">
        <v>120</v>
      </c>
      <c r="Q170" s="1" t="s">
        <v>64</v>
      </c>
      <c r="R170" s="1">
        <v>105</v>
      </c>
      <c r="S170" s="1">
        <v>109</v>
      </c>
      <c r="T170" s="1">
        <v>0.3</v>
      </c>
      <c r="U170" s="1">
        <v>1</v>
      </c>
      <c r="V170" s="1">
        <v>0.8</v>
      </c>
      <c r="W170" s="1">
        <v>0.6</v>
      </c>
      <c r="X170" s="1"/>
      <c r="Y170" s="1"/>
      <c r="Z170" s="1"/>
      <c r="AA170" s="35">
        <f>_xlfn.IFNA(VLOOKUP(D170,附件!$B$19:$C$21,2,FALSE)+附件!$C$23,0)+T170+J170*((200/(附件!$C$25+100))^0.5)</f>
        <v>5.93</v>
      </c>
      <c r="AB170" s="35">
        <f>G170*H170/AA170</f>
        <v>10.623946037099495</v>
      </c>
      <c r="AC170" s="35">
        <f>AB170*S170/100</f>
        <v>11.580101180438451</v>
      </c>
      <c r="AD170" s="35">
        <f>G170*H170*S170/100</f>
        <v>68.67</v>
      </c>
      <c r="AE170" s="35">
        <f>$AC170*U170</f>
        <v>11.580101180438451</v>
      </c>
      <c r="AF170" s="35">
        <f>$AC170*V170</f>
        <v>9.264080944350761</v>
      </c>
      <c r="AG170" s="35">
        <f>$AC170*W170</f>
        <v>6.9480607082630703</v>
      </c>
      <c r="AH170" s="35">
        <f>AE170*附件!$C$33+AF170*附件!$C$34+AG170*附件!$C$35</f>
        <v>9.264080944350761</v>
      </c>
      <c r="AI170" s="35">
        <f>AE170*附件!$C$39+AF170*附件!$C$40+AG170*附件!$C$41</f>
        <v>10.190489038785836</v>
      </c>
      <c r="AJ170" s="35">
        <f>AE170*附件!$C$45+AF170*附件!$C$46+AG170*附件!$C$47</f>
        <v>8.337672849915684</v>
      </c>
    </row>
    <row r="171" spans="1:36" ht="23.25" customHeight="1" x14ac:dyDescent="0.2">
      <c r="A171" s="27">
        <v>55300</v>
      </c>
      <c r="B171" s="1" t="s">
        <v>866</v>
      </c>
      <c r="C171" s="1" t="s">
        <v>1474</v>
      </c>
      <c r="D171" s="1" t="s">
        <v>1487</v>
      </c>
      <c r="E171" s="1">
        <v>3</v>
      </c>
      <c r="F171" s="1">
        <v>22</v>
      </c>
      <c r="G171" s="1">
        <v>28</v>
      </c>
      <c r="H171" s="1">
        <v>4</v>
      </c>
      <c r="I171" s="1">
        <v>10.57</v>
      </c>
      <c r="J171" s="1">
        <v>9.8800000000000008</v>
      </c>
      <c r="K171" s="1">
        <v>50</v>
      </c>
      <c r="L171" s="1">
        <v>12</v>
      </c>
      <c r="M171" s="1">
        <v>5</v>
      </c>
      <c r="N171" s="1">
        <v>0</v>
      </c>
      <c r="O171" s="1" t="s">
        <v>18</v>
      </c>
      <c r="P171" s="1">
        <v>40</v>
      </c>
      <c r="Q171" s="1" t="s">
        <v>19</v>
      </c>
      <c r="R171" s="1">
        <v>110</v>
      </c>
      <c r="S171" s="1">
        <v>110</v>
      </c>
      <c r="T171" s="1">
        <v>0.5</v>
      </c>
      <c r="U171" s="1">
        <v>1</v>
      </c>
      <c r="V171" s="1">
        <v>0.9</v>
      </c>
      <c r="W171" s="1">
        <v>0.5</v>
      </c>
      <c r="X171" s="1"/>
      <c r="Y171" s="1"/>
      <c r="Z171" s="1"/>
      <c r="AA171" s="35">
        <f>_xlfn.IFNA(VLOOKUP(D171,附件!$B$19:$C$21,2,FALSE)+附件!$C$23,0)+T171+J171*((200/(附件!$C$25+100))^0.5)</f>
        <v>10.680000000000001</v>
      </c>
      <c r="AB171" s="35">
        <f>G171*H171/AA171</f>
        <v>10.486891385767789</v>
      </c>
      <c r="AC171" s="35">
        <f>AB171*S171/100</f>
        <v>11.535580524344569</v>
      </c>
      <c r="AD171" s="35">
        <f>G171*H171*S171/100</f>
        <v>123.2</v>
      </c>
      <c r="AE171" s="35">
        <f>$AC171*U171</f>
        <v>11.535580524344569</v>
      </c>
      <c r="AF171" s="35">
        <f>$AC171*V171</f>
        <v>10.382022471910112</v>
      </c>
      <c r="AG171" s="35">
        <f>$AC171*W171</f>
        <v>5.7677902621722845</v>
      </c>
      <c r="AH171" s="35">
        <f>AE171*附件!$C$33+AF171*附件!$C$34+AG171*附件!$C$35</f>
        <v>9.3438202247191011</v>
      </c>
      <c r="AI171" s="35">
        <f>AE171*附件!$C$39+AF171*附件!$C$40+AG171*附件!$C$41</f>
        <v>10.497378277153558</v>
      </c>
      <c r="AJ171" s="35">
        <f>AE171*附件!$C$45+AF171*附件!$C$46+AG171*附件!$C$47</f>
        <v>8.190262172284644</v>
      </c>
    </row>
    <row r="172" spans="1:36" ht="23.25" customHeight="1" x14ac:dyDescent="0.2">
      <c r="A172" s="27">
        <v>22100</v>
      </c>
      <c r="B172" s="1" t="s">
        <v>129</v>
      </c>
      <c r="C172" s="1" t="s">
        <v>1474</v>
      </c>
      <c r="D172" s="1" t="s">
        <v>1481</v>
      </c>
      <c r="E172" s="1">
        <v>3</v>
      </c>
      <c r="F172" s="1">
        <v>8</v>
      </c>
      <c r="G172" s="1">
        <v>11</v>
      </c>
      <c r="H172" s="1">
        <v>4</v>
      </c>
      <c r="I172" s="1">
        <v>4.25</v>
      </c>
      <c r="J172" s="1">
        <v>4</v>
      </c>
      <c r="K172" s="1">
        <v>55</v>
      </c>
      <c r="L172" s="1">
        <v>28</v>
      </c>
      <c r="M172" s="1">
        <v>5</v>
      </c>
      <c r="N172" s="1">
        <v>0</v>
      </c>
      <c r="O172" s="1" t="s">
        <v>18</v>
      </c>
      <c r="P172" s="1">
        <v>120</v>
      </c>
      <c r="Q172" s="1" t="s">
        <v>64</v>
      </c>
      <c r="R172" s="1">
        <v>110</v>
      </c>
      <c r="S172" s="1">
        <v>110</v>
      </c>
      <c r="T172" s="1">
        <v>0</v>
      </c>
      <c r="U172" s="1">
        <v>1</v>
      </c>
      <c r="V172" s="1">
        <v>0.8</v>
      </c>
      <c r="W172" s="1">
        <v>0.6</v>
      </c>
      <c r="X172" s="1"/>
      <c r="Y172" s="1"/>
      <c r="Z172" s="1"/>
      <c r="AA172" s="35">
        <f>_xlfn.IFNA(VLOOKUP(D172,附件!$B$19:$C$21,2,FALSE)+附件!$C$23,0)+T172+J172*((200/(附件!$C$25+100))^0.5)</f>
        <v>4.28</v>
      </c>
      <c r="AB172" s="35">
        <f>G172*H172/AA172</f>
        <v>10.2803738317757</v>
      </c>
      <c r="AC172" s="35">
        <f>AB172*S172/100</f>
        <v>11.308411214953269</v>
      </c>
      <c r="AD172" s="35">
        <f>G172*H172*S172/100</f>
        <v>48.4</v>
      </c>
      <c r="AE172" s="35">
        <f>$AC172*U172</f>
        <v>11.308411214953269</v>
      </c>
      <c r="AF172" s="35">
        <f>$AC172*V172</f>
        <v>9.0467289719626152</v>
      </c>
      <c r="AG172" s="35">
        <f>$AC172*W172</f>
        <v>6.7850467289719614</v>
      </c>
      <c r="AH172" s="35">
        <f>AE172*附件!$C$33+AF172*附件!$C$34+AG172*附件!$C$35</f>
        <v>9.0467289719626152</v>
      </c>
      <c r="AI172" s="35">
        <f>AE172*附件!$C$39+AF172*附件!$C$40+AG172*附件!$C$41</f>
        <v>9.951401869158877</v>
      </c>
      <c r="AJ172" s="35">
        <f>AE172*附件!$C$45+AF172*附件!$C$46+AG172*附件!$C$47</f>
        <v>8.1420560747663551</v>
      </c>
    </row>
    <row r="173" spans="1:36" ht="23.25" customHeight="1" x14ac:dyDescent="0.2">
      <c r="A173" s="27">
        <v>11100</v>
      </c>
      <c r="B173" s="1" t="s">
        <v>25</v>
      </c>
      <c r="C173" s="1" t="s">
        <v>1472</v>
      </c>
      <c r="D173" s="1" t="s">
        <v>1473</v>
      </c>
      <c r="E173" s="1">
        <v>6</v>
      </c>
      <c r="F173" s="1">
        <v>4</v>
      </c>
      <c r="G173" s="1">
        <v>10</v>
      </c>
      <c r="H173" s="1">
        <v>3</v>
      </c>
      <c r="I173" s="1">
        <v>1.53</v>
      </c>
      <c r="J173" s="1">
        <v>1.29</v>
      </c>
      <c r="K173" s="1">
        <v>50</v>
      </c>
      <c r="L173" s="1">
        <v>25</v>
      </c>
      <c r="M173" s="1">
        <v>12</v>
      </c>
      <c r="N173" s="1">
        <v>0</v>
      </c>
      <c r="O173" s="1" t="s">
        <v>18</v>
      </c>
      <c r="P173" s="1">
        <v>360</v>
      </c>
      <c r="Q173" s="1" t="s">
        <v>19</v>
      </c>
      <c r="R173" s="1">
        <v>125</v>
      </c>
      <c r="S173" s="1">
        <v>125</v>
      </c>
      <c r="T173" s="1">
        <v>0.3</v>
      </c>
      <c r="U173" s="1">
        <v>1</v>
      </c>
      <c r="V173" s="1">
        <v>0.5</v>
      </c>
      <c r="W173" s="1">
        <v>0.2</v>
      </c>
      <c r="X173" s="1"/>
      <c r="Y173" s="1"/>
      <c r="Z173" s="1"/>
      <c r="AA173" s="35">
        <f>_xlfn.IFNA(VLOOKUP(D173,附件!$B$19:$C$21,2,FALSE)+附件!$C$23,0)+T173+J173*((200/(附件!$C$25+100))^0.5)</f>
        <v>1.85</v>
      </c>
      <c r="AB173" s="35">
        <f>G173*H173/AA173</f>
        <v>16.216216216216214</v>
      </c>
      <c r="AC173" s="35">
        <f>AB173*S173/100</f>
        <v>20.27027027027027</v>
      </c>
      <c r="AD173" s="35">
        <f>G173*H173*S173/100</f>
        <v>37.5</v>
      </c>
      <c r="AE173" s="35">
        <f>$AC173*U173</f>
        <v>20.27027027027027</v>
      </c>
      <c r="AF173" s="35">
        <f>$AC173*V173</f>
        <v>10.135135135135135</v>
      </c>
      <c r="AG173" s="35">
        <f>$AC173*W173</f>
        <v>4.0540540540540544</v>
      </c>
      <c r="AH173" s="35">
        <f>AE173*附件!$C$33+AF173*附件!$C$34+AG173*附件!$C$35</f>
        <v>11.351351351351351</v>
      </c>
      <c r="AI173" s="35">
        <f>AE173*附件!$C$39+AF173*附件!$C$40+AG173*附件!$C$41</f>
        <v>14.594594594594595</v>
      </c>
      <c r="AJ173" s="35">
        <f>AE173*附件!$C$45+AF173*附件!$C$46+AG173*附件!$C$47</f>
        <v>8.1081081081081088</v>
      </c>
    </row>
    <row r="174" spans="1:36" ht="23.25" customHeight="1" x14ac:dyDescent="0.2">
      <c r="A174" s="27">
        <v>31000</v>
      </c>
      <c r="B174" s="1" t="s">
        <v>108</v>
      </c>
      <c r="C174" s="1" t="s">
        <v>1472</v>
      </c>
      <c r="D174" s="1" t="s">
        <v>1473</v>
      </c>
      <c r="E174" s="1">
        <v>6</v>
      </c>
      <c r="F174" s="1">
        <v>4</v>
      </c>
      <c r="G174" s="1">
        <v>7</v>
      </c>
      <c r="H174" s="1">
        <v>4</v>
      </c>
      <c r="I174" s="1">
        <v>1.33</v>
      </c>
      <c r="J174" s="1">
        <v>1.17</v>
      </c>
      <c r="K174" s="1">
        <v>50</v>
      </c>
      <c r="L174" s="1">
        <v>0</v>
      </c>
      <c r="M174" s="1">
        <v>4</v>
      </c>
      <c r="N174" s="1">
        <v>8</v>
      </c>
      <c r="O174" s="1" t="s">
        <v>18</v>
      </c>
      <c r="P174" s="1">
        <v>360</v>
      </c>
      <c r="Q174" s="1" t="s">
        <v>19</v>
      </c>
      <c r="R174" s="1">
        <v>110</v>
      </c>
      <c r="S174" s="1">
        <v>110</v>
      </c>
      <c r="T174" s="1">
        <v>0.1</v>
      </c>
      <c r="U174" s="1">
        <v>1</v>
      </c>
      <c r="V174" s="1">
        <v>0.5</v>
      </c>
      <c r="W174" s="1">
        <v>0.2</v>
      </c>
      <c r="X174" s="1"/>
      <c r="Y174" s="1"/>
      <c r="Z174" s="1"/>
      <c r="AA174" s="35">
        <f>_xlfn.IFNA(VLOOKUP(D174,附件!$B$19:$C$21,2,FALSE)+附件!$C$23,0)+T174+J174*((200/(附件!$C$25+100))^0.5)</f>
        <v>1.5299999999999998</v>
      </c>
      <c r="AB174" s="35">
        <f>G174*H174/AA174</f>
        <v>18.300653594771244</v>
      </c>
      <c r="AC174" s="35">
        <f>AB174*S174/100</f>
        <v>20.130718954248369</v>
      </c>
      <c r="AD174" s="35">
        <f>G174*H174*S174/100</f>
        <v>30.8</v>
      </c>
      <c r="AE174" s="35">
        <f>$AC174*U174</f>
        <v>20.130718954248369</v>
      </c>
      <c r="AF174" s="35">
        <f>$AC174*V174</f>
        <v>10.065359477124185</v>
      </c>
      <c r="AG174" s="35">
        <f>$AC174*W174</f>
        <v>4.026143790849674</v>
      </c>
      <c r="AH174" s="35">
        <f>AE174*附件!$C$33+AF174*附件!$C$34+AG174*附件!$C$35</f>
        <v>11.273202614379088</v>
      </c>
      <c r="AI174" s="35">
        <f>AE174*附件!$C$39+AF174*附件!$C$40+AG174*附件!$C$41</f>
        <v>14.494117647058827</v>
      </c>
      <c r="AJ174" s="35">
        <f>AE174*附件!$C$45+AF174*附件!$C$46+AG174*附件!$C$47</f>
        <v>8.052287581699348</v>
      </c>
    </row>
    <row r="175" spans="1:36" ht="23.25" customHeight="1" x14ac:dyDescent="0.2">
      <c r="A175" s="27">
        <v>50100</v>
      </c>
      <c r="B175" s="1" t="s">
        <v>34</v>
      </c>
      <c r="C175" s="1" t="s">
        <v>1472</v>
      </c>
      <c r="D175" s="1" t="s">
        <v>1473</v>
      </c>
      <c r="E175" s="1">
        <v>6</v>
      </c>
      <c r="F175" s="1">
        <v>4</v>
      </c>
      <c r="G175" s="1">
        <v>9</v>
      </c>
      <c r="H175" s="1">
        <v>5</v>
      </c>
      <c r="I175" s="1">
        <v>2.2599999999999998</v>
      </c>
      <c r="J175" s="1">
        <v>2.02</v>
      </c>
      <c r="K175" s="1">
        <v>50</v>
      </c>
      <c r="L175" s="1">
        <v>15</v>
      </c>
      <c r="M175" s="1">
        <v>12</v>
      </c>
      <c r="N175" s="1">
        <v>0</v>
      </c>
      <c r="O175" s="1" t="s">
        <v>18</v>
      </c>
      <c r="P175" s="1">
        <v>360</v>
      </c>
      <c r="Q175" s="1" t="s">
        <v>19</v>
      </c>
      <c r="R175" s="1">
        <v>110</v>
      </c>
      <c r="S175" s="1">
        <v>110</v>
      </c>
      <c r="T175" s="1">
        <v>0.2</v>
      </c>
      <c r="U175" s="1">
        <v>1</v>
      </c>
      <c r="V175" s="1">
        <v>0.5</v>
      </c>
      <c r="W175" s="1">
        <v>0.2</v>
      </c>
      <c r="X175" s="1"/>
      <c r="Y175" s="1"/>
      <c r="Z175" s="1"/>
      <c r="AA175" s="35">
        <f>_xlfn.IFNA(VLOOKUP(D175,附件!$B$19:$C$21,2,FALSE)+附件!$C$23,0)+T175+J175*((200/(附件!$C$25+100))^0.5)</f>
        <v>2.48</v>
      </c>
      <c r="AB175" s="35">
        <f>G175*H175/AA175</f>
        <v>18.14516129032258</v>
      </c>
      <c r="AC175" s="35">
        <f>AB175*S175/100</f>
        <v>19.95967741935484</v>
      </c>
      <c r="AD175" s="35">
        <f>G175*H175*S175/100</f>
        <v>49.5</v>
      </c>
      <c r="AE175" s="35">
        <f>$AC175*U175</f>
        <v>19.95967741935484</v>
      </c>
      <c r="AF175" s="35">
        <f>$AC175*V175</f>
        <v>9.9798387096774199</v>
      </c>
      <c r="AG175" s="35">
        <f>$AC175*W175</f>
        <v>3.991935483870968</v>
      </c>
      <c r="AH175" s="35">
        <f>AE175*附件!$C$33+AF175*附件!$C$34+AG175*附件!$C$35</f>
        <v>11.17741935483871</v>
      </c>
      <c r="AI175" s="35">
        <f>AE175*附件!$C$39+AF175*附件!$C$40+AG175*附件!$C$41</f>
        <v>14.370967741935484</v>
      </c>
      <c r="AJ175" s="35">
        <f>AE175*附件!$C$45+AF175*附件!$C$46+AG175*附件!$C$47</f>
        <v>7.9838709677419359</v>
      </c>
    </row>
    <row r="176" spans="1:36" ht="23.25" customHeight="1" x14ac:dyDescent="0.2">
      <c r="A176" s="27">
        <v>13000</v>
      </c>
      <c r="B176" s="1" t="s">
        <v>79</v>
      </c>
      <c r="C176" s="1" t="s">
        <v>1474</v>
      </c>
      <c r="D176" s="1" t="s">
        <v>1487</v>
      </c>
      <c r="E176" s="1">
        <v>3</v>
      </c>
      <c r="F176" s="1">
        <v>22</v>
      </c>
      <c r="G176" s="1">
        <v>28</v>
      </c>
      <c r="H176" s="1">
        <v>3</v>
      </c>
      <c r="I176" s="1">
        <v>8.15</v>
      </c>
      <c r="J176" s="1">
        <v>7.65</v>
      </c>
      <c r="K176" s="1">
        <v>50</v>
      </c>
      <c r="L176" s="1">
        <v>30</v>
      </c>
      <c r="M176" s="1">
        <v>0</v>
      </c>
      <c r="N176" s="1">
        <v>0</v>
      </c>
      <c r="O176" s="1" t="s">
        <v>18</v>
      </c>
      <c r="P176" s="1">
        <v>40</v>
      </c>
      <c r="Q176" s="1" t="s">
        <v>19</v>
      </c>
      <c r="R176" s="1">
        <v>105</v>
      </c>
      <c r="S176" s="1">
        <v>105</v>
      </c>
      <c r="T176" s="1">
        <v>0</v>
      </c>
      <c r="U176" s="1">
        <v>1</v>
      </c>
      <c r="V176" s="1">
        <v>0.9</v>
      </c>
      <c r="W176" s="1">
        <v>0.5</v>
      </c>
      <c r="X176" s="1"/>
      <c r="Y176" s="1"/>
      <c r="Z176" s="1"/>
      <c r="AA176" s="35">
        <f>_xlfn.IFNA(VLOOKUP(D176,附件!$B$19:$C$21,2,FALSE)+附件!$C$23,0)+T176+J176*((200/(附件!$C$25+100))^0.5)</f>
        <v>7.95</v>
      </c>
      <c r="AB176" s="35">
        <f>G176*H176/AA176</f>
        <v>10.566037735849056</v>
      </c>
      <c r="AC176" s="35">
        <f>AB176*S176/100</f>
        <v>11.09433962264151</v>
      </c>
      <c r="AD176" s="35">
        <f>G176*H176*S176/100</f>
        <v>88.2</v>
      </c>
      <c r="AE176" s="35">
        <f>$AC176*U176</f>
        <v>11.09433962264151</v>
      </c>
      <c r="AF176" s="35">
        <f>$AC176*V176</f>
        <v>9.9849056603773594</v>
      </c>
      <c r="AG176" s="35">
        <f>$AC176*W176</f>
        <v>5.5471698113207548</v>
      </c>
      <c r="AH176" s="35">
        <f>AE176*附件!$C$33+AF176*附件!$C$34+AG176*附件!$C$35</f>
        <v>8.9864150943396233</v>
      </c>
      <c r="AI176" s="35">
        <f>AE176*附件!$C$39+AF176*附件!$C$40+AG176*附件!$C$41</f>
        <v>10.095849056603775</v>
      </c>
      <c r="AJ176" s="35">
        <f>AE176*附件!$C$45+AF176*附件!$C$46+AG176*附件!$C$47</f>
        <v>7.8769811320754721</v>
      </c>
    </row>
    <row r="177" spans="1:36" ht="23.25" customHeight="1" x14ac:dyDescent="0.2">
      <c r="A177" s="27">
        <v>34000</v>
      </c>
      <c r="B177" s="1" t="s">
        <v>55</v>
      </c>
      <c r="C177" s="1" t="s">
        <v>1474</v>
      </c>
      <c r="D177" s="1" t="s">
        <v>1476</v>
      </c>
      <c r="E177" s="1">
        <v>3</v>
      </c>
      <c r="F177" s="1">
        <v>42</v>
      </c>
      <c r="G177" s="1">
        <v>62</v>
      </c>
      <c r="H177" s="1">
        <v>2</v>
      </c>
      <c r="I177" s="1">
        <v>23.04</v>
      </c>
      <c r="J177" s="1">
        <v>21.66</v>
      </c>
      <c r="K177" s="1">
        <v>80</v>
      </c>
      <c r="L177" s="1">
        <v>0</v>
      </c>
      <c r="M177" s="1">
        <v>5</v>
      </c>
      <c r="N177" s="1">
        <v>0</v>
      </c>
      <c r="O177" s="1" t="s">
        <v>53</v>
      </c>
      <c r="P177" s="1">
        <v>50</v>
      </c>
      <c r="Q177" s="1" t="s">
        <v>27</v>
      </c>
      <c r="R177" s="1">
        <v>110</v>
      </c>
      <c r="S177" s="1">
        <v>110</v>
      </c>
      <c r="T177" s="1">
        <v>0</v>
      </c>
      <c r="U177" s="1">
        <v>1.4</v>
      </c>
      <c r="V177" s="1">
        <v>1.1000000000000001</v>
      </c>
      <c r="W177" s="1">
        <v>0.9</v>
      </c>
      <c r="X177" s="1"/>
      <c r="Y177" s="1"/>
      <c r="Z177" s="1"/>
      <c r="AA177" s="35">
        <f>_xlfn.IFNA(VLOOKUP(D177,附件!$B$19:$C$21,2,FALSE)+附件!$C$23,0)+T177+J177*((200/(附件!$C$25+100))^0.5)</f>
        <v>21.66</v>
      </c>
      <c r="AB177" s="35">
        <f>G177*H177/AA177</f>
        <v>5.7248384118190208</v>
      </c>
      <c r="AC177" s="35">
        <f>AB177*S177/100</f>
        <v>6.2973222530009227</v>
      </c>
      <c r="AD177" s="35">
        <f>G177*H177*S177/100</f>
        <v>136.4</v>
      </c>
      <c r="AE177" s="35">
        <f>$AC177*U177</f>
        <v>8.8162511542012911</v>
      </c>
      <c r="AF177" s="35">
        <f>$AC177*V177</f>
        <v>6.9270544783010157</v>
      </c>
      <c r="AG177" s="35">
        <f>$AC177*W177</f>
        <v>5.6675900277008306</v>
      </c>
      <c r="AH177" s="35">
        <f>AE177*附件!$C$33+AF177*附件!$C$34+AG177*附件!$C$35</f>
        <v>7.1159741458910428</v>
      </c>
      <c r="AI177" s="35">
        <f>AE177*附件!$C$39+AF177*附件!$C$40+AG177*附件!$C$41</f>
        <v>7.7457063711911349</v>
      </c>
      <c r="AJ177" s="35">
        <f>AE177*附件!$C$45+AF177*附件!$C$46+AG177*附件!$C$47</f>
        <v>6.4862419205909507</v>
      </c>
    </row>
    <row r="178" spans="1:36" ht="23.25" customHeight="1" x14ac:dyDescent="0.2">
      <c r="A178" s="27">
        <v>12000</v>
      </c>
      <c r="B178" s="1" t="s">
        <v>110</v>
      </c>
      <c r="C178" s="1" t="s">
        <v>1474</v>
      </c>
      <c r="D178" s="1" t="s">
        <v>1481</v>
      </c>
      <c r="E178" s="1">
        <v>3</v>
      </c>
      <c r="F178" s="1">
        <v>7</v>
      </c>
      <c r="G178" s="1">
        <v>10</v>
      </c>
      <c r="H178" s="1">
        <v>4</v>
      </c>
      <c r="I178" s="1">
        <v>3.33</v>
      </c>
      <c r="J178" s="1">
        <v>3.13</v>
      </c>
      <c r="K178" s="1">
        <v>55</v>
      </c>
      <c r="L178" s="1">
        <v>28</v>
      </c>
      <c r="M178" s="1">
        <v>0</v>
      </c>
      <c r="N178" s="1">
        <v>0</v>
      </c>
      <c r="O178" s="1" t="s">
        <v>18</v>
      </c>
      <c r="P178" s="1">
        <v>120</v>
      </c>
      <c r="Q178" s="1" t="s">
        <v>19</v>
      </c>
      <c r="R178" s="1">
        <v>110</v>
      </c>
      <c r="S178" s="1">
        <v>110</v>
      </c>
      <c r="T178" s="1">
        <v>0</v>
      </c>
      <c r="U178" s="1">
        <v>1</v>
      </c>
      <c r="V178" s="1">
        <v>0.75</v>
      </c>
      <c r="W178" s="1">
        <v>0.4</v>
      </c>
      <c r="X178" s="1"/>
      <c r="Y178" s="1"/>
      <c r="Z178" s="1"/>
      <c r="AA178" s="35">
        <f>_xlfn.IFNA(VLOOKUP(D178,附件!$B$19:$C$21,2,FALSE)+附件!$C$23,0)+T178+J178*((200/(附件!$C$25+100))^0.5)</f>
        <v>3.41</v>
      </c>
      <c r="AB178" s="35">
        <f>G178*H178/AA178</f>
        <v>11.730205278592376</v>
      </c>
      <c r="AC178" s="35">
        <f>AB178*S178/100</f>
        <v>12.903225806451612</v>
      </c>
      <c r="AD178" s="35">
        <f>G178*H178*S178/100</f>
        <v>44</v>
      </c>
      <c r="AE178" s="35">
        <f>$AC178*U178</f>
        <v>12.903225806451612</v>
      </c>
      <c r="AF178" s="35">
        <f>$AC178*V178</f>
        <v>9.6774193548387082</v>
      </c>
      <c r="AG178" s="35">
        <f>$AC178*W178</f>
        <v>5.161290322580645</v>
      </c>
      <c r="AH178" s="35">
        <f>AE178*附件!$C$33+AF178*附件!$C$34+AG178*附件!$C$35</f>
        <v>9.2903225806451601</v>
      </c>
      <c r="AI178" s="35">
        <f>AE178*附件!$C$39+AF178*附件!$C$40+AG178*附件!$C$41</f>
        <v>10.838709677419354</v>
      </c>
      <c r="AJ178" s="35">
        <f>AE178*附件!$C$45+AF178*附件!$C$46+AG178*附件!$C$47</f>
        <v>7.741935483870968</v>
      </c>
    </row>
    <row r="179" spans="1:36" ht="23.25" customHeight="1" x14ac:dyDescent="0.2">
      <c r="A179" s="27">
        <v>42200</v>
      </c>
      <c r="B179" s="1" t="s">
        <v>142</v>
      </c>
      <c r="C179" s="1" t="s">
        <v>1474</v>
      </c>
      <c r="D179" s="1" t="s">
        <v>1481</v>
      </c>
      <c r="E179" s="1">
        <v>3</v>
      </c>
      <c r="F179" s="1">
        <v>7</v>
      </c>
      <c r="G179" s="1">
        <v>10</v>
      </c>
      <c r="H179" s="1">
        <v>4</v>
      </c>
      <c r="I179" s="1">
        <v>3.69</v>
      </c>
      <c r="J179" s="1">
        <v>3.57</v>
      </c>
      <c r="K179" s="1">
        <v>55</v>
      </c>
      <c r="L179" s="1">
        <v>0</v>
      </c>
      <c r="M179" s="1">
        <v>5</v>
      </c>
      <c r="N179" s="1">
        <v>0</v>
      </c>
      <c r="O179" s="1" t="s">
        <v>18</v>
      </c>
      <c r="P179" s="1">
        <v>120</v>
      </c>
      <c r="Q179" s="1" t="s">
        <v>64</v>
      </c>
      <c r="R179" s="1">
        <v>105</v>
      </c>
      <c r="S179" s="1">
        <v>105</v>
      </c>
      <c r="T179" s="1">
        <v>0.1</v>
      </c>
      <c r="U179" s="1">
        <v>1</v>
      </c>
      <c r="V179" s="1">
        <v>0.8</v>
      </c>
      <c r="W179" s="1">
        <v>0.6</v>
      </c>
      <c r="X179" s="1"/>
      <c r="Y179" s="1"/>
      <c r="Z179" s="1"/>
      <c r="AA179" s="35">
        <f>_xlfn.IFNA(VLOOKUP(D179,附件!$B$19:$C$21,2,FALSE)+附件!$C$23,0)+T179+J179*((200/(附件!$C$25+100))^0.5)</f>
        <v>3.9499999999999997</v>
      </c>
      <c r="AB179" s="35">
        <f>G179*H179/AA179</f>
        <v>10.126582278481013</v>
      </c>
      <c r="AC179" s="35">
        <f>AB179*S179/100</f>
        <v>10.632911392405065</v>
      </c>
      <c r="AD179" s="35">
        <f>G179*H179*S179/100</f>
        <v>42</v>
      </c>
      <c r="AE179" s="35">
        <f>$AC179*U179</f>
        <v>10.632911392405065</v>
      </c>
      <c r="AF179" s="35">
        <f>$AC179*V179</f>
        <v>8.5063291139240516</v>
      </c>
      <c r="AG179" s="35">
        <f>$AC179*W179</f>
        <v>6.3797468354430391</v>
      </c>
      <c r="AH179" s="35">
        <f>AE179*附件!$C$33+AF179*附件!$C$34+AG179*附件!$C$35</f>
        <v>8.5063291139240516</v>
      </c>
      <c r="AI179" s="35">
        <f>AE179*附件!$C$39+AF179*附件!$C$40+AG179*附件!$C$41</f>
        <v>9.3569620253164558</v>
      </c>
      <c r="AJ179" s="35">
        <f>AE179*附件!$C$45+AF179*附件!$C$46+AG179*附件!$C$47</f>
        <v>7.6556962025316473</v>
      </c>
    </row>
    <row r="180" spans="1:36" ht="23.25" customHeight="1" x14ac:dyDescent="0.2">
      <c r="A180" s="27">
        <v>50300</v>
      </c>
      <c r="B180" s="1" t="s">
        <v>147</v>
      </c>
      <c r="C180" s="1" t="s">
        <v>1472</v>
      </c>
      <c r="D180" s="1" t="s">
        <v>1476</v>
      </c>
      <c r="E180" s="1">
        <v>6</v>
      </c>
      <c r="F180" s="1">
        <v>37</v>
      </c>
      <c r="G180" s="1">
        <v>69</v>
      </c>
      <c r="H180" s="1">
        <v>4</v>
      </c>
      <c r="I180" s="1">
        <v>34.25</v>
      </c>
      <c r="J180" s="1">
        <v>30.14</v>
      </c>
      <c r="K180" s="1">
        <v>80</v>
      </c>
      <c r="L180" s="1">
        <v>0</v>
      </c>
      <c r="M180" s="1">
        <v>12</v>
      </c>
      <c r="N180" s="1">
        <v>0</v>
      </c>
      <c r="O180" s="1" t="s">
        <v>53</v>
      </c>
      <c r="P180" s="1">
        <v>50</v>
      </c>
      <c r="Q180" s="1" t="s">
        <v>19</v>
      </c>
      <c r="R180" s="1">
        <v>100</v>
      </c>
      <c r="S180" s="1">
        <v>100</v>
      </c>
      <c r="T180" s="1">
        <v>0.15</v>
      </c>
      <c r="U180" s="1">
        <v>0.7</v>
      </c>
      <c r="V180" s="1">
        <v>1</v>
      </c>
      <c r="W180" s="1">
        <v>0.9</v>
      </c>
      <c r="X180" s="1"/>
      <c r="Y180" s="1"/>
      <c r="Z180" s="1"/>
      <c r="AA180" s="35">
        <f>_xlfn.IFNA(VLOOKUP(D180,附件!$B$19:$C$21,2,FALSE)+附件!$C$23,0)+T180+J180*((200/(附件!$C$25+100))^0.5)</f>
        <v>30.29</v>
      </c>
      <c r="AB180" s="35">
        <f>G180*H180/AA180</f>
        <v>9.1119181247936609</v>
      </c>
      <c r="AC180" s="35">
        <f>AB180*S180/100</f>
        <v>9.1119181247936609</v>
      </c>
      <c r="AD180" s="35">
        <f>G180*H180*S180/100</f>
        <v>276</v>
      </c>
      <c r="AE180" s="35">
        <f>$AC180*U180</f>
        <v>6.3783426873555626</v>
      </c>
      <c r="AF180" s="35">
        <f>$AC180*V180</f>
        <v>9.1119181247936609</v>
      </c>
      <c r="AG180" s="35">
        <f>$AC180*W180</f>
        <v>8.2007263123142948</v>
      </c>
      <c r="AH180" s="35">
        <f>AE180*附件!$C$33+AF180*附件!$C$34+AG180*附件!$C$35</f>
        <v>8.0184879498184216</v>
      </c>
      <c r="AI180" s="35">
        <f>AE180*附件!$C$39+AF180*附件!$C$40+AG180*附件!$C$41</f>
        <v>7.6540112248266752</v>
      </c>
      <c r="AJ180" s="35">
        <f>AE180*附件!$C$45+AF180*附件!$C$46+AG180*附件!$C$47</f>
        <v>8.382964674810168</v>
      </c>
    </row>
    <row r="181" spans="1:36" ht="23.25" customHeight="1" x14ac:dyDescent="0.2">
      <c r="A181" s="27">
        <v>44100</v>
      </c>
      <c r="B181" s="1" t="s">
        <v>113</v>
      </c>
      <c r="C181" s="1" t="s">
        <v>1472</v>
      </c>
      <c r="D181" s="1" t="s">
        <v>1476</v>
      </c>
      <c r="E181" s="1">
        <v>6</v>
      </c>
      <c r="F181" s="1">
        <v>48</v>
      </c>
      <c r="G181" s="1">
        <v>86</v>
      </c>
      <c r="H181" s="1">
        <v>2</v>
      </c>
      <c r="I181" s="1">
        <v>25.53</v>
      </c>
      <c r="J181" s="1">
        <v>22.42</v>
      </c>
      <c r="K181" s="1">
        <v>80</v>
      </c>
      <c r="L181" s="1">
        <v>0</v>
      </c>
      <c r="M181" s="1">
        <v>12</v>
      </c>
      <c r="N181" s="1">
        <v>0</v>
      </c>
      <c r="O181" s="1" t="s">
        <v>53</v>
      </c>
      <c r="P181" s="1">
        <v>50</v>
      </c>
      <c r="Q181" s="1" t="s">
        <v>19</v>
      </c>
      <c r="R181" s="1">
        <v>110</v>
      </c>
      <c r="S181" s="1">
        <v>110</v>
      </c>
      <c r="T181" s="1">
        <v>0</v>
      </c>
      <c r="U181" s="1">
        <v>0.7</v>
      </c>
      <c r="V181" s="1">
        <v>1</v>
      </c>
      <c r="W181" s="1">
        <v>0.9</v>
      </c>
      <c r="X181" s="1"/>
      <c r="Y181" s="1"/>
      <c r="Z181" s="1"/>
      <c r="AA181" s="35">
        <f>_xlfn.IFNA(VLOOKUP(D181,附件!$B$19:$C$21,2,FALSE)+附件!$C$23,0)+T181+J181*((200/(附件!$C$25+100))^0.5)</f>
        <v>22.42</v>
      </c>
      <c r="AB181" s="35">
        <f>G181*H181/AA181</f>
        <v>7.6717216770740402</v>
      </c>
      <c r="AC181" s="35">
        <f>AB181*S181/100</f>
        <v>8.4388938447814432</v>
      </c>
      <c r="AD181" s="35">
        <f>G181*H181*S181/100</f>
        <v>189.2</v>
      </c>
      <c r="AE181" s="35">
        <f>$AC181*U181</f>
        <v>5.9072256913470103</v>
      </c>
      <c r="AF181" s="35">
        <f>$AC181*V181</f>
        <v>8.4388938447814432</v>
      </c>
      <c r="AG181" s="35">
        <f>$AC181*W181</f>
        <v>7.5950044603032989</v>
      </c>
      <c r="AH181" s="35">
        <f>AE181*附件!$C$33+AF181*附件!$C$34+AG181*附件!$C$35</f>
        <v>7.4262265834076704</v>
      </c>
      <c r="AI181" s="35">
        <f>AE181*附件!$C$39+AF181*附件!$C$40+AG181*附件!$C$41</f>
        <v>7.0886708296164125</v>
      </c>
      <c r="AJ181" s="35">
        <f>AE181*附件!$C$45+AF181*附件!$C$46+AG181*附件!$C$47</f>
        <v>7.7637823371989274</v>
      </c>
    </row>
    <row r="182" spans="1:36" ht="23.25" customHeight="1" x14ac:dyDescent="0.2">
      <c r="A182" s="27">
        <v>42300</v>
      </c>
      <c r="B182" s="1" t="s">
        <v>1499</v>
      </c>
      <c r="C182" s="1" t="s">
        <v>1474</v>
      </c>
      <c r="D182" s="1" t="s">
        <v>1481</v>
      </c>
      <c r="E182" s="1">
        <v>3</v>
      </c>
      <c r="F182" s="1">
        <v>7</v>
      </c>
      <c r="G182" s="1">
        <v>10</v>
      </c>
      <c r="H182" s="1">
        <v>3</v>
      </c>
      <c r="I182" s="1">
        <v>2.59</v>
      </c>
      <c r="J182" s="1">
        <v>2.5</v>
      </c>
      <c r="K182" s="1">
        <v>55</v>
      </c>
      <c r="L182" s="1">
        <v>25</v>
      </c>
      <c r="M182" s="1">
        <v>5</v>
      </c>
      <c r="N182" s="1">
        <v>0</v>
      </c>
      <c r="O182" s="1" t="s">
        <v>18</v>
      </c>
      <c r="P182" s="1">
        <v>120</v>
      </c>
      <c r="Q182" s="1" t="s">
        <v>64</v>
      </c>
      <c r="R182" s="1">
        <v>105</v>
      </c>
      <c r="S182" s="1">
        <v>105</v>
      </c>
      <c r="T182" s="1">
        <v>0.3</v>
      </c>
      <c r="U182" s="1">
        <v>1</v>
      </c>
      <c r="V182" s="1">
        <v>0.8</v>
      </c>
      <c r="W182" s="1">
        <v>0.6</v>
      </c>
      <c r="X182" s="1"/>
      <c r="Y182" s="1"/>
      <c r="Z182" s="1"/>
      <c r="AA182" s="35">
        <f>_xlfn.IFNA(VLOOKUP(D182,附件!$B$19:$C$21,2,FALSE)+附件!$C$23,0)+T182+J182*((200/(附件!$C$25+100))^0.5)</f>
        <v>3.08</v>
      </c>
      <c r="AB182" s="35">
        <f>G182*H182/AA182</f>
        <v>9.7402597402597397</v>
      </c>
      <c r="AC182" s="35">
        <f>AB182*S182/100</f>
        <v>10.227272727272727</v>
      </c>
      <c r="AD182" s="35">
        <f>G182*H182*S182/100</f>
        <v>31.5</v>
      </c>
      <c r="AE182" s="35">
        <f>$AC182*U182</f>
        <v>10.227272727272727</v>
      </c>
      <c r="AF182" s="35">
        <f>$AC182*V182</f>
        <v>8.1818181818181817</v>
      </c>
      <c r="AG182" s="35">
        <f>$AC182*W182</f>
        <v>6.1363636363636358</v>
      </c>
      <c r="AH182" s="35">
        <f>AE182*附件!$C$33+AF182*附件!$C$34+AG182*附件!$C$35</f>
        <v>8.1818181818181817</v>
      </c>
      <c r="AI182" s="35">
        <f>AE182*附件!$C$39+AF182*附件!$C$40+AG182*附件!$C$41</f>
        <v>9</v>
      </c>
      <c r="AJ182" s="35">
        <f>AE182*附件!$C$45+AF182*附件!$C$46+AG182*附件!$C$47</f>
        <v>7.3636363636363633</v>
      </c>
    </row>
    <row r="183" spans="1:36" ht="23.25" customHeight="1" x14ac:dyDescent="0.2">
      <c r="A183" s="27">
        <v>22000</v>
      </c>
      <c r="B183" s="1" t="s">
        <v>103</v>
      </c>
      <c r="C183" s="1" t="s">
        <v>1474</v>
      </c>
      <c r="D183" s="1" t="s">
        <v>1481</v>
      </c>
      <c r="E183" s="1">
        <v>3</v>
      </c>
      <c r="F183" s="1">
        <v>9</v>
      </c>
      <c r="G183" s="1">
        <v>12</v>
      </c>
      <c r="H183" s="1">
        <v>3</v>
      </c>
      <c r="I183" s="1">
        <v>3.93</v>
      </c>
      <c r="J183" s="1">
        <v>3.65</v>
      </c>
      <c r="K183" s="1">
        <v>55</v>
      </c>
      <c r="L183" s="1">
        <v>14</v>
      </c>
      <c r="M183" s="1">
        <v>5</v>
      </c>
      <c r="N183" s="1">
        <v>0</v>
      </c>
      <c r="O183" s="1" t="s">
        <v>43</v>
      </c>
      <c r="P183" s="1">
        <v>120</v>
      </c>
      <c r="Q183" s="1" t="s">
        <v>64</v>
      </c>
      <c r="R183" s="1">
        <v>110</v>
      </c>
      <c r="S183" s="1">
        <v>110</v>
      </c>
      <c r="T183" s="1">
        <v>0</v>
      </c>
      <c r="U183" s="1">
        <v>1</v>
      </c>
      <c r="V183" s="1">
        <v>0.8</v>
      </c>
      <c r="W183" s="1">
        <v>0.6</v>
      </c>
      <c r="X183" s="1"/>
      <c r="Y183" s="1"/>
      <c r="Z183" s="1"/>
      <c r="AA183" s="35">
        <f>_xlfn.IFNA(VLOOKUP(D183,附件!$B$19:$C$21,2,FALSE)+附件!$C$23,0)+T183+J183*((200/(附件!$C$25+100))^0.5)</f>
        <v>3.9299999999999997</v>
      </c>
      <c r="AB183" s="35">
        <f>G183*H183/AA183</f>
        <v>9.1603053435114514</v>
      </c>
      <c r="AC183" s="35">
        <f>AB183*S183/100</f>
        <v>10.076335877862597</v>
      </c>
      <c r="AD183" s="35">
        <f>G183*H183*S183/100</f>
        <v>39.6</v>
      </c>
      <c r="AE183" s="35">
        <f>$AC183*U183</f>
        <v>10.076335877862597</v>
      </c>
      <c r="AF183" s="35">
        <f>$AC183*V183</f>
        <v>8.0610687022900773</v>
      </c>
      <c r="AG183" s="35">
        <f>$AC183*W183</f>
        <v>6.0458015267175584</v>
      </c>
      <c r="AH183" s="35">
        <f>AE183*附件!$C$33+AF183*附件!$C$34+AG183*附件!$C$35</f>
        <v>8.0610687022900773</v>
      </c>
      <c r="AI183" s="35">
        <f>AE183*附件!$C$39+AF183*附件!$C$40+AG183*附件!$C$41</f>
        <v>8.8671755725190859</v>
      </c>
      <c r="AJ183" s="35">
        <f>AE183*附件!$C$45+AF183*附件!$C$46+AG183*附件!$C$47</f>
        <v>7.2549618320610705</v>
      </c>
    </row>
    <row r="184" spans="1:36" ht="23.25" customHeight="1" x14ac:dyDescent="0.2">
      <c r="A184" s="27">
        <v>11060</v>
      </c>
      <c r="B184" s="1" t="s">
        <v>1525</v>
      </c>
      <c r="C184" s="1" t="s">
        <v>1472</v>
      </c>
      <c r="D184" s="1" t="s">
        <v>1473</v>
      </c>
      <c r="E184" s="1">
        <v>7</v>
      </c>
      <c r="F184" s="1">
        <v>3</v>
      </c>
      <c r="G184" s="1">
        <v>12</v>
      </c>
      <c r="H184" s="1">
        <v>2</v>
      </c>
      <c r="I184" s="1">
        <v>1.6</v>
      </c>
      <c r="J184" s="1">
        <v>1.36</v>
      </c>
      <c r="K184" s="1">
        <v>50</v>
      </c>
      <c r="L184" s="1">
        <v>15</v>
      </c>
      <c r="M184" s="1">
        <v>12</v>
      </c>
      <c r="N184" s="1">
        <v>0</v>
      </c>
      <c r="O184" s="1" t="s">
        <v>18</v>
      </c>
      <c r="P184" s="1">
        <v>360</v>
      </c>
      <c r="Q184" s="1" t="s">
        <v>19</v>
      </c>
      <c r="R184" s="1">
        <v>125</v>
      </c>
      <c r="S184" s="1">
        <v>130</v>
      </c>
      <c r="T184" s="1">
        <v>0.15</v>
      </c>
      <c r="U184" s="1">
        <v>1</v>
      </c>
      <c r="V184" s="1">
        <v>0.5</v>
      </c>
      <c r="W184" s="1">
        <v>0.2</v>
      </c>
      <c r="X184" s="1"/>
      <c r="Y184" s="1"/>
      <c r="Z184" s="1"/>
      <c r="AA184" s="35">
        <f>_xlfn.IFNA(VLOOKUP(D184,附件!$B$19:$C$21,2,FALSE)+附件!$C$23,0)+T184+J184*((200/(附件!$C$25+100))^0.5)</f>
        <v>1.77</v>
      </c>
      <c r="AB184" s="35">
        <f>G184*H184/AA184</f>
        <v>13.559322033898304</v>
      </c>
      <c r="AC184" s="35">
        <f>AB184*S184/100</f>
        <v>17.627118644067796</v>
      </c>
      <c r="AD184" s="35">
        <f>G184*H184*S184/100</f>
        <v>31.2</v>
      </c>
      <c r="AE184" s="35">
        <f>$AC184*U184</f>
        <v>17.627118644067796</v>
      </c>
      <c r="AF184" s="35">
        <f>$AC184*V184</f>
        <v>8.8135593220338979</v>
      </c>
      <c r="AG184" s="35">
        <f>$AC184*W184</f>
        <v>3.5254237288135593</v>
      </c>
      <c r="AH184" s="35">
        <f>AE184*附件!$C$33+AF184*附件!$C$34+AG184*附件!$C$35</f>
        <v>9.871186440677965</v>
      </c>
      <c r="AI184" s="35">
        <f>AE184*附件!$C$39+AF184*附件!$C$40+AG184*附件!$C$41</f>
        <v>12.691525423728812</v>
      </c>
      <c r="AJ184" s="35">
        <f>AE184*附件!$C$45+AF184*附件!$C$46+AG184*附件!$C$47</f>
        <v>7.0508474576271185</v>
      </c>
    </row>
    <row r="185" spans="1:36" ht="23.25" customHeight="1" x14ac:dyDescent="0.2">
      <c r="A185" s="27">
        <v>11200</v>
      </c>
      <c r="B185" s="1" t="s">
        <v>1546</v>
      </c>
      <c r="C185" s="1" t="s">
        <v>1472</v>
      </c>
      <c r="D185" s="1" t="s">
        <v>1473</v>
      </c>
      <c r="E185" s="1">
        <v>6</v>
      </c>
      <c r="F185" s="1">
        <v>4</v>
      </c>
      <c r="G185" s="1">
        <v>9</v>
      </c>
      <c r="H185" s="1">
        <v>4</v>
      </c>
      <c r="I185" s="1">
        <v>2.13</v>
      </c>
      <c r="J185" s="1">
        <v>1.93</v>
      </c>
      <c r="K185" s="1">
        <v>50</v>
      </c>
      <c r="L185" s="1">
        <v>0</v>
      </c>
      <c r="M185" s="1">
        <v>5</v>
      </c>
      <c r="N185" s="1">
        <v>7</v>
      </c>
      <c r="O185" s="1" t="s">
        <v>18</v>
      </c>
      <c r="P185" s="1">
        <v>360</v>
      </c>
      <c r="Q185" s="1" t="s">
        <v>19</v>
      </c>
      <c r="R185" s="1">
        <v>110</v>
      </c>
      <c r="S185" s="1">
        <v>110</v>
      </c>
      <c r="T185" s="1">
        <v>0.1</v>
      </c>
      <c r="U185" s="1">
        <v>1</v>
      </c>
      <c r="V185" s="1">
        <v>0.5</v>
      </c>
      <c r="W185" s="1">
        <v>0.2</v>
      </c>
      <c r="X185" s="1"/>
      <c r="Y185" s="1"/>
      <c r="Z185" s="1"/>
      <c r="AA185" s="35">
        <f>_xlfn.IFNA(VLOOKUP(D185,附件!$B$19:$C$21,2,FALSE)+附件!$C$23,0)+T185+J185*((200/(附件!$C$25+100))^0.5)</f>
        <v>2.29</v>
      </c>
      <c r="AB185" s="35">
        <f>G185*H185/AA185</f>
        <v>15.720524017467248</v>
      </c>
      <c r="AC185" s="35">
        <f>AB185*S185/100</f>
        <v>17.292576419213972</v>
      </c>
      <c r="AD185" s="35">
        <f>G185*H185*S185/100</f>
        <v>39.6</v>
      </c>
      <c r="AE185" s="35">
        <f>$AC185*U185</f>
        <v>17.292576419213972</v>
      </c>
      <c r="AF185" s="35">
        <f>$AC185*V185</f>
        <v>8.6462882096069862</v>
      </c>
      <c r="AG185" s="35">
        <f>$AC185*W185</f>
        <v>3.4585152838427948</v>
      </c>
      <c r="AH185" s="35">
        <f>AE185*附件!$C$33+AF185*附件!$C$34+AG185*附件!$C$35</f>
        <v>9.6838427947598245</v>
      </c>
      <c r="AI185" s="35">
        <f>AE185*附件!$C$39+AF185*附件!$C$40+AG185*附件!$C$41</f>
        <v>12.450655021834061</v>
      </c>
      <c r="AJ185" s="35">
        <f>AE185*附件!$C$45+AF185*附件!$C$46+AG185*附件!$C$47</f>
        <v>6.9170305676855897</v>
      </c>
    </row>
    <row r="186" spans="1:36" ht="23.25" customHeight="1" x14ac:dyDescent="0.2">
      <c r="A186" s="27">
        <v>24300</v>
      </c>
      <c r="B186" s="1" t="s">
        <v>1521</v>
      </c>
      <c r="C186" s="1" t="s">
        <v>1472</v>
      </c>
      <c r="D186" s="1" t="s">
        <v>1476</v>
      </c>
      <c r="E186" s="1">
        <v>6</v>
      </c>
      <c r="F186" s="1">
        <v>46</v>
      </c>
      <c r="G186" s="1">
        <v>88</v>
      </c>
      <c r="H186" s="1">
        <v>2</v>
      </c>
      <c r="I186" s="1">
        <v>26.27</v>
      </c>
      <c r="J186" s="1">
        <v>23.28</v>
      </c>
      <c r="K186" s="1">
        <v>80</v>
      </c>
      <c r="L186" s="1">
        <v>0</v>
      </c>
      <c r="M186" s="1">
        <v>12</v>
      </c>
      <c r="N186" s="1">
        <v>0</v>
      </c>
      <c r="O186" s="1" t="s">
        <v>53</v>
      </c>
      <c r="P186" s="1">
        <v>50</v>
      </c>
      <c r="Q186" s="1" t="s">
        <v>19</v>
      </c>
      <c r="R186" s="1">
        <v>110</v>
      </c>
      <c r="S186" s="1">
        <v>110</v>
      </c>
      <c r="T186" s="1">
        <v>0</v>
      </c>
      <c r="U186" s="1">
        <v>0.7</v>
      </c>
      <c r="V186" s="1">
        <v>1</v>
      </c>
      <c r="W186" s="1">
        <v>0.9</v>
      </c>
      <c r="X186" s="1"/>
      <c r="Y186" s="1"/>
      <c r="Z186" s="1"/>
      <c r="AA186" s="35">
        <f>_xlfn.IFNA(VLOOKUP(D186,附件!$B$19:$C$21,2,FALSE)+附件!$C$23,0)+T186+J186*((200/(附件!$C$25+100))^0.5)</f>
        <v>23.28</v>
      </c>
      <c r="AB186" s="35">
        <f>G186*H186/AA186</f>
        <v>7.5601374570446733</v>
      </c>
      <c r="AC186" s="35">
        <f>AB186*S186/100</f>
        <v>8.3161512027491398</v>
      </c>
      <c r="AD186" s="35">
        <f>G186*H186*S186/100</f>
        <v>193.6</v>
      </c>
      <c r="AE186" s="35">
        <f>$AC186*U186</f>
        <v>5.8213058419243975</v>
      </c>
      <c r="AF186" s="35">
        <f>$AC186*V186</f>
        <v>8.3161512027491398</v>
      </c>
      <c r="AG186" s="35">
        <f>$AC186*W186</f>
        <v>7.484536082474226</v>
      </c>
      <c r="AH186" s="35">
        <f>AE186*附件!$C$33+AF186*附件!$C$34+AG186*附件!$C$35</f>
        <v>7.3182130584192429</v>
      </c>
      <c r="AI186" s="35">
        <f>AE186*附件!$C$39+AF186*附件!$C$40+AG186*附件!$C$41</f>
        <v>6.9855670103092775</v>
      </c>
      <c r="AJ186" s="35">
        <f>AE186*附件!$C$45+AF186*附件!$C$46+AG186*附件!$C$47</f>
        <v>7.6508591065292091</v>
      </c>
    </row>
    <row r="187" spans="1:36" ht="23.25" customHeight="1" x14ac:dyDescent="0.2">
      <c r="A187" s="27">
        <v>7320</v>
      </c>
      <c r="B187" s="1" t="s">
        <v>145</v>
      </c>
      <c r="C187" s="1" t="s">
        <v>1472</v>
      </c>
      <c r="D187" s="1" t="s">
        <v>1473</v>
      </c>
      <c r="E187" s="1">
        <v>7</v>
      </c>
      <c r="F187" s="1">
        <v>4</v>
      </c>
      <c r="G187" s="1">
        <v>10</v>
      </c>
      <c r="H187" s="1">
        <v>2</v>
      </c>
      <c r="I187" s="1">
        <v>1.44</v>
      </c>
      <c r="J187" s="1">
        <v>1.28</v>
      </c>
      <c r="K187" s="1">
        <v>50</v>
      </c>
      <c r="L187" s="1">
        <v>0</v>
      </c>
      <c r="M187" s="1">
        <v>12</v>
      </c>
      <c r="N187" s="1">
        <v>0</v>
      </c>
      <c r="O187" s="1" t="s">
        <v>18</v>
      </c>
      <c r="P187" s="1">
        <v>360</v>
      </c>
      <c r="Q187" s="1" t="s">
        <v>19</v>
      </c>
      <c r="R187" s="1">
        <v>125</v>
      </c>
      <c r="S187" s="1">
        <v>130</v>
      </c>
      <c r="T187" s="1">
        <v>0</v>
      </c>
      <c r="U187" s="1">
        <v>1</v>
      </c>
      <c r="V187" s="1">
        <v>0.5</v>
      </c>
      <c r="W187" s="1">
        <v>0.2</v>
      </c>
      <c r="X187" s="1"/>
      <c r="Y187" s="1"/>
      <c r="Z187" s="1"/>
      <c r="AA187" s="35">
        <f>_xlfn.IFNA(VLOOKUP(D187,附件!$B$19:$C$21,2,FALSE)+附件!$C$23,0)+T187+J187*((200/(附件!$C$25+100))^0.5)</f>
        <v>1.54</v>
      </c>
      <c r="AB187" s="35">
        <f>G187*H187/AA187</f>
        <v>12.987012987012987</v>
      </c>
      <c r="AC187" s="35">
        <f>AB187*S187/100</f>
        <v>16.883116883116884</v>
      </c>
      <c r="AD187" s="35">
        <f>G187*H187*S187/100</f>
        <v>26</v>
      </c>
      <c r="AE187" s="35">
        <f>$AC187*U187</f>
        <v>16.883116883116884</v>
      </c>
      <c r="AF187" s="35">
        <f>$AC187*V187</f>
        <v>8.4415584415584419</v>
      </c>
      <c r="AG187" s="35">
        <f>$AC187*W187</f>
        <v>3.3766233766233769</v>
      </c>
      <c r="AH187" s="35">
        <f>AE187*附件!$C$33+AF187*附件!$C$34+AG187*附件!$C$35</f>
        <v>9.454545454545455</v>
      </c>
      <c r="AI187" s="35">
        <f>AE187*附件!$C$39+AF187*附件!$C$40+AG187*附件!$C$41</f>
        <v>12.155844155844155</v>
      </c>
      <c r="AJ187" s="35">
        <f>AE187*附件!$C$45+AF187*附件!$C$46+AG187*附件!$C$47</f>
        <v>6.7532467532467537</v>
      </c>
    </row>
    <row r="188" spans="1:36" ht="23.25" customHeight="1" x14ac:dyDescent="0.2">
      <c r="A188" s="27">
        <v>31200</v>
      </c>
      <c r="B188" s="1" t="s">
        <v>29</v>
      </c>
      <c r="C188" s="1" t="s">
        <v>1472</v>
      </c>
      <c r="D188" s="1" t="s">
        <v>1473</v>
      </c>
      <c r="E188" s="1">
        <v>6</v>
      </c>
      <c r="F188" s="1">
        <v>4</v>
      </c>
      <c r="G188" s="1">
        <v>8</v>
      </c>
      <c r="H188" s="1">
        <v>4</v>
      </c>
      <c r="I188" s="1">
        <v>1.94</v>
      </c>
      <c r="J188" s="1">
        <v>1.73</v>
      </c>
      <c r="K188" s="1">
        <v>50</v>
      </c>
      <c r="L188" s="1">
        <v>0</v>
      </c>
      <c r="M188" s="1">
        <v>12</v>
      </c>
      <c r="N188" s="1">
        <v>0</v>
      </c>
      <c r="O188" s="1" t="s">
        <v>18</v>
      </c>
      <c r="P188" s="1">
        <v>360</v>
      </c>
      <c r="Q188" s="1" t="s">
        <v>19</v>
      </c>
      <c r="R188" s="1">
        <v>110</v>
      </c>
      <c r="S188" s="1">
        <v>110</v>
      </c>
      <c r="T188" s="1">
        <v>0.1</v>
      </c>
      <c r="U188" s="1">
        <v>1</v>
      </c>
      <c r="V188" s="1">
        <v>0.5</v>
      </c>
      <c r="W188" s="1">
        <v>0.2</v>
      </c>
      <c r="X188" s="1"/>
      <c r="Y188" s="1"/>
      <c r="Z188" s="1"/>
      <c r="AA188" s="35">
        <f>_xlfn.IFNA(VLOOKUP(D188,附件!$B$19:$C$21,2,FALSE)+附件!$C$23,0)+T188+J188*((200/(附件!$C$25+100))^0.5)</f>
        <v>2.09</v>
      </c>
      <c r="AB188" s="35">
        <f>G188*H188/AA188</f>
        <v>15.311004784688997</v>
      </c>
      <c r="AC188" s="35">
        <f>AB188*S188/100</f>
        <v>16.842105263157897</v>
      </c>
      <c r="AD188" s="35">
        <f>G188*H188*S188/100</f>
        <v>35.200000000000003</v>
      </c>
      <c r="AE188" s="35">
        <f>$AC188*U188</f>
        <v>16.842105263157897</v>
      </c>
      <c r="AF188" s="35">
        <f>$AC188*V188</f>
        <v>8.4210526315789487</v>
      </c>
      <c r="AG188" s="35">
        <f>$AC188*W188</f>
        <v>3.3684210526315796</v>
      </c>
      <c r="AH188" s="35">
        <f>AE188*附件!$C$33+AF188*附件!$C$34+AG188*附件!$C$35</f>
        <v>9.431578947368422</v>
      </c>
      <c r="AI188" s="35">
        <f>AE188*附件!$C$39+AF188*附件!$C$40+AG188*附件!$C$41</f>
        <v>12.126315789473685</v>
      </c>
      <c r="AJ188" s="35">
        <f>AE188*附件!$C$45+AF188*附件!$C$46+AG188*附件!$C$47</f>
        <v>6.7368421052631593</v>
      </c>
    </row>
    <row r="189" spans="1:36" ht="23.25" customHeight="1" x14ac:dyDescent="0.2">
      <c r="A189" s="27">
        <v>12100</v>
      </c>
      <c r="B189" s="1" t="s">
        <v>76</v>
      </c>
      <c r="C189" s="1" t="s">
        <v>1474</v>
      </c>
      <c r="D189" s="1" t="s">
        <v>1481</v>
      </c>
      <c r="E189" s="1">
        <v>3</v>
      </c>
      <c r="F189" s="1">
        <v>7</v>
      </c>
      <c r="G189" s="1">
        <v>10</v>
      </c>
      <c r="H189" s="1">
        <v>6</v>
      </c>
      <c r="I189" s="1">
        <v>5.65</v>
      </c>
      <c r="J189" s="1">
        <v>5.41</v>
      </c>
      <c r="K189" s="1">
        <v>55</v>
      </c>
      <c r="L189" s="1">
        <v>42</v>
      </c>
      <c r="M189" s="1">
        <v>5</v>
      </c>
      <c r="N189" s="1">
        <v>0</v>
      </c>
      <c r="O189" s="1" t="s">
        <v>18</v>
      </c>
      <c r="P189" s="1">
        <v>120</v>
      </c>
      <c r="Q189" s="1" t="s">
        <v>19</v>
      </c>
      <c r="R189" s="1">
        <v>105</v>
      </c>
      <c r="S189" s="1">
        <v>105</v>
      </c>
      <c r="T189" s="1">
        <v>0</v>
      </c>
      <c r="U189" s="1">
        <v>1</v>
      </c>
      <c r="V189" s="1">
        <v>0.75</v>
      </c>
      <c r="W189" s="1">
        <v>0.4</v>
      </c>
      <c r="X189" s="1"/>
      <c r="Y189" s="1"/>
      <c r="Z189" s="1"/>
      <c r="AA189" s="35">
        <f>_xlfn.IFNA(VLOOKUP(D189,附件!$B$19:$C$21,2,FALSE)+附件!$C$23,0)+T189+J189*((200/(附件!$C$25+100))^0.5)</f>
        <v>5.69</v>
      </c>
      <c r="AB189" s="35">
        <f>G189*H189/AA189</f>
        <v>10.544815465729348</v>
      </c>
      <c r="AC189" s="35">
        <f>AB189*S189/100</f>
        <v>11.072056239015815</v>
      </c>
      <c r="AD189" s="35">
        <f>G189*H189*S189/100</f>
        <v>63</v>
      </c>
      <c r="AE189" s="35">
        <f>$AC189*U189</f>
        <v>11.072056239015815</v>
      </c>
      <c r="AF189" s="35">
        <f>$AC189*V189</f>
        <v>8.3040421792618613</v>
      </c>
      <c r="AG189" s="35">
        <f>$AC189*W189</f>
        <v>4.428822495606326</v>
      </c>
      <c r="AH189" s="35">
        <f>AE189*附件!$C$33+AF189*附件!$C$34+AG189*附件!$C$35</f>
        <v>7.9718804920913868</v>
      </c>
      <c r="AI189" s="35">
        <f>AE189*附件!$C$39+AF189*附件!$C$40+AG189*附件!$C$41</f>
        <v>9.3005272407732846</v>
      </c>
      <c r="AJ189" s="35">
        <f>AE189*附件!$C$45+AF189*附件!$C$46+AG189*附件!$C$47</f>
        <v>6.643233743409489</v>
      </c>
    </row>
    <row r="190" spans="1:36" ht="23.25" customHeight="1" x14ac:dyDescent="0.2">
      <c r="A190" s="27">
        <v>24000</v>
      </c>
      <c r="B190" s="1" t="s">
        <v>149</v>
      </c>
      <c r="C190" s="1" t="s">
        <v>1472</v>
      </c>
      <c r="D190" s="1" t="s">
        <v>1476</v>
      </c>
      <c r="E190" s="1">
        <v>6</v>
      </c>
      <c r="F190" s="1">
        <v>40</v>
      </c>
      <c r="G190" s="1">
        <v>70</v>
      </c>
      <c r="H190" s="1">
        <v>4</v>
      </c>
      <c r="I190" s="1">
        <v>36.869999999999997</v>
      </c>
      <c r="J190" s="1">
        <v>34.1</v>
      </c>
      <c r="K190" s="1">
        <v>80</v>
      </c>
      <c r="L190" s="1">
        <v>0</v>
      </c>
      <c r="M190" s="1">
        <v>12</v>
      </c>
      <c r="N190" s="1">
        <v>0</v>
      </c>
      <c r="O190" s="1" t="s">
        <v>53</v>
      </c>
      <c r="P190" s="1">
        <v>50</v>
      </c>
      <c r="Q190" s="1" t="s">
        <v>19</v>
      </c>
      <c r="R190" s="1">
        <v>100</v>
      </c>
      <c r="S190" s="1">
        <v>100</v>
      </c>
      <c r="T190" s="1">
        <v>0</v>
      </c>
      <c r="U190" s="1">
        <v>0.7</v>
      </c>
      <c r="V190" s="1">
        <v>1</v>
      </c>
      <c r="W190" s="1">
        <v>0.9</v>
      </c>
      <c r="X190" s="1"/>
      <c r="Y190" s="1"/>
      <c r="Z190" s="1"/>
      <c r="AA190" s="35">
        <f>_xlfn.IFNA(VLOOKUP(D190,附件!$B$19:$C$21,2,FALSE)+附件!$C$23,0)+T190+J190*((200/(附件!$C$25+100))^0.5)</f>
        <v>34.1</v>
      </c>
      <c r="AB190" s="35">
        <f>G190*H190/AA190</f>
        <v>8.2111436950146626</v>
      </c>
      <c r="AC190" s="35">
        <f>AB190*S190/100</f>
        <v>8.2111436950146626</v>
      </c>
      <c r="AD190" s="35">
        <f>G190*H190*S190/100</f>
        <v>280</v>
      </c>
      <c r="AE190" s="35">
        <f>$AC190*U190</f>
        <v>5.7478005865102633</v>
      </c>
      <c r="AF190" s="35">
        <f>$AC190*V190</f>
        <v>8.2111436950146626</v>
      </c>
      <c r="AG190" s="35">
        <f>$AC190*W190</f>
        <v>7.3900293255131961</v>
      </c>
      <c r="AH190" s="35">
        <f>AE190*附件!$C$33+AF190*附件!$C$34+AG190*附件!$C$35</f>
        <v>7.225806451612903</v>
      </c>
      <c r="AI190" s="35">
        <f>AE190*附件!$C$39+AF190*附件!$C$40+AG190*附件!$C$41</f>
        <v>6.8973607038123168</v>
      </c>
      <c r="AJ190" s="35">
        <f>AE190*附件!$C$45+AF190*附件!$C$46+AG190*附件!$C$47</f>
        <v>7.5542521994134901</v>
      </c>
    </row>
    <row r="191" spans="1:36" ht="23.25" customHeight="1" x14ac:dyDescent="0.2">
      <c r="A191" s="27">
        <v>14300</v>
      </c>
      <c r="B191" s="1" t="s">
        <v>1547</v>
      </c>
      <c r="C191" s="1" t="s">
        <v>1474</v>
      </c>
      <c r="D191" s="1" t="s">
        <v>1476</v>
      </c>
      <c r="E191" s="1">
        <v>3</v>
      </c>
      <c r="F191" s="1">
        <v>50</v>
      </c>
      <c r="G191" s="1">
        <v>74</v>
      </c>
      <c r="H191" s="1">
        <v>3</v>
      </c>
      <c r="I191" s="1">
        <v>33.19</v>
      </c>
      <c r="J191" s="1">
        <v>31.19</v>
      </c>
      <c r="K191" s="1">
        <v>80</v>
      </c>
      <c r="L191" s="1">
        <v>0</v>
      </c>
      <c r="M191" s="1">
        <v>5</v>
      </c>
      <c r="N191" s="1">
        <v>0</v>
      </c>
      <c r="O191" s="1" t="s">
        <v>53</v>
      </c>
      <c r="P191" s="1">
        <v>50</v>
      </c>
      <c r="Q191" s="1" t="s">
        <v>19</v>
      </c>
      <c r="R191" s="1">
        <v>105</v>
      </c>
      <c r="S191" s="1">
        <v>105</v>
      </c>
      <c r="T191" s="1">
        <v>0</v>
      </c>
      <c r="U191" s="1">
        <v>0.7</v>
      </c>
      <c r="V191" s="1">
        <v>1</v>
      </c>
      <c r="W191" s="1">
        <v>0.9</v>
      </c>
      <c r="X191" s="1"/>
      <c r="Y191" s="1"/>
      <c r="Z191" s="1"/>
      <c r="AA191" s="35">
        <f>_xlfn.IFNA(VLOOKUP(D191,附件!$B$19:$C$21,2,FALSE)+附件!$C$23,0)+T191+J191*((200/(附件!$C$25+100))^0.5)</f>
        <v>31.19</v>
      </c>
      <c r="AB191" s="35">
        <f>G191*H191/AA191</f>
        <v>7.1176659185636417</v>
      </c>
      <c r="AC191" s="35">
        <f>AB191*S191/100</f>
        <v>7.4735492144918236</v>
      </c>
      <c r="AD191" s="35">
        <f>G191*H191*S191/100</f>
        <v>233.1</v>
      </c>
      <c r="AE191" s="35">
        <f>$AC191*U191</f>
        <v>5.2314844501442765</v>
      </c>
      <c r="AF191" s="35">
        <f>$AC191*V191</f>
        <v>7.4735492144918236</v>
      </c>
      <c r="AG191" s="35">
        <f>$AC191*W191</f>
        <v>6.7261942930426413</v>
      </c>
      <c r="AH191" s="35">
        <f>AE191*附件!$C$33+AF191*附件!$C$34+AG191*附件!$C$35</f>
        <v>6.5767233087528041</v>
      </c>
      <c r="AI191" s="35">
        <f>AE191*附件!$C$39+AF191*附件!$C$40+AG191*附件!$C$41</f>
        <v>6.2777813401731315</v>
      </c>
      <c r="AJ191" s="35">
        <f>AE191*附件!$C$45+AF191*附件!$C$46+AG191*附件!$C$47</f>
        <v>6.8756652773324785</v>
      </c>
    </row>
    <row r="192" spans="1:36" ht="23.25" customHeight="1" x14ac:dyDescent="0.2">
      <c r="A192" s="27">
        <v>22000</v>
      </c>
      <c r="B192" s="1" t="s">
        <v>102</v>
      </c>
      <c r="C192" s="1" t="s">
        <v>1474</v>
      </c>
      <c r="D192" s="1" t="s">
        <v>1481</v>
      </c>
      <c r="E192" s="1">
        <v>3</v>
      </c>
      <c r="F192" s="1">
        <v>8</v>
      </c>
      <c r="G192" s="1">
        <v>11</v>
      </c>
      <c r="H192" s="1">
        <v>3</v>
      </c>
      <c r="I192" s="1">
        <v>4.16</v>
      </c>
      <c r="J192" s="1">
        <v>3.87</v>
      </c>
      <c r="K192" s="1">
        <v>55</v>
      </c>
      <c r="L192" s="1">
        <v>14</v>
      </c>
      <c r="M192" s="1">
        <v>0</v>
      </c>
      <c r="N192" s="1">
        <v>0</v>
      </c>
      <c r="O192" s="1" t="s">
        <v>43</v>
      </c>
      <c r="P192" s="1">
        <v>120</v>
      </c>
      <c r="Q192" s="1" t="s">
        <v>64</v>
      </c>
      <c r="R192" s="1">
        <v>110</v>
      </c>
      <c r="S192" s="1">
        <v>110</v>
      </c>
      <c r="T192" s="1">
        <v>0</v>
      </c>
      <c r="U192" s="1">
        <v>1</v>
      </c>
      <c r="V192" s="1">
        <v>0.8</v>
      </c>
      <c r="W192" s="1">
        <v>0.6</v>
      </c>
      <c r="X192" s="1"/>
      <c r="Y192" s="1"/>
      <c r="Z192" s="1"/>
      <c r="AA192" s="35">
        <f>_xlfn.IFNA(VLOOKUP(D192,附件!$B$19:$C$21,2,FALSE)+附件!$C$23,0)+T192+J192*((200/(附件!$C$25+100))^0.5)</f>
        <v>4.1500000000000004</v>
      </c>
      <c r="AB192" s="35">
        <f>G192*H192/AA192</f>
        <v>7.9518072289156621</v>
      </c>
      <c r="AC192" s="35">
        <f>AB192*S192/100</f>
        <v>8.7469879518072293</v>
      </c>
      <c r="AD192" s="35">
        <f>G192*H192*S192/100</f>
        <v>36.299999999999997</v>
      </c>
      <c r="AE192" s="35">
        <f>$AC192*U192</f>
        <v>8.7469879518072293</v>
      </c>
      <c r="AF192" s="35">
        <f>$AC192*V192</f>
        <v>6.9975903614457842</v>
      </c>
      <c r="AG192" s="35">
        <f>$AC192*W192</f>
        <v>5.2481927710843372</v>
      </c>
      <c r="AH192" s="35">
        <f>AE192*附件!$C$33+AF192*附件!$C$34+AG192*附件!$C$35</f>
        <v>6.9975903614457833</v>
      </c>
      <c r="AI192" s="35">
        <f>AE192*附件!$C$39+AF192*附件!$C$40+AG192*附件!$C$41</f>
        <v>7.6973493975903624</v>
      </c>
      <c r="AJ192" s="35">
        <f>AE192*附件!$C$45+AF192*附件!$C$46+AG192*附件!$C$47</f>
        <v>6.297831325301205</v>
      </c>
    </row>
    <row r="193" spans="1:36" ht="23.25" customHeight="1" x14ac:dyDescent="0.2">
      <c r="A193" s="27">
        <v>41100</v>
      </c>
      <c r="B193" s="1" t="s">
        <v>122</v>
      </c>
      <c r="C193" s="1" t="s">
        <v>1474</v>
      </c>
      <c r="D193" s="1" t="s">
        <v>1473</v>
      </c>
      <c r="E193" s="1">
        <v>3</v>
      </c>
      <c r="F193" s="1">
        <v>4</v>
      </c>
      <c r="G193" s="1">
        <v>6</v>
      </c>
      <c r="H193" s="1">
        <v>4</v>
      </c>
      <c r="I193" s="1">
        <v>2.36</v>
      </c>
      <c r="J193" s="1">
        <v>2.21</v>
      </c>
      <c r="K193" s="1">
        <v>50</v>
      </c>
      <c r="L193" s="1">
        <v>0</v>
      </c>
      <c r="M193" s="1">
        <v>3</v>
      </c>
      <c r="N193" s="1">
        <v>2</v>
      </c>
      <c r="O193" s="1" t="s">
        <v>18</v>
      </c>
      <c r="P193" s="1">
        <v>360</v>
      </c>
      <c r="Q193" s="1" t="s">
        <v>64</v>
      </c>
      <c r="R193" s="1">
        <v>115</v>
      </c>
      <c r="S193" s="1">
        <v>115</v>
      </c>
      <c r="T193" s="1">
        <v>0.1</v>
      </c>
      <c r="U193" s="1">
        <v>0.9</v>
      </c>
      <c r="V193" s="1">
        <v>0.7</v>
      </c>
      <c r="W193" s="1">
        <v>0.4</v>
      </c>
      <c r="X193" s="1"/>
      <c r="Y193" s="1"/>
      <c r="Z193" s="1"/>
      <c r="AA193" s="35">
        <f>_xlfn.IFNA(VLOOKUP(D193,附件!$B$19:$C$21,2,FALSE)+附件!$C$23,0)+T193+J193*((200/(附件!$C$25+100))^0.5)</f>
        <v>2.57</v>
      </c>
      <c r="AB193" s="35">
        <f>G193*H193/AA193</f>
        <v>9.3385214007782107</v>
      </c>
      <c r="AC193" s="35">
        <f>AB193*S193/100</f>
        <v>10.739299610894943</v>
      </c>
      <c r="AD193" s="35">
        <f>G193*H193*S193/100</f>
        <v>27.6</v>
      </c>
      <c r="AE193" s="35">
        <f>$AC193*U193</f>
        <v>9.6653696498054487</v>
      </c>
      <c r="AF193" s="35">
        <f>$AC193*V193</f>
        <v>7.5175097276264591</v>
      </c>
      <c r="AG193" s="35">
        <f>$AC193*W193</f>
        <v>4.2957198443579774</v>
      </c>
      <c r="AH193" s="35">
        <f>AE193*附件!$C$33+AF193*附件!$C$34+AG193*附件!$C$35</f>
        <v>7.1953307392996111</v>
      </c>
      <c r="AI193" s="35">
        <f>AE193*附件!$C$39+AF193*附件!$C$40+AG193*附件!$C$41</f>
        <v>8.2692607003891059</v>
      </c>
      <c r="AJ193" s="35">
        <f>AE193*附件!$C$45+AF193*附件!$C$46+AG193*附件!$C$47</f>
        <v>6.1214007782101172</v>
      </c>
    </row>
    <row r="194" spans="1:36" ht="23.25" customHeight="1" x14ac:dyDescent="0.2">
      <c r="A194" s="27">
        <v>14200</v>
      </c>
      <c r="B194" s="1" t="s">
        <v>1532</v>
      </c>
      <c r="C194" s="1" t="s">
        <v>1474</v>
      </c>
      <c r="D194" s="1" t="s">
        <v>1476</v>
      </c>
      <c r="E194" s="1">
        <v>3</v>
      </c>
      <c r="F194" s="1">
        <v>48</v>
      </c>
      <c r="G194" s="1">
        <v>72</v>
      </c>
      <c r="H194" s="1">
        <v>2</v>
      </c>
      <c r="I194" s="1">
        <v>25.94</v>
      </c>
      <c r="J194" s="1">
        <v>24.74</v>
      </c>
      <c r="K194" s="1">
        <v>80</v>
      </c>
      <c r="L194" s="1">
        <v>0</v>
      </c>
      <c r="M194" s="1">
        <v>5</v>
      </c>
      <c r="N194" s="1">
        <v>0</v>
      </c>
      <c r="O194" s="1" t="s">
        <v>53</v>
      </c>
      <c r="P194" s="1">
        <v>50</v>
      </c>
      <c r="Q194" s="1" t="s">
        <v>19</v>
      </c>
      <c r="R194" s="1">
        <v>110</v>
      </c>
      <c r="S194" s="1">
        <v>110</v>
      </c>
      <c r="T194" s="1">
        <v>0</v>
      </c>
      <c r="U194" s="1">
        <v>0.7</v>
      </c>
      <c r="V194" s="1">
        <v>1</v>
      </c>
      <c r="W194" s="1">
        <v>0.9</v>
      </c>
      <c r="X194" s="1"/>
      <c r="Y194" s="1"/>
      <c r="Z194" s="1"/>
      <c r="AA194" s="35">
        <f>_xlfn.IFNA(VLOOKUP(D194,附件!$B$19:$C$21,2,FALSE)+附件!$C$23,0)+T194+J194*((200/(附件!$C$25+100))^0.5)</f>
        <v>24.74</v>
      </c>
      <c r="AB194" s="35">
        <f>G194*H194/AA194</f>
        <v>5.8205335489086503</v>
      </c>
      <c r="AC194" s="35">
        <f>AB194*S194/100</f>
        <v>6.4025869037995156</v>
      </c>
      <c r="AD194" s="35">
        <f>G194*H194*S194/100</f>
        <v>158.4</v>
      </c>
      <c r="AE194" s="35">
        <f>$AC194*U194</f>
        <v>4.4818108326596606</v>
      </c>
      <c r="AF194" s="35">
        <f>$AC194*V194</f>
        <v>6.4025869037995156</v>
      </c>
      <c r="AG194" s="35">
        <f>$AC194*W194</f>
        <v>5.7623282134195639</v>
      </c>
      <c r="AH194" s="35">
        <f>AE194*附件!$C$33+AF194*附件!$C$34+AG194*附件!$C$35</f>
        <v>5.6342764753435741</v>
      </c>
      <c r="AI194" s="35">
        <f>AE194*附件!$C$39+AF194*附件!$C$40+AG194*附件!$C$41</f>
        <v>5.3781729991915936</v>
      </c>
      <c r="AJ194" s="35">
        <f>AE194*附件!$C$45+AF194*附件!$C$46+AG194*附件!$C$47</f>
        <v>5.8903799514955546</v>
      </c>
    </row>
    <row r="195" spans="1:36" ht="23.25" customHeight="1" x14ac:dyDescent="0.2">
      <c r="A195" s="27">
        <v>44000</v>
      </c>
      <c r="B195" s="1" t="s">
        <v>68</v>
      </c>
      <c r="C195" s="1" t="s">
        <v>1474</v>
      </c>
      <c r="D195" s="1" t="s">
        <v>1476</v>
      </c>
      <c r="E195" s="1">
        <v>3</v>
      </c>
      <c r="F195" s="1">
        <v>34</v>
      </c>
      <c r="G195" s="1">
        <v>46</v>
      </c>
      <c r="H195" s="1">
        <v>3</v>
      </c>
      <c r="I195" s="1">
        <v>24.61</v>
      </c>
      <c r="J195" s="1">
        <v>22.81</v>
      </c>
      <c r="K195" s="1">
        <v>80</v>
      </c>
      <c r="L195" s="1">
        <v>0</v>
      </c>
      <c r="M195" s="1">
        <v>5</v>
      </c>
      <c r="N195" s="1">
        <v>0</v>
      </c>
      <c r="O195" s="1" t="s">
        <v>53</v>
      </c>
      <c r="P195" s="1">
        <v>50</v>
      </c>
      <c r="Q195" s="1" t="s">
        <v>19</v>
      </c>
      <c r="R195" s="1">
        <v>105</v>
      </c>
      <c r="S195" s="1">
        <v>105</v>
      </c>
      <c r="T195" s="1">
        <v>0</v>
      </c>
      <c r="U195" s="1">
        <v>0.7</v>
      </c>
      <c r="V195" s="1">
        <v>1</v>
      </c>
      <c r="W195" s="1">
        <v>0.9</v>
      </c>
      <c r="X195" s="1"/>
      <c r="Y195" s="1"/>
      <c r="Z195" s="1"/>
      <c r="AA195" s="35">
        <f>_xlfn.IFNA(VLOOKUP(D195,附件!$B$19:$C$21,2,FALSE)+附件!$C$23,0)+T195+J195*((200/(附件!$C$25+100))^0.5)</f>
        <v>22.81</v>
      </c>
      <c r="AB195" s="35">
        <f>G195*H195/AA195</f>
        <v>6.0499780797895664</v>
      </c>
      <c r="AC195" s="35">
        <f>AB195*S195/100</f>
        <v>6.3524769837790451</v>
      </c>
      <c r="AD195" s="35">
        <f>G195*H195*S195/100</f>
        <v>144.9</v>
      </c>
      <c r="AE195" s="35">
        <f>$AC195*U195</f>
        <v>4.4467338886453316</v>
      </c>
      <c r="AF195" s="35">
        <f>$AC195*V195</f>
        <v>6.3524769837790451</v>
      </c>
      <c r="AG195" s="35">
        <f>$AC195*W195</f>
        <v>5.7172292854011406</v>
      </c>
      <c r="AH195" s="35">
        <f>AE195*附件!$C$33+AF195*附件!$C$34+AG195*附件!$C$35</f>
        <v>5.5901797457255595</v>
      </c>
      <c r="AI195" s="35">
        <f>AE195*附件!$C$39+AF195*附件!$C$40+AG195*附件!$C$41</f>
        <v>5.3360806663743983</v>
      </c>
      <c r="AJ195" s="35">
        <f>AE195*附件!$C$45+AF195*附件!$C$46+AG195*附件!$C$47</f>
        <v>5.8442788250767217</v>
      </c>
    </row>
    <row r="196" spans="1:36" ht="23.25" customHeight="1" x14ac:dyDescent="0.2">
      <c r="A196" s="27">
        <v>55400</v>
      </c>
      <c r="B196" s="1" t="s">
        <v>867</v>
      </c>
      <c r="C196" s="1" t="s">
        <v>1474</v>
      </c>
      <c r="D196" s="1" t="s">
        <v>1473</v>
      </c>
      <c r="E196" s="1">
        <v>3</v>
      </c>
      <c r="F196" s="1">
        <v>6</v>
      </c>
      <c r="G196" s="1">
        <v>8</v>
      </c>
      <c r="H196" s="1">
        <v>4</v>
      </c>
      <c r="I196" s="1">
        <v>2.4500000000000002</v>
      </c>
      <c r="J196" s="1">
        <v>2.29</v>
      </c>
      <c r="K196" s="1">
        <v>50</v>
      </c>
      <c r="L196" s="1">
        <v>0</v>
      </c>
      <c r="M196" s="1">
        <v>5</v>
      </c>
      <c r="N196" s="1">
        <v>0</v>
      </c>
      <c r="O196" s="1" t="s">
        <v>18</v>
      </c>
      <c r="P196" s="1">
        <v>360</v>
      </c>
      <c r="Q196" s="1" t="s">
        <v>19</v>
      </c>
      <c r="R196" s="1">
        <v>125</v>
      </c>
      <c r="S196" s="1">
        <v>125</v>
      </c>
      <c r="T196" s="1">
        <v>0.2</v>
      </c>
      <c r="U196" s="1">
        <v>1</v>
      </c>
      <c r="V196" s="1">
        <v>0.5</v>
      </c>
      <c r="W196" s="1">
        <v>0.2</v>
      </c>
      <c r="X196" s="1"/>
      <c r="Y196" s="1"/>
      <c r="Z196" s="1"/>
      <c r="AA196" s="35">
        <f>_xlfn.IFNA(VLOOKUP(D196,附件!$B$19:$C$21,2,FALSE)+附件!$C$23,0)+T196+J196*((200/(附件!$C$25+100))^0.5)</f>
        <v>2.75</v>
      </c>
      <c r="AB196" s="35">
        <f>G196*H196/AA196</f>
        <v>11.636363636363637</v>
      </c>
      <c r="AC196" s="35">
        <f>AB196*S196/100</f>
        <v>14.545454545454545</v>
      </c>
      <c r="AD196" s="35">
        <f>G196*H196*S196/100</f>
        <v>40</v>
      </c>
      <c r="AE196" s="35">
        <f>$AC196*U196</f>
        <v>14.545454545454545</v>
      </c>
      <c r="AF196" s="35">
        <f>$AC196*V196</f>
        <v>7.2727272727272725</v>
      </c>
      <c r="AG196" s="35">
        <f>$AC196*W196</f>
        <v>2.9090909090909092</v>
      </c>
      <c r="AH196" s="35">
        <f>AE196*附件!$C$33+AF196*附件!$C$34+AG196*附件!$C$35</f>
        <v>8.1454545454545446</v>
      </c>
      <c r="AI196" s="35">
        <f>AE196*附件!$C$39+AF196*附件!$C$40+AG196*附件!$C$41</f>
        <v>10.472727272727273</v>
      </c>
      <c r="AJ196" s="35">
        <f>AE196*附件!$C$45+AF196*附件!$C$46+AG196*附件!$C$47</f>
        <v>5.8181818181818183</v>
      </c>
    </row>
    <row r="197" spans="1:36" ht="23.25" customHeight="1" x14ac:dyDescent="0.2">
      <c r="A197" s="27">
        <v>50500</v>
      </c>
      <c r="B197" s="1" t="s">
        <v>125</v>
      </c>
      <c r="C197" s="1" t="s">
        <v>1474</v>
      </c>
      <c r="D197" s="1" t="s">
        <v>1473</v>
      </c>
      <c r="E197" s="1">
        <v>3</v>
      </c>
      <c r="F197" s="1">
        <v>9</v>
      </c>
      <c r="G197" s="1">
        <v>10</v>
      </c>
      <c r="H197" s="1">
        <v>2</v>
      </c>
      <c r="I197" s="1">
        <v>1.56</v>
      </c>
      <c r="J197" s="1">
        <v>1.46</v>
      </c>
      <c r="K197" s="1">
        <v>50</v>
      </c>
      <c r="L197" s="1">
        <v>0</v>
      </c>
      <c r="M197" s="1">
        <v>5</v>
      </c>
      <c r="N197" s="1">
        <v>0</v>
      </c>
      <c r="O197" s="1" t="s">
        <v>18</v>
      </c>
      <c r="P197" s="1">
        <v>360</v>
      </c>
      <c r="Q197" s="1" t="s">
        <v>19</v>
      </c>
      <c r="R197" s="1">
        <v>125</v>
      </c>
      <c r="S197" s="1">
        <v>125</v>
      </c>
      <c r="T197" s="1">
        <v>0</v>
      </c>
      <c r="U197" s="1">
        <v>1</v>
      </c>
      <c r="V197" s="1">
        <v>0.5</v>
      </c>
      <c r="W197" s="1">
        <v>0.2</v>
      </c>
      <c r="X197" s="1"/>
      <c r="Y197" s="1"/>
      <c r="Z197" s="1"/>
      <c r="AA197" s="35">
        <f>_xlfn.IFNA(VLOOKUP(D197,附件!$B$19:$C$21,2,FALSE)+附件!$C$23,0)+T197+J197*((200/(附件!$C$25+100))^0.5)</f>
        <v>1.72</v>
      </c>
      <c r="AB197" s="35">
        <f>G197*H197/AA197</f>
        <v>11.627906976744185</v>
      </c>
      <c r="AC197" s="35">
        <f>AB197*S197/100</f>
        <v>14.534883720930232</v>
      </c>
      <c r="AD197" s="35">
        <f>G197*H197*S197/100</f>
        <v>25</v>
      </c>
      <c r="AE197" s="35">
        <f>$AC197*U197</f>
        <v>14.534883720930232</v>
      </c>
      <c r="AF197" s="35">
        <f>$AC197*V197</f>
        <v>7.2674418604651159</v>
      </c>
      <c r="AG197" s="35">
        <f>$AC197*W197</f>
        <v>2.9069767441860463</v>
      </c>
      <c r="AH197" s="35">
        <f>AE197*附件!$C$33+AF197*附件!$C$34+AG197*附件!$C$35</f>
        <v>8.1395348837209305</v>
      </c>
      <c r="AI197" s="35">
        <f>AE197*附件!$C$39+AF197*附件!$C$40+AG197*附件!$C$41</f>
        <v>10.465116279069766</v>
      </c>
      <c r="AJ197" s="35">
        <f>AE197*附件!$C$45+AF197*附件!$C$46+AG197*附件!$C$47</f>
        <v>5.8139534883720927</v>
      </c>
    </row>
    <row r="198" spans="1:36" ht="23.25" customHeight="1" x14ac:dyDescent="0.2">
      <c r="A198" s="27">
        <v>21500</v>
      </c>
      <c r="B198" s="1" t="s">
        <v>127</v>
      </c>
      <c r="C198" s="1" t="s">
        <v>1472</v>
      </c>
      <c r="D198" s="1" t="s">
        <v>1473</v>
      </c>
      <c r="E198" s="1">
        <v>6</v>
      </c>
      <c r="F198" s="1">
        <v>4</v>
      </c>
      <c r="G198" s="1">
        <v>8</v>
      </c>
      <c r="H198" s="1">
        <v>2</v>
      </c>
      <c r="I198" s="1">
        <v>1.68</v>
      </c>
      <c r="J198" s="1">
        <v>1.47</v>
      </c>
      <c r="K198" s="1">
        <v>50</v>
      </c>
      <c r="L198" s="1">
        <v>0</v>
      </c>
      <c r="M198" s="1">
        <v>5</v>
      </c>
      <c r="N198" s="1">
        <v>7</v>
      </c>
      <c r="O198" s="1" t="s">
        <v>18</v>
      </c>
      <c r="P198" s="1">
        <v>360</v>
      </c>
      <c r="Q198" s="1" t="s">
        <v>64</v>
      </c>
      <c r="R198" s="1">
        <v>110</v>
      </c>
      <c r="S198" s="1">
        <v>110</v>
      </c>
      <c r="T198" s="1">
        <v>0</v>
      </c>
      <c r="U198" s="1">
        <v>0.9</v>
      </c>
      <c r="V198" s="1">
        <v>0.7</v>
      </c>
      <c r="W198" s="1">
        <v>0.4</v>
      </c>
      <c r="X198" s="1"/>
      <c r="Y198" s="1"/>
      <c r="Z198" s="1"/>
      <c r="AA198" s="35">
        <f>_xlfn.IFNA(VLOOKUP(D198,附件!$B$19:$C$21,2,FALSE)+附件!$C$23,0)+T198+J198*((200/(附件!$C$25+100))^0.5)</f>
        <v>1.73</v>
      </c>
      <c r="AB198" s="35">
        <f>G198*H198/AA198</f>
        <v>9.2485549132947984</v>
      </c>
      <c r="AC198" s="35">
        <f>AB198*S198/100</f>
        <v>10.173410404624278</v>
      </c>
      <c r="AD198" s="35">
        <f>G198*H198*S198/100</f>
        <v>17.600000000000001</v>
      </c>
      <c r="AE198" s="35">
        <f>$AC198*U198</f>
        <v>9.1560693641618496</v>
      </c>
      <c r="AF198" s="35">
        <f>$AC198*V198</f>
        <v>7.1213872832369942</v>
      </c>
      <c r="AG198" s="35">
        <f>$AC198*W198</f>
        <v>4.0693641618497116</v>
      </c>
      <c r="AH198" s="35">
        <f>AE198*附件!$C$33+AF198*附件!$C$34+AG198*附件!$C$35</f>
        <v>6.8161849710982665</v>
      </c>
      <c r="AI198" s="35">
        <f>AE198*附件!$C$39+AF198*附件!$C$40+AG198*附件!$C$41</f>
        <v>7.8335260115606937</v>
      </c>
      <c r="AJ198" s="35">
        <f>AE198*附件!$C$45+AF198*附件!$C$46+AG198*附件!$C$47</f>
        <v>5.7988439306358384</v>
      </c>
    </row>
    <row r="199" spans="1:36" ht="23.25" customHeight="1" x14ac:dyDescent="0.2">
      <c r="A199" s="27">
        <v>21300</v>
      </c>
      <c r="B199" s="1" t="s">
        <v>1520</v>
      </c>
      <c r="C199" s="1" t="s">
        <v>1472</v>
      </c>
      <c r="D199" s="1" t="s">
        <v>1473</v>
      </c>
      <c r="E199" s="1">
        <v>7</v>
      </c>
      <c r="F199" s="1">
        <v>4</v>
      </c>
      <c r="G199" s="1">
        <v>11</v>
      </c>
      <c r="H199" s="1">
        <v>1</v>
      </c>
      <c r="I199" s="1">
        <v>0.87</v>
      </c>
      <c r="J199" s="1">
        <v>0.76</v>
      </c>
      <c r="K199" s="1">
        <v>50</v>
      </c>
      <c r="L199" s="1">
        <v>5</v>
      </c>
      <c r="M199" s="1">
        <v>12</v>
      </c>
      <c r="N199" s="1">
        <v>0</v>
      </c>
      <c r="O199" s="1" t="s">
        <v>18</v>
      </c>
      <c r="P199" s="1">
        <v>360</v>
      </c>
      <c r="Q199" s="1" t="s">
        <v>19</v>
      </c>
      <c r="R199" s="1">
        <v>125</v>
      </c>
      <c r="S199" s="1">
        <v>130</v>
      </c>
      <c r="T199" s="1">
        <v>0</v>
      </c>
      <c r="U199" s="1">
        <v>1</v>
      </c>
      <c r="V199" s="1">
        <v>0.5</v>
      </c>
      <c r="W199" s="1">
        <v>0.2</v>
      </c>
      <c r="X199" s="1"/>
      <c r="Y199" s="1"/>
      <c r="Z199" s="1"/>
      <c r="AA199" s="35">
        <f>_xlfn.IFNA(VLOOKUP(D199,附件!$B$19:$C$21,2,FALSE)+附件!$C$23,0)+T199+J199*((200/(附件!$C$25+100))^0.5)</f>
        <v>1.02</v>
      </c>
      <c r="AB199" s="35">
        <f>G199*H199/AA199</f>
        <v>10.784313725490195</v>
      </c>
      <c r="AC199" s="35">
        <f>AB199*S199/100</f>
        <v>14.019607843137253</v>
      </c>
      <c r="AD199" s="35">
        <f>G199*H199*S199/100</f>
        <v>14.3</v>
      </c>
      <c r="AE199" s="35">
        <f>$AC199*U199</f>
        <v>14.019607843137253</v>
      </c>
      <c r="AF199" s="35">
        <f>$AC199*V199</f>
        <v>7.0098039215686265</v>
      </c>
      <c r="AG199" s="35">
        <f>$AC199*W199</f>
        <v>2.8039215686274508</v>
      </c>
      <c r="AH199" s="35">
        <f>AE199*附件!$C$33+AF199*附件!$C$34+AG199*附件!$C$35</f>
        <v>7.8509803921568615</v>
      </c>
      <c r="AI199" s="35">
        <f>AE199*附件!$C$39+AF199*附件!$C$40+AG199*附件!$C$41</f>
        <v>10.094117647058823</v>
      </c>
      <c r="AJ199" s="35">
        <f>AE199*附件!$C$45+AF199*附件!$C$46+AG199*附件!$C$47</f>
        <v>5.6078431372549016</v>
      </c>
    </row>
    <row r="200" spans="1:36" ht="23.25" customHeight="1" x14ac:dyDescent="0.2">
      <c r="A200" s="27">
        <v>34100</v>
      </c>
      <c r="B200" s="1" t="s">
        <v>58</v>
      </c>
      <c r="C200" s="1" t="s">
        <v>1474</v>
      </c>
      <c r="D200" s="1" t="s">
        <v>1476</v>
      </c>
      <c r="E200" s="1">
        <v>3</v>
      </c>
      <c r="F200" s="1">
        <v>48</v>
      </c>
      <c r="G200" s="1">
        <v>72</v>
      </c>
      <c r="H200" s="1">
        <v>2</v>
      </c>
      <c r="I200" s="1">
        <v>27.65</v>
      </c>
      <c r="J200" s="1">
        <v>25.99</v>
      </c>
      <c r="K200" s="1">
        <v>80</v>
      </c>
      <c r="L200" s="1">
        <v>0</v>
      </c>
      <c r="M200" s="1">
        <v>5</v>
      </c>
      <c r="N200" s="1">
        <v>0</v>
      </c>
      <c r="O200" s="1" t="s">
        <v>53</v>
      </c>
      <c r="P200" s="1">
        <v>50</v>
      </c>
      <c r="Q200" s="1" t="s">
        <v>19</v>
      </c>
      <c r="R200" s="1">
        <v>110</v>
      </c>
      <c r="S200" s="1">
        <v>110</v>
      </c>
      <c r="T200" s="1">
        <v>0</v>
      </c>
      <c r="U200" s="1">
        <v>0.7</v>
      </c>
      <c r="V200" s="1">
        <v>1</v>
      </c>
      <c r="W200" s="1">
        <v>0.9</v>
      </c>
      <c r="X200" s="1"/>
      <c r="Y200" s="1"/>
      <c r="Z200" s="1"/>
      <c r="AA200" s="35">
        <f>_xlfn.IFNA(VLOOKUP(D200,附件!$B$19:$C$21,2,FALSE)+附件!$C$23,0)+T200+J200*((200/(附件!$C$25+100))^0.5)</f>
        <v>25.99</v>
      </c>
      <c r="AB200" s="35">
        <f>G200*H200/AA200</f>
        <v>5.540592535590612</v>
      </c>
      <c r="AC200" s="35">
        <f>AB200*S200/100</f>
        <v>6.0946517891496725</v>
      </c>
      <c r="AD200" s="35">
        <f>G200*H200*S200/100</f>
        <v>158.4</v>
      </c>
      <c r="AE200" s="35">
        <f>$AC200*U200</f>
        <v>4.2662562524047702</v>
      </c>
      <c r="AF200" s="35">
        <f>$AC200*V200</f>
        <v>6.0946517891496725</v>
      </c>
      <c r="AG200" s="35">
        <f>$AC200*W200</f>
        <v>5.4851866102347051</v>
      </c>
      <c r="AH200" s="35">
        <f>AE200*附件!$C$33+AF200*附件!$C$34+AG200*附件!$C$35</f>
        <v>5.3632935744517116</v>
      </c>
      <c r="AI200" s="35">
        <f>AE200*附件!$C$39+AF200*附件!$C$40+AG200*附件!$C$41</f>
        <v>5.1195075028857246</v>
      </c>
      <c r="AJ200" s="35">
        <f>AE200*附件!$C$45+AF200*附件!$C$46+AG200*附件!$C$47</f>
        <v>5.6070796460176986</v>
      </c>
    </row>
    <row r="201" spans="1:36" ht="23.25" customHeight="1" x14ac:dyDescent="0.2">
      <c r="A201" s="27">
        <v>42000</v>
      </c>
      <c r="B201" s="1" t="s">
        <v>106</v>
      </c>
      <c r="C201" s="1" t="s">
        <v>1472</v>
      </c>
      <c r="D201" s="1" t="s">
        <v>1481</v>
      </c>
      <c r="E201" s="1">
        <v>6</v>
      </c>
      <c r="F201" s="1">
        <v>8</v>
      </c>
      <c r="G201" s="1">
        <v>14</v>
      </c>
      <c r="H201" s="1">
        <v>1</v>
      </c>
      <c r="I201" s="1">
        <v>2.09</v>
      </c>
      <c r="J201" s="1">
        <v>1.71</v>
      </c>
      <c r="K201" s="1">
        <v>55</v>
      </c>
      <c r="L201" s="1">
        <v>5</v>
      </c>
      <c r="M201" s="1">
        <v>12</v>
      </c>
      <c r="N201" s="1">
        <v>0</v>
      </c>
      <c r="O201" s="1" t="s">
        <v>18</v>
      </c>
      <c r="P201" s="1">
        <v>120</v>
      </c>
      <c r="Q201" s="1" t="s">
        <v>64</v>
      </c>
      <c r="R201" s="1">
        <v>110</v>
      </c>
      <c r="S201" s="1">
        <v>110</v>
      </c>
      <c r="T201" s="1">
        <v>0</v>
      </c>
      <c r="U201" s="1">
        <v>1</v>
      </c>
      <c r="V201" s="1">
        <v>0.8</v>
      </c>
      <c r="W201" s="1">
        <v>0.6</v>
      </c>
      <c r="X201" s="1"/>
      <c r="Y201" s="1"/>
      <c r="Z201" s="1"/>
      <c r="AA201" s="35">
        <f>_xlfn.IFNA(VLOOKUP(D201,附件!$B$19:$C$21,2,FALSE)+附件!$C$23,0)+T201+J201*((200/(附件!$C$25+100))^0.5)</f>
        <v>1.99</v>
      </c>
      <c r="AB201" s="35">
        <f>G201*H201/AA201</f>
        <v>7.0351758793969852</v>
      </c>
      <c r="AC201" s="35">
        <f>AB201*S201/100</f>
        <v>7.7386934673366845</v>
      </c>
      <c r="AD201" s="35">
        <f>G201*H201*S201/100</f>
        <v>15.4</v>
      </c>
      <c r="AE201" s="35">
        <f>$AC201*U201</f>
        <v>7.7386934673366845</v>
      </c>
      <c r="AF201" s="35">
        <f>$AC201*V201</f>
        <v>6.1909547738693478</v>
      </c>
      <c r="AG201" s="35">
        <f>$AC201*W201</f>
        <v>4.6432160804020102</v>
      </c>
      <c r="AH201" s="35">
        <f>AE201*附件!$C$33+AF201*附件!$C$34+AG201*附件!$C$35</f>
        <v>6.1909547738693478</v>
      </c>
      <c r="AI201" s="35">
        <f>AE201*附件!$C$39+AF201*附件!$C$40+AG201*附件!$C$41</f>
        <v>6.8100502512562828</v>
      </c>
      <c r="AJ201" s="35">
        <f>AE201*附件!$C$45+AF201*附件!$C$46+AG201*附件!$C$47</f>
        <v>5.5718592964824127</v>
      </c>
    </row>
    <row r="202" spans="1:36" ht="23.25" customHeight="1" x14ac:dyDescent="0.2">
      <c r="A202" s="27">
        <v>21400</v>
      </c>
      <c r="B202" s="1" t="s">
        <v>119</v>
      </c>
      <c r="C202" s="1" t="s">
        <v>1474</v>
      </c>
      <c r="D202" s="1" t="s">
        <v>1473</v>
      </c>
      <c r="E202" s="1">
        <v>3</v>
      </c>
      <c r="F202" s="1">
        <v>4</v>
      </c>
      <c r="G202" s="1">
        <v>6</v>
      </c>
      <c r="H202" s="1">
        <v>4</v>
      </c>
      <c r="I202" s="1">
        <v>1.93</v>
      </c>
      <c r="J202" s="1">
        <v>1.85</v>
      </c>
      <c r="K202" s="1">
        <v>50</v>
      </c>
      <c r="L202" s="1">
        <v>0</v>
      </c>
      <c r="M202" s="1">
        <v>5</v>
      </c>
      <c r="N202" s="1">
        <v>0</v>
      </c>
      <c r="O202" s="1" t="s">
        <v>18</v>
      </c>
      <c r="P202" s="1">
        <v>360</v>
      </c>
      <c r="Q202" s="1" t="s">
        <v>19</v>
      </c>
      <c r="R202" s="1">
        <v>125</v>
      </c>
      <c r="S202" s="1">
        <v>125</v>
      </c>
      <c r="T202" s="1">
        <v>0.1</v>
      </c>
      <c r="U202" s="1">
        <v>1</v>
      </c>
      <c r="V202" s="1">
        <v>0.5</v>
      </c>
      <c r="W202" s="1">
        <v>0.2</v>
      </c>
      <c r="X202" s="1"/>
      <c r="Y202" s="1"/>
      <c r="Z202" s="1"/>
      <c r="AA202" s="35">
        <f>_xlfn.IFNA(VLOOKUP(D202,附件!$B$19:$C$21,2,FALSE)+附件!$C$23,0)+T202+J202*((200/(附件!$C$25+100))^0.5)</f>
        <v>2.21</v>
      </c>
      <c r="AB202" s="35">
        <f>G202*H202/AA202</f>
        <v>10.859728506787331</v>
      </c>
      <c r="AC202" s="35">
        <f>AB202*S202/100</f>
        <v>13.574660633484164</v>
      </c>
      <c r="AD202" s="35">
        <f>G202*H202*S202/100</f>
        <v>30</v>
      </c>
      <c r="AE202" s="35">
        <f>$AC202*U202</f>
        <v>13.574660633484164</v>
      </c>
      <c r="AF202" s="35">
        <f>$AC202*V202</f>
        <v>6.7873303167420822</v>
      </c>
      <c r="AG202" s="35">
        <f>$AC202*W202</f>
        <v>2.7149321266968331</v>
      </c>
      <c r="AH202" s="35">
        <f>AE202*附件!$C$33+AF202*附件!$C$34+AG202*附件!$C$35</f>
        <v>7.6018099547511317</v>
      </c>
      <c r="AI202" s="35">
        <f>AE202*附件!$C$39+AF202*附件!$C$40+AG202*附件!$C$41</f>
        <v>9.7737556561085999</v>
      </c>
      <c r="AJ202" s="35">
        <f>AE202*附件!$C$45+AF202*附件!$C$46+AG202*附件!$C$47</f>
        <v>5.4298642533936663</v>
      </c>
    </row>
    <row r="203" spans="1:36" ht="23.25" customHeight="1" x14ac:dyDescent="0.2">
      <c r="A203" s="27">
        <v>50300</v>
      </c>
      <c r="B203" s="1" t="s">
        <v>146</v>
      </c>
      <c r="C203" s="1" t="s">
        <v>1474</v>
      </c>
      <c r="D203" s="1" t="s">
        <v>1476</v>
      </c>
      <c r="E203" s="1">
        <v>3</v>
      </c>
      <c r="F203" s="1">
        <v>34</v>
      </c>
      <c r="G203" s="1">
        <v>49</v>
      </c>
      <c r="H203" s="1">
        <v>4</v>
      </c>
      <c r="I203" s="1">
        <v>35.58</v>
      </c>
      <c r="J203" s="1">
        <v>33.450000000000003</v>
      </c>
      <c r="K203" s="1">
        <v>80</v>
      </c>
      <c r="L203" s="1">
        <v>0</v>
      </c>
      <c r="M203" s="1">
        <v>5</v>
      </c>
      <c r="N203" s="1">
        <v>0</v>
      </c>
      <c r="O203" s="1" t="s">
        <v>53</v>
      </c>
      <c r="P203" s="1">
        <v>50</v>
      </c>
      <c r="Q203" s="1" t="s">
        <v>19</v>
      </c>
      <c r="R203" s="1">
        <v>100</v>
      </c>
      <c r="S203" s="1">
        <v>100</v>
      </c>
      <c r="T203" s="1">
        <v>0.15</v>
      </c>
      <c r="U203" s="1">
        <v>0.7</v>
      </c>
      <c r="V203" s="1">
        <v>1</v>
      </c>
      <c r="W203" s="1">
        <v>0.9</v>
      </c>
      <c r="X203" s="1"/>
      <c r="Y203" s="1"/>
      <c r="Z203" s="1"/>
      <c r="AA203" s="35">
        <f>_xlfn.IFNA(VLOOKUP(D203,附件!$B$19:$C$21,2,FALSE)+附件!$C$23,0)+T203+J203*((200/(附件!$C$25+100))^0.5)</f>
        <v>33.6</v>
      </c>
      <c r="AB203" s="35">
        <f>G203*H203/AA203</f>
        <v>5.833333333333333</v>
      </c>
      <c r="AC203" s="35">
        <f>AB203*S203/100</f>
        <v>5.8333333333333321</v>
      </c>
      <c r="AD203" s="35">
        <f>G203*H203*S203/100</f>
        <v>196</v>
      </c>
      <c r="AE203" s="35">
        <f>$AC203*U203</f>
        <v>4.0833333333333321</v>
      </c>
      <c r="AF203" s="35">
        <f>$AC203*V203</f>
        <v>5.8333333333333321</v>
      </c>
      <c r="AG203" s="35">
        <f>$AC203*W203</f>
        <v>5.2499999999999991</v>
      </c>
      <c r="AH203" s="35">
        <f>AE203*附件!$C$33+AF203*附件!$C$34+AG203*附件!$C$35</f>
        <v>5.1333333333333329</v>
      </c>
      <c r="AI203" s="35">
        <f>AE203*附件!$C$39+AF203*附件!$C$40+AG203*附件!$C$41</f>
        <v>4.8999999999999986</v>
      </c>
      <c r="AJ203" s="35">
        <f>AE203*附件!$C$45+AF203*附件!$C$46+AG203*附件!$C$47</f>
        <v>5.3666666666666654</v>
      </c>
    </row>
    <row r="204" spans="1:36" ht="23.25" customHeight="1" x14ac:dyDescent="0.2">
      <c r="A204" s="27">
        <v>24100</v>
      </c>
      <c r="B204" s="1" t="s">
        <v>139</v>
      </c>
      <c r="C204" s="1" t="s">
        <v>1474</v>
      </c>
      <c r="D204" s="1" t="s">
        <v>1476</v>
      </c>
      <c r="E204" s="1">
        <v>3</v>
      </c>
      <c r="F204" s="1">
        <v>46</v>
      </c>
      <c r="G204" s="1">
        <v>64</v>
      </c>
      <c r="H204" s="1">
        <v>2</v>
      </c>
      <c r="I204" s="1">
        <v>25.86</v>
      </c>
      <c r="J204" s="1">
        <v>24.3</v>
      </c>
      <c r="K204" s="1">
        <v>80</v>
      </c>
      <c r="L204" s="1">
        <v>0</v>
      </c>
      <c r="M204" s="1">
        <v>5</v>
      </c>
      <c r="N204" s="1">
        <v>0</v>
      </c>
      <c r="O204" s="1" t="s">
        <v>53</v>
      </c>
      <c r="P204" s="1">
        <v>50</v>
      </c>
      <c r="Q204" s="1" t="s">
        <v>19</v>
      </c>
      <c r="R204" s="1">
        <v>110</v>
      </c>
      <c r="S204" s="1">
        <v>110</v>
      </c>
      <c r="T204" s="1">
        <v>0</v>
      </c>
      <c r="U204" s="1">
        <v>0.7</v>
      </c>
      <c r="V204" s="1">
        <v>1</v>
      </c>
      <c r="W204" s="1">
        <v>0.9</v>
      </c>
      <c r="X204" s="1"/>
      <c r="Y204" s="1"/>
      <c r="Z204" s="1"/>
      <c r="AA204" s="35">
        <f>_xlfn.IFNA(VLOOKUP(D204,附件!$B$19:$C$21,2,FALSE)+附件!$C$23,0)+T204+J204*((200/(附件!$C$25+100))^0.5)</f>
        <v>24.3</v>
      </c>
      <c r="AB204" s="35">
        <f>G204*H204/AA204</f>
        <v>5.2674897119341564</v>
      </c>
      <c r="AC204" s="35">
        <f>AB204*S204/100</f>
        <v>5.7942386831275723</v>
      </c>
      <c r="AD204" s="35">
        <f>G204*H204*S204/100</f>
        <v>140.80000000000001</v>
      </c>
      <c r="AE204" s="35">
        <f>$AC204*U204</f>
        <v>4.0559670781893002</v>
      </c>
      <c r="AF204" s="35">
        <f>$AC204*V204</f>
        <v>5.7942386831275723</v>
      </c>
      <c r="AG204" s="35">
        <f>$AC204*W204</f>
        <v>5.2148148148148152</v>
      </c>
      <c r="AH204" s="35">
        <f>AE204*附件!$C$33+AF204*附件!$C$34+AG204*附件!$C$35</f>
        <v>5.098930041152264</v>
      </c>
      <c r="AI204" s="35">
        <f>AE204*附件!$C$39+AF204*附件!$C$40+AG204*附件!$C$41</f>
        <v>4.8671604938271606</v>
      </c>
      <c r="AJ204" s="35">
        <f>AE204*附件!$C$45+AF204*附件!$C$46+AG204*附件!$C$47</f>
        <v>5.3306995884773674</v>
      </c>
    </row>
    <row r="205" spans="1:36" ht="23.25" customHeight="1" x14ac:dyDescent="0.2">
      <c r="A205" s="27">
        <v>32300</v>
      </c>
      <c r="B205" s="1" t="s">
        <v>46</v>
      </c>
      <c r="C205" s="1" t="s">
        <v>1474</v>
      </c>
      <c r="D205" s="1" t="s">
        <v>1481</v>
      </c>
      <c r="E205" s="1">
        <v>3</v>
      </c>
      <c r="F205" s="1">
        <v>6</v>
      </c>
      <c r="G205" s="1">
        <v>9</v>
      </c>
      <c r="H205" s="1">
        <v>4</v>
      </c>
      <c r="I205" s="1">
        <v>4.5199999999999996</v>
      </c>
      <c r="J205" s="1">
        <v>4.2</v>
      </c>
      <c r="K205" s="1">
        <v>55</v>
      </c>
      <c r="L205" s="1">
        <v>28</v>
      </c>
      <c r="M205" s="1">
        <v>5</v>
      </c>
      <c r="N205" s="1">
        <v>0</v>
      </c>
      <c r="O205" s="1" t="s">
        <v>43</v>
      </c>
      <c r="P205" s="1">
        <v>120</v>
      </c>
      <c r="Q205" s="1" t="s">
        <v>19</v>
      </c>
      <c r="R205" s="1">
        <v>110</v>
      </c>
      <c r="S205" s="1">
        <v>110</v>
      </c>
      <c r="T205" s="1">
        <v>0</v>
      </c>
      <c r="U205" s="1">
        <v>1</v>
      </c>
      <c r="V205" s="1">
        <v>0.75</v>
      </c>
      <c r="W205" s="1">
        <v>0.4</v>
      </c>
      <c r="X205" s="1"/>
      <c r="Y205" s="1"/>
      <c r="Z205" s="1"/>
      <c r="AA205" s="35">
        <f>_xlfn.IFNA(VLOOKUP(D205,附件!$B$19:$C$21,2,FALSE)+附件!$C$23,0)+T205+J205*((200/(附件!$C$25+100))^0.5)</f>
        <v>4.4800000000000004</v>
      </c>
      <c r="AB205" s="35">
        <f>G205*H205/AA205</f>
        <v>8.0357142857142847</v>
      </c>
      <c r="AC205" s="35">
        <f>AB205*S205/100</f>
        <v>8.8392857142857135</v>
      </c>
      <c r="AD205" s="35">
        <f>G205*H205*S205/100</f>
        <v>39.6</v>
      </c>
      <c r="AE205" s="35">
        <f>$AC205*U205</f>
        <v>8.8392857142857135</v>
      </c>
      <c r="AF205" s="35">
        <f>$AC205*V205</f>
        <v>6.6294642857142847</v>
      </c>
      <c r="AG205" s="35">
        <f>$AC205*W205</f>
        <v>3.5357142857142856</v>
      </c>
      <c r="AH205" s="35">
        <f>AE205*附件!$C$33+AF205*附件!$C$34+AG205*附件!$C$35</f>
        <v>6.3642857142857139</v>
      </c>
      <c r="AI205" s="35">
        <f>AE205*附件!$C$39+AF205*附件!$C$40+AG205*附件!$C$41</f>
        <v>7.4249999999999998</v>
      </c>
      <c r="AJ205" s="35">
        <f>AE205*附件!$C$45+AF205*附件!$C$46+AG205*附件!$C$47</f>
        <v>5.3035714285714288</v>
      </c>
    </row>
    <row r="206" spans="1:36" ht="23.25" customHeight="1" x14ac:dyDescent="0.2">
      <c r="A206" s="27">
        <v>14100</v>
      </c>
      <c r="B206" s="1" t="s">
        <v>84</v>
      </c>
      <c r="C206" s="1" t="s">
        <v>1474</v>
      </c>
      <c r="D206" s="1" t="s">
        <v>1476</v>
      </c>
      <c r="E206" s="1">
        <v>3</v>
      </c>
      <c r="F206" s="1">
        <v>40</v>
      </c>
      <c r="G206" s="1">
        <v>56</v>
      </c>
      <c r="H206" s="1">
        <v>3</v>
      </c>
      <c r="I206" s="1">
        <v>32.72</v>
      </c>
      <c r="J206" s="1">
        <v>31.34</v>
      </c>
      <c r="K206" s="1">
        <v>80</v>
      </c>
      <c r="L206" s="1">
        <v>0</v>
      </c>
      <c r="M206" s="1">
        <v>0</v>
      </c>
      <c r="N206" s="1">
        <v>0</v>
      </c>
      <c r="O206" s="1" t="s">
        <v>53</v>
      </c>
      <c r="P206" s="1">
        <v>50</v>
      </c>
      <c r="Q206" s="1" t="s">
        <v>19</v>
      </c>
      <c r="R206" s="1">
        <v>105</v>
      </c>
      <c r="S206" s="1">
        <v>105</v>
      </c>
      <c r="T206" s="1">
        <v>0</v>
      </c>
      <c r="U206" s="1">
        <v>0.7</v>
      </c>
      <c r="V206" s="1">
        <v>1</v>
      </c>
      <c r="W206" s="1">
        <v>0.9</v>
      </c>
      <c r="X206" s="1"/>
      <c r="Y206" s="1"/>
      <c r="Z206" s="17"/>
      <c r="AA206" s="35">
        <f>_xlfn.IFNA(VLOOKUP(D206,附件!$B$19:$C$21,2,FALSE)+附件!$C$23,0)+T206+J206*((200/(附件!$C$25+100))^0.5)</f>
        <v>31.34</v>
      </c>
      <c r="AB206" s="35">
        <f>G206*H206/AA206</f>
        <v>5.3605615826419912</v>
      </c>
      <c r="AC206" s="35">
        <f>AB206*S206/100</f>
        <v>5.6285896617740914</v>
      </c>
      <c r="AD206" s="35">
        <f>G206*H206*S206/100</f>
        <v>176.4</v>
      </c>
      <c r="AE206" s="35">
        <f>$AC206*U206</f>
        <v>3.9400127632418638</v>
      </c>
      <c r="AF206" s="35">
        <f>$AC206*V206</f>
        <v>5.6285896617740914</v>
      </c>
      <c r="AG206" s="35">
        <f>$AC206*W206</f>
        <v>5.0657306955966828</v>
      </c>
      <c r="AH206" s="35">
        <f>AE206*附件!$C$33+AF206*附件!$C$34+AG206*附件!$C$35</f>
        <v>4.953158902361201</v>
      </c>
      <c r="AI206" s="35">
        <f>AE206*附件!$C$39+AF206*附件!$C$40+AG206*附件!$C$41</f>
        <v>4.7280153158902367</v>
      </c>
      <c r="AJ206" s="35">
        <f>AE206*附件!$C$45+AF206*附件!$C$46+AG206*附件!$C$47</f>
        <v>5.1783024888321645</v>
      </c>
    </row>
    <row r="207" spans="1:36" ht="23.25" customHeight="1" x14ac:dyDescent="0.2">
      <c r="A207" s="27">
        <v>21160</v>
      </c>
      <c r="B207" s="1" t="s">
        <v>1485</v>
      </c>
      <c r="C207" s="1" t="s">
        <v>1477</v>
      </c>
      <c r="D207" s="1" t="s">
        <v>1473</v>
      </c>
      <c r="E207" s="1">
        <v>11</v>
      </c>
      <c r="F207" s="1">
        <v>3</v>
      </c>
      <c r="G207" s="1">
        <v>10</v>
      </c>
      <c r="H207" s="1">
        <v>2</v>
      </c>
      <c r="I207" s="1">
        <v>1.61</v>
      </c>
      <c r="J207" s="1">
        <v>1.38</v>
      </c>
      <c r="K207" s="1">
        <v>50</v>
      </c>
      <c r="L207" s="1">
        <v>15</v>
      </c>
      <c r="M207" s="1">
        <v>25</v>
      </c>
      <c r="N207" s="1">
        <v>0</v>
      </c>
      <c r="O207" s="1" t="s">
        <v>18</v>
      </c>
      <c r="P207" s="1">
        <v>120</v>
      </c>
      <c r="Q207" s="1" t="s">
        <v>19</v>
      </c>
      <c r="R207" s="1">
        <v>110</v>
      </c>
      <c r="S207" s="1">
        <v>114</v>
      </c>
      <c r="T207" s="1">
        <v>0.15</v>
      </c>
      <c r="U207" s="1">
        <v>1</v>
      </c>
      <c r="V207" s="1">
        <v>0.5</v>
      </c>
      <c r="W207" s="1">
        <v>0.2</v>
      </c>
      <c r="X207" s="1"/>
      <c r="Y207" s="1"/>
      <c r="Z207" s="1"/>
      <c r="AA207" s="35">
        <f>_xlfn.IFNA(VLOOKUP(D207,附件!$B$19:$C$21,2,FALSE)+附件!$C$23,0)+T207+J207*((200/(附件!$C$25+100))^0.5)</f>
        <v>1.79</v>
      </c>
      <c r="AB207" s="35">
        <f>G207*H207/AA207</f>
        <v>11.173184357541899</v>
      </c>
      <c r="AC207" s="35">
        <f>AB207*S207/100</f>
        <v>12.737430167597765</v>
      </c>
      <c r="AD207" s="35">
        <f>G207*H207*S207/100</f>
        <v>22.8</v>
      </c>
      <c r="AE207" s="35">
        <f>$AC207*U207</f>
        <v>12.737430167597765</v>
      </c>
      <c r="AF207" s="35">
        <f>$AC207*V207</f>
        <v>6.3687150837988824</v>
      </c>
      <c r="AG207" s="35">
        <f>$AC207*W207</f>
        <v>2.5474860335195531</v>
      </c>
      <c r="AH207" s="35">
        <f>AE207*附件!$C$33+AF207*附件!$C$34+AG207*附件!$C$35</f>
        <v>7.1329608938547482</v>
      </c>
      <c r="AI207" s="35">
        <f>AE207*附件!$C$39+AF207*附件!$C$40+AG207*附件!$C$41</f>
        <v>9.1709497206703912</v>
      </c>
      <c r="AJ207" s="35">
        <f>AE207*附件!$C$45+AF207*附件!$C$46+AG207*附件!$C$47</f>
        <v>5.0949720670391061</v>
      </c>
    </row>
    <row r="208" spans="1:36" ht="23.25" customHeight="1" x14ac:dyDescent="0.2">
      <c r="A208" s="27">
        <v>34000</v>
      </c>
      <c r="B208" s="1" t="s">
        <v>54</v>
      </c>
      <c r="C208" s="1" t="s">
        <v>1474</v>
      </c>
      <c r="D208" s="1" t="s">
        <v>1476</v>
      </c>
      <c r="E208" s="1">
        <v>3</v>
      </c>
      <c r="F208" s="1">
        <v>38</v>
      </c>
      <c r="G208" s="1">
        <v>56</v>
      </c>
      <c r="H208" s="1">
        <v>2</v>
      </c>
      <c r="I208" s="1">
        <v>24.2</v>
      </c>
      <c r="J208" s="1">
        <v>22.75</v>
      </c>
      <c r="K208" s="1">
        <v>80</v>
      </c>
      <c r="L208" s="1">
        <v>0</v>
      </c>
      <c r="M208" s="1">
        <v>0</v>
      </c>
      <c r="N208" s="1">
        <v>0</v>
      </c>
      <c r="O208" s="1" t="s">
        <v>53</v>
      </c>
      <c r="P208" s="1">
        <v>50</v>
      </c>
      <c r="Q208" s="1" t="s">
        <v>19</v>
      </c>
      <c r="R208" s="1">
        <v>110</v>
      </c>
      <c r="S208" s="1">
        <v>110</v>
      </c>
      <c r="T208" s="1">
        <v>0</v>
      </c>
      <c r="U208" s="1">
        <v>0.7</v>
      </c>
      <c r="V208" s="1">
        <v>1</v>
      </c>
      <c r="W208" s="1">
        <v>0.9</v>
      </c>
      <c r="X208" s="1"/>
      <c r="Y208" s="1"/>
      <c r="Z208" s="1"/>
      <c r="AA208" s="35">
        <f>_xlfn.IFNA(VLOOKUP(D208,附件!$B$19:$C$21,2,FALSE)+附件!$C$23,0)+T208+J208*((200/(附件!$C$25+100))^0.5)</f>
        <v>22.75</v>
      </c>
      <c r="AB208" s="35">
        <f>G208*H208/AA208</f>
        <v>4.9230769230769234</v>
      </c>
      <c r="AC208" s="35">
        <f>AB208*S208/100</f>
        <v>5.4153846153846157</v>
      </c>
      <c r="AD208" s="35">
        <f>G208*H208*S208/100</f>
        <v>123.2</v>
      </c>
      <c r="AE208" s="35">
        <f>$AC208*U208</f>
        <v>3.7907692307692309</v>
      </c>
      <c r="AF208" s="35">
        <f>$AC208*V208</f>
        <v>5.4153846153846157</v>
      </c>
      <c r="AG208" s="35">
        <f>$AC208*W208</f>
        <v>4.8738461538461539</v>
      </c>
      <c r="AH208" s="35">
        <f>AE208*附件!$C$33+AF208*附件!$C$34+AG208*附件!$C$35</f>
        <v>4.7655384615384619</v>
      </c>
      <c r="AI208" s="35">
        <f>AE208*附件!$C$39+AF208*附件!$C$40+AG208*附件!$C$41</f>
        <v>4.548923076923078</v>
      </c>
      <c r="AJ208" s="35">
        <f>AE208*附件!$C$45+AF208*附件!$C$46+AG208*附件!$C$47</f>
        <v>4.9821538461538468</v>
      </c>
    </row>
    <row r="209" spans="1:36" ht="23.25" customHeight="1" x14ac:dyDescent="0.2">
      <c r="A209" s="27">
        <v>7200</v>
      </c>
      <c r="B209" s="1" t="s">
        <v>1484</v>
      </c>
      <c r="C209" s="1" t="s">
        <v>1474</v>
      </c>
      <c r="D209" s="1" t="s">
        <v>1473</v>
      </c>
      <c r="E209" s="1">
        <v>3</v>
      </c>
      <c r="F209" s="1">
        <v>4</v>
      </c>
      <c r="G209" s="1">
        <v>7</v>
      </c>
      <c r="H209" s="1">
        <v>3</v>
      </c>
      <c r="I209" s="1">
        <v>1.73</v>
      </c>
      <c r="J209" s="1">
        <v>1.61</v>
      </c>
      <c r="K209" s="1">
        <v>50</v>
      </c>
      <c r="L209" s="1">
        <v>22</v>
      </c>
      <c r="M209" s="1">
        <v>5</v>
      </c>
      <c r="N209" s="1">
        <v>0</v>
      </c>
      <c r="O209" s="1" t="s">
        <v>18</v>
      </c>
      <c r="P209" s="1">
        <v>360</v>
      </c>
      <c r="Q209" s="1" t="s">
        <v>19</v>
      </c>
      <c r="R209" s="1">
        <v>125</v>
      </c>
      <c r="S209" s="1">
        <v>125</v>
      </c>
      <c r="T209" s="1">
        <v>0.24</v>
      </c>
      <c r="U209" s="1">
        <v>1</v>
      </c>
      <c r="V209" s="1">
        <v>0.5</v>
      </c>
      <c r="W209" s="1">
        <v>0.2</v>
      </c>
      <c r="X209" s="1"/>
      <c r="Y209" s="1"/>
      <c r="Z209" s="1"/>
      <c r="AA209" s="35">
        <f>_xlfn.IFNA(VLOOKUP(D209,附件!$B$19:$C$21,2,FALSE)+附件!$C$23,0)+T209+J209*((200/(附件!$C$25+100))^0.5)</f>
        <v>2.1100000000000003</v>
      </c>
      <c r="AB209" s="35">
        <f>G209*H209/AA209</f>
        <v>9.9526066350710884</v>
      </c>
      <c r="AC209" s="35">
        <f>AB209*S209/100</f>
        <v>12.44075829383886</v>
      </c>
      <c r="AD209" s="35">
        <f>G209*H209*S209/100</f>
        <v>26.25</v>
      </c>
      <c r="AE209" s="35">
        <f>$AC209*U209</f>
        <v>12.44075829383886</v>
      </c>
      <c r="AF209" s="35">
        <f>$AC209*V209</f>
        <v>6.2203791469194298</v>
      </c>
      <c r="AG209" s="35">
        <f>$AC209*W209</f>
        <v>2.4881516587677721</v>
      </c>
      <c r="AH209" s="35">
        <f>AE209*附件!$C$33+AF209*附件!$C$34+AG209*附件!$C$35</f>
        <v>6.9668246445497619</v>
      </c>
      <c r="AI209" s="35">
        <f>AE209*附件!$C$39+AF209*附件!$C$40+AG209*附件!$C$41</f>
        <v>8.9573459715639796</v>
      </c>
      <c r="AJ209" s="35">
        <f>AE209*附件!$C$45+AF209*附件!$C$46+AG209*附件!$C$47</f>
        <v>4.9763033175355442</v>
      </c>
    </row>
    <row r="210" spans="1:36" ht="23.25" customHeight="1" x14ac:dyDescent="0.2">
      <c r="A210" s="27">
        <v>41000</v>
      </c>
      <c r="B210" s="1" t="s">
        <v>98</v>
      </c>
      <c r="C210" s="1" t="s">
        <v>1472</v>
      </c>
      <c r="D210" s="1" t="s">
        <v>1473</v>
      </c>
      <c r="E210" s="1">
        <v>7</v>
      </c>
      <c r="F210" s="1">
        <v>4</v>
      </c>
      <c r="G210" s="1">
        <v>9</v>
      </c>
      <c r="H210" s="1">
        <v>1</v>
      </c>
      <c r="I210" s="1">
        <v>1.24</v>
      </c>
      <c r="J210" s="1">
        <v>1.0900000000000001</v>
      </c>
      <c r="K210" s="1">
        <v>50</v>
      </c>
      <c r="L210" s="1">
        <v>5</v>
      </c>
      <c r="M210" s="1">
        <v>12</v>
      </c>
      <c r="N210" s="1">
        <v>0</v>
      </c>
      <c r="O210" s="1" t="s">
        <v>18</v>
      </c>
      <c r="P210" s="1">
        <v>360</v>
      </c>
      <c r="Q210" s="1" t="s">
        <v>64</v>
      </c>
      <c r="R210" s="1">
        <v>125</v>
      </c>
      <c r="S210" s="1">
        <v>130</v>
      </c>
      <c r="T210" s="1">
        <v>0</v>
      </c>
      <c r="U210" s="1">
        <v>0.9</v>
      </c>
      <c r="V210" s="1">
        <v>0.7</v>
      </c>
      <c r="W210" s="1">
        <v>0.4</v>
      </c>
      <c r="X210" s="1"/>
      <c r="Y210" s="1"/>
      <c r="Z210" s="1"/>
      <c r="AA210" s="35">
        <f>_xlfn.IFNA(VLOOKUP(D210,附件!$B$19:$C$21,2,FALSE)+附件!$C$23,0)+T210+J210*((200/(附件!$C$25+100))^0.5)</f>
        <v>1.35</v>
      </c>
      <c r="AB210" s="35">
        <f>G210*H210/AA210</f>
        <v>6.6666666666666661</v>
      </c>
      <c r="AC210" s="35">
        <f>AB210*S210/100</f>
        <v>8.6666666666666661</v>
      </c>
      <c r="AD210" s="35">
        <f>G210*H210*S210/100</f>
        <v>11.7</v>
      </c>
      <c r="AE210" s="35">
        <f>$AC210*U210</f>
        <v>7.8</v>
      </c>
      <c r="AF210" s="35">
        <f>$AC210*V210</f>
        <v>6.0666666666666655</v>
      </c>
      <c r="AG210" s="35">
        <f>$AC210*W210</f>
        <v>3.4666666666666668</v>
      </c>
      <c r="AH210" s="35">
        <f>AE210*附件!$C$33+AF210*附件!$C$34+AG210*附件!$C$35</f>
        <v>5.8066666666666658</v>
      </c>
      <c r="AI210" s="35">
        <f>AE210*附件!$C$39+AF210*附件!$C$40+AG210*附件!$C$41</f>
        <v>6.6733333333333329</v>
      </c>
      <c r="AJ210" s="35">
        <f>AE210*附件!$C$45+AF210*附件!$C$46+AG210*附件!$C$47</f>
        <v>4.9399999999999995</v>
      </c>
    </row>
    <row r="211" spans="1:36" ht="23.25" customHeight="1" x14ac:dyDescent="0.2">
      <c r="A211" s="27">
        <v>42100</v>
      </c>
      <c r="B211" s="1" t="s">
        <v>91</v>
      </c>
      <c r="C211" s="1" t="s">
        <v>1472</v>
      </c>
      <c r="D211" s="1" t="s">
        <v>1481</v>
      </c>
      <c r="E211" s="1">
        <v>6</v>
      </c>
      <c r="F211" s="1">
        <v>8</v>
      </c>
      <c r="G211" s="1">
        <v>14</v>
      </c>
      <c r="H211" s="1">
        <v>3</v>
      </c>
      <c r="I211" s="1">
        <v>6.26</v>
      </c>
      <c r="J211" s="1">
        <v>5.88</v>
      </c>
      <c r="K211" s="1">
        <v>55</v>
      </c>
      <c r="L211" s="1">
        <v>25</v>
      </c>
      <c r="M211" s="1">
        <v>12</v>
      </c>
      <c r="N211" s="1">
        <v>0</v>
      </c>
      <c r="O211" s="1" t="s">
        <v>18</v>
      </c>
      <c r="P211" s="1">
        <v>120</v>
      </c>
      <c r="Q211" s="1" t="s">
        <v>64</v>
      </c>
      <c r="R211" s="1">
        <v>105</v>
      </c>
      <c r="S211" s="1">
        <v>105</v>
      </c>
      <c r="T211" s="1">
        <v>0.3</v>
      </c>
      <c r="U211" s="1">
        <v>1</v>
      </c>
      <c r="V211" s="1">
        <v>0.8</v>
      </c>
      <c r="W211" s="1">
        <v>0.6</v>
      </c>
      <c r="X211" s="1"/>
      <c r="Y211" s="1"/>
      <c r="Z211" s="1"/>
      <c r="AA211" s="35">
        <f>_xlfn.IFNA(VLOOKUP(D211,附件!$B$19:$C$21,2,FALSE)+附件!$C$23,0)+T211+J211*((200/(附件!$C$25+100))^0.5)</f>
        <v>6.46</v>
      </c>
      <c r="AB211" s="35">
        <f>G211*H211/AA211</f>
        <v>6.5015479876160995</v>
      </c>
      <c r="AC211" s="35">
        <f>AB211*S211/100</f>
        <v>6.8266253869969047</v>
      </c>
      <c r="AD211" s="35">
        <f>G211*H211*S211/100</f>
        <v>44.1</v>
      </c>
      <c r="AE211" s="35">
        <f>$AC211*U211</f>
        <v>6.8266253869969047</v>
      </c>
      <c r="AF211" s="35">
        <f>$AC211*V211</f>
        <v>5.4613003095975241</v>
      </c>
      <c r="AG211" s="35">
        <f>$AC211*W211</f>
        <v>4.0959752321981426</v>
      </c>
      <c r="AH211" s="35">
        <f>AE211*附件!$C$33+AF211*附件!$C$34+AG211*附件!$C$35</f>
        <v>5.4613003095975232</v>
      </c>
      <c r="AI211" s="35">
        <f>AE211*附件!$C$39+AF211*附件!$C$40+AG211*附件!$C$41</f>
        <v>6.007430340557276</v>
      </c>
      <c r="AJ211" s="35">
        <f>AE211*附件!$C$45+AF211*附件!$C$46+AG211*附件!$C$47</f>
        <v>4.9151702786377713</v>
      </c>
    </row>
    <row r="212" spans="1:36" ht="23.25" customHeight="1" x14ac:dyDescent="0.2">
      <c r="A212" s="27">
        <v>32100</v>
      </c>
      <c r="B212" s="1" t="s">
        <v>42</v>
      </c>
      <c r="C212" s="1" t="s">
        <v>1474</v>
      </c>
      <c r="D212" s="1" t="s">
        <v>1481</v>
      </c>
      <c r="E212" s="1">
        <v>3</v>
      </c>
      <c r="F212" s="1">
        <v>5</v>
      </c>
      <c r="G212" s="1">
        <v>8</v>
      </c>
      <c r="H212" s="1">
        <v>4</v>
      </c>
      <c r="I212" s="1">
        <v>4.47</v>
      </c>
      <c r="J212" s="1">
        <v>4.16</v>
      </c>
      <c r="K212" s="1">
        <v>55</v>
      </c>
      <c r="L212" s="1">
        <v>28</v>
      </c>
      <c r="M212" s="1">
        <v>5</v>
      </c>
      <c r="N212" s="1">
        <v>0</v>
      </c>
      <c r="O212" s="1" t="s">
        <v>43</v>
      </c>
      <c r="P212" s="1">
        <v>120</v>
      </c>
      <c r="Q212" s="1" t="s">
        <v>19</v>
      </c>
      <c r="R212" s="1">
        <v>110</v>
      </c>
      <c r="S212" s="1">
        <v>110</v>
      </c>
      <c r="T212" s="1">
        <v>0</v>
      </c>
      <c r="U212" s="1">
        <v>1</v>
      </c>
      <c r="V212" s="1">
        <v>0.75</v>
      </c>
      <c r="W212" s="1">
        <v>0.4</v>
      </c>
      <c r="X212" s="1"/>
      <c r="Y212" s="1"/>
      <c r="Z212" s="1"/>
      <c r="AA212" s="35">
        <f>_xlfn.IFNA(VLOOKUP(D212,附件!$B$19:$C$21,2,FALSE)+附件!$C$23,0)+T212+J212*((200/(附件!$C$25+100))^0.5)</f>
        <v>4.4400000000000004</v>
      </c>
      <c r="AB212" s="35">
        <f>G212*H212/AA212</f>
        <v>7.2072072072072064</v>
      </c>
      <c r="AC212" s="35">
        <f>AB212*S212/100</f>
        <v>7.9279279279279278</v>
      </c>
      <c r="AD212" s="35">
        <f>G212*H212*S212/100</f>
        <v>35.200000000000003</v>
      </c>
      <c r="AE212" s="35">
        <f>$AC212*U212</f>
        <v>7.9279279279279278</v>
      </c>
      <c r="AF212" s="35">
        <f>$AC212*V212</f>
        <v>5.9459459459459456</v>
      </c>
      <c r="AG212" s="35">
        <f>$AC212*W212</f>
        <v>3.1711711711711712</v>
      </c>
      <c r="AH212" s="35">
        <f>AE212*附件!$C$33+AF212*附件!$C$34+AG212*附件!$C$35</f>
        <v>5.7081081081081075</v>
      </c>
      <c r="AI212" s="35">
        <f>AE212*附件!$C$39+AF212*附件!$C$40+AG212*附件!$C$41</f>
        <v>6.6594594594594598</v>
      </c>
      <c r="AJ212" s="35">
        <f>AE212*附件!$C$45+AF212*附件!$C$46+AG212*附件!$C$47</f>
        <v>4.756756756756757</v>
      </c>
    </row>
    <row r="213" spans="1:36" ht="23.25" customHeight="1" x14ac:dyDescent="0.2">
      <c r="A213" s="27">
        <v>50000</v>
      </c>
      <c r="B213" s="1" t="s">
        <v>1512</v>
      </c>
      <c r="C213" s="1" t="s">
        <v>1474</v>
      </c>
      <c r="D213" s="1" t="s">
        <v>1473</v>
      </c>
      <c r="E213" s="1">
        <v>3</v>
      </c>
      <c r="F213" s="1">
        <v>3</v>
      </c>
      <c r="G213" s="1">
        <v>5</v>
      </c>
      <c r="H213" s="1">
        <v>5</v>
      </c>
      <c r="I213" s="1">
        <v>2</v>
      </c>
      <c r="J213" s="1">
        <v>1.88</v>
      </c>
      <c r="K213" s="1">
        <v>50</v>
      </c>
      <c r="L213" s="1">
        <v>15</v>
      </c>
      <c r="M213" s="1">
        <v>5</v>
      </c>
      <c r="N213" s="1">
        <v>0</v>
      </c>
      <c r="O213" s="1" t="s">
        <v>18</v>
      </c>
      <c r="P213" s="1">
        <v>360</v>
      </c>
      <c r="Q213" s="1" t="s">
        <v>19</v>
      </c>
      <c r="R213" s="1">
        <v>110</v>
      </c>
      <c r="S213" s="1">
        <v>110</v>
      </c>
      <c r="T213" s="1">
        <v>0.2</v>
      </c>
      <c r="U213" s="1">
        <v>1</v>
      </c>
      <c r="V213" s="1">
        <v>0.5</v>
      </c>
      <c r="W213" s="1">
        <v>0.2</v>
      </c>
      <c r="X213" s="1"/>
      <c r="Y213" s="1"/>
      <c r="Z213" s="1"/>
      <c r="AA213" s="35">
        <f>_xlfn.IFNA(VLOOKUP(D213,附件!$B$19:$C$21,2,FALSE)+附件!$C$23,0)+T213+J213*((200/(附件!$C$25+100))^0.5)</f>
        <v>2.34</v>
      </c>
      <c r="AB213" s="35">
        <f>G213*H213/AA213</f>
        <v>10.683760683760685</v>
      </c>
      <c r="AC213" s="35">
        <f>AB213*S213/100</f>
        <v>11.752136752136753</v>
      </c>
      <c r="AD213" s="35">
        <f>G213*H213*S213/100</f>
        <v>27.5</v>
      </c>
      <c r="AE213" s="35">
        <f>$AC213*U213</f>
        <v>11.752136752136753</v>
      </c>
      <c r="AF213" s="35">
        <f>$AC213*V213</f>
        <v>5.8760683760683765</v>
      </c>
      <c r="AG213" s="35">
        <f>$AC213*W213</f>
        <v>2.3504273504273505</v>
      </c>
      <c r="AH213" s="35">
        <f>AE213*附件!$C$33+AF213*附件!$C$34+AG213*附件!$C$35</f>
        <v>6.5811965811965818</v>
      </c>
      <c r="AI213" s="35">
        <f>AE213*附件!$C$39+AF213*附件!$C$40+AG213*附件!$C$41</f>
        <v>8.4615384615384617</v>
      </c>
      <c r="AJ213" s="35">
        <f>AE213*附件!$C$45+AF213*附件!$C$46+AG213*附件!$C$47</f>
        <v>4.700854700854701</v>
      </c>
    </row>
    <row r="214" spans="1:36" ht="23.25" customHeight="1" x14ac:dyDescent="0.2">
      <c r="A214" s="27">
        <v>21200</v>
      </c>
      <c r="B214" s="1" t="s">
        <v>73</v>
      </c>
      <c r="C214" s="1" t="s">
        <v>1477</v>
      </c>
      <c r="D214" s="1" t="s">
        <v>1473</v>
      </c>
      <c r="E214" s="1">
        <v>11</v>
      </c>
      <c r="F214" s="1">
        <v>3</v>
      </c>
      <c r="G214" s="1">
        <v>10</v>
      </c>
      <c r="H214" s="1">
        <v>3</v>
      </c>
      <c r="I214" s="1">
        <v>3.19</v>
      </c>
      <c r="J214" s="1">
        <v>2.86</v>
      </c>
      <c r="K214" s="1">
        <v>50</v>
      </c>
      <c r="L214" s="1">
        <v>25</v>
      </c>
      <c r="M214" s="1">
        <v>25</v>
      </c>
      <c r="N214" s="1">
        <v>0</v>
      </c>
      <c r="O214" s="1" t="s">
        <v>18</v>
      </c>
      <c r="P214" s="1">
        <v>360</v>
      </c>
      <c r="Q214" s="1" t="s">
        <v>19</v>
      </c>
      <c r="R214" s="1">
        <v>125</v>
      </c>
      <c r="S214" s="1">
        <v>130</v>
      </c>
      <c r="T214" s="1">
        <v>0.3</v>
      </c>
      <c r="U214" s="1">
        <v>1</v>
      </c>
      <c r="V214" s="1">
        <v>0.5</v>
      </c>
      <c r="W214" s="1">
        <v>0.2</v>
      </c>
      <c r="X214" s="1"/>
      <c r="Y214" s="1"/>
      <c r="Z214" s="1"/>
      <c r="AA214" s="35">
        <f>_xlfn.IFNA(VLOOKUP(D214,附件!$B$19:$C$21,2,FALSE)+附件!$C$23,0)+T214+J214*((200/(附件!$C$25+100))^0.5)</f>
        <v>3.42</v>
      </c>
      <c r="AB214" s="35">
        <f>G214*H214/AA214</f>
        <v>8.7719298245614041</v>
      </c>
      <c r="AC214" s="35">
        <f>AB214*S214/100</f>
        <v>11.403508771929825</v>
      </c>
      <c r="AD214" s="35">
        <f>G214*H214*S214/100</f>
        <v>39</v>
      </c>
      <c r="AE214" s="35">
        <f>$AC214*U214</f>
        <v>11.403508771929825</v>
      </c>
      <c r="AF214" s="35">
        <f>$AC214*V214</f>
        <v>5.7017543859649127</v>
      </c>
      <c r="AG214" s="35">
        <f>$AC214*W214</f>
        <v>2.2807017543859653</v>
      </c>
      <c r="AH214" s="35">
        <f>AE214*附件!$C$33+AF214*附件!$C$34+AG214*附件!$C$35</f>
        <v>6.3859649122807021</v>
      </c>
      <c r="AI214" s="35">
        <f>AE214*附件!$C$39+AF214*附件!$C$40+AG214*附件!$C$41</f>
        <v>8.2105263157894743</v>
      </c>
      <c r="AJ214" s="35">
        <f>AE214*附件!$C$45+AF214*附件!$C$46+AG214*附件!$C$47</f>
        <v>4.5614035087719307</v>
      </c>
    </row>
    <row r="215" spans="1:36" ht="23.25" customHeight="1" x14ac:dyDescent="0.2">
      <c r="A215" s="27">
        <v>11100</v>
      </c>
      <c r="B215" s="1" t="s">
        <v>23</v>
      </c>
      <c r="C215" s="1" t="s">
        <v>1474</v>
      </c>
      <c r="D215" s="1" t="s">
        <v>1473</v>
      </c>
      <c r="E215" s="1">
        <v>3</v>
      </c>
      <c r="F215" s="1">
        <v>4</v>
      </c>
      <c r="G215" s="1">
        <v>6</v>
      </c>
      <c r="H215" s="1">
        <v>3</v>
      </c>
      <c r="I215" s="1">
        <v>1.6</v>
      </c>
      <c r="J215" s="1">
        <v>1.48</v>
      </c>
      <c r="K215" s="1">
        <v>50</v>
      </c>
      <c r="L215" s="1">
        <v>25</v>
      </c>
      <c r="M215" s="1">
        <v>5</v>
      </c>
      <c r="N215" s="1">
        <v>0</v>
      </c>
      <c r="O215" s="1" t="s">
        <v>18</v>
      </c>
      <c r="P215" s="1">
        <v>360</v>
      </c>
      <c r="Q215" s="1" t="s">
        <v>19</v>
      </c>
      <c r="R215" s="1">
        <v>125</v>
      </c>
      <c r="S215" s="1">
        <v>125</v>
      </c>
      <c r="T215" s="1">
        <v>0.3</v>
      </c>
      <c r="U215" s="1">
        <v>1</v>
      </c>
      <c r="V215" s="1">
        <v>0.5</v>
      </c>
      <c r="W215" s="1">
        <v>0.2</v>
      </c>
      <c r="X215" s="1"/>
      <c r="Y215" s="1"/>
      <c r="Z215" s="1"/>
      <c r="AA215" s="35">
        <f>_xlfn.IFNA(VLOOKUP(D215,附件!$B$19:$C$21,2,FALSE)+附件!$C$23,0)+T215+J215*((200/(附件!$C$25+100))^0.5)</f>
        <v>2.04</v>
      </c>
      <c r="AB215" s="35">
        <f>G215*H215/AA215</f>
        <v>8.8235294117647065</v>
      </c>
      <c r="AC215" s="35">
        <f>AB215*S215/100</f>
        <v>11.029411764705882</v>
      </c>
      <c r="AD215" s="35">
        <f>G215*H215*S215/100</f>
        <v>22.5</v>
      </c>
      <c r="AE215" s="35">
        <f>$AC215*U215</f>
        <v>11.029411764705882</v>
      </c>
      <c r="AF215" s="35">
        <f>$AC215*V215</f>
        <v>5.5147058823529411</v>
      </c>
      <c r="AG215" s="35">
        <f>$AC215*W215</f>
        <v>2.2058823529411766</v>
      </c>
      <c r="AH215" s="35">
        <f>AE215*附件!$C$33+AF215*附件!$C$34+AG215*附件!$C$35</f>
        <v>6.1764705882352944</v>
      </c>
      <c r="AI215" s="35">
        <f>AE215*附件!$C$39+AF215*附件!$C$40+AG215*附件!$C$41</f>
        <v>7.9411764705882355</v>
      </c>
      <c r="AJ215" s="35">
        <f>AE215*附件!$C$45+AF215*附件!$C$46+AG215*附件!$C$47</f>
        <v>4.4117647058823533</v>
      </c>
    </row>
    <row r="216" spans="1:36" ht="23.25" customHeight="1" x14ac:dyDescent="0.2">
      <c r="A216" s="27">
        <v>11000</v>
      </c>
      <c r="B216" s="1" t="s">
        <v>62</v>
      </c>
      <c r="C216" s="1" t="s">
        <v>1472</v>
      </c>
      <c r="D216" s="1" t="s">
        <v>1473</v>
      </c>
      <c r="E216" s="1">
        <v>7</v>
      </c>
      <c r="F216" s="1">
        <v>3</v>
      </c>
      <c r="G216" s="1">
        <v>7</v>
      </c>
      <c r="H216" s="1">
        <v>1</v>
      </c>
      <c r="I216" s="1">
        <v>0.76</v>
      </c>
      <c r="J216" s="1">
        <v>0.67</v>
      </c>
      <c r="K216" s="1">
        <v>40</v>
      </c>
      <c r="L216" s="1">
        <v>5</v>
      </c>
      <c r="M216" s="1">
        <v>12</v>
      </c>
      <c r="N216" s="1">
        <v>0</v>
      </c>
      <c r="O216" s="1" t="s">
        <v>18</v>
      </c>
      <c r="P216" s="1">
        <v>360</v>
      </c>
      <c r="Q216" s="1" t="s">
        <v>19</v>
      </c>
      <c r="R216" s="1">
        <v>125</v>
      </c>
      <c r="S216" s="1">
        <v>130</v>
      </c>
      <c r="T216" s="1">
        <v>0</v>
      </c>
      <c r="U216" s="1">
        <v>1</v>
      </c>
      <c r="V216" s="1">
        <v>0.6</v>
      </c>
      <c r="W216" s="1">
        <v>0.2</v>
      </c>
      <c r="X216" s="1"/>
      <c r="Y216" s="1"/>
      <c r="Z216" s="1"/>
      <c r="AA216" s="35">
        <f>_xlfn.IFNA(VLOOKUP(D216,附件!$B$19:$C$21,2,FALSE)+附件!$C$23,0)+T216+J216*((200/(附件!$C$25+100))^0.5)</f>
        <v>0.93</v>
      </c>
      <c r="AB216" s="35">
        <f>G216*H216/AA216</f>
        <v>7.5268817204301071</v>
      </c>
      <c r="AC216" s="35">
        <f>AB216*S216/100</f>
        <v>9.7849462365591382</v>
      </c>
      <c r="AD216" s="35">
        <f>G216*H216*S216/100</f>
        <v>9.1</v>
      </c>
      <c r="AE216" s="35">
        <f>$AC216*U216</f>
        <v>9.7849462365591382</v>
      </c>
      <c r="AF216" s="35">
        <f>$AC216*V216</f>
        <v>5.8709677419354831</v>
      </c>
      <c r="AG216" s="35">
        <f>$AC216*W216</f>
        <v>1.9569892473118278</v>
      </c>
      <c r="AH216" s="35">
        <f>AE216*附件!$C$33+AF216*附件!$C$34+AG216*附件!$C$35</f>
        <v>5.8709677419354831</v>
      </c>
      <c r="AI216" s="35">
        <f>AE216*附件!$C$39+AF216*附件!$C$40+AG216*附件!$C$41</f>
        <v>7.4365591397849453</v>
      </c>
      <c r="AJ216" s="35">
        <f>AE216*附件!$C$45+AF216*附件!$C$46+AG216*附件!$C$47</f>
        <v>4.3053763440860209</v>
      </c>
    </row>
    <row r="217" spans="1:36" ht="23.25" customHeight="1" x14ac:dyDescent="0.2">
      <c r="A217" s="27">
        <v>31260</v>
      </c>
      <c r="B217" s="1" t="s">
        <v>1527</v>
      </c>
      <c r="C217" s="1" t="s">
        <v>1472</v>
      </c>
      <c r="D217" s="1" t="s">
        <v>1473</v>
      </c>
      <c r="E217" s="1">
        <v>7</v>
      </c>
      <c r="F217" s="1">
        <v>3</v>
      </c>
      <c r="G217" s="1">
        <v>8</v>
      </c>
      <c r="H217" s="1">
        <v>2</v>
      </c>
      <c r="I217" s="1">
        <v>1.7</v>
      </c>
      <c r="J217" s="1">
        <v>1.54</v>
      </c>
      <c r="K217" s="1">
        <v>50</v>
      </c>
      <c r="L217" s="1">
        <v>15</v>
      </c>
      <c r="M217" s="1">
        <v>5</v>
      </c>
      <c r="N217" s="1">
        <v>7</v>
      </c>
      <c r="O217" s="1" t="s">
        <v>18</v>
      </c>
      <c r="P217" s="1">
        <v>360</v>
      </c>
      <c r="Q217" s="1" t="s">
        <v>19</v>
      </c>
      <c r="R217" s="1">
        <v>125</v>
      </c>
      <c r="S217" s="1">
        <v>130</v>
      </c>
      <c r="T217" s="1">
        <v>0.15</v>
      </c>
      <c r="U217" s="1">
        <v>1</v>
      </c>
      <c r="V217" s="1">
        <v>0.5</v>
      </c>
      <c r="W217" s="1">
        <v>0.2</v>
      </c>
      <c r="X217" s="1"/>
      <c r="Y217" s="1"/>
      <c r="Z217" s="1"/>
      <c r="AA217" s="35">
        <f>_xlfn.IFNA(VLOOKUP(D217,附件!$B$19:$C$21,2,FALSE)+附件!$C$23,0)+T217+J217*((200/(附件!$C$25+100))^0.5)</f>
        <v>1.9500000000000002</v>
      </c>
      <c r="AB217" s="35">
        <f>G217*H217/AA217</f>
        <v>8.2051282051282044</v>
      </c>
      <c r="AC217" s="35">
        <f>AB217*S217/100</f>
        <v>10.666666666666664</v>
      </c>
      <c r="AD217" s="35">
        <f>G217*H217*S217/100</f>
        <v>20.8</v>
      </c>
      <c r="AE217" s="35">
        <f>$AC217*U217</f>
        <v>10.666666666666664</v>
      </c>
      <c r="AF217" s="35">
        <f>$AC217*V217</f>
        <v>5.3333333333333321</v>
      </c>
      <c r="AG217" s="35">
        <f>$AC217*W217</f>
        <v>2.1333333333333329</v>
      </c>
      <c r="AH217" s="35">
        <f>AE217*附件!$C$33+AF217*附件!$C$34+AG217*附件!$C$35</f>
        <v>5.9733333333333318</v>
      </c>
      <c r="AI217" s="35">
        <f>AE217*附件!$C$39+AF217*附件!$C$40+AG217*附件!$C$41</f>
        <v>7.6799999999999979</v>
      </c>
      <c r="AJ217" s="35">
        <f>AE217*附件!$C$45+AF217*附件!$C$46+AG217*附件!$C$47</f>
        <v>4.2666666666666657</v>
      </c>
    </row>
    <row r="218" spans="1:36" ht="23.25" customHeight="1" x14ac:dyDescent="0.2">
      <c r="A218" s="27">
        <v>31160</v>
      </c>
      <c r="B218" s="1" t="s">
        <v>1523</v>
      </c>
      <c r="C218" s="1" t="s">
        <v>1472</v>
      </c>
      <c r="D218" s="1" t="s">
        <v>1473</v>
      </c>
      <c r="E218" s="1">
        <v>7</v>
      </c>
      <c r="F218" s="1">
        <v>3</v>
      </c>
      <c r="G218" s="1">
        <v>8</v>
      </c>
      <c r="H218" s="1">
        <v>2</v>
      </c>
      <c r="I218" s="1">
        <v>1.66</v>
      </c>
      <c r="J218" s="1">
        <v>1.5</v>
      </c>
      <c r="K218" s="1">
        <v>50</v>
      </c>
      <c r="L218" s="1">
        <v>15</v>
      </c>
      <c r="M218" s="1">
        <v>12</v>
      </c>
      <c r="N218" s="1">
        <v>0</v>
      </c>
      <c r="O218" s="1" t="s">
        <v>18</v>
      </c>
      <c r="P218" s="1">
        <v>360</v>
      </c>
      <c r="Q218" s="1" t="s">
        <v>19</v>
      </c>
      <c r="R218" s="1">
        <v>120</v>
      </c>
      <c r="S218" s="1">
        <v>125</v>
      </c>
      <c r="T218" s="1">
        <v>0.15</v>
      </c>
      <c r="U218" s="1">
        <v>1</v>
      </c>
      <c r="V218" s="1">
        <v>0.5</v>
      </c>
      <c r="W218" s="1">
        <v>0.2</v>
      </c>
      <c r="X218" s="1"/>
      <c r="Y218" s="1"/>
      <c r="Z218" s="1"/>
      <c r="AA218" s="35">
        <f>_xlfn.IFNA(VLOOKUP(D218,附件!$B$19:$C$21,2,FALSE)+附件!$C$23,0)+T218+J218*((200/(附件!$C$25+100))^0.5)</f>
        <v>1.9100000000000001</v>
      </c>
      <c r="AB218" s="35">
        <f>G218*H218/AA218</f>
        <v>8.3769633507853403</v>
      </c>
      <c r="AC218" s="35">
        <f>AB218*S218/100</f>
        <v>10.471204188481675</v>
      </c>
      <c r="AD218" s="35">
        <f>G218*H218*S218/100</f>
        <v>20</v>
      </c>
      <c r="AE218" s="35">
        <f>$AC218*U218</f>
        <v>10.471204188481675</v>
      </c>
      <c r="AF218" s="35">
        <f>$AC218*V218</f>
        <v>5.2356020942408374</v>
      </c>
      <c r="AG218" s="35">
        <f>$AC218*W218</f>
        <v>2.0942408376963351</v>
      </c>
      <c r="AH218" s="35">
        <f>AE218*附件!$C$33+AF218*附件!$C$34+AG218*附件!$C$35</f>
        <v>5.8638743455497382</v>
      </c>
      <c r="AI218" s="35">
        <f>AE218*附件!$C$39+AF218*附件!$C$40+AG218*附件!$C$41</f>
        <v>7.5392670157068054</v>
      </c>
      <c r="AJ218" s="35">
        <f>AE218*附件!$C$45+AF218*附件!$C$46+AG218*附件!$C$47</f>
        <v>4.1884816753926701</v>
      </c>
    </row>
    <row r="219" spans="1:36" ht="23.25" customHeight="1" x14ac:dyDescent="0.2">
      <c r="A219" s="27">
        <v>50700</v>
      </c>
      <c r="B219" s="1" t="s">
        <v>1322</v>
      </c>
      <c r="C219" s="1" t="s">
        <v>1474</v>
      </c>
      <c r="D219" s="1" t="s">
        <v>1473</v>
      </c>
      <c r="E219" s="1">
        <v>3</v>
      </c>
      <c r="F219" s="1">
        <v>4</v>
      </c>
      <c r="G219" s="1">
        <v>6</v>
      </c>
      <c r="H219" s="1">
        <v>4</v>
      </c>
      <c r="I219" s="1">
        <v>2.2599999999999998</v>
      </c>
      <c r="J219" s="1">
        <v>2.14</v>
      </c>
      <c r="K219" s="1">
        <v>50</v>
      </c>
      <c r="L219" s="1">
        <v>15</v>
      </c>
      <c r="M219" s="1">
        <v>5</v>
      </c>
      <c r="N219" s="1">
        <v>0</v>
      </c>
      <c r="O219" s="1" t="s">
        <v>18</v>
      </c>
      <c r="P219" s="1">
        <v>360</v>
      </c>
      <c r="Q219" s="1" t="s">
        <v>19</v>
      </c>
      <c r="R219" s="1">
        <v>110</v>
      </c>
      <c r="S219" s="1">
        <v>110</v>
      </c>
      <c r="T219" s="1">
        <v>0.15</v>
      </c>
      <c r="U219" s="1">
        <v>1</v>
      </c>
      <c r="V219" s="1">
        <v>0.5</v>
      </c>
      <c r="W219" s="1">
        <v>0.2</v>
      </c>
      <c r="X219" s="1"/>
      <c r="Y219" s="1"/>
      <c r="Z219" s="1"/>
      <c r="AA219" s="35">
        <f>_xlfn.IFNA(VLOOKUP(D219,附件!$B$19:$C$21,2,FALSE)+附件!$C$23,0)+T219+J219*((200/(附件!$C$25+100))^0.5)</f>
        <v>2.5500000000000003</v>
      </c>
      <c r="AB219" s="35">
        <f>G219*H219/AA219</f>
        <v>9.4117647058823515</v>
      </c>
      <c r="AC219" s="35">
        <f>AB219*S219/100</f>
        <v>10.352941176470585</v>
      </c>
      <c r="AD219" s="35">
        <f>G219*H219*S219/100</f>
        <v>26.4</v>
      </c>
      <c r="AE219" s="35">
        <f>$AC219*U219</f>
        <v>10.352941176470585</v>
      </c>
      <c r="AF219" s="35">
        <f>$AC219*V219</f>
        <v>5.1764705882352926</v>
      </c>
      <c r="AG219" s="35">
        <f>$AC219*W219</f>
        <v>2.070588235294117</v>
      </c>
      <c r="AH219" s="35">
        <f>AE219*附件!$C$33+AF219*附件!$C$34+AG219*附件!$C$35</f>
        <v>5.7976470588235278</v>
      </c>
      <c r="AI219" s="35">
        <f>AE219*附件!$C$39+AF219*附件!$C$40+AG219*附件!$C$41</f>
        <v>7.4541176470588209</v>
      </c>
      <c r="AJ219" s="35">
        <f>AE219*附件!$C$45+AF219*附件!$C$46+AG219*附件!$C$47</f>
        <v>4.1411764705882339</v>
      </c>
    </row>
    <row r="220" spans="1:36" ht="23.25" customHeight="1" x14ac:dyDescent="0.2">
      <c r="A220" s="27">
        <v>21000</v>
      </c>
      <c r="B220" s="1" t="s">
        <v>95</v>
      </c>
      <c r="C220" s="1" t="s">
        <v>1472</v>
      </c>
      <c r="D220" s="1" t="s">
        <v>1473</v>
      </c>
      <c r="E220" s="1">
        <v>7</v>
      </c>
      <c r="F220" s="1">
        <v>3</v>
      </c>
      <c r="G220" s="1">
        <v>7</v>
      </c>
      <c r="H220" s="1">
        <v>1</v>
      </c>
      <c r="I220" s="1">
        <v>0.92</v>
      </c>
      <c r="J220" s="1">
        <v>0.76</v>
      </c>
      <c r="K220" s="1">
        <v>40</v>
      </c>
      <c r="L220" s="1">
        <v>5</v>
      </c>
      <c r="M220" s="1">
        <v>12</v>
      </c>
      <c r="N220" s="1">
        <v>0</v>
      </c>
      <c r="O220" s="1" t="s">
        <v>18</v>
      </c>
      <c r="P220" s="1">
        <v>360</v>
      </c>
      <c r="Q220" s="1" t="s">
        <v>19</v>
      </c>
      <c r="R220" s="1">
        <v>125</v>
      </c>
      <c r="S220" s="1">
        <v>130</v>
      </c>
      <c r="T220" s="1">
        <v>0</v>
      </c>
      <c r="U220" s="1">
        <v>1</v>
      </c>
      <c r="V220" s="1">
        <v>0.6</v>
      </c>
      <c r="W220" s="1">
        <v>0.2</v>
      </c>
      <c r="X220" s="1"/>
      <c r="Y220" s="1"/>
      <c r="Z220" s="1"/>
      <c r="AA220" s="35">
        <f>_xlfn.IFNA(VLOOKUP(D220,附件!$B$19:$C$21,2,FALSE)+附件!$C$23,0)+T220+J220*((200/(附件!$C$25+100))^0.5)</f>
        <v>1.02</v>
      </c>
      <c r="AB220" s="35">
        <f>G220*H220/AA220</f>
        <v>6.8627450980392153</v>
      </c>
      <c r="AC220" s="35">
        <f>AB220*S220/100</f>
        <v>8.9215686274509807</v>
      </c>
      <c r="AD220" s="35">
        <f>G220*H220*S220/100</f>
        <v>9.1</v>
      </c>
      <c r="AE220" s="35">
        <f>$AC220*U220</f>
        <v>8.9215686274509807</v>
      </c>
      <c r="AF220" s="35">
        <f>$AC220*V220</f>
        <v>5.3529411764705879</v>
      </c>
      <c r="AG220" s="35">
        <f>$AC220*W220</f>
        <v>1.7843137254901962</v>
      </c>
      <c r="AH220" s="35">
        <f>AE220*附件!$C$33+AF220*附件!$C$34+AG220*附件!$C$35</f>
        <v>5.3529411764705879</v>
      </c>
      <c r="AI220" s="35">
        <f>AE220*附件!$C$39+AF220*附件!$C$40+AG220*附件!$C$41</f>
        <v>6.780392156862745</v>
      </c>
      <c r="AJ220" s="35">
        <f>AE220*附件!$C$45+AF220*附件!$C$46+AG220*附件!$C$47</f>
        <v>3.9254901960784312</v>
      </c>
    </row>
    <row r="221" spans="1:36" ht="23.25" customHeight="1" x14ac:dyDescent="0.2">
      <c r="A221" s="27">
        <v>31200</v>
      </c>
      <c r="B221" s="1" t="s">
        <v>28</v>
      </c>
      <c r="C221" s="1" t="s">
        <v>1474</v>
      </c>
      <c r="D221" s="1" t="s">
        <v>1473</v>
      </c>
      <c r="E221" s="1">
        <v>3</v>
      </c>
      <c r="F221" s="1">
        <v>4</v>
      </c>
      <c r="G221" s="1">
        <v>5</v>
      </c>
      <c r="H221" s="1">
        <v>4</v>
      </c>
      <c r="I221" s="1">
        <v>2.04</v>
      </c>
      <c r="J221" s="1">
        <v>1.93</v>
      </c>
      <c r="K221" s="1">
        <v>50</v>
      </c>
      <c r="L221" s="1">
        <v>0</v>
      </c>
      <c r="M221" s="1">
        <v>5</v>
      </c>
      <c r="N221" s="1">
        <v>0</v>
      </c>
      <c r="O221" s="1" t="s">
        <v>18</v>
      </c>
      <c r="P221" s="1">
        <v>360</v>
      </c>
      <c r="Q221" s="1" t="s">
        <v>19</v>
      </c>
      <c r="R221" s="1">
        <v>110</v>
      </c>
      <c r="S221" s="1">
        <v>110</v>
      </c>
      <c r="T221" s="1">
        <v>0.1</v>
      </c>
      <c r="U221" s="1">
        <v>1</v>
      </c>
      <c r="V221" s="1">
        <v>0.5</v>
      </c>
      <c r="W221" s="1">
        <v>0.2</v>
      </c>
      <c r="X221" s="1"/>
      <c r="Y221" s="1"/>
      <c r="Z221" s="1"/>
      <c r="AA221" s="35">
        <f>_xlfn.IFNA(VLOOKUP(D221,附件!$B$19:$C$21,2,FALSE)+附件!$C$23,0)+T221+J221*((200/(附件!$C$25+100))^0.5)</f>
        <v>2.29</v>
      </c>
      <c r="AB221" s="35">
        <f>G221*H221/AA221</f>
        <v>8.7336244541484707</v>
      </c>
      <c r="AC221" s="35">
        <f>AB221*S221/100</f>
        <v>9.6069868995633172</v>
      </c>
      <c r="AD221" s="35">
        <f>G221*H221*S221/100</f>
        <v>22</v>
      </c>
      <c r="AE221" s="35">
        <f>$AC221*U221</f>
        <v>9.6069868995633172</v>
      </c>
      <c r="AF221" s="35">
        <f>$AC221*V221</f>
        <v>4.8034934497816586</v>
      </c>
      <c r="AG221" s="35">
        <f>$AC221*W221</f>
        <v>1.9213973799126636</v>
      </c>
      <c r="AH221" s="35">
        <f>AE221*附件!$C$33+AF221*附件!$C$34+AG221*附件!$C$35</f>
        <v>5.3799126637554577</v>
      </c>
      <c r="AI221" s="35">
        <f>AE221*附件!$C$39+AF221*附件!$C$40+AG221*附件!$C$41</f>
        <v>6.9170305676855888</v>
      </c>
      <c r="AJ221" s="35">
        <f>AE221*附件!$C$45+AF221*附件!$C$46+AG221*附件!$C$47</f>
        <v>3.8427947598253271</v>
      </c>
    </row>
    <row r="222" spans="1:36" ht="23.25" customHeight="1" x14ac:dyDescent="0.2">
      <c r="A222" s="27">
        <v>50000</v>
      </c>
      <c r="B222" s="1" t="s">
        <v>31</v>
      </c>
      <c r="C222" s="1" t="s">
        <v>1474</v>
      </c>
      <c r="D222" s="1" t="s">
        <v>1473</v>
      </c>
      <c r="E222" s="1">
        <v>3</v>
      </c>
      <c r="F222" s="1">
        <v>3</v>
      </c>
      <c r="G222" s="1">
        <v>4</v>
      </c>
      <c r="H222" s="1">
        <v>5</v>
      </c>
      <c r="I222" s="1">
        <v>2.06</v>
      </c>
      <c r="J222" s="1">
        <v>1.94</v>
      </c>
      <c r="K222" s="1">
        <v>50</v>
      </c>
      <c r="L222" s="1">
        <v>15</v>
      </c>
      <c r="M222" s="1">
        <v>0</v>
      </c>
      <c r="N222" s="1">
        <v>0</v>
      </c>
      <c r="O222" s="1" t="s">
        <v>18</v>
      </c>
      <c r="P222" s="1">
        <v>360</v>
      </c>
      <c r="Q222" s="1" t="s">
        <v>19</v>
      </c>
      <c r="R222" s="1">
        <v>110</v>
      </c>
      <c r="S222" s="1">
        <v>110</v>
      </c>
      <c r="T222" s="1">
        <v>0.2</v>
      </c>
      <c r="U222" s="1">
        <v>1</v>
      </c>
      <c r="V222" s="1">
        <v>0.5</v>
      </c>
      <c r="W222" s="1">
        <v>0.2</v>
      </c>
      <c r="X222" s="1"/>
      <c r="Y222" s="1"/>
      <c r="Z222" s="1"/>
      <c r="AA222" s="35">
        <f>_xlfn.IFNA(VLOOKUP(D222,附件!$B$19:$C$21,2,FALSE)+附件!$C$23,0)+T222+J222*((200/(附件!$C$25+100))^0.5)</f>
        <v>2.4</v>
      </c>
      <c r="AB222" s="35">
        <f>G222*H222/AA222</f>
        <v>8.3333333333333339</v>
      </c>
      <c r="AC222" s="35">
        <f>AB222*S222/100</f>
        <v>9.1666666666666679</v>
      </c>
      <c r="AD222" s="35">
        <f>G222*H222*S222/100</f>
        <v>22</v>
      </c>
      <c r="AE222" s="35">
        <f>$AC222*U222</f>
        <v>9.1666666666666679</v>
      </c>
      <c r="AF222" s="35">
        <f>$AC222*V222</f>
        <v>4.5833333333333339</v>
      </c>
      <c r="AG222" s="35">
        <f>$AC222*W222</f>
        <v>1.8333333333333337</v>
      </c>
      <c r="AH222" s="35">
        <f>AE222*附件!$C$33+AF222*附件!$C$34+AG222*附件!$C$35</f>
        <v>5.1333333333333337</v>
      </c>
      <c r="AI222" s="35">
        <f>AE222*附件!$C$39+AF222*附件!$C$40+AG222*附件!$C$41</f>
        <v>6.6000000000000014</v>
      </c>
      <c r="AJ222" s="35">
        <f>AE222*附件!$C$45+AF222*附件!$C$46+AG222*附件!$C$47</f>
        <v>3.6666666666666674</v>
      </c>
    </row>
    <row r="223" spans="1:36" ht="23.25" customHeight="1" x14ac:dyDescent="0.2">
      <c r="A223" s="27">
        <v>32000</v>
      </c>
      <c r="B223" s="1" t="s">
        <v>40</v>
      </c>
      <c r="C223" s="1" t="s">
        <v>1474</v>
      </c>
      <c r="D223" s="1" t="s">
        <v>1481</v>
      </c>
      <c r="E223" s="1">
        <v>3</v>
      </c>
      <c r="F223" s="1">
        <v>6</v>
      </c>
      <c r="G223" s="1">
        <v>9</v>
      </c>
      <c r="H223" s="1">
        <v>3</v>
      </c>
      <c r="I223" s="1">
        <v>5.24</v>
      </c>
      <c r="J223" s="1">
        <v>5.09</v>
      </c>
      <c r="K223" s="1">
        <v>55</v>
      </c>
      <c r="L223" s="1">
        <v>25</v>
      </c>
      <c r="M223" s="1">
        <v>5</v>
      </c>
      <c r="N223" s="1">
        <v>0</v>
      </c>
      <c r="O223" s="1" t="s">
        <v>18</v>
      </c>
      <c r="P223" s="1">
        <v>120</v>
      </c>
      <c r="Q223" s="1" t="s">
        <v>19</v>
      </c>
      <c r="R223" s="1">
        <v>125</v>
      </c>
      <c r="S223" s="1">
        <v>125</v>
      </c>
      <c r="T223" s="1">
        <v>0.3</v>
      </c>
      <c r="U223" s="1">
        <v>1</v>
      </c>
      <c r="V223" s="1">
        <v>0.75</v>
      </c>
      <c r="W223" s="1">
        <v>0.4</v>
      </c>
      <c r="X223" s="1"/>
      <c r="Y223" s="1"/>
      <c r="Z223" s="1"/>
      <c r="AA223" s="35">
        <f>_xlfn.IFNA(VLOOKUP(D223,附件!$B$19:$C$21,2,FALSE)+附件!$C$23,0)+T223+J223*((200/(附件!$C$25+100))^0.5)</f>
        <v>5.67</v>
      </c>
      <c r="AB223" s="35">
        <f>G223*H223/AA223</f>
        <v>4.7619047619047619</v>
      </c>
      <c r="AC223" s="35">
        <f>AB223*S223/100</f>
        <v>5.9523809523809517</v>
      </c>
      <c r="AD223" s="35">
        <f>G223*H223*S223/100</f>
        <v>33.75</v>
      </c>
      <c r="AE223" s="35">
        <f>$AC223*U223</f>
        <v>5.9523809523809517</v>
      </c>
      <c r="AF223" s="35">
        <f>$AC223*V223</f>
        <v>4.4642857142857135</v>
      </c>
      <c r="AG223" s="35">
        <f>$AC223*W223</f>
        <v>2.3809523809523809</v>
      </c>
      <c r="AH223" s="35">
        <f>AE223*附件!$C$33+AF223*附件!$C$34+AG223*附件!$C$35</f>
        <v>4.2857142857142856</v>
      </c>
      <c r="AI223" s="35">
        <f>AE223*附件!$C$39+AF223*附件!$C$40+AG223*附件!$C$41</f>
        <v>4.9999999999999991</v>
      </c>
      <c r="AJ223" s="35">
        <f>AE223*附件!$C$45+AF223*附件!$C$46+AG223*附件!$C$47</f>
        <v>3.5714285714285712</v>
      </c>
    </row>
    <row r="224" spans="1:36" ht="23.25" customHeight="1" x14ac:dyDescent="0.2">
      <c r="A224" s="27">
        <v>42000</v>
      </c>
      <c r="B224" s="1" t="s">
        <v>105</v>
      </c>
      <c r="C224" s="1" t="s">
        <v>1474</v>
      </c>
      <c r="D224" s="1" t="s">
        <v>1481</v>
      </c>
      <c r="E224" s="1">
        <v>3</v>
      </c>
      <c r="F224" s="1">
        <v>7</v>
      </c>
      <c r="G224" s="1">
        <v>10</v>
      </c>
      <c r="H224" s="1">
        <v>1</v>
      </c>
      <c r="I224" s="1">
        <v>2.19</v>
      </c>
      <c r="J224" s="1">
        <v>2</v>
      </c>
      <c r="K224" s="1">
        <v>55</v>
      </c>
      <c r="L224" s="1">
        <v>5</v>
      </c>
      <c r="M224" s="1">
        <v>5</v>
      </c>
      <c r="N224" s="1">
        <v>0</v>
      </c>
      <c r="O224" s="1" t="s">
        <v>18</v>
      </c>
      <c r="P224" s="1">
        <v>120</v>
      </c>
      <c r="Q224" s="1" t="s">
        <v>64</v>
      </c>
      <c r="R224" s="1">
        <v>110</v>
      </c>
      <c r="S224" s="1">
        <v>110</v>
      </c>
      <c r="T224" s="1">
        <v>0</v>
      </c>
      <c r="U224" s="1">
        <v>1</v>
      </c>
      <c r="V224" s="1">
        <v>0.8</v>
      </c>
      <c r="W224" s="1">
        <v>0.6</v>
      </c>
      <c r="X224" s="1"/>
      <c r="Y224" s="1"/>
      <c r="Z224" s="1"/>
      <c r="AA224" s="35">
        <f>_xlfn.IFNA(VLOOKUP(D224,附件!$B$19:$C$21,2,FALSE)+附件!$C$23,0)+T224+J224*((200/(附件!$C$25+100))^0.5)</f>
        <v>2.2800000000000002</v>
      </c>
      <c r="AB224" s="35">
        <f>G224*H224/AA224</f>
        <v>4.3859649122807012</v>
      </c>
      <c r="AC224" s="35">
        <f>AB224*S224/100</f>
        <v>4.8245614035087714</v>
      </c>
      <c r="AD224" s="35">
        <f>G224*H224*S224/100</f>
        <v>11</v>
      </c>
      <c r="AE224" s="35">
        <f>$AC224*U224</f>
        <v>4.8245614035087714</v>
      </c>
      <c r="AF224" s="35">
        <f>$AC224*V224</f>
        <v>3.8596491228070171</v>
      </c>
      <c r="AG224" s="35">
        <f>$AC224*W224</f>
        <v>2.8947368421052628</v>
      </c>
      <c r="AH224" s="35">
        <f>AE224*附件!$C$33+AF224*附件!$C$34+AG224*附件!$C$35</f>
        <v>3.8596491228070171</v>
      </c>
      <c r="AI224" s="35">
        <f>AE224*附件!$C$39+AF224*附件!$C$40+AG224*附件!$C$41</f>
        <v>4.2456140350877192</v>
      </c>
      <c r="AJ224" s="35">
        <f>AE224*附件!$C$45+AF224*附件!$C$46+AG224*附件!$C$47</f>
        <v>3.4736842105263155</v>
      </c>
    </row>
    <row r="225" spans="1:36" ht="23.25" customHeight="1" x14ac:dyDescent="0.2">
      <c r="A225" s="27">
        <v>21100</v>
      </c>
      <c r="B225" s="1" t="s">
        <v>118</v>
      </c>
      <c r="C225" s="1" t="s">
        <v>1472</v>
      </c>
      <c r="D225" s="1" t="s">
        <v>1473</v>
      </c>
      <c r="E225" s="1">
        <v>7</v>
      </c>
      <c r="F225" s="1">
        <v>3</v>
      </c>
      <c r="G225" s="1">
        <v>7</v>
      </c>
      <c r="H225" s="1">
        <v>2</v>
      </c>
      <c r="I225" s="1">
        <v>1.68</v>
      </c>
      <c r="J225" s="1">
        <v>1.52</v>
      </c>
      <c r="K225" s="1">
        <v>50</v>
      </c>
      <c r="L225" s="1">
        <v>15</v>
      </c>
      <c r="M225" s="1">
        <v>12</v>
      </c>
      <c r="N225" s="1">
        <v>0</v>
      </c>
      <c r="O225" s="1" t="s">
        <v>18</v>
      </c>
      <c r="P225" s="1">
        <v>120</v>
      </c>
      <c r="Q225" s="1" t="s">
        <v>19</v>
      </c>
      <c r="R225" s="1">
        <v>110</v>
      </c>
      <c r="S225" s="1">
        <v>114</v>
      </c>
      <c r="T225" s="1">
        <v>0.15</v>
      </c>
      <c r="U225" s="1">
        <v>1</v>
      </c>
      <c r="V225" s="1">
        <v>0.5</v>
      </c>
      <c r="W225" s="1">
        <v>0.2</v>
      </c>
      <c r="X225" s="1"/>
      <c r="Y225" s="1"/>
      <c r="Z225" s="1"/>
      <c r="AA225" s="35">
        <f>_xlfn.IFNA(VLOOKUP(D225,附件!$B$19:$C$21,2,FALSE)+附件!$C$23,0)+T225+J225*((200/(附件!$C$25+100))^0.5)</f>
        <v>1.9300000000000002</v>
      </c>
      <c r="AB225" s="35">
        <f>G225*H225/AA225</f>
        <v>7.2538860103626934</v>
      </c>
      <c r="AC225" s="35">
        <f>AB225*S225/100</f>
        <v>8.2694300518134707</v>
      </c>
      <c r="AD225" s="35">
        <f>G225*H225*S225/100</f>
        <v>15.96</v>
      </c>
      <c r="AE225" s="35">
        <f>$AC225*U225</f>
        <v>8.2694300518134707</v>
      </c>
      <c r="AF225" s="35">
        <f>$AC225*V225</f>
        <v>4.1347150259067353</v>
      </c>
      <c r="AG225" s="35">
        <f>$AC225*W225</f>
        <v>1.6538860103626942</v>
      </c>
      <c r="AH225" s="35">
        <f>AE225*附件!$C$33+AF225*附件!$C$34+AG225*附件!$C$35</f>
        <v>4.6308808290155437</v>
      </c>
      <c r="AI225" s="35">
        <f>AE225*附件!$C$39+AF225*附件!$C$40+AG225*附件!$C$41</f>
        <v>5.9539896373056997</v>
      </c>
      <c r="AJ225" s="35">
        <f>AE225*附件!$C$45+AF225*附件!$C$46+AG225*附件!$C$47</f>
        <v>3.3077720207253885</v>
      </c>
    </row>
    <row r="226" spans="1:36" ht="23.25" customHeight="1" x14ac:dyDescent="0.2">
      <c r="A226" s="27">
        <v>42100</v>
      </c>
      <c r="B226" s="1" t="s">
        <v>90</v>
      </c>
      <c r="C226" s="1" t="s">
        <v>1474</v>
      </c>
      <c r="D226" s="1" t="s">
        <v>1481</v>
      </c>
      <c r="E226" s="1">
        <v>3</v>
      </c>
      <c r="F226" s="1">
        <v>7</v>
      </c>
      <c r="G226" s="1">
        <v>10</v>
      </c>
      <c r="H226" s="1">
        <v>3</v>
      </c>
      <c r="I226" s="1">
        <v>6.58</v>
      </c>
      <c r="J226" s="1">
        <v>6.38</v>
      </c>
      <c r="K226" s="1">
        <v>55</v>
      </c>
      <c r="L226" s="1">
        <v>25</v>
      </c>
      <c r="M226" s="1">
        <v>5</v>
      </c>
      <c r="N226" s="1">
        <v>0</v>
      </c>
      <c r="O226" s="1" t="s">
        <v>18</v>
      </c>
      <c r="P226" s="1">
        <v>120</v>
      </c>
      <c r="Q226" s="1" t="s">
        <v>64</v>
      </c>
      <c r="R226" s="1">
        <v>105</v>
      </c>
      <c r="S226" s="1">
        <v>105</v>
      </c>
      <c r="T226" s="1">
        <v>0.3</v>
      </c>
      <c r="U226" s="1">
        <v>1</v>
      </c>
      <c r="V226" s="1">
        <v>0.8</v>
      </c>
      <c r="W226" s="1">
        <v>0.6</v>
      </c>
      <c r="X226" s="1"/>
      <c r="Y226" s="1"/>
      <c r="Z226" s="1"/>
      <c r="AA226" s="35">
        <f>_xlfn.IFNA(VLOOKUP(D226,附件!$B$19:$C$21,2,FALSE)+附件!$C$23,0)+T226+J226*((200/(附件!$C$25+100))^0.5)</f>
        <v>6.96</v>
      </c>
      <c r="AB226" s="35">
        <f>G226*H226/AA226</f>
        <v>4.3103448275862073</v>
      </c>
      <c r="AC226" s="35">
        <f>AB226*S226/100</f>
        <v>4.5258620689655178</v>
      </c>
      <c r="AD226" s="35">
        <f>G226*H226*S226/100</f>
        <v>31.5</v>
      </c>
      <c r="AE226" s="35">
        <f>$AC226*U226</f>
        <v>4.5258620689655178</v>
      </c>
      <c r="AF226" s="35">
        <f>$AC226*V226</f>
        <v>3.6206896551724146</v>
      </c>
      <c r="AG226" s="35">
        <f>$AC226*W226</f>
        <v>2.7155172413793105</v>
      </c>
      <c r="AH226" s="35">
        <f>AE226*附件!$C$33+AF226*附件!$C$34+AG226*附件!$C$35</f>
        <v>3.6206896551724141</v>
      </c>
      <c r="AI226" s="35">
        <f>AE226*附件!$C$39+AF226*附件!$C$40+AG226*附件!$C$41</f>
        <v>3.9827586206896561</v>
      </c>
      <c r="AJ226" s="35">
        <f>AE226*附件!$C$45+AF226*附件!$C$46+AG226*附件!$C$47</f>
        <v>3.258620689655173</v>
      </c>
    </row>
    <row r="227" spans="1:36" ht="23.25" customHeight="1" x14ac:dyDescent="0.2">
      <c r="A227" s="27">
        <v>31100</v>
      </c>
      <c r="B227" s="1" t="s">
        <v>1520</v>
      </c>
      <c r="C227" s="1" t="s">
        <v>1472</v>
      </c>
      <c r="D227" s="1" t="s">
        <v>1473</v>
      </c>
      <c r="E227" s="1">
        <v>7</v>
      </c>
      <c r="F227" s="1">
        <v>3</v>
      </c>
      <c r="G227" s="1">
        <v>8</v>
      </c>
      <c r="H227" s="1">
        <v>1</v>
      </c>
      <c r="I227" s="1">
        <v>1.18</v>
      </c>
      <c r="J227" s="1">
        <v>1.02</v>
      </c>
      <c r="K227" s="1">
        <v>50</v>
      </c>
      <c r="L227" s="1">
        <v>5</v>
      </c>
      <c r="M227" s="1">
        <v>12</v>
      </c>
      <c r="N227" s="1">
        <v>0</v>
      </c>
      <c r="O227" s="1" t="s">
        <v>18</v>
      </c>
      <c r="P227" s="1">
        <v>360</v>
      </c>
      <c r="Q227" s="1" t="s">
        <v>19</v>
      </c>
      <c r="R227" s="1">
        <v>125</v>
      </c>
      <c r="S227" s="1">
        <v>130</v>
      </c>
      <c r="T227" s="1">
        <v>0</v>
      </c>
      <c r="U227" s="1">
        <v>1</v>
      </c>
      <c r="V227" s="1">
        <v>0.5</v>
      </c>
      <c r="W227" s="1">
        <v>0.2</v>
      </c>
      <c r="X227" s="1"/>
      <c r="Y227" s="1"/>
      <c r="Z227" s="1"/>
      <c r="AA227" s="35">
        <f>_xlfn.IFNA(VLOOKUP(D227,附件!$B$19:$C$21,2,FALSE)+附件!$C$23,0)+T227+J227*((200/(附件!$C$25+100))^0.5)</f>
        <v>1.28</v>
      </c>
      <c r="AB227" s="35">
        <f>G227*H227/AA227</f>
        <v>6.25</v>
      </c>
      <c r="AC227" s="35">
        <f>AB227*S227/100</f>
        <v>8.125</v>
      </c>
      <c r="AD227" s="35">
        <f>G227*H227*S227/100</f>
        <v>10.4</v>
      </c>
      <c r="AE227" s="35">
        <f>$AC227*U227</f>
        <v>8.125</v>
      </c>
      <c r="AF227" s="35">
        <f>$AC227*V227</f>
        <v>4.0625</v>
      </c>
      <c r="AG227" s="35">
        <f>$AC227*W227</f>
        <v>1.625</v>
      </c>
      <c r="AH227" s="35">
        <f>AE227*附件!$C$33+AF227*附件!$C$34+AG227*附件!$C$35</f>
        <v>4.55</v>
      </c>
      <c r="AI227" s="35">
        <f>AE227*附件!$C$39+AF227*附件!$C$40+AG227*附件!$C$41</f>
        <v>5.85</v>
      </c>
      <c r="AJ227" s="35">
        <f>AE227*附件!$C$45+AF227*附件!$C$46+AG227*附件!$C$47</f>
        <v>3.25</v>
      </c>
    </row>
    <row r="228" spans="1:36" ht="23.25" customHeight="1" x14ac:dyDescent="0.2">
      <c r="A228" s="27">
        <v>21300</v>
      </c>
      <c r="B228" s="1" t="s">
        <v>1519</v>
      </c>
      <c r="C228" s="1" t="s">
        <v>1474</v>
      </c>
      <c r="D228" s="1" t="s">
        <v>1473</v>
      </c>
      <c r="E228" s="1">
        <v>3</v>
      </c>
      <c r="F228" s="1">
        <v>4</v>
      </c>
      <c r="G228" s="1">
        <v>7</v>
      </c>
      <c r="H228" s="1">
        <v>1</v>
      </c>
      <c r="I228" s="1">
        <v>0.92</v>
      </c>
      <c r="J228" s="1">
        <v>0.86</v>
      </c>
      <c r="K228" s="1">
        <v>50</v>
      </c>
      <c r="L228" s="1">
        <v>5</v>
      </c>
      <c r="M228" s="1">
        <v>5</v>
      </c>
      <c r="N228" s="1">
        <v>0</v>
      </c>
      <c r="O228" s="1" t="s">
        <v>18</v>
      </c>
      <c r="P228" s="1">
        <v>360</v>
      </c>
      <c r="Q228" s="1" t="s">
        <v>19</v>
      </c>
      <c r="R228" s="1">
        <v>125</v>
      </c>
      <c r="S228" s="1">
        <v>125</v>
      </c>
      <c r="T228" s="1">
        <v>0</v>
      </c>
      <c r="U228" s="1">
        <v>1</v>
      </c>
      <c r="V228" s="1">
        <v>0.5</v>
      </c>
      <c r="W228" s="1">
        <v>0.2</v>
      </c>
      <c r="X228" s="1"/>
      <c r="Y228" s="1"/>
      <c r="Z228" s="1"/>
      <c r="AA228" s="35">
        <f>_xlfn.IFNA(VLOOKUP(D228,附件!$B$19:$C$21,2,FALSE)+附件!$C$23,0)+T228+J228*((200/(附件!$C$25+100))^0.5)</f>
        <v>1.1200000000000001</v>
      </c>
      <c r="AB228" s="35">
        <f>G228*H228/AA228</f>
        <v>6.2499999999999991</v>
      </c>
      <c r="AC228" s="35">
        <f>AB228*S228/100</f>
        <v>7.8124999999999991</v>
      </c>
      <c r="AD228" s="35">
        <f>G228*H228*S228/100</f>
        <v>8.75</v>
      </c>
      <c r="AE228" s="35">
        <f>$AC228*U228</f>
        <v>7.8124999999999991</v>
      </c>
      <c r="AF228" s="35">
        <f>$AC228*V228</f>
        <v>3.9062499999999996</v>
      </c>
      <c r="AG228" s="35">
        <f>$AC228*W228</f>
        <v>1.5625</v>
      </c>
      <c r="AH228" s="35">
        <f>AE228*附件!$C$33+AF228*附件!$C$34+AG228*附件!$C$35</f>
        <v>4.375</v>
      </c>
      <c r="AI228" s="35">
        <f>AE228*附件!$C$39+AF228*附件!$C$40+AG228*附件!$C$41</f>
        <v>5.625</v>
      </c>
      <c r="AJ228" s="35">
        <f>AE228*附件!$C$45+AF228*附件!$C$46+AG228*附件!$C$47</f>
        <v>3.125</v>
      </c>
    </row>
    <row r="229" spans="1:36" ht="23.25" customHeight="1" x14ac:dyDescent="0.2">
      <c r="A229" s="27">
        <v>34100</v>
      </c>
      <c r="B229" s="1" t="s">
        <v>57</v>
      </c>
      <c r="C229" s="1" t="s">
        <v>1479</v>
      </c>
      <c r="D229" s="1" t="s">
        <v>1476</v>
      </c>
      <c r="E229" s="1">
        <v>13</v>
      </c>
      <c r="F229" s="1">
        <v>12</v>
      </c>
      <c r="G229" s="1">
        <v>22</v>
      </c>
      <c r="H229" s="1">
        <v>2</v>
      </c>
      <c r="I229" s="1">
        <v>24.28</v>
      </c>
      <c r="J229" s="1">
        <v>19.29</v>
      </c>
      <c r="K229" s="1">
        <v>55</v>
      </c>
      <c r="L229" s="1">
        <v>0</v>
      </c>
      <c r="M229" s="1">
        <v>25</v>
      </c>
      <c r="N229" s="1">
        <v>25</v>
      </c>
      <c r="O229" s="1" t="s">
        <v>43</v>
      </c>
      <c r="P229" s="1">
        <v>50</v>
      </c>
      <c r="Q229" s="1" t="s">
        <v>27</v>
      </c>
      <c r="R229" s="1">
        <v>110</v>
      </c>
      <c r="S229" s="1">
        <v>130</v>
      </c>
      <c r="T229" s="1">
        <v>0</v>
      </c>
      <c r="U229" s="1">
        <v>1.4</v>
      </c>
      <c r="V229" s="1">
        <v>1.1000000000000001</v>
      </c>
      <c r="W229" s="1">
        <v>0.9</v>
      </c>
      <c r="X229" s="1"/>
      <c r="Y229" s="1"/>
      <c r="Z229" s="1"/>
      <c r="AA229" s="35">
        <f>_xlfn.IFNA(VLOOKUP(D229,附件!$B$19:$C$21,2,FALSE)+附件!$C$23,0)+T229+J229*((200/(附件!$C$25+100))^0.5)</f>
        <v>19.29</v>
      </c>
      <c r="AB229" s="35">
        <f>G229*H229/AA229</f>
        <v>2.280974598237429</v>
      </c>
      <c r="AC229" s="35">
        <f>AB229*S229/100</f>
        <v>2.9652669777086578</v>
      </c>
      <c r="AD229" s="35">
        <f>G229*H229*S229/100</f>
        <v>57.2</v>
      </c>
      <c r="AE229" s="35">
        <f>$AC229*U229</f>
        <v>4.1513737687921211</v>
      </c>
      <c r="AF229" s="35">
        <f>$AC229*V229</f>
        <v>3.2617936754795238</v>
      </c>
      <c r="AG229" s="35">
        <f>$AC229*W229</f>
        <v>2.6687402799377922</v>
      </c>
      <c r="AH229" s="35">
        <f>AE229*附件!$C$33+AF229*附件!$C$34+AG229*附件!$C$35</f>
        <v>3.3507516848107834</v>
      </c>
      <c r="AI229" s="35">
        <f>AE229*附件!$C$39+AF229*附件!$C$40+AG229*附件!$C$41</f>
        <v>3.6472783825816495</v>
      </c>
      <c r="AJ229" s="35">
        <f>AE229*附件!$C$45+AF229*附件!$C$46+AG229*附件!$C$47</f>
        <v>3.0542249870399178</v>
      </c>
    </row>
    <row r="230" spans="1:36" ht="23.25" customHeight="1" x14ac:dyDescent="0.2">
      <c r="A230" s="27">
        <v>32000</v>
      </c>
      <c r="B230" s="1" t="s">
        <v>39</v>
      </c>
      <c r="C230" s="1" t="s">
        <v>1474</v>
      </c>
      <c r="D230" s="1" t="s">
        <v>1481</v>
      </c>
      <c r="E230" s="1">
        <v>3</v>
      </c>
      <c r="F230" s="1">
        <v>5</v>
      </c>
      <c r="G230" s="1">
        <v>8</v>
      </c>
      <c r="H230" s="1">
        <v>3</v>
      </c>
      <c r="I230" s="1">
        <v>5.53</v>
      </c>
      <c r="J230" s="1">
        <v>5.37</v>
      </c>
      <c r="K230" s="1">
        <v>55</v>
      </c>
      <c r="L230" s="1">
        <v>25</v>
      </c>
      <c r="M230" s="1">
        <v>0</v>
      </c>
      <c r="N230" s="1">
        <v>0</v>
      </c>
      <c r="O230" s="1" t="s">
        <v>18</v>
      </c>
      <c r="P230" s="1">
        <v>120</v>
      </c>
      <c r="Q230" s="1" t="s">
        <v>19</v>
      </c>
      <c r="R230" s="1">
        <v>125</v>
      </c>
      <c r="S230" s="1">
        <v>125</v>
      </c>
      <c r="T230" s="1">
        <v>0.3</v>
      </c>
      <c r="U230" s="1">
        <v>1</v>
      </c>
      <c r="V230" s="1">
        <v>0.75</v>
      </c>
      <c r="W230" s="1">
        <v>0.4</v>
      </c>
      <c r="X230" s="1"/>
      <c r="Y230" s="1"/>
      <c r="Z230" s="1"/>
      <c r="AA230" s="35">
        <f>_xlfn.IFNA(VLOOKUP(D230,附件!$B$19:$C$21,2,FALSE)+附件!$C$23,0)+T230+J230*((200/(附件!$C$25+100))^0.5)</f>
        <v>5.95</v>
      </c>
      <c r="AB230" s="35">
        <f>G230*H230/AA230</f>
        <v>4.0336134453781511</v>
      </c>
      <c r="AC230" s="35">
        <f>AB230*S230/100</f>
        <v>5.0420168067226889</v>
      </c>
      <c r="AD230" s="35">
        <f>G230*H230*S230/100</f>
        <v>30</v>
      </c>
      <c r="AE230" s="35">
        <f>$AC230*U230</f>
        <v>5.0420168067226889</v>
      </c>
      <c r="AF230" s="35">
        <f>$AC230*V230</f>
        <v>3.7815126050420167</v>
      </c>
      <c r="AG230" s="35">
        <f>$AC230*W230</f>
        <v>2.0168067226890756</v>
      </c>
      <c r="AH230" s="35">
        <f>AE230*附件!$C$33+AF230*附件!$C$34+AG230*附件!$C$35</f>
        <v>3.6302521008403361</v>
      </c>
      <c r="AI230" s="35">
        <f>AE230*附件!$C$39+AF230*附件!$C$40+AG230*附件!$C$41</f>
        <v>4.2352941176470589</v>
      </c>
      <c r="AJ230" s="35">
        <f>AE230*附件!$C$45+AF230*附件!$C$46+AG230*附件!$C$47</f>
        <v>3.0252100840336134</v>
      </c>
    </row>
    <row r="231" spans="1:36" ht="23.25" customHeight="1" x14ac:dyDescent="0.2">
      <c r="A231" s="27">
        <v>41000</v>
      </c>
      <c r="B231" s="1" t="s">
        <v>97</v>
      </c>
      <c r="C231" s="1" t="s">
        <v>1474</v>
      </c>
      <c r="D231" s="1" t="s">
        <v>1473</v>
      </c>
      <c r="E231" s="1">
        <v>3</v>
      </c>
      <c r="F231" s="1">
        <v>4</v>
      </c>
      <c r="G231" s="1">
        <v>6</v>
      </c>
      <c r="H231" s="1">
        <v>1</v>
      </c>
      <c r="I231" s="1">
        <v>1.3</v>
      </c>
      <c r="J231" s="1">
        <v>1.22</v>
      </c>
      <c r="K231" s="1">
        <v>50</v>
      </c>
      <c r="L231" s="1">
        <v>5</v>
      </c>
      <c r="M231" s="1">
        <v>5</v>
      </c>
      <c r="N231" s="1">
        <v>0</v>
      </c>
      <c r="O231" s="1" t="s">
        <v>18</v>
      </c>
      <c r="P231" s="1">
        <v>360</v>
      </c>
      <c r="Q231" s="1" t="s">
        <v>64</v>
      </c>
      <c r="R231" s="1">
        <v>125</v>
      </c>
      <c r="S231" s="1">
        <v>125</v>
      </c>
      <c r="T231" s="1">
        <v>0</v>
      </c>
      <c r="U231" s="1">
        <v>0.9</v>
      </c>
      <c r="V231" s="1">
        <v>0.7</v>
      </c>
      <c r="W231" s="1">
        <v>0.4</v>
      </c>
      <c r="X231" s="1"/>
      <c r="Y231" s="1"/>
      <c r="Z231" s="1"/>
      <c r="AA231" s="35">
        <f>_xlfn.IFNA(VLOOKUP(D231,附件!$B$19:$C$21,2,FALSE)+附件!$C$23,0)+T231+J231*((200/(附件!$C$25+100))^0.5)</f>
        <v>1.48</v>
      </c>
      <c r="AB231" s="35">
        <f>G231*H231/AA231</f>
        <v>4.0540540540540544</v>
      </c>
      <c r="AC231" s="35">
        <f>AB231*S231/100</f>
        <v>5.0675675675675675</v>
      </c>
      <c r="AD231" s="35">
        <f>G231*H231*S231/100</f>
        <v>7.5</v>
      </c>
      <c r="AE231" s="35">
        <f>$AC231*U231</f>
        <v>4.5608108108108105</v>
      </c>
      <c r="AF231" s="35">
        <f>$AC231*V231</f>
        <v>3.5472972972972969</v>
      </c>
      <c r="AG231" s="35">
        <f>$AC231*W231</f>
        <v>2.0270270270270272</v>
      </c>
      <c r="AH231" s="35">
        <f>AE231*附件!$C$33+AF231*附件!$C$34+AG231*附件!$C$35</f>
        <v>3.3952702702702702</v>
      </c>
      <c r="AI231" s="35">
        <f>AE231*附件!$C$39+AF231*附件!$C$40+AG231*附件!$C$41</f>
        <v>3.9020270270270268</v>
      </c>
      <c r="AJ231" s="35">
        <f>AE231*附件!$C$45+AF231*附件!$C$46+AG231*附件!$C$47</f>
        <v>2.8885135135135136</v>
      </c>
    </row>
    <row r="232" spans="1:36" ht="23.25" customHeight="1" x14ac:dyDescent="0.2">
      <c r="A232" s="27">
        <v>21200</v>
      </c>
      <c r="B232" s="1" t="s">
        <v>72</v>
      </c>
      <c r="C232" s="1" t="s">
        <v>1472</v>
      </c>
      <c r="D232" s="1" t="s">
        <v>1473</v>
      </c>
      <c r="E232" s="1">
        <v>6</v>
      </c>
      <c r="F232" s="1">
        <v>3</v>
      </c>
      <c r="G232" s="1">
        <v>7</v>
      </c>
      <c r="H232" s="1">
        <v>3</v>
      </c>
      <c r="I232" s="1">
        <v>3.33</v>
      </c>
      <c r="J232" s="1">
        <v>3.13</v>
      </c>
      <c r="K232" s="1">
        <v>50</v>
      </c>
      <c r="L232" s="1">
        <v>25</v>
      </c>
      <c r="M232" s="1">
        <v>12</v>
      </c>
      <c r="N232" s="1">
        <v>0</v>
      </c>
      <c r="O232" s="1" t="s">
        <v>18</v>
      </c>
      <c r="P232" s="1">
        <v>360</v>
      </c>
      <c r="Q232" s="1" t="s">
        <v>19</v>
      </c>
      <c r="R232" s="1">
        <v>125</v>
      </c>
      <c r="S232" s="1">
        <v>125</v>
      </c>
      <c r="T232" s="1">
        <v>0.3</v>
      </c>
      <c r="U232" s="1">
        <v>1</v>
      </c>
      <c r="V232" s="1">
        <v>0.5</v>
      </c>
      <c r="W232" s="1">
        <v>0.2</v>
      </c>
      <c r="X232" s="1"/>
      <c r="Y232" s="1"/>
      <c r="Z232" s="1"/>
      <c r="AA232" s="35">
        <f>_xlfn.IFNA(VLOOKUP(D232,附件!$B$19:$C$21,2,FALSE)+附件!$C$23,0)+T232+J232*((200/(附件!$C$25+100))^0.5)</f>
        <v>3.69</v>
      </c>
      <c r="AB232" s="35">
        <f>G232*H232/AA232</f>
        <v>5.691056910569106</v>
      </c>
      <c r="AC232" s="35">
        <f>AB232*S232/100</f>
        <v>7.1138211382113816</v>
      </c>
      <c r="AD232" s="35">
        <f>G232*H232*S232/100</f>
        <v>26.25</v>
      </c>
      <c r="AE232" s="35">
        <f>$AC232*U232</f>
        <v>7.1138211382113816</v>
      </c>
      <c r="AF232" s="35">
        <f>$AC232*V232</f>
        <v>3.5569105691056908</v>
      </c>
      <c r="AG232" s="35">
        <f>$AC232*W232</f>
        <v>1.4227642276422765</v>
      </c>
      <c r="AH232" s="35">
        <f>AE232*附件!$C$33+AF232*附件!$C$34+AG232*附件!$C$35</f>
        <v>3.9837398373983737</v>
      </c>
      <c r="AI232" s="35">
        <f>AE232*附件!$C$39+AF232*附件!$C$40+AG232*附件!$C$41</f>
        <v>5.1219512195121952</v>
      </c>
      <c r="AJ232" s="35">
        <f>AE232*附件!$C$45+AF232*附件!$C$46+AG232*附件!$C$47</f>
        <v>2.845528455284553</v>
      </c>
    </row>
    <row r="233" spans="1:36" ht="23.25" customHeight="1" x14ac:dyDescent="0.2">
      <c r="A233" s="27">
        <v>41000</v>
      </c>
      <c r="B233" s="1" t="s">
        <v>96</v>
      </c>
      <c r="C233" s="1" t="s">
        <v>1474</v>
      </c>
      <c r="D233" s="1" t="s">
        <v>1473</v>
      </c>
      <c r="E233" s="1">
        <v>3</v>
      </c>
      <c r="F233" s="1">
        <v>4</v>
      </c>
      <c r="G233" s="1">
        <v>6</v>
      </c>
      <c r="H233" s="1">
        <v>1</v>
      </c>
      <c r="I233" s="1">
        <v>1.37</v>
      </c>
      <c r="J233" s="1">
        <v>1.28</v>
      </c>
      <c r="K233" s="1">
        <v>50</v>
      </c>
      <c r="L233" s="1">
        <v>5</v>
      </c>
      <c r="M233" s="1">
        <v>0</v>
      </c>
      <c r="N233" s="1">
        <v>0</v>
      </c>
      <c r="O233" s="1" t="s">
        <v>18</v>
      </c>
      <c r="P233" s="1">
        <v>360</v>
      </c>
      <c r="Q233" s="1" t="s">
        <v>64</v>
      </c>
      <c r="R233" s="1">
        <v>125</v>
      </c>
      <c r="S233" s="1">
        <v>125</v>
      </c>
      <c r="T233" s="1">
        <v>0</v>
      </c>
      <c r="U233" s="1">
        <v>0.9</v>
      </c>
      <c r="V233" s="1">
        <v>0.7</v>
      </c>
      <c r="W233" s="1">
        <v>0.4</v>
      </c>
      <c r="X233" s="1"/>
      <c r="Y233" s="1"/>
      <c r="Z233" s="1"/>
      <c r="AA233" s="35">
        <f>_xlfn.IFNA(VLOOKUP(D233,附件!$B$19:$C$21,2,FALSE)+附件!$C$23,0)+T233+J233*((200/(附件!$C$25+100))^0.5)</f>
        <v>1.54</v>
      </c>
      <c r="AB233" s="35">
        <f>G233*H233/AA233</f>
        <v>3.8961038961038961</v>
      </c>
      <c r="AC233" s="35">
        <f>AB233*S233/100</f>
        <v>4.8701298701298699</v>
      </c>
      <c r="AD233" s="35">
        <f>G233*H233*S233/100</f>
        <v>7.5</v>
      </c>
      <c r="AE233" s="35">
        <f>$AC233*U233</f>
        <v>4.383116883116883</v>
      </c>
      <c r="AF233" s="35">
        <f>$AC233*V233</f>
        <v>3.4090909090909087</v>
      </c>
      <c r="AG233" s="35">
        <f>$AC233*W233</f>
        <v>1.948051948051948</v>
      </c>
      <c r="AH233" s="35">
        <f>AE233*附件!$C$33+AF233*附件!$C$34+AG233*附件!$C$35</f>
        <v>3.2629870129870127</v>
      </c>
      <c r="AI233" s="35">
        <f>AE233*附件!$C$39+AF233*附件!$C$40+AG233*附件!$C$41</f>
        <v>3.75</v>
      </c>
      <c r="AJ233" s="35">
        <f>AE233*附件!$C$45+AF233*附件!$C$46+AG233*附件!$C$47</f>
        <v>2.7759740259740262</v>
      </c>
    </row>
    <row r="234" spans="1:36" ht="23.25" customHeight="1" x14ac:dyDescent="0.2">
      <c r="A234" s="27">
        <v>21500</v>
      </c>
      <c r="B234" s="1" t="s">
        <v>126</v>
      </c>
      <c r="C234" s="1" t="s">
        <v>1474</v>
      </c>
      <c r="D234" s="1" t="s">
        <v>1473</v>
      </c>
      <c r="E234" s="1">
        <v>3</v>
      </c>
      <c r="F234" s="1">
        <v>4</v>
      </c>
      <c r="G234" s="1">
        <v>6</v>
      </c>
      <c r="H234" s="1">
        <v>2</v>
      </c>
      <c r="I234" s="1">
        <v>1.76</v>
      </c>
      <c r="J234" s="1">
        <v>1.65</v>
      </c>
      <c r="K234" s="1">
        <v>50</v>
      </c>
      <c r="L234" s="1">
        <v>0</v>
      </c>
      <c r="M234" s="1">
        <v>2</v>
      </c>
      <c r="N234" s="1">
        <v>3</v>
      </c>
      <c r="O234" s="1" t="s">
        <v>18</v>
      </c>
      <c r="P234" s="1">
        <v>360</v>
      </c>
      <c r="Q234" s="1" t="s">
        <v>19</v>
      </c>
      <c r="R234" s="1">
        <v>110</v>
      </c>
      <c r="S234" s="1">
        <v>110</v>
      </c>
      <c r="T234" s="1">
        <v>0</v>
      </c>
      <c r="U234" s="1">
        <v>1</v>
      </c>
      <c r="V234" s="1">
        <v>0.5</v>
      </c>
      <c r="W234" s="1">
        <v>0.2</v>
      </c>
      <c r="X234" s="1"/>
      <c r="Y234" s="1"/>
      <c r="Z234" s="1"/>
      <c r="AA234" s="35">
        <f>_xlfn.IFNA(VLOOKUP(D234,附件!$B$19:$C$21,2,FALSE)+附件!$C$23,0)+T234+J234*((200/(附件!$C$25+100))^0.5)</f>
        <v>1.91</v>
      </c>
      <c r="AB234" s="35">
        <f>G234*H234/AA234</f>
        <v>6.2827225130890056</v>
      </c>
      <c r="AC234" s="35">
        <f>AB234*S234/100</f>
        <v>6.9109947643979055</v>
      </c>
      <c r="AD234" s="35">
        <f>G234*H234*S234/100</f>
        <v>13.2</v>
      </c>
      <c r="AE234" s="35">
        <f>$AC234*U234</f>
        <v>6.9109947643979055</v>
      </c>
      <c r="AF234" s="35">
        <f>$AC234*V234</f>
        <v>3.4554973821989527</v>
      </c>
      <c r="AG234" s="35">
        <f>$AC234*W234</f>
        <v>1.3821989528795813</v>
      </c>
      <c r="AH234" s="35">
        <f>AE234*附件!$C$33+AF234*附件!$C$34+AG234*附件!$C$35</f>
        <v>3.8701570680628272</v>
      </c>
      <c r="AI234" s="35">
        <f>AE234*附件!$C$39+AF234*附件!$C$40+AG234*附件!$C$41</f>
        <v>4.9759162303664919</v>
      </c>
      <c r="AJ234" s="35">
        <f>AE234*附件!$C$45+AF234*附件!$C$46+AG234*附件!$C$47</f>
        <v>2.7643979057591626</v>
      </c>
    </row>
    <row r="235" spans="1:36" ht="23.25" customHeight="1" x14ac:dyDescent="0.2">
      <c r="A235" s="27">
        <v>21300</v>
      </c>
      <c r="B235" s="1" t="s">
        <v>1517</v>
      </c>
      <c r="C235" s="1" t="s">
        <v>1474</v>
      </c>
      <c r="D235" s="1" t="s">
        <v>1473</v>
      </c>
      <c r="E235" s="1">
        <v>3</v>
      </c>
      <c r="F235" s="1">
        <v>4</v>
      </c>
      <c r="G235" s="1">
        <v>6</v>
      </c>
      <c r="H235" s="1">
        <v>1</v>
      </c>
      <c r="I235" s="1">
        <v>0.96</v>
      </c>
      <c r="J235" s="1">
        <v>0.9</v>
      </c>
      <c r="K235" s="1">
        <v>50</v>
      </c>
      <c r="L235" s="1">
        <v>5</v>
      </c>
      <c r="M235" s="1">
        <v>0</v>
      </c>
      <c r="N235" s="1">
        <v>0</v>
      </c>
      <c r="O235" s="1" t="s">
        <v>18</v>
      </c>
      <c r="P235" s="1">
        <v>360</v>
      </c>
      <c r="Q235" s="1" t="s">
        <v>19</v>
      </c>
      <c r="R235" s="1">
        <v>125</v>
      </c>
      <c r="S235" s="1">
        <v>125</v>
      </c>
      <c r="T235" s="1">
        <v>0</v>
      </c>
      <c r="U235" s="1">
        <v>1</v>
      </c>
      <c r="V235" s="1">
        <v>0.5</v>
      </c>
      <c r="W235" s="1">
        <v>0.2</v>
      </c>
      <c r="X235" s="1"/>
      <c r="Y235" s="1"/>
      <c r="Z235" s="1"/>
      <c r="AA235" s="35">
        <f>_xlfn.IFNA(VLOOKUP(D235,附件!$B$19:$C$21,2,FALSE)+附件!$C$23,0)+T235+J235*((200/(附件!$C$25+100))^0.5)</f>
        <v>1.1600000000000001</v>
      </c>
      <c r="AB235" s="35">
        <f>G235*H235/AA235</f>
        <v>5.1724137931034475</v>
      </c>
      <c r="AC235" s="35">
        <f>AB235*S235/100</f>
        <v>6.4655172413793096</v>
      </c>
      <c r="AD235" s="35">
        <f>G235*H235*S235/100</f>
        <v>7.5</v>
      </c>
      <c r="AE235" s="35">
        <f>$AC235*U235</f>
        <v>6.4655172413793096</v>
      </c>
      <c r="AF235" s="35">
        <f>$AC235*V235</f>
        <v>3.2327586206896548</v>
      </c>
      <c r="AG235" s="35">
        <f>$AC235*W235</f>
        <v>1.2931034482758621</v>
      </c>
      <c r="AH235" s="35">
        <f>AE235*附件!$C$33+AF235*附件!$C$34+AG235*附件!$C$35</f>
        <v>3.6206896551724133</v>
      </c>
      <c r="AI235" s="35">
        <f>AE235*附件!$C$39+AF235*附件!$C$40+AG235*附件!$C$41</f>
        <v>4.6551724137931032</v>
      </c>
      <c r="AJ235" s="35">
        <f>AE235*附件!$C$45+AF235*附件!$C$46+AG235*附件!$C$47</f>
        <v>2.5862068965517242</v>
      </c>
    </row>
    <row r="236" spans="1:36" ht="23.25" customHeight="1" x14ac:dyDescent="0.2">
      <c r="A236" s="27">
        <v>11000</v>
      </c>
      <c r="B236" s="1" t="s">
        <v>61</v>
      </c>
      <c r="C236" s="1" t="s">
        <v>1474</v>
      </c>
      <c r="D236" s="1" t="s">
        <v>1473</v>
      </c>
      <c r="E236" s="1">
        <v>3</v>
      </c>
      <c r="F236" s="1">
        <v>3</v>
      </c>
      <c r="G236" s="1">
        <v>4</v>
      </c>
      <c r="H236" s="1">
        <v>1</v>
      </c>
      <c r="I236" s="1">
        <v>0.8</v>
      </c>
      <c r="J236" s="1">
        <v>0.74</v>
      </c>
      <c r="K236" s="1">
        <v>40</v>
      </c>
      <c r="L236" s="1">
        <v>5</v>
      </c>
      <c r="M236" s="1">
        <v>5</v>
      </c>
      <c r="N236" s="1">
        <v>0</v>
      </c>
      <c r="O236" s="1" t="s">
        <v>18</v>
      </c>
      <c r="P236" s="1">
        <v>360</v>
      </c>
      <c r="Q236" s="1" t="s">
        <v>19</v>
      </c>
      <c r="R236" s="1">
        <v>125</v>
      </c>
      <c r="S236" s="1">
        <v>125</v>
      </c>
      <c r="T236" s="1">
        <v>0</v>
      </c>
      <c r="U236" s="1">
        <v>1</v>
      </c>
      <c r="V236" s="1">
        <v>0.6</v>
      </c>
      <c r="W236" s="1">
        <v>0.2</v>
      </c>
      <c r="X236" s="1"/>
      <c r="Y236" s="1"/>
      <c r="Z236" s="1"/>
      <c r="AA236" s="35">
        <f>_xlfn.IFNA(VLOOKUP(D236,附件!$B$19:$C$21,2,FALSE)+附件!$C$23,0)+T236+J236*((200/(附件!$C$25+100))^0.5)</f>
        <v>1</v>
      </c>
      <c r="AB236" s="35">
        <f>G236*H236/AA236</f>
        <v>4</v>
      </c>
      <c r="AC236" s="35">
        <f>AB236*S236/100</f>
        <v>5</v>
      </c>
      <c r="AD236" s="35">
        <f>G236*H236*S236/100</f>
        <v>5</v>
      </c>
      <c r="AE236" s="35">
        <f>$AC236*U236</f>
        <v>5</v>
      </c>
      <c r="AF236" s="35">
        <f>$AC236*V236</f>
        <v>3</v>
      </c>
      <c r="AG236" s="35">
        <f>$AC236*W236</f>
        <v>1</v>
      </c>
      <c r="AH236" s="35">
        <f>AE236*附件!$C$33+AF236*附件!$C$34+AG236*附件!$C$35</f>
        <v>3</v>
      </c>
      <c r="AI236" s="35">
        <f>AE236*附件!$C$39+AF236*附件!$C$40+AG236*附件!$C$41</f>
        <v>3.8000000000000003</v>
      </c>
      <c r="AJ236" s="35">
        <f>AE236*附件!$C$45+AF236*附件!$C$46+AG236*附件!$C$47</f>
        <v>2.2000000000000002</v>
      </c>
    </row>
    <row r="237" spans="1:36" ht="23.25" customHeight="1" x14ac:dyDescent="0.2">
      <c r="A237" s="27">
        <v>11000</v>
      </c>
      <c r="B237" s="1" t="s">
        <v>60</v>
      </c>
      <c r="C237" s="1" t="s">
        <v>1474</v>
      </c>
      <c r="D237" s="1" t="s">
        <v>1473</v>
      </c>
      <c r="E237" s="1">
        <v>3</v>
      </c>
      <c r="F237" s="1">
        <v>3</v>
      </c>
      <c r="G237" s="1">
        <v>4</v>
      </c>
      <c r="H237" s="1">
        <v>1</v>
      </c>
      <c r="I237" s="1">
        <v>0.84</v>
      </c>
      <c r="J237" s="1">
        <v>0.78</v>
      </c>
      <c r="K237" s="1">
        <v>40</v>
      </c>
      <c r="L237" s="1">
        <v>5</v>
      </c>
      <c r="M237" s="1">
        <v>0</v>
      </c>
      <c r="N237" s="1">
        <v>0</v>
      </c>
      <c r="O237" s="1" t="s">
        <v>18</v>
      </c>
      <c r="P237" s="1">
        <v>360</v>
      </c>
      <c r="Q237" s="1" t="s">
        <v>19</v>
      </c>
      <c r="R237" s="1">
        <v>125</v>
      </c>
      <c r="S237" s="1">
        <v>125</v>
      </c>
      <c r="T237" s="1">
        <v>0</v>
      </c>
      <c r="U237" s="1">
        <v>1</v>
      </c>
      <c r="V237" s="1">
        <v>0.6</v>
      </c>
      <c r="W237" s="1">
        <v>0.2</v>
      </c>
      <c r="X237" s="1"/>
      <c r="Y237" s="1"/>
      <c r="Z237" s="1"/>
      <c r="AA237" s="35">
        <f>_xlfn.IFNA(VLOOKUP(D237,附件!$B$19:$C$21,2,FALSE)+附件!$C$23,0)+T237+J237*((200/(附件!$C$25+100))^0.5)</f>
        <v>1.04</v>
      </c>
      <c r="AB237" s="35">
        <f>G237*H237/AA237</f>
        <v>3.8461538461538458</v>
      </c>
      <c r="AC237" s="35">
        <f>AB237*S237/100</f>
        <v>4.8076923076923075</v>
      </c>
      <c r="AD237" s="35">
        <f>G237*H237*S237/100</f>
        <v>5</v>
      </c>
      <c r="AE237" s="35">
        <f>$AC237*U237</f>
        <v>4.8076923076923075</v>
      </c>
      <c r="AF237" s="35">
        <f>$AC237*V237</f>
        <v>2.8846153846153846</v>
      </c>
      <c r="AG237" s="35">
        <f>$AC237*W237</f>
        <v>0.96153846153846156</v>
      </c>
      <c r="AH237" s="35">
        <f>AE237*附件!$C$33+AF237*附件!$C$34+AG237*附件!$C$35</f>
        <v>2.8846153846153846</v>
      </c>
      <c r="AI237" s="35">
        <f>AE237*附件!$C$39+AF237*附件!$C$40+AG237*附件!$C$41</f>
        <v>3.6538461538461537</v>
      </c>
      <c r="AJ237" s="35">
        <f>AE237*附件!$C$45+AF237*附件!$C$46+AG237*附件!$C$47</f>
        <v>2.1153846153846154</v>
      </c>
    </row>
    <row r="238" spans="1:36" ht="23.25" customHeight="1" x14ac:dyDescent="0.2">
      <c r="A238" s="27">
        <v>21000</v>
      </c>
      <c r="B238" s="1" t="s">
        <v>94</v>
      </c>
      <c r="C238" s="1" t="s">
        <v>1474</v>
      </c>
      <c r="D238" s="1" t="s">
        <v>1473</v>
      </c>
      <c r="E238" s="1">
        <v>3</v>
      </c>
      <c r="F238" s="1">
        <v>3</v>
      </c>
      <c r="G238" s="1">
        <v>4</v>
      </c>
      <c r="H238" s="1">
        <v>1</v>
      </c>
      <c r="I238" s="1">
        <v>0.94</v>
      </c>
      <c r="J238" s="1">
        <v>0.86</v>
      </c>
      <c r="K238" s="1">
        <v>40</v>
      </c>
      <c r="L238" s="1">
        <v>5</v>
      </c>
      <c r="M238" s="1">
        <v>5</v>
      </c>
      <c r="N238" s="1">
        <v>0</v>
      </c>
      <c r="O238" s="1" t="s">
        <v>18</v>
      </c>
      <c r="P238" s="1">
        <v>360</v>
      </c>
      <c r="Q238" s="1" t="s">
        <v>19</v>
      </c>
      <c r="R238" s="1">
        <v>125</v>
      </c>
      <c r="S238" s="1">
        <v>125</v>
      </c>
      <c r="T238" s="1">
        <v>0</v>
      </c>
      <c r="U238" s="1">
        <v>1</v>
      </c>
      <c r="V238" s="1">
        <v>0.6</v>
      </c>
      <c r="W238" s="1">
        <v>0.2</v>
      </c>
      <c r="X238" s="1"/>
      <c r="Y238" s="1"/>
      <c r="Z238" s="1"/>
      <c r="AA238" s="35">
        <f>_xlfn.IFNA(VLOOKUP(D238,附件!$B$19:$C$21,2,FALSE)+附件!$C$23,0)+T238+J238*((200/(附件!$C$25+100))^0.5)</f>
        <v>1.1200000000000001</v>
      </c>
      <c r="AB238" s="35">
        <f>G238*H238/AA238</f>
        <v>3.5714285714285712</v>
      </c>
      <c r="AC238" s="35">
        <f>AB238*S238/100</f>
        <v>4.4642857142857135</v>
      </c>
      <c r="AD238" s="35">
        <f>G238*H238*S238/100</f>
        <v>5</v>
      </c>
      <c r="AE238" s="35">
        <f>$AC238*U238</f>
        <v>4.4642857142857135</v>
      </c>
      <c r="AF238" s="35">
        <f>$AC238*V238</f>
        <v>2.6785714285714279</v>
      </c>
      <c r="AG238" s="35">
        <f>$AC238*W238</f>
        <v>0.89285714285714279</v>
      </c>
      <c r="AH238" s="35">
        <f>AE238*附件!$C$33+AF238*附件!$C$34+AG238*附件!$C$35</f>
        <v>2.6785714285714279</v>
      </c>
      <c r="AI238" s="35">
        <f>AE238*附件!$C$39+AF238*附件!$C$40+AG238*附件!$C$41</f>
        <v>3.3928571428571423</v>
      </c>
      <c r="AJ238" s="35">
        <f>AE238*附件!$C$45+AF238*附件!$C$46+AG238*附件!$C$47</f>
        <v>1.964285714285714</v>
      </c>
    </row>
    <row r="239" spans="1:36" ht="23.25" customHeight="1" x14ac:dyDescent="0.2">
      <c r="A239" s="27">
        <v>21000</v>
      </c>
      <c r="B239" s="1" t="s">
        <v>93</v>
      </c>
      <c r="C239" s="1" t="s">
        <v>1474</v>
      </c>
      <c r="D239" s="1" t="s">
        <v>1473</v>
      </c>
      <c r="E239" s="1">
        <v>3</v>
      </c>
      <c r="F239" s="1">
        <v>3</v>
      </c>
      <c r="G239" s="1">
        <v>4</v>
      </c>
      <c r="H239" s="1">
        <v>1</v>
      </c>
      <c r="I239" s="1">
        <v>0.97</v>
      </c>
      <c r="J239" s="1">
        <v>0.89</v>
      </c>
      <c r="K239" s="1">
        <v>40</v>
      </c>
      <c r="L239" s="1">
        <v>5</v>
      </c>
      <c r="M239" s="1">
        <v>0</v>
      </c>
      <c r="N239" s="1">
        <v>0</v>
      </c>
      <c r="O239" s="1" t="s">
        <v>18</v>
      </c>
      <c r="P239" s="1">
        <v>360</v>
      </c>
      <c r="Q239" s="1" t="s">
        <v>19</v>
      </c>
      <c r="R239" s="1">
        <v>125</v>
      </c>
      <c r="S239" s="1">
        <v>125</v>
      </c>
      <c r="T239" s="1">
        <v>0</v>
      </c>
      <c r="U239" s="1">
        <v>1</v>
      </c>
      <c r="V239" s="1">
        <v>0.6</v>
      </c>
      <c r="W239" s="1">
        <v>0.2</v>
      </c>
      <c r="X239" s="1"/>
      <c r="Y239" s="1"/>
      <c r="Z239" s="1"/>
      <c r="AA239" s="35">
        <f>_xlfn.IFNA(VLOOKUP(D239,附件!$B$19:$C$21,2,FALSE)+附件!$C$23,0)+T239+J239*((200/(附件!$C$25+100))^0.5)</f>
        <v>1.1499999999999999</v>
      </c>
      <c r="AB239" s="35">
        <f>G239*H239/AA239</f>
        <v>3.4782608695652177</v>
      </c>
      <c r="AC239" s="35">
        <f>AB239*S239/100</f>
        <v>4.3478260869565224</v>
      </c>
      <c r="AD239" s="35">
        <f>G239*H239*S239/100</f>
        <v>5</v>
      </c>
      <c r="AE239" s="35">
        <f>$AC239*U239</f>
        <v>4.3478260869565224</v>
      </c>
      <c r="AF239" s="35">
        <f>$AC239*V239</f>
        <v>2.6086956521739135</v>
      </c>
      <c r="AG239" s="35">
        <f>$AC239*W239</f>
        <v>0.86956521739130455</v>
      </c>
      <c r="AH239" s="35">
        <f>AE239*附件!$C$33+AF239*附件!$C$34+AG239*附件!$C$35</f>
        <v>2.608695652173914</v>
      </c>
      <c r="AI239" s="35">
        <f>AE239*附件!$C$39+AF239*附件!$C$40+AG239*附件!$C$41</f>
        <v>3.304347826086957</v>
      </c>
      <c r="AJ239" s="35">
        <f>AE239*附件!$C$45+AF239*附件!$C$46+AG239*附件!$C$47</f>
        <v>1.9130434782608701</v>
      </c>
    </row>
    <row r="240" spans="1:36" ht="23.25" customHeight="1" x14ac:dyDescent="0.2">
      <c r="A240" s="27">
        <v>21100</v>
      </c>
      <c r="B240" s="1" t="s">
        <v>117</v>
      </c>
      <c r="C240" s="1" t="s">
        <v>1474</v>
      </c>
      <c r="D240" s="1" t="s">
        <v>1473</v>
      </c>
      <c r="E240" s="1">
        <v>3</v>
      </c>
      <c r="F240" s="1">
        <v>3</v>
      </c>
      <c r="G240" s="1">
        <v>4</v>
      </c>
      <c r="H240" s="1">
        <v>2</v>
      </c>
      <c r="I240" s="1">
        <v>1.78</v>
      </c>
      <c r="J240" s="1">
        <v>1.7</v>
      </c>
      <c r="K240" s="1">
        <v>50</v>
      </c>
      <c r="L240" s="1">
        <v>15</v>
      </c>
      <c r="M240" s="1">
        <v>5</v>
      </c>
      <c r="N240" s="1">
        <v>0</v>
      </c>
      <c r="O240" s="1" t="s">
        <v>18</v>
      </c>
      <c r="P240" s="1">
        <v>120</v>
      </c>
      <c r="Q240" s="1" t="s">
        <v>19</v>
      </c>
      <c r="R240" s="1">
        <v>110</v>
      </c>
      <c r="S240" s="1">
        <v>110</v>
      </c>
      <c r="T240" s="1">
        <v>0.15</v>
      </c>
      <c r="U240" s="1">
        <v>1</v>
      </c>
      <c r="V240" s="1">
        <v>0.5</v>
      </c>
      <c r="W240" s="1">
        <v>0.2</v>
      </c>
      <c r="X240" s="1"/>
      <c r="Y240" s="1"/>
      <c r="Z240" s="1"/>
      <c r="AA240" s="35">
        <f>_xlfn.IFNA(VLOOKUP(D240,附件!$B$19:$C$21,2,FALSE)+附件!$C$23,0)+T240+J240*((200/(附件!$C$25+100))^0.5)</f>
        <v>2.11</v>
      </c>
      <c r="AB240" s="35">
        <f>G240*H240/AA240</f>
        <v>3.7914691943127963</v>
      </c>
      <c r="AC240" s="35">
        <f>AB240*S240/100</f>
        <v>4.1706161137440754</v>
      </c>
      <c r="AD240" s="35">
        <f>G240*H240*S240/100</f>
        <v>8.8000000000000007</v>
      </c>
      <c r="AE240" s="35">
        <f>$AC240*U240</f>
        <v>4.1706161137440754</v>
      </c>
      <c r="AF240" s="35">
        <f>$AC240*V240</f>
        <v>2.0853080568720377</v>
      </c>
      <c r="AG240" s="35">
        <f>$AC240*W240</f>
        <v>0.83412322274881512</v>
      </c>
      <c r="AH240" s="35">
        <f>AE240*附件!$C$33+AF240*附件!$C$34+AG240*附件!$C$35</f>
        <v>2.3355450236966822</v>
      </c>
      <c r="AI240" s="35">
        <f>AE240*附件!$C$39+AF240*附件!$C$40+AG240*附件!$C$41</f>
        <v>3.0028436018957345</v>
      </c>
      <c r="AJ240" s="35">
        <f>AE240*附件!$C$45+AF240*附件!$C$46+AG240*附件!$C$47</f>
        <v>1.6682464454976302</v>
      </c>
    </row>
    <row r="241" spans="1:36" ht="23.25" customHeight="1" x14ac:dyDescent="0.2">
      <c r="A241" s="27">
        <v>21100</v>
      </c>
      <c r="B241" s="1" t="s">
        <v>116</v>
      </c>
      <c r="C241" s="1" t="s">
        <v>1474</v>
      </c>
      <c r="D241" s="1" t="s">
        <v>1473</v>
      </c>
      <c r="E241" s="1">
        <v>3</v>
      </c>
      <c r="F241" s="1">
        <v>3</v>
      </c>
      <c r="G241" s="1">
        <v>4</v>
      </c>
      <c r="H241" s="1">
        <v>2</v>
      </c>
      <c r="I241" s="1">
        <v>1.86</v>
      </c>
      <c r="J241" s="1">
        <v>1.78</v>
      </c>
      <c r="K241" s="1">
        <v>50</v>
      </c>
      <c r="L241" s="1">
        <v>15</v>
      </c>
      <c r="M241" s="1">
        <v>0</v>
      </c>
      <c r="N241" s="1">
        <v>0</v>
      </c>
      <c r="O241" s="1" t="s">
        <v>18</v>
      </c>
      <c r="P241" s="1">
        <v>120</v>
      </c>
      <c r="Q241" s="1" t="s">
        <v>19</v>
      </c>
      <c r="R241" s="1">
        <v>110</v>
      </c>
      <c r="S241" s="1">
        <v>110</v>
      </c>
      <c r="T241" s="1">
        <v>0.15</v>
      </c>
      <c r="U241" s="1">
        <v>1</v>
      </c>
      <c r="V241" s="1">
        <v>0.5</v>
      </c>
      <c r="W241" s="1">
        <v>0.2</v>
      </c>
      <c r="X241" s="1"/>
      <c r="Y241" s="1"/>
      <c r="Z241" s="1"/>
      <c r="AA241" s="35">
        <f>_xlfn.IFNA(VLOOKUP(D241,附件!$B$19:$C$21,2,FALSE)+附件!$C$23,0)+T241+J241*((200/(附件!$C$25+100))^0.5)</f>
        <v>2.19</v>
      </c>
      <c r="AB241" s="35">
        <f>G241*H241/AA241</f>
        <v>3.6529680365296806</v>
      </c>
      <c r="AC241" s="35">
        <f>AB241*S241/100</f>
        <v>4.0182648401826491</v>
      </c>
      <c r="AD241" s="35">
        <f>G241*H241*S241/100</f>
        <v>8.8000000000000007</v>
      </c>
      <c r="AE241" s="35">
        <f>$AC241*U241</f>
        <v>4.0182648401826491</v>
      </c>
      <c r="AF241" s="35">
        <f>$AC241*V241</f>
        <v>2.0091324200913245</v>
      </c>
      <c r="AG241" s="35">
        <f>$AC241*W241</f>
        <v>0.80365296803652986</v>
      </c>
      <c r="AH241" s="35">
        <f>AE241*附件!$C$33+AF241*附件!$C$34+AG241*附件!$C$35</f>
        <v>2.2502283105022833</v>
      </c>
      <c r="AI241" s="35">
        <f>AE241*附件!$C$39+AF241*附件!$C$40+AG241*附件!$C$41</f>
        <v>2.893150684931507</v>
      </c>
      <c r="AJ241" s="35">
        <f>AE241*附件!$C$45+AF241*附件!$C$46+AG241*附件!$C$47</f>
        <v>1.6073059360730597</v>
      </c>
    </row>
    <row r="242" spans="1:36" ht="23.25" customHeight="1" x14ac:dyDescent="0.2">
      <c r="A242" s="27">
        <v>21200</v>
      </c>
      <c r="B242" s="1" t="s">
        <v>71</v>
      </c>
      <c r="C242" s="1" t="s">
        <v>1474</v>
      </c>
      <c r="D242" s="1" t="s">
        <v>1473</v>
      </c>
      <c r="E242" s="1">
        <v>3</v>
      </c>
      <c r="F242" s="1">
        <v>3</v>
      </c>
      <c r="G242" s="1">
        <v>4</v>
      </c>
      <c r="H242" s="1">
        <v>3</v>
      </c>
      <c r="I242" s="1">
        <v>3.46</v>
      </c>
      <c r="J242" s="1">
        <v>3.36</v>
      </c>
      <c r="K242" s="1">
        <v>50</v>
      </c>
      <c r="L242" s="1">
        <v>25</v>
      </c>
      <c r="M242" s="1">
        <v>5</v>
      </c>
      <c r="N242" s="1">
        <v>0</v>
      </c>
      <c r="O242" s="1" t="s">
        <v>18</v>
      </c>
      <c r="P242" s="1">
        <v>360</v>
      </c>
      <c r="Q242" s="1" t="s">
        <v>19</v>
      </c>
      <c r="R242" s="1">
        <v>125</v>
      </c>
      <c r="S242" s="1">
        <v>125</v>
      </c>
      <c r="T242" s="1">
        <v>0.3</v>
      </c>
      <c r="U242" s="1">
        <v>1</v>
      </c>
      <c r="V242" s="1">
        <v>0.5</v>
      </c>
      <c r="W242" s="1">
        <v>0.2</v>
      </c>
      <c r="X242" s="1"/>
      <c r="Y242" s="1"/>
      <c r="Z242" s="1"/>
      <c r="AA242" s="35">
        <f>_xlfn.IFNA(VLOOKUP(D242,附件!$B$19:$C$21,2,FALSE)+附件!$C$23,0)+T242+J242*((200/(附件!$C$25+100))^0.5)</f>
        <v>3.92</v>
      </c>
      <c r="AB242" s="35">
        <f>G242*H242/AA242</f>
        <v>3.0612244897959182</v>
      </c>
      <c r="AC242" s="35">
        <f>AB242*S242/100</f>
        <v>3.8265306122448974</v>
      </c>
      <c r="AD242" s="35">
        <f>G242*H242*S242/100</f>
        <v>15</v>
      </c>
      <c r="AE242" s="35">
        <f>$AC242*U242</f>
        <v>3.8265306122448974</v>
      </c>
      <c r="AF242" s="35">
        <f>$AC242*V242</f>
        <v>1.9132653061224487</v>
      </c>
      <c r="AG242" s="35">
        <f>$AC242*W242</f>
        <v>0.76530612244897955</v>
      </c>
      <c r="AH242" s="35">
        <f>AE242*附件!$C$33+AF242*附件!$C$34+AG242*附件!$C$35</f>
        <v>2.1428571428571423</v>
      </c>
      <c r="AI242" s="35">
        <f>AE242*附件!$C$39+AF242*附件!$C$40+AG242*附件!$C$41</f>
        <v>2.7551020408163263</v>
      </c>
      <c r="AJ242" s="35">
        <f>AE242*附件!$C$45+AF242*附件!$C$46+AG242*附件!$C$47</f>
        <v>1.5306122448979591</v>
      </c>
    </row>
    <row r="243" spans="1:36" ht="23.25" customHeight="1" x14ac:dyDescent="0.2">
      <c r="A243" s="27">
        <v>31100</v>
      </c>
      <c r="B243" s="1" t="s">
        <v>1519</v>
      </c>
      <c r="C243" s="1" t="s">
        <v>1474</v>
      </c>
      <c r="D243" s="1" t="s">
        <v>1473</v>
      </c>
      <c r="E243" s="1">
        <v>3</v>
      </c>
      <c r="F243" s="1">
        <v>3</v>
      </c>
      <c r="G243" s="1">
        <v>4</v>
      </c>
      <c r="H243" s="1">
        <v>1</v>
      </c>
      <c r="I243" s="1">
        <v>1.24</v>
      </c>
      <c r="J243" s="1">
        <v>1.1599999999999999</v>
      </c>
      <c r="K243" s="1">
        <v>50</v>
      </c>
      <c r="L243" s="1">
        <v>5</v>
      </c>
      <c r="M243" s="1">
        <v>5</v>
      </c>
      <c r="N243" s="1">
        <v>0</v>
      </c>
      <c r="O243" s="1" t="s">
        <v>18</v>
      </c>
      <c r="P243" s="1">
        <v>360</v>
      </c>
      <c r="Q243" s="1" t="s">
        <v>19</v>
      </c>
      <c r="R243" s="1">
        <v>125</v>
      </c>
      <c r="S243" s="1">
        <v>125</v>
      </c>
      <c r="T243" s="1">
        <v>0</v>
      </c>
      <c r="U243" s="1">
        <v>1</v>
      </c>
      <c r="V243" s="1">
        <v>0.5</v>
      </c>
      <c r="W243" s="1">
        <v>0.2</v>
      </c>
      <c r="X243" s="1"/>
      <c r="Y243" s="1"/>
      <c r="Z243" s="1"/>
      <c r="AA243" s="35">
        <f>_xlfn.IFNA(VLOOKUP(D243,附件!$B$19:$C$21,2,FALSE)+附件!$C$23,0)+T243+J243*((200/(附件!$C$25+100))^0.5)</f>
        <v>1.42</v>
      </c>
      <c r="AB243" s="35">
        <f>G243*H243/AA243</f>
        <v>2.8169014084507045</v>
      </c>
      <c r="AC243" s="35">
        <f>AB243*S243/100</f>
        <v>3.5211267605633805</v>
      </c>
      <c r="AD243" s="35">
        <f>G243*H243*S243/100</f>
        <v>5</v>
      </c>
      <c r="AE243" s="35">
        <f>$AC243*U243</f>
        <v>3.5211267605633805</v>
      </c>
      <c r="AF243" s="35">
        <f>$AC243*V243</f>
        <v>1.7605633802816902</v>
      </c>
      <c r="AG243" s="35">
        <f>$AC243*W243</f>
        <v>0.70422535211267612</v>
      </c>
      <c r="AH243" s="35">
        <f>AE243*附件!$C$33+AF243*附件!$C$34+AG243*附件!$C$35</f>
        <v>1.9718309859154928</v>
      </c>
      <c r="AI243" s="35">
        <f>AE243*附件!$C$39+AF243*附件!$C$40+AG243*附件!$C$41</f>
        <v>2.535211267605634</v>
      </c>
      <c r="AJ243" s="35">
        <f>AE243*附件!$C$45+AF243*附件!$C$46+AG243*附件!$C$47</f>
        <v>1.4084507042253522</v>
      </c>
    </row>
    <row r="244" spans="1:36" ht="23.25" customHeight="1" x14ac:dyDescent="0.2">
      <c r="A244" s="27">
        <v>31100</v>
      </c>
      <c r="B244" s="1" t="s">
        <v>1517</v>
      </c>
      <c r="C244" s="1" t="s">
        <v>1474</v>
      </c>
      <c r="D244" s="1" t="s">
        <v>1473</v>
      </c>
      <c r="E244" s="1">
        <v>3</v>
      </c>
      <c r="F244" s="1">
        <v>3</v>
      </c>
      <c r="G244" s="1">
        <v>4</v>
      </c>
      <c r="H244" s="1">
        <v>1</v>
      </c>
      <c r="I244" s="1">
        <v>1.3</v>
      </c>
      <c r="J244" s="1">
        <v>1.22</v>
      </c>
      <c r="K244" s="1">
        <v>50</v>
      </c>
      <c r="L244" s="1">
        <v>5</v>
      </c>
      <c r="M244" s="1">
        <v>0</v>
      </c>
      <c r="N244" s="1">
        <v>0</v>
      </c>
      <c r="O244" s="1" t="s">
        <v>18</v>
      </c>
      <c r="P244" s="1">
        <v>360</v>
      </c>
      <c r="Q244" s="1" t="s">
        <v>19</v>
      </c>
      <c r="R244" s="1">
        <v>125</v>
      </c>
      <c r="S244" s="1">
        <v>125</v>
      </c>
      <c r="T244" s="1">
        <v>0</v>
      </c>
      <c r="U244" s="1">
        <v>1</v>
      </c>
      <c r="V244" s="1">
        <v>0.5</v>
      </c>
      <c r="W244" s="1">
        <v>0.2</v>
      </c>
      <c r="X244" s="1"/>
      <c r="Y244" s="1"/>
      <c r="Z244" s="1"/>
      <c r="AA244" s="35">
        <f>_xlfn.IFNA(VLOOKUP(D244,附件!$B$19:$C$21,2,FALSE)+附件!$C$23,0)+T244+J244*((200/(附件!$C$25+100))^0.5)</f>
        <v>1.48</v>
      </c>
      <c r="AB244" s="35">
        <f>G244*H244/AA244</f>
        <v>2.7027027027027026</v>
      </c>
      <c r="AC244" s="35">
        <f>AB244*S244/100</f>
        <v>3.3783783783783781</v>
      </c>
      <c r="AD244" s="35">
        <f>G244*H244*S244/100</f>
        <v>5</v>
      </c>
      <c r="AE244" s="35">
        <f>$AC244*U244</f>
        <v>3.3783783783783781</v>
      </c>
      <c r="AF244" s="35">
        <f>$AC244*V244</f>
        <v>1.689189189189189</v>
      </c>
      <c r="AG244" s="35">
        <f>$AC244*W244</f>
        <v>0.67567567567567566</v>
      </c>
      <c r="AH244" s="35">
        <f>AE244*附件!$C$33+AF244*附件!$C$34+AG244*附件!$C$35</f>
        <v>1.8918918918918917</v>
      </c>
      <c r="AI244" s="35">
        <f>AE244*附件!$C$39+AF244*附件!$C$40+AG244*附件!$C$41</f>
        <v>2.4324324324324325</v>
      </c>
      <c r="AJ244" s="35">
        <f>AE244*附件!$C$45+AF244*附件!$C$46+AG244*附件!$C$47</f>
        <v>1.3513513513513513</v>
      </c>
    </row>
    <row r="245" spans="1:36" ht="23.25" customHeight="1" x14ac:dyDescent="0.2">
      <c r="A245" s="27"/>
      <c r="B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37"/>
      <c r="AB245" s="37"/>
      <c r="AC245" s="37"/>
    </row>
    <row r="246" spans="1:36" ht="23.25" customHeight="1" x14ac:dyDescent="0.2">
      <c r="A246" s="27"/>
      <c r="B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37"/>
      <c r="AB246" s="37"/>
      <c r="AC246" s="37"/>
    </row>
    <row r="247" spans="1:36" ht="23.25" customHeight="1" x14ac:dyDescent="0.2">
      <c r="A247" s="27"/>
      <c r="B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37"/>
      <c r="AB247" s="37"/>
      <c r="AC247" s="37"/>
    </row>
    <row r="248" spans="1:36" ht="23.25" customHeight="1" x14ac:dyDescent="0.2">
      <c r="A248" s="27"/>
      <c r="B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37"/>
      <c r="AB248" s="37"/>
      <c r="AC248" s="37"/>
    </row>
    <row r="249" spans="1:36" ht="23.25" customHeight="1" x14ac:dyDescent="0.2">
      <c r="A249" s="27"/>
      <c r="B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37"/>
      <c r="AB249" s="37"/>
      <c r="AC249" s="37"/>
    </row>
    <row r="250" spans="1:36" ht="23.25" customHeight="1" x14ac:dyDescent="0.2">
      <c r="A250" s="27"/>
      <c r="B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37"/>
      <c r="AB250" s="37"/>
      <c r="AC250" s="37"/>
    </row>
    <row r="251" spans="1:36" ht="23.25" customHeight="1" x14ac:dyDescent="0.2">
      <c r="A251" s="27"/>
      <c r="B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37"/>
      <c r="AB251" s="37"/>
      <c r="AC251" s="37"/>
    </row>
    <row r="252" spans="1:36" ht="23.25" customHeight="1" x14ac:dyDescent="0.2">
      <c r="A252" s="27"/>
      <c r="B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37"/>
      <c r="AB252" s="37"/>
      <c r="AC252" s="37"/>
    </row>
  </sheetData>
  <autoFilter ref="A1:AJ244">
    <sortState ref="A14:AJ229">
      <sortCondition descending="1" ref="AI1:AI244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">
              <controlPr defaultSize="0" print="0" autoFill="0" autoPict="0" macro="[0]!Sheet1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" operator="equal" id="{23DC6EEC-3C5C-43B9-9592-51BD7D113CD3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7C96EAE3-B790-44FB-A314-8BF3CA44CFD4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116F8E3A-9372-4A71-A5DD-58FDAD6554FD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87F85BCF-1D72-4809-A7CC-861D9FFB8508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81BBCE4C-E9E2-4EBA-A502-7504A4A78F2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ellIs" priority="7" operator="equal" id="{943843C7-744D-4B5A-8DA0-0E579AB7653A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10" operator="equal" id="{4E338B1D-4E10-4FFF-951A-810ED1C6064E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11" operator="equal" id="{F308FA1E-8AC5-4588-B993-FF10F6D8D004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12" operator="equal" id="{F48BD3B1-C916-44B7-A552-7466F548EE88}">
            <xm:f>附件!$M$8</xm:f>
            <x14:dxf>
              <fill>
                <patternFill>
                  <bgColor rgb="FFFF7C80"/>
                </patternFill>
              </fill>
            </x14:dxf>
          </x14:cfRule>
          <xm:sqref>Q1:Q1048576</xm:sqref>
        </x14:conditionalFormatting>
        <x14:conditionalFormatting xmlns:xm="http://schemas.microsoft.com/office/excel/2006/main">
          <x14:cfRule type="expression" priority="2" id="{200443A3-FEA5-42F4-A0E1-BC18A6195BCC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EA6D6D7E-8F05-4754-AF1C-B2F8EF2D7B5D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F54A9CE0-EA64-4356-8386-3F37414FF4DA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3C625E21-ED00-4893-98E4-6030CFD4940B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170AF70C-1AF6-4832-A9AE-C3B71334BCAE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2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M12" sqref="M12"/>
    </sheetView>
  </sheetViews>
  <sheetFormatPr defaultRowHeight="14.25" x14ac:dyDescent="0.2"/>
  <cols>
    <col min="1" max="1" width="2.875" style="5" customWidth="1"/>
    <col min="2" max="2" width="26.625" style="5" customWidth="1"/>
    <col min="3" max="19" width="9" style="5"/>
    <col min="20" max="20" width="13.875" style="5" customWidth="1"/>
    <col min="21" max="16384" width="9" style="5"/>
  </cols>
  <sheetData>
    <row r="1" spans="1:20" s="4" customFormat="1" x14ac:dyDescent="0.2">
      <c r="A1" s="4" t="s">
        <v>875</v>
      </c>
      <c r="B1" s="3" t="s">
        <v>845</v>
      </c>
      <c r="C1" s="3" t="s">
        <v>1</v>
      </c>
      <c r="D1" s="3" t="s">
        <v>846</v>
      </c>
      <c r="E1" s="3" t="s">
        <v>847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11</v>
      </c>
      <c r="K1" s="3" t="s">
        <v>169</v>
      </c>
      <c r="L1" s="3" t="s">
        <v>1412</v>
      </c>
      <c r="M1" s="3" t="s">
        <v>170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4" t="s">
        <v>873</v>
      </c>
      <c r="T1" s="4" t="s">
        <v>874</v>
      </c>
    </row>
    <row r="2" spans="1:20" ht="17.25" customHeight="1" x14ac:dyDescent="0.2">
      <c r="A2" s="18" t="s">
        <v>223</v>
      </c>
      <c r="B2" s="1" t="s">
        <v>223</v>
      </c>
      <c r="C2" s="1" t="s">
        <v>37</v>
      </c>
      <c r="D2" s="1">
        <v>38</v>
      </c>
      <c r="E2" s="1">
        <v>96</v>
      </c>
      <c r="F2" s="1">
        <v>1</v>
      </c>
      <c r="G2" s="1">
        <v>0.8</v>
      </c>
      <c r="H2" s="1">
        <v>30</v>
      </c>
      <c r="I2" s="1" t="s">
        <v>38</v>
      </c>
      <c r="J2" s="1">
        <v>45</v>
      </c>
      <c r="K2" s="1">
        <v>10</v>
      </c>
      <c r="L2" s="1"/>
      <c r="M2" s="1" t="s">
        <v>171</v>
      </c>
      <c r="N2" s="1">
        <v>360</v>
      </c>
      <c r="O2" s="1" t="s">
        <v>100</v>
      </c>
      <c r="P2" s="1" t="s">
        <v>158</v>
      </c>
      <c r="Q2" s="1"/>
      <c r="R2" s="1" t="s">
        <v>962</v>
      </c>
      <c r="S2" s="5">
        <f>(E2*附件!$B$30+附件!$C$30)/G2</f>
        <v>147.19999999999999</v>
      </c>
      <c r="T2" s="5">
        <f>S2*H2^1.2</f>
        <v>8718.7317454465647</v>
      </c>
    </row>
    <row r="3" spans="1:20" ht="17.25" customHeight="1" x14ac:dyDescent="0.2">
      <c r="A3" s="18" t="s">
        <v>1355</v>
      </c>
      <c r="B3" s="1" t="s">
        <v>1355</v>
      </c>
      <c r="C3" s="1" t="s">
        <v>37</v>
      </c>
      <c r="D3" s="1">
        <v>42</v>
      </c>
      <c r="E3" s="1">
        <v>150</v>
      </c>
      <c r="F3" s="1">
        <v>1.43</v>
      </c>
      <c r="G3" s="1">
        <v>1.17</v>
      </c>
      <c r="H3" s="1">
        <v>28</v>
      </c>
      <c r="I3" s="1" t="s">
        <v>38</v>
      </c>
      <c r="J3" s="1">
        <v>45</v>
      </c>
      <c r="K3" s="1"/>
      <c r="L3" s="1"/>
      <c r="M3" s="1" t="s">
        <v>171</v>
      </c>
      <c r="N3" s="1">
        <v>360</v>
      </c>
      <c r="O3" s="1" t="s">
        <v>100</v>
      </c>
      <c r="P3" s="1" t="s">
        <v>158</v>
      </c>
      <c r="Q3" s="1"/>
      <c r="R3" s="1" t="s">
        <v>1356</v>
      </c>
      <c r="S3" s="5">
        <f>(E3*附件!$B$30+附件!$C$30)/G3</f>
        <v>156.95726495726495</v>
      </c>
      <c r="T3" s="5">
        <f>S3*H3^1.2</f>
        <v>8557.9759161516995</v>
      </c>
    </row>
    <row r="4" spans="1:20" ht="17.25" customHeight="1" x14ac:dyDescent="0.2">
      <c r="A4" s="19" t="s">
        <v>240</v>
      </c>
      <c r="B4" s="5" t="s">
        <v>240</v>
      </c>
      <c r="C4" s="5" t="s">
        <v>37</v>
      </c>
      <c r="D4" s="5">
        <v>47</v>
      </c>
      <c r="E4" s="5">
        <v>87</v>
      </c>
      <c r="F4" s="5">
        <v>0.92</v>
      </c>
      <c r="G4" s="5">
        <v>0.71</v>
      </c>
      <c r="H4" s="5">
        <v>29</v>
      </c>
      <c r="I4" s="5" t="s">
        <v>38</v>
      </c>
      <c r="J4" s="5">
        <v>45</v>
      </c>
      <c r="M4" s="5" t="s">
        <v>171</v>
      </c>
      <c r="N4" s="5">
        <v>360</v>
      </c>
      <c r="O4" s="5" t="s">
        <v>100</v>
      </c>
      <c r="P4" s="5" t="s">
        <v>158</v>
      </c>
      <c r="R4" s="5" t="s">
        <v>979</v>
      </c>
      <c r="S4" s="5">
        <f>(E4*附件!$B$30+附件!$C$30)/G4</f>
        <v>150.3943661971831</v>
      </c>
      <c r="T4" s="5">
        <f>S4*H4^1.2</f>
        <v>8552.8167147815548</v>
      </c>
    </row>
    <row r="5" spans="1:20" ht="17.25" customHeight="1" x14ac:dyDescent="0.2">
      <c r="A5" s="18" t="s">
        <v>219</v>
      </c>
      <c r="B5" s="1" t="s">
        <v>219</v>
      </c>
      <c r="C5" s="5" t="s">
        <v>37</v>
      </c>
      <c r="D5" s="1">
        <v>52</v>
      </c>
      <c r="E5" s="1">
        <v>130</v>
      </c>
      <c r="F5" s="1">
        <v>1.71</v>
      </c>
      <c r="G5" s="1">
        <v>1.36</v>
      </c>
      <c r="H5" s="1">
        <v>35</v>
      </c>
      <c r="I5" s="1" t="s">
        <v>38</v>
      </c>
      <c r="J5" s="1">
        <v>45</v>
      </c>
      <c r="K5" s="1"/>
      <c r="L5" s="1"/>
      <c r="M5" s="1" t="s">
        <v>171</v>
      </c>
      <c r="N5" s="1">
        <v>360</v>
      </c>
      <c r="O5" s="1" t="s">
        <v>100</v>
      </c>
      <c r="P5" s="1" t="s">
        <v>20</v>
      </c>
      <c r="Q5" s="1" t="s">
        <v>1433</v>
      </c>
      <c r="R5" s="1" t="s">
        <v>956</v>
      </c>
      <c r="S5" s="5">
        <f>(E5*附件!$B$30+附件!$C$30)/G5</f>
        <v>117.08823529411762</v>
      </c>
      <c r="T5" s="5">
        <f>S5*H5^1.2</f>
        <v>8344.3961448991067</v>
      </c>
    </row>
    <row r="6" spans="1:20" ht="17.25" customHeight="1" x14ac:dyDescent="0.2">
      <c r="A6" s="18" t="s">
        <v>919</v>
      </c>
      <c r="B6" s="1" t="s">
        <v>919</v>
      </c>
      <c r="C6" s="1" t="s">
        <v>37</v>
      </c>
      <c r="D6" s="1">
        <v>45</v>
      </c>
      <c r="E6" s="1">
        <v>98</v>
      </c>
      <c r="F6" s="1">
        <v>1.1000000000000001</v>
      </c>
      <c r="G6" s="1">
        <v>0.9</v>
      </c>
      <c r="H6" s="1">
        <v>31</v>
      </c>
      <c r="I6" s="1" t="s">
        <v>38</v>
      </c>
      <c r="J6" s="1">
        <v>45</v>
      </c>
      <c r="K6" s="1"/>
      <c r="L6" s="1"/>
      <c r="M6" s="1" t="s">
        <v>171</v>
      </c>
      <c r="N6" s="1">
        <v>360</v>
      </c>
      <c r="O6" s="1" t="s">
        <v>100</v>
      </c>
      <c r="P6" s="1"/>
      <c r="Q6" s="1" t="s">
        <v>1423</v>
      </c>
      <c r="R6" s="1" t="s">
        <v>920</v>
      </c>
      <c r="S6" s="5">
        <f>(E6*附件!$B$30+附件!$C$30)/G6</f>
        <v>133.55555555555554</v>
      </c>
      <c r="T6" s="5">
        <f>S6*H6^1.2</f>
        <v>8228.0323555896703</v>
      </c>
    </row>
    <row r="7" spans="1:20" ht="17.25" customHeight="1" x14ac:dyDescent="0.2">
      <c r="A7" s="19" t="s">
        <v>224</v>
      </c>
      <c r="B7" s="5" t="s">
        <v>224</v>
      </c>
      <c r="C7" s="5" t="s">
        <v>37</v>
      </c>
      <c r="D7" s="5">
        <v>38</v>
      </c>
      <c r="E7" s="5">
        <v>96</v>
      </c>
      <c r="F7" s="5">
        <v>1.1000000000000001</v>
      </c>
      <c r="G7" s="5">
        <v>0.87</v>
      </c>
      <c r="H7" s="5">
        <v>30</v>
      </c>
      <c r="I7" s="5" t="s">
        <v>38</v>
      </c>
      <c r="J7" s="5">
        <v>45</v>
      </c>
      <c r="K7" s="5">
        <v>5</v>
      </c>
      <c r="M7" s="5" t="s">
        <v>171</v>
      </c>
      <c r="N7" s="5">
        <v>360</v>
      </c>
      <c r="O7" s="5" t="s">
        <v>100</v>
      </c>
      <c r="P7" s="5" t="s">
        <v>158</v>
      </c>
      <c r="Q7" s="5" t="s">
        <v>1435</v>
      </c>
      <c r="R7" s="5" t="s">
        <v>963</v>
      </c>
      <c r="S7" s="5">
        <f>(E7*附件!$B$30+附件!$C$30)/G7</f>
        <v>135.35632183908046</v>
      </c>
      <c r="T7" s="5">
        <f>S7*H7^1.2</f>
        <v>8017.2245935140836</v>
      </c>
    </row>
    <row r="8" spans="1:20" ht="17.25" customHeight="1" x14ac:dyDescent="0.2">
      <c r="A8" s="18" t="s">
        <v>878</v>
      </c>
      <c r="B8" s="1" t="s">
        <v>878</v>
      </c>
      <c r="C8" s="1" t="s">
        <v>37</v>
      </c>
      <c r="D8" s="1">
        <v>50</v>
      </c>
      <c r="E8" s="1">
        <v>126</v>
      </c>
      <c r="F8" s="1">
        <v>1.6</v>
      </c>
      <c r="G8" s="1">
        <v>1.28</v>
      </c>
      <c r="H8" s="1">
        <v>32</v>
      </c>
      <c r="I8" s="1" t="s">
        <v>38</v>
      </c>
      <c r="J8" s="1">
        <v>45</v>
      </c>
      <c r="K8" s="1"/>
      <c r="L8" s="1"/>
      <c r="M8" s="1" t="s">
        <v>171</v>
      </c>
      <c r="N8" s="1">
        <v>360</v>
      </c>
      <c r="O8" s="1" t="s">
        <v>100</v>
      </c>
      <c r="P8" s="1" t="s">
        <v>158</v>
      </c>
      <c r="Q8" s="1"/>
      <c r="R8" s="1" t="s">
        <v>879</v>
      </c>
      <c r="S8" s="5">
        <f>(E8*附件!$B$30+附件!$C$30)/G8</f>
        <v>120.59374999999999</v>
      </c>
      <c r="T8" s="5">
        <f>S8*H8^1.2</f>
        <v>7717.9999999999964</v>
      </c>
    </row>
    <row r="9" spans="1:20" ht="17.25" customHeight="1" x14ac:dyDescent="0.2">
      <c r="A9" s="18" t="s">
        <v>208</v>
      </c>
      <c r="B9" s="1" t="s">
        <v>208</v>
      </c>
      <c r="C9" s="1" t="s">
        <v>37</v>
      </c>
      <c r="D9" s="1">
        <v>49</v>
      </c>
      <c r="E9" s="1">
        <v>122</v>
      </c>
      <c r="F9" s="1">
        <v>1.54</v>
      </c>
      <c r="G9" s="1">
        <v>1.24</v>
      </c>
      <c r="H9" s="1">
        <v>32</v>
      </c>
      <c r="I9" s="1" t="s">
        <v>38</v>
      </c>
      <c r="J9" s="1">
        <v>45</v>
      </c>
      <c r="K9" s="1"/>
      <c r="L9" s="1"/>
      <c r="M9" s="1" t="s">
        <v>171</v>
      </c>
      <c r="N9" s="1">
        <v>360</v>
      </c>
      <c r="O9" s="1" t="s">
        <v>100</v>
      </c>
      <c r="P9" s="1" t="s">
        <v>65</v>
      </c>
      <c r="Q9" s="1" t="s">
        <v>1428</v>
      </c>
      <c r="R9" s="1" t="s">
        <v>939</v>
      </c>
      <c r="S9" s="5">
        <f>(E9*附件!$B$30+附件!$C$30)/G9</f>
        <v>120.54838709677419</v>
      </c>
      <c r="T9" s="5">
        <f>S9*H9^1.2</f>
        <v>7715.0967741935456</v>
      </c>
    </row>
    <row r="10" spans="1:20" ht="17.25" customHeight="1" x14ac:dyDescent="0.2">
      <c r="A10" s="19" t="s">
        <v>227</v>
      </c>
      <c r="B10" s="5" t="s">
        <v>227</v>
      </c>
      <c r="C10" s="5" t="s">
        <v>37</v>
      </c>
      <c r="D10" s="5">
        <v>48</v>
      </c>
      <c r="E10" s="5">
        <v>120</v>
      </c>
      <c r="F10" s="5">
        <v>1.29</v>
      </c>
      <c r="G10" s="5">
        <v>1.04</v>
      </c>
      <c r="H10" s="5">
        <v>28</v>
      </c>
      <c r="I10" s="5" t="s">
        <v>38</v>
      </c>
      <c r="J10" s="5">
        <v>45</v>
      </c>
      <c r="M10" s="5" t="s">
        <v>171</v>
      </c>
      <c r="N10" s="5">
        <v>360</v>
      </c>
      <c r="O10" s="5" t="s">
        <v>100</v>
      </c>
      <c r="P10" s="5" t="s">
        <v>24</v>
      </c>
      <c r="Q10" s="5" t="s">
        <v>1437</v>
      </c>
      <c r="R10" s="5" t="s">
        <v>966</v>
      </c>
      <c r="S10" s="5">
        <f>(E10*附件!$B$30+附件!$C$30)/G10</f>
        <v>141.38461538461536</v>
      </c>
      <c r="T10" s="5">
        <f>S10*H10^1.2</f>
        <v>7708.8890004890754</v>
      </c>
    </row>
    <row r="11" spans="1:20" ht="17.25" customHeight="1" x14ac:dyDescent="0.2">
      <c r="A11" s="18" t="s">
        <v>925</v>
      </c>
      <c r="B11" s="1" t="s">
        <v>925</v>
      </c>
      <c r="C11" s="1" t="s">
        <v>26</v>
      </c>
      <c r="D11" s="1">
        <v>38</v>
      </c>
      <c r="E11" s="1">
        <v>96</v>
      </c>
      <c r="F11" s="1">
        <v>1.34</v>
      </c>
      <c r="G11" s="1">
        <v>1.06</v>
      </c>
      <c r="H11" s="1">
        <v>33</v>
      </c>
      <c r="I11" s="1" t="s">
        <v>38</v>
      </c>
      <c r="J11" s="1">
        <v>25</v>
      </c>
      <c r="K11" s="1"/>
      <c r="L11" s="1"/>
      <c r="M11" s="1" t="s">
        <v>171</v>
      </c>
      <c r="N11" s="1">
        <v>360</v>
      </c>
      <c r="O11" s="1" t="s">
        <v>100</v>
      </c>
      <c r="P11" s="1"/>
      <c r="Q11" s="1" t="s">
        <v>863</v>
      </c>
      <c r="R11" s="1" t="s">
        <v>926</v>
      </c>
      <c r="S11" s="5">
        <f>(E11*附件!$B$30+附件!$C$30)/G11</f>
        <v>111.09433962264151</v>
      </c>
      <c r="T11" s="5">
        <f>S11*H11^1.2</f>
        <v>7377.4905110602285</v>
      </c>
    </row>
    <row r="12" spans="1:20" ht="17.25" customHeight="1" x14ac:dyDescent="0.2">
      <c r="A12" s="18" t="s">
        <v>917</v>
      </c>
      <c r="B12" s="1" t="s">
        <v>917</v>
      </c>
      <c r="C12" s="1" t="s">
        <v>26</v>
      </c>
      <c r="D12" s="1">
        <v>35</v>
      </c>
      <c r="E12" s="1">
        <v>90</v>
      </c>
      <c r="F12" s="1">
        <v>1.1599999999999999</v>
      </c>
      <c r="G12" s="1">
        <v>0.94</v>
      </c>
      <c r="H12" s="1">
        <v>31</v>
      </c>
      <c r="I12" s="1" t="s">
        <v>38</v>
      </c>
      <c r="J12" s="1">
        <v>25</v>
      </c>
      <c r="K12" s="1"/>
      <c r="L12" s="1"/>
      <c r="M12" s="1" t="s">
        <v>171</v>
      </c>
      <c r="N12" s="1">
        <v>360</v>
      </c>
      <c r="O12" s="1" t="s">
        <v>100</v>
      </c>
      <c r="P12" s="1"/>
      <c r="Q12" s="1" t="s">
        <v>856</v>
      </c>
      <c r="R12" s="1" t="s">
        <v>918</v>
      </c>
      <c r="S12" s="5">
        <f>(E12*附件!$B$30+附件!$C$30)/G12</f>
        <v>117.48936170212767</v>
      </c>
      <c r="T12" s="5">
        <f>S12*H12^1.2</f>
        <v>7238.233299254709</v>
      </c>
    </row>
    <row r="13" spans="1:20" ht="17.25" customHeight="1" x14ac:dyDescent="0.2">
      <c r="A13" s="18" t="s">
        <v>212</v>
      </c>
      <c r="B13" s="1" t="s">
        <v>212</v>
      </c>
      <c r="C13" s="1" t="s">
        <v>37</v>
      </c>
      <c r="D13" s="1">
        <v>38</v>
      </c>
      <c r="E13" s="1">
        <v>78</v>
      </c>
      <c r="F13" s="1">
        <v>0.94</v>
      </c>
      <c r="G13" s="1">
        <v>0.73</v>
      </c>
      <c r="H13" s="1">
        <v>28</v>
      </c>
      <c r="I13" s="1" t="s">
        <v>38</v>
      </c>
      <c r="J13" s="1">
        <v>45</v>
      </c>
      <c r="K13" s="1"/>
      <c r="L13" s="1"/>
      <c r="M13" s="1" t="s">
        <v>171</v>
      </c>
      <c r="N13" s="1">
        <v>360</v>
      </c>
      <c r="O13" s="1" t="s">
        <v>100</v>
      </c>
      <c r="P13" s="1" t="s">
        <v>158</v>
      </c>
      <c r="Q13" s="1"/>
      <c r="R13" s="1" t="s">
        <v>949</v>
      </c>
      <c r="S13" s="5">
        <f>(E13*附件!$B$30+附件!$C$30)/G13</f>
        <v>131.23287671232876</v>
      </c>
      <c r="T13" s="5">
        <f>S13*H13^1.2</f>
        <v>7155.3731432387021</v>
      </c>
    </row>
    <row r="14" spans="1:20" ht="17.25" customHeight="1" x14ac:dyDescent="0.2">
      <c r="A14" s="18" t="s">
        <v>218</v>
      </c>
      <c r="B14" s="1" t="s">
        <v>218</v>
      </c>
      <c r="C14" s="1" t="s">
        <v>26</v>
      </c>
      <c r="D14" s="1">
        <v>45</v>
      </c>
      <c r="E14" s="1">
        <v>112</v>
      </c>
      <c r="F14" s="1">
        <v>1.8</v>
      </c>
      <c r="G14" s="1">
        <v>1.44</v>
      </c>
      <c r="H14" s="1">
        <v>35</v>
      </c>
      <c r="I14" s="1" t="s">
        <v>38</v>
      </c>
      <c r="J14" s="1">
        <v>25</v>
      </c>
      <c r="K14" s="1"/>
      <c r="L14" s="1"/>
      <c r="M14" s="1" t="s">
        <v>171</v>
      </c>
      <c r="N14" s="1">
        <v>360</v>
      </c>
      <c r="O14" s="1" t="s">
        <v>100</v>
      </c>
      <c r="P14" s="1" t="s">
        <v>20</v>
      </c>
      <c r="Q14" s="1" t="s">
        <v>1432</v>
      </c>
      <c r="R14" s="1" t="s">
        <v>955</v>
      </c>
      <c r="S14" s="5">
        <f>(E14*附件!$B$30+附件!$C$30)/G14</f>
        <v>95.333333333333314</v>
      </c>
      <c r="T14" s="5">
        <f>S14*H14^1.2</f>
        <v>6794.0139088167898</v>
      </c>
    </row>
    <row r="15" spans="1:20" ht="17.25" customHeight="1" x14ac:dyDescent="0.2">
      <c r="A15" s="18" t="s">
        <v>181</v>
      </c>
      <c r="B15" s="1" t="s">
        <v>181</v>
      </c>
      <c r="C15" s="1" t="s">
        <v>26</v>
      </c>
      <c r="D15" s="1">
        <v>46</v>
      </c>
      <c r="E15" s="1">
        <v>116</v>
      </c>
      <c r="F15" s="1">
        <v>1.9</v>
      </c>
      <c r="G15" s="1">
        <v>1.52</v>
      </c>
      <c r="H15" s="1">
        <v>35</v>
      </c>
      <c r="I15" s="1" t="s">
        <v>38</v>
      </c>
      <c r="J15" s="1">
        <v>25</v>
      </c>
      <c r="K15" s="1"/>
      <c r="L15" s="1"/>
      <c r="M15" s="1" t="s">
        <v>171</v>
      </c>
      <c r="N15" s="1">
        <v>360</v>
      </c>
      <c r="O15" s="1" t="s">
        <v>100</v>
      </c>
      <c r="P15" s="1" t="s">
        <v>21</v>
      </c>
      <c r="Q15" s="1" t="s">
        <v>1415</v>
      </c>
      <c r="R15" s="1" t="s">
        <v>888</v>
      </c>
      <c r="S15" s="5">
        <f>(E15*附件!$B$30+附件!$C$30)/G15</f>
        <v>93.526315789473685</v>
      </c>
      <c r="T15" s="5">
        <f>S15*H15^1.2</f>
        <v>6665.2352130847103</v>
      </c>
    </row>
    <row r="16" spans="1:20" ht="17.25" customHeight="1" x14ac:dyDescent="0.2">
      <c r="A16" s="19" t="s">
        <v>226</v>
      </c>
      <c r="B16" s="5" t="s">
        <v>226</v>
      </c>
      <c r="C16" s="5" t="s">
        <v>26</v>
      </c>
      <c r="D16" s="5">
        <v>43</v>
      </c>
      <c r="E16" s="5">
        <v>108</v>
      </c>
      <c r="F16" s="5">
        <v>1.36</v>
      </c>
      <c r="G16" s="5">
        <v>1.0900000000000001</v>
      </c>
      <c r="H16" s="5">
        <v>28</v>
      </c>
      <c r="I16" s="5" t="s">
        <v>38</v>
      </c>
      <c r="J16" s="5">
        <v>25</v>
      </c>
      <c r="M16" s="5" t="s">
        <v>171</v>
      </c>
      <c r="N16" s="5">
        <v>360</v>
      </c>
      <c r="O16" s="5" t="s">
        <v>100</v>
      </c>
      <c r="P16" s="5" t="s">
        <v>24</v>
      </c>
      <c r="Q16" s="5" t="s">
        <v>1436</v>
      </c>
      <c r="R16" s="5" t="s">
        <v>965</v>
      </c>
      <c r="S16" s="5">
        <f>(E16*附件!$B$30+附件!$C$30)/G16</f>
        <v>121.46788990825685</v>
      </c>
      <c r="T16" s="5">
        <f>S16*H16^1.2</f>
        <v>6622.9446384890816</v>
      </c>
    </row>
    <row r="17" spans="1:20" ht="17.25" customHeight="1" x14ac:dyDescent="0.2">
      <c r="A17" s="18" t="s">
        <v>957</v>
      </c>
      <c r="B17" s="1" t="s">
        <v>957</v>
      </c>
      <c r="C17" s="1" t="s">
        <v>37</v>
      </c>
      <c r="D17" s="1">
        <v>53</v>
      </c>
      <c r="E17" s="1">
        <v>132</v>
      </c>
      <c r="F17" s="1">
        <v>2.11</v>
      </c>
      <c r="G17" s="1">
        <v>1.76</v>
      </c>
      <c r="H17" s="1">
        <v>35</v>
      </c>
      <c r="I17" s="1" t="s">
        <v>38</v>
      </c>
      <c r="J17" s="1">
        <v>30</v>
      </c>
      <c r="K17" s="1"/>
      <c r="L17" s="1">
        <v>15</v>
      </c>
      <c r="M17" s="1" t="s">
        <v>171</v>
      </c>
      <c r="N17" s="1">
        <v>360</v>
      </c>
      <c r="O17" s="1" t="s">
        <v>100</v>
      </c>
      <c r="P17" s="1"/>
      <c r="Q17" s="1"/>
      <c r="R17" s="1" t="s">
        <v>958</v>
      </c>
      <c r="S17" s="5">
        <f>(E17*附件!$B$30+附件!$C$30)/G17</f>
        <v>91.863636363636346</v>
      </c>
      <c r="T17" s="5">
        <f>S17*H17^1.2</f>
        <v>6546.7429003744746</v>
      </c>
    </row>
    <row r="18" spans="1:20" ht="17.25" customHeight="1" x14ac:dyDescent="0.2">
      <c r="A18" s="18" t="s">
        <v>202</v>
      </c>
      <c r="B18" s="1" t="s">
        <v>202</v>
      </c>
      <c r="C18" s="1" t="s">
        <v>37</v>
      </c>
      <c r="D18" s="1">
        <v>50</v>
      </c>
      <c r="E18" s="1">
        <v>128</v>
      </c>
      <c r="F18" s="1">
        <v>1.46</v>
      </c>
      <c r="G18" s="1">
        <v>1.17</v>
      </c>
      <c r="H18" s="1">
        <v>25</v>
      </c>
      <c r="I18" s="1" t="s">
        <v>38</v>
      </c>
      <c r="J18" s="1">
        <v>45</v>
      </c>
      <c r="K18" s="1"/>
      <c r="L18" s="1"/>
      <c r="M18" s="1" t="s">
        <v>171</v>
      </c>
      <c r="N18" s="1">
        <v>360</v>
      </c>
      <c r="O18" s="1" t="s">
        <v>100</v>
      </c>
      <c r="P18" s="1" t="s">
        <v>20</v>
      </c>
      <c r="Q18" s="1" t="s">
        <v>1425</v>
      </c>
      <c r="R18" s="1" t="s">
        <v>933</v>
      </c>
      <c r="S18" s="5">
        <f>(E18*附件!$B$30+附件!$C$30)/G18</f>
        <v>134.01709401709402</v>
      </c>
      <c r="T18" s="5">
        <f>S18*H18^1.2</f>
        <v>6378.0542220224279</v>
      </c>
    </row>
    <row r="19" spans="1:20" ht="17.25" customHeight="1" x14ac:dyDescent="0.2">
      <c r="A19" s="18" t="s">
        <v>207</v>
      </c>
      <c r="B19" s="1" t="s">
        <v>207</v>
      </c>
      <c r="C19" s="1" t="s">
        <v>26</v>
      </c>
      <c r="D19" s="1">
        <v>41</v>
      </c>
      <c r="E19" s="1">
        <v>102</v>
      </c>
      <c r="F19" s="1">
        <v>1.62</v>
      </c>
      <c r="G19" s="1">
        <v>1.3</v>
      </c>
      <c r="H19" s="1">
        <v>32</v>
      </c>
      <c r="I19" s="1" t="s">
        <v>38</v>
      </c>
      <c r="J19" s="1">
        <v>25</v>
      </c>
      <c r="K19" s="1"/>
      <c r="L19" s="1"/>
      <c r="M19" s="1" t="s">
        <v>171</v>
      </c>
      <c r="N19" s="1">
        <v>360</v>
      </c>
      <c r="O19" s="1" t="s">
        <v>100</v>
      </c>
      <c r="P19" s="1" t="s">
        <v>65</v>
      </c>
      <c r="Q19" s="1" t="s">
        <v>1427</v>
      </c>
      <c r="R19" s="1" t="s">
        <v>938</v>
      </c>
      <c r="S19" s="5">
        <f>(E19*附件!$B$30+附件!$C$30)/G19</f>
        <v>96.215384615384608</v>
      </c>
      <c r="T19" s="5">
        <f>S19*H19^1.2</f>
        <v>6157.7846153846131</v>
      </c>
    </row>
    <row r="20" spans="1:20" ht="17.25" customHeight="1" x14ac:dyDescent="0.2">
      <c r="A20" s="18" t="s">
        <v>929</v>
      </c>
      <c r="B20" s="1" t="s">
        <v>929</v>
      </c>
      <c r="C20" s="5" t="s">
        <v>26</v>
      </c>
      <c r="D20" s="1">
        <v>43</v>
      </c>
      <c r="E20" s="1">
        <v>110</v>
      </c>
      <c r="F20" s="1">
        <v>1.81</v>
      </c>
      <c r="G20" s="1">
        <v>1.44</v>
      </c>
      <c r="H20" s="1">
        <v>32</v>
      </c>
      <c r="I20" s="1" t="s">
        <v>38</v>
      </c>
      <c r="J20" s="1">
        <v>25</v>
      </c>
      <c r="K20" s="1"/>
      <c r="L20" s="1"/>
      <c r="M20" s="1" t="s">
        <v>171</v>
      </c>
      <c r="N20" s="1">
        <v>360</v>
      </c>
      <c r="O20" s="1" t="s">
        <v>100</v>
      </c>
      <c r="P20" s="1"/>
      <c r="Q20" s="2" t="s">
        <v>848</v>
      </c>
      <c r="R20" s="1" t="s">
        <v>930</v>
      </c>
      <c r="S20" s="5">
        <f>(E20*附件!$B$30+附件!$C$30)/G20</f>
        <v>93.638888888888872</v>
      </c>
      <c r="T20" s="5">
        <f>S20*H20^1.2</f>
        <v>5992.888888888886</v>
      </c>
    </row>
    <row r="21" spans="1:20" ht="17.25" customHeight="1" x14ac:dyDescent="0.2">
      <c r="A21" s="18" t="s">
        <v>201</v>
      </c>
      <c r="B21" s="1" t="s">
        <v>201</v>
      </c>
      <c r="C21" s="1" t="s">
        <v>26</v>
      </c>
      <c r="D21" s="1">
        <v>46</v>
      </c>
      <c r="E21" s="1">
        <v>117</v>
      </c>
      <c r="F21" s="1">
        <v>1.54</v>
      </c>
      <c r="G21" s="1">
        <v>1.23</v>
      </c>
      <c r="H21" s="1">
        <v>25</v>
      </c>
      <c r="I21" s="1" t="s">
        <v>38</v>
      </c>
      <c r="J21" s="1">
        <v>25</v>
      </c>
      <c r="K21" s="1"/>
      <c r="L21" s="1"/>
      <c r="M21" s="1" t="s">
        <v>171</v>
      </c>
      <c r="N21" s="1">
        <v>360</v>
      </c>
      <c r="O21" s="1" t="s">
        <v>100</v>
      </c>
      <c r="P21" s="1" t="s">
        <v>20</v>
      </c>
      <c r="Q21" s="1" t="s">
        <v>1424</v>
      </c>
      <c r="R21" s="1" t="s">
        <v>932</v>
      </c>
      <c r="S21" s="5">
        <f>(E21*附件!$B$30+附件!$C$30)/G21</f>
        <v>116.5691056910569</v>
      </c>
      <c r="T21" s="5">
        <f>S21*H21^1.2</f>
        <v>5547.6809295341982</v>
      </c>
    </row>
    <row r="22" spans="1:20" ht="17.25" customHeight="1" x14ac:dyDescent="0.2">
      <c r="A22" s="18" t="s">
        <v>215</v>
      </c>
      <c r="B22" s="1" t="s">
        <v>215</v>
      </c>
      <c r="C22" s="1" t="s">
        <v>26</v>
      </c>
      <c r="D22" s="1">
        <v>25</v>
      </c>
      <c r="E22" s="1">
        <v>62</v>
      </c>
      <c r="F22" s="1">
        <v>1</v>
      </c>
      <c r="G22" s="1">
        <v>0.79</v>
      </c>
      <c r="H22" s="1">
        <v>28</v>
      </c>
      <c r="I22" s="1" t="s">
        <v>38</v>
      </c>
      <c r="J22" s="1">
        <v>25</v>
      </c>
      <c r="K22" s="1"/>
      <c r="L22" s="1"/>
      <c r="M22" s="1" t="s">
        <v>171</v>
      </c>
      <c r="N22" s="1">
        <v>360</v>
      </c>
      <c r="O22" s="1" t="s">
        <v>100</v>
      </c>
      <c r="P22" s="1" t="s">
        <v>24</v>
      </c>
      <c r="Q22" s="1" t="s">
        <v>1431</v>
      </c>
      <c r="R22" s="1" t="s">
        <v>952</v>
      </c>
      <c r="S22" s="5">
        <f>(E22*附件!$B$30+附件!$C$30)/G22</f>
        <v>96.556962025316452</v>
      </c>
      <c r="T22" s="5">
        <f>S22*H22^1.2</f>
        <v>5264.6951753040503</v>
      </c>
    </row>
    <row r="23" spans="1:20" ht="17.25" customHeight="1" x14ac:dyDescent="0.2">
      <c r="A23" s="19" t="s">
        <v>236</v>
      </c>
      <c r="B23" s="5" t="s">
        <v>236</v>
      </c>
      <c r="C23" s="5" t="s">
        <v>26</v>
      </c>
      <c r="D23" s="5">
        <v>34</v>
      </c>
      <c r="E23" s="5">
        <v>84</v>
      </c>
      <c r="F23" s="5">
        <v>1.29</v>
      </c>
      <c r="G23" s="5">
        <v>1.04</v>
      </c>
      <c r="H23" s="5">
        <v>25</v>
      </c>
      <c r="I23" s="5" t="s">
        <v>38</v>
      </c>
      <c r="J23" s="5">
        <v>25</v>
      </c>
      <c r="M23" s="5" t="s">
        <v>171</v>
      </c>
      <c r="N23" s="5">
        <v>360</v>
      </c>
      <c r="O23" s="5" t="s">
        <v>100</v>
      </c>
      <c r="P23" s="5" t="s">
        <v>20</v>
      </c>
      <c r="Q23" s="5" t="s">
        <v>1439</v>
      </c>
      <c r="R23" s="5" t="s">
        <v>975</v>
      </c>
      <c r="S23" s="5">
        <f>(E23*附件!$B$30+附件!$C$30)/G23</f>
        <v>99.15384615384616</v>
      </c>
      <c r="T23" s="5">
        <f>S23*H23^1.2</f>
        <v>4718.8652442399352</v>
      </c>
    </row>
    <row r="24" spans="1:20" ht="17.25" customHeight="1" x14ac:dyDescent="0.2">
      <c r="A24" s="18" t="s">
        <v>174</v>
      </c>
      <c r="B24" s="1" t="s">
        <v>174</v>
      </c>
      <c r="C24" s="1" t="s">
        <v>26</v>
      </c>
      <c r="D24" s="1">
        <v>25</v>
      </c>
      <c r="E24" s="1">
        <v>63</v>
      </c>
      <c r="F24" s="1">
        <v>1.34</v>
      </c>
      <c r="G24" s="1">
        <v>1.06</v>
      </c>
      <c r="H24" s="1">
        <v>32</v>
      </c>
      <c r="I24" s="1" t="s">
        <v>38</v>
      </c>
      <c r="J24" s="1">
        <v>25</v>
      </c>
      <c r="K24" s="1"/>
      <c r="L24" s="1"/>
      <c r="M24" s="1" t="s">
        <v>171</v>
      </c>
      <c r="N24" s="1">
        <v>360</v>
      </c>
      <c r="O24" s="1" t="s">
        <v>100</v>
      </c>
      <c r="P24" s="1" t="s">
        <v>20</v>
      </c>
      <c r="Q24" s="1" t="s">
        <v>1413</v>
      </c>
      <c r="R24" s="1" t="s">
        <v>882</v>
      </c>
      <c r="S24" s="5">
        <f>(E24*附件!$B$30+附件!$C$30)/G24</f>
        <v>73.113207547169807</v>
      </c>
      <c r="T24" s="5">
        <f>S24*H24^1.2</f>
        <v>4679.2452830188658</v>
      </c>
    </row>
    <row r="25" spans="1:20" ht="17.25" customHeight="1" x14ac:dyDescent="0.2">
      <c r="A25" s="19" t="s">
        <v>239</v>
      </c>
      <c r="B25" s="5" t="s">
        <v>239</v>
      </c>
      <c r="C25" s="5" t="s">
        <v>26</v>
      </c>
      <c r="D25" s="5">
        <v>26</v>
      </c>
      <c r="E25" s="5">
        <v>65</v>
      </c>
      <c r="F25" s="5">
        <v>1</v>
      </c>
      <c r="G25" s="5">
        <v>0.79</v>
      </c>
      <c r="H25" s="5">
        <v>24</v>
      </c>
      <c r="I25" s="5" t="s">
        <v>38</v>
      </c>
      <c r="J25" s="5">
        <v>25</v>
      </c>
      <c r="M25" s="5" t="s">
        <v>171</v>
      </c>
      <c r="N25" s="5">
        <v>360</v>
      </c>
      <c r="O25" s="5" t="s">
        <v>100</v>
      </c>
      <c r="P25" s="5" t="s">
        <v>21</v>
      </c>
      <c r="Q25" s="5" t="s">
        <v>1440</v>
      </c>
      <c r="R25" s="5" t="s">
        <v>978</v>
      </c>
      <c r="S25" s="5">
        <f>(E25*附件!$B$30+附件!$C$30)/G25</f>
        <v>101.18987341772151</v>
      </c>
      <c r="T25" s="5">
        <f>S25*H25^1.2</f>
        <v>4585.5405966327771</v>
      </c>
    </row>
    <row r="26" spans="1:20" ht="17.25" customHeight="1" x14ac:dyDescent="0.2">
      <c r="A26" s="18" t="s">
        <v>199</v>
      </c>
      <c r="B26" s="1" t="s">
        <v>199</v>
      </c>
      <c r="C26" s="5" t="s">
        <v>26</v>
      </c>
      <c r="D26" s="1">
        <v>22</v>
      </c>
      <c r="E26" s="1">
        <v>54</v>
      </c>
      <c r="F26" s="1">
        <v>1.1100000000000001</v>
      </c>
      <c r="G26" s="1">
        <v>0.88</v>
      </c>
      <c r="H26" s="1">
        <v>30</v>
      </c>
      <c r="I26" s="1" t="s">
        <v>38</v>
      </c>
      <c r="J26" s="1">
        <v>25</v>
      </c>
      <c r="K26" s="1"/>
      <c r="L26" s="1"/>
      <c r="M26" s="1" t="s">
        <v>171</v>
      </c>
      <c r="N26" s="1">
        <v>360</v>
      </c>
      <c r="O26" s="1" t="s">
        <v>100</v>
      </c>
      <c r="P26" s="1" t="s">
        <v>20</v>
      </c>
      <c r="Q26" s="1" t="s">
        <v>1422</v>
      </c>
      <c r="R26" s="1" t="s">
        <v>914</v>
      </c>
      <c r="S26" s="5">
        <f>(E26*附件!$B$30+附件!$C$30)/G26</f>
        <v>75.590909090909079</v>
      </c>
      <c r="T26" s="5">
        <f>S26*H26^1.2</f>
        <v>4477.2884426499613</v>
      </c>
    </row>
    <row r="27" spans="1:20" ht="17.25" customHeight="1" x14ac:dyDescent="0.2">
      <c r="A27" s="18" t="s">
        <v>915</v>
      </c>
      <c r="B27" s="1" t="s">
        <v>915</v>
      </c>
      <c r="C27" s="5" t="s">
        <v>22</v>
      </c>
      <c r="D27" s="1">
        <v>34</v>
      </c>
      <c r="E27" s="1">
        <v>61</v>
      </c>
      <c r="F27" s="1">
        <v>1.24</v>
      </c>
      <c r="G27" s="1">
        <v>1.08</v>
      </c>
      <c r="H27" s="1">
        <v>31</v>
      </c>
      <c r="I27" s="1" t="s">
        <v>38</v>
      </c>
      <c r="J27" s="1">
        <v>12</v>
      </c>
      <c r="K27" s="1"/>
      <c r="L27" s="1"/>
      <c r="M27" s="1" t="s">
        <v>171</v>
      </c>
      <c r="N27" s="1">
        <v>360</v>
      </c>
      <c r="O27" s="1" t="s">
        <v>100</v>
      </c>
      <c r="P27" s="1"/>
      <c r="Q27" s="1"/>
      <c r="R27" s="1" t="s">
        <v>916</v>
      </c>
      <c r="S27" s="5">
        <f>(E27*附件!$B$30+附件!$C$30)/G27</f>
        <v>69.5</v>
      </c>
      <c r="T27" s="5">
        <f>S27*H27^1.2</f>
        <v>4281.7256559245752</v>
      </c>
    </row>
    <row r="28" spans="1:20" ht="17.25" customHeight="1" x14ac:dyDescent="0.2">
      <c r="A28" s="18" t="s">
        <v>923</v>
      </c>
      <c r="B28" s="1" t="s">
        <v>923</v>
      </c>
      <c r="C28" s="1" t="s">
        <v>22</v>
      </c>
      <c r="D28" s="1">
        <v>33</v>
      </c>
      <c r="E28" s="1">
        <v>64</v>
      </c>
      <c r="F28" s="1">
        <v>1.41</v>
      </c>
      <c r="G28" s="1">
        <v>1.24</v>
      </c>
      <c r="H28" s="1">
        <v>33</v>
      </c>
      <c r="I28" s="1" t="s">
        <v>38</v>
      </c>
      <c r="J28" s="1">
        <v>12</v>
      </c>
      <c r="K28" s="1"/>
      <c r="L28" s="1"/>
      <c r="M28" s="1" t="s">
        <v>171</v>
      </c>
      <c r="N28" s="1">
        <v>360</v>
      </c>
      <c r="O28" s="1" t="s">
        <v>100</v>
      </c>
      <c r="P28" s="1"/>
      <c r="Q28" s="1" t="s">
        <v>852</v>
      </c>
      <c r="R28" s="1" t="s">
        <v>924</v>
      </c>
      <c r="S28" s="5">
        <f>(E28*附件!$B$30+附件!$C$30)/G28</f>
        <v>63.483870967741936</v>
      </c>
      <c r="T28" s="5">
        <f>S28*H28^1.2</f>
        <v>4215.8012483872399</v>
      </c>
    </row>
    <row r="29" spans="1:20" ht="17.25" customHeight="1" x14ac:dyDescent="0.2">
      <c r="A29" s="18" t="s">
        <v>211</v>
      </c>
      <c r="B29" s="1" t="s">
        <v>211</v>
      </c>
      <c r="C29" s="1" t="s">
        <v>26</v>
      </c>
      <c r="D29" s="1">
        <v>20</v>
      </c>
      <c r="E29" s="1">
        <v>50</v>
      </c>
      <c r="F29" s="1">
        <v>1</v>
      </c>
      <c r="G29" s="1">
        <v>0.63</v>
      </c>
      <c r="H29" s="1">
        <v>23</v>
      </c>
      <c r="I29" s="1" t="s">
        <v>38</v>
      </c>
      <c r="J29" s="1">
        <v>25</v>
      </c>
      <c r="K29" s="1"/>
      <c r="L29" s="1"/>
      <c r="M29" s="1" t="s">
        <v>171</v>
      </c>
      <c r="N29" s="1">
        <v>360</v>
      </c>
      <c r="O29" s="1" t="s">
        <v>100</v>
      </c>
      <c r="P29" s="1" t="s">
        <v>65</v>
      </c>
      <c r="Q29" s="1" t="s">
        <v>1429</v>
      </c>
      <c r="R29" s="1" t="s">
        <v>942</v>
      </c>
      <c r="S29" s="5">
        <f>(E29*附件!$B$30+附件!$C$30)/G29</f>
        <v>97.841269841269835</v>
      </c>
      <c r="T29" s="5">
        <f>S29*H29^1.2</f>
        <v>4213.0390428289393</v>
      </c>
    </row>
    <row r="30" spans="1:20" ht="17.25" customHeight="1" x14ac:dyDescent="0.2">
      <c r="A30" s="19" t="s">
        <v>225</v>
      </c>
      <c r="B30" s="5" t="s">
        <v>225</v>
      </c>
      <c r="C30" s="5" t="s">
        <v>22</v>
      </c>
      <c r="D30" s="5">
        <v>38</v>
      </c>
      <c r="E30" s="5">
        <v>76</v>
      </c>
      <c r="F30" s="5">
        <v>1.42</v>
      </c>
      <c r="G30" s="5">
        <v>1.26</v>
      </c>
      <c r="H30" s="5">
        <v>28</v>
      </c>
      <c r="I30" s="5" t="s">
        <v>38</v>
      </c>
      <c r="J30" s="5">
        <v>12</v>
      </c>
      <c r="M30" s="5" t="s">
        <v>171</v>
      </c>
      <c r="N30" s="5">
        <v>360</v>
      </c>
      <c r="O30" s="5" t="s">
        <v>100</v>
      </c>
      <c r="P30" s="5" t="s">
        <v>24</v>
      </c>
      <c r="R30" s="5" t="s">
        <v>964</v>
      </c>
      <c r="S30" s="5">
        <f>(E30*附件!$B$30+附件!$C$30)/G30</f>
        <v>74.095238095238088</v>
      </c>
      <c r="T30" s="5">
        <f>S30*H30^1.2</f>
        <v>4039.9867014325359</v>
      </c>
    </row>
    <row r="31" spans="1:20" ht="17.25" customHeight="1" x14ac:dyDescent="0.2">
      <c r="A31" s="18" t="s">
        <v>217</v>
      </c>
      <c r="B31" s="1" t="s">
        <v>217</v>
      </c>
      <c r="C31" s="5" t="s">
        <v>22</v>
      </c>
      <c r="D31" s="1">
        <v>38</v>
      </c>
      <c r="E31" s="1">
        <v>75</v>
      </c>
      <c r="F31" s="1">
        <v>1.89</v>
      </c>
      <c r="G31" s="1">
        <v>1.66</v>
      </c>
      <c r="H31" s="1">
        <v>35</v>
      </c>
      <c r="I31" s="1" t="s">
        <v>38</v>
      </c>
      <c r="J31" s="1">
        <v>12</v>
      </c>
      <c r="K31" s="1"/>
      <c r="L31" s="1"/>
      <c r="M31" s="1" t="s">
        <v>171</v>
      </c>
      <c r="N31" s="1">
        <v>360</v>
      </c>
      <c r="O31" s="1" t="s">
        <v>100</v>
      </c>
      <c r="P31" s="1" t="s">
        <v>20</v>
      </c>
      <c r="Q31" s="1"/>
      <c r="R31" s="1" t="s">
        <v>954</v>
      </c>
      <c r="S31" s="5">
        <f>(E31*附件!$B$30+附件!$C$30)/G31</f>
        <v>55.506024096385545</v>
      </c>
      <c r="T31" s="5">
        <f>S31*H31^1.2</f>
        <v>3955.6856615450702</v>
      </c>
    </row>
    <row r="32" spans="1:20" ht="17.25" customHeight="1" x14ac:dyDescent="0.2">
      <c r="A32" s="19" t="s">
        <v>233</v>
      </c>
      <c r="B32" s="5" t="s">
        <v>233</v>
      </c>
      <c r="C32" s="5" t="s">
        <v>26</v>
      </c>
      <c r="D32" s="5">
        <v>29</v>
      </c>
      <c r="E32" s="5">
        <v>72</v>
      </c>
      <c r="F32" s="5">
        <v>1.1000000000000001</v>
      </c>
      <c r="G32" s="5">
        <v>0.87</v>
      </c>
      <c r="H32" s="5">
        <v>21</v>
      </c>
      <c r="I32" s="5" t="s">
        <v>38</v>
      </c>
      <c r="J32" s="5">
        <v>25</v>
      </c>
      <c r="M32" s="5" t="s">
        <v>171</v>
      </c>
      <c r="N32" s="5">
        <v>360</v>
      </c>
      <c r="O32" s="5" t="s">
        <v>100</v>
      </c>
      <c r="P32" s="5" t="s">
        <v>24</v>
      </c>
      <c r="Q32" s="5" t="s">
        <v>1438</v>
      </c>
      <c r="R32" s="5" t="s">
        <v>972</v>
      </c>
      <c r="S32" s="5">
        <f>(E32*附件!$B$30+附件!$C$30)/G32</f>
        <v>101.70114942528735</v>
      </c>
      <c r="T32" s="5">
        <f>S32*H32^1.2</f>
        <v>3926.3500402508125</v>
      </c>
    </row>
    <row r="33" spans="1:20" ht="17.25" customHeight="1" x14ac:dyDescent="0.2">
      <c r="A33" s="18" t="s">
        <v>180</v>
      </c>
      <c r="B33" s="1" t="s">
        <v>180</v>
      </c>
      <c r="C33" s="1" t="s">
        <v>22</v>
      </c>
      <c r="D33" s="1">
        <v>39</v>
      </c>
      <c r="E33" s="1">
        <v>77</v>
      </c>
      <c r="F33" s="1">
        <v>2</v>
      </c>
      <c r="G33" s="1">
        <v>1.76</v>
      </c>
      <c r="H33" s="1">
        <v>35</v>
      </c>
      <c r="I33" s="1" t="s">
        <v>38</v>
      </c>
      <c r="J33" s="1">
        <v>12</v>
      </c>
      <c r="K33" s="1"/>
      <c r="L33" s="1"/>
      <c r="M33" s="1" t="s">
        <v>171</v>
      </c>
      <c r="N33" s="1">
        <v>360</v>
      </c>
      <c r="O33" s="1" t="s">
        <v>100</v>
      </c>
      <c r="P33" s="1" t="s">
        <v>21</v>
      </c>
      <c r="Q33" s="1"/>
      <c r="R33" s="1" t="s">
        <v>887</v>
      </c>
      <c r="S33" s="5">
        <f>(E33*附件!$B$30+附件!$C$30)/G33</f>
        <v>53.73863636363636</v>
      </c>
      <c r="T33" s="5">
        <f>S33*H33^1.2</f>
        <v>3829.7312191824462</v>
      </c>
    </row>
    <row r="34" spans="1:20" ht="17.25" customHeight="1" x14ac:dyDescent="0.2">
      <c r="A34" s="18" t="s">
        <v>876</v>
      </c>
      <c r="B34" s="1" t="s">
        <v>876</v>
      </c>
      <c r="C34" s="1" t="s">
        <v>22</v>
      </c>
      <c r="D34" s="1">
        <v>35</v>
      </c>
      <c r="E34" s="1">
        <v>70</v>
      </c>
      <c r="F34" s="1">
        <v>1.76</v>
      </c>
      <c r="G34" s="1">
        <v>1.56</v>
      </c>
      <c r="H34" s="1">
        <v>34</v>
      </c>
      <c r="I34" s="1" t="s">
        <v>38</v>
      </c>
      <c r="J34" s="1">
        <v>12</v>
      </c>
      <c r="K34" s="1"/>
      <c r="L34" s="1"/>
      <c r="M34" s="1" t="s">
        <v>171</v>
      </c>
      <c r="N34" s="1">
        <v>360</v>
      </c>
      <c r="O34" s="1" t="s">
        <v>100</v>
      </c>
      <c r="P34" s="1"/>
      <c r="Q34" s="1"/>
      <c r="R34" s="1" t="s">
        <v>877</v>
      </c>
      <c r="S34" s="5">
        <f>(E34*附件!$B$30+附件!$C$30)/G34</f>
        <v>55.153846153846146</v>
      </c>
      <c r="T34" s="5">
        <f>S34*H34^1.2</f>
        <v>3796.2124033315517</v>
      </c>
    </row>
    <row r="35" spans="1:20" ht="17.25" customHeight="1" x14ac:dyDescent="0.2">
      <c r="A35" s="18" t="s">
        <v>187</v>
      </c>
      <c r="B35" s="1" t="s">
        <v>187</v>
      </c>
      <c r="C35" s="5" t="s">
        <v>26</v>
      </c>
      <c r="D35" s="1">
        <v>22</v>
      </c>
      <c r="E35" s="1">
        <v>54</v>
      </c>
      <c r="F35" s="1">
        <v>0.79</v>
      </c>
      <c r="G35" s="1">
        <v>0.64</v>
      </c>
      <c r="H35" s="1">
        <v>20</v>
      </c>
      <c r="I35" s="1" t="s">
        <v>38</v>
      </c>
      <c r="J35" s="1">
        <v>25</v>
      </c>
      <c r="K35" s="1"/>
      <c r="L35" s="1"/>
      <c r="M35" s="1" t="s">
        <v>171</v>
      </c>
      <c r="N35" s="1">
        <v>360</v>
      </c>
      <c r="O35" s="1" t="s">
        <v>100</v>
      </c>
      <c r="P35" s="1" t="s">
        <v>21</v>
      </c>
      <c r="Q35" s="1" t="s">
        <v>1417</v>
      </c>
      <c r="R35" s="1" t="s">
        <v>894</v>
      </c>
      <c r="S35" s="5">
        <f>(E35*附件!$B$30+附件!$C$30)/G35</f>
        <v>103.93749999999999</v>
      </c>
      <c r="T35" s="5">
        <f>S35*H35^1.2</f>
        <v>3784.4978370404629</v>
      </c>
    </row>
    <row r="36" spans="1:20" ht="17.25" customHeight="1" x14ac:dyDescent="0.2">
      <c r="A36" s="18" t="s">
        <v>206</v>
      </c>
      <c r="B36" s="1" t="s">
        <v>206</v>
      </c>
      <c r="C36" s="1" t="s">
        <v>22</v>
      </c>
      <c r="D36" s="1">
        <v>34</v>
      </c>
      <c r="E36" s="1">
        <v>68</v>
      </c>
      <c r="F36" s="1">
        <v>1.7</v>
      </c>
      <c r="G36" s="1">
        <v>1.5</v>
      </c>
      <c r="H36" s="1">
        <v>32</v>
      </c>
      <c r="I36" s="1" t="s">
        <v>38</v>
      </c>
      <c r="J36" s="1">
        <v>12</v>
      </c>
      <c r="K36" s="1"/>
      <c r="L36" s="1"/>
      <c r="M36" s="1" t="s">
        <v>171</v>
      </c>
      <c r="N36" s="1">
        <v>360</v>
      </c>
      <c r="O36" s="1" t="s">
        <v>100</v>
      </c>
      <c r="P36" s="1" t="s">
        <v>65</v>
      </c>
      <c r="Q36" s="1"/>
      <c r="R36" s="1" t="s">
        <v>937</v>
      </c>
      <c r="S36" s="5">
        <f>(E36*附件!$B$30+附件!$C$30)/G36</f>
        <v>55.733333333333327</v>
      </c>
      <c r="T36" s="5">
        <f>S36*H36^1.2</f>
        <v>3566.9333333333316</v>
      </c>
    </row>
    <row r="37" spans="1:20" ht="17.25" customHeight="1" x14ac:dyDescent="0.2">
      <c r="A37" s="18" t="s">
        <v>908</v>
      </c>
      <c r="B37" s="1" t="s">
        <v>908</v>
      </c>
      <c r="C37" s="1" t="s">
        <v>26</v>
      </c>
      <c r="D37" s="1">
        <v>14</v>
      </c>
      <c r="E37" s="1">
        <v>44</v>
      </c>
      <c r="F37" s="1">
        <v>0.96</v>
      </c>
      <c r="G37" s="1">
        <v>0.76</v>
      </c>
      <c r="H37" s="1">
        <v>26</v>
      </c>
      <c r="I37" s="1" t="s">
        <v>38</v>
      </c>
      <c r="J37" s="1">
        <v>25</v>
      </c>
      <c r="K37" s="1"/>
      <c r="L37" s="1"/>
      <c r="M37" s="1" t="s">
        <v>171</v>
      </c>
      <c r="N37" s="1">
        <v>360</v>
      </c>
      <c r="O37" s="1" t="s">
        <v>100</v>
      </c>
      <c r="P37" s="1"/>
      <c r="Q37" s="1" t="s">
        <v>1421</v>
      </c>
      <c r="R37" s="1" t="s">
        <v>909</v>
      </c>
      <c r="S37" s="5">
        <f>(E37*附件!$B$30+附件!$C$30)/G37</f>
        <v>71.473684210526315</v>
      </c>
      <c r="T37" s="5">
        <f>S37*H37^1.2</f>
        <v>3565.4486539950694</v>
      </c>
    </row>
    <row r="38" spans="1:20" ht="17.25" customHeight="1" x14ac:dyDescent="0.2">
      <c r="A38" s="18" t="s">
        <v>947</v>
      </c>
      <c r="B38" s="1" t="s">
        <v>947</v>
      </c>
      <c r="C38" s="5" t="s">
        <v>26</v>
      </c>
      <c r="D38" s="1">
        <v>25</v>
      </c>
      <c r="E38" s="1">
        <v>50</v>
      </c>
      <c r="F38" s="1">
        <v>1</v>
      </c>
      <c r="G38" s="1">
        <v>0.8</v>
      </c>
      <c r="H38" s="1">
        <v>24</v>
      </c>
      <c r="I38" s="1" t="s">
        <v>38</v>
      </c>
      <c r="J38" s="1">
        <v>25</v>
      </c>
      <c r="K38" s="1"/>
      <c r="L38" s="1"/>
      <c r="M38" s="1" t="s">
        <v>171</v>
      </c>
      <c r="N38" s="1">
        <v>360</v>
      </c>
      <c r="O38" s="1" t="s">
        <v>100</v>
      </c>
      <c r="P38" s="1"/>
      <c r="Q38" s="1" t="s">
        <v>1430</v>
      </c>
      <c r="R38" s="1" t="s">
        <v>948</v>
      </c>
      <c r="S38" s="5">
        <f>(E38*附件!$B$30+附件!$C$30)/G38</f>
        <v>77.05</v>
      </c>
      <c r="T38" s="5">
        <f>S38*H38^1.2</f>
        <v>3491.6132517730653</v>
      </c>
    </row>
    <row r="39" spans="1:20" ht="17.25" customHeight="1" x14ac:dyDescent="0.2">
      <c r="A39" s="18" t="s">
        <v>927</v>
      </c>
      <c r="B39" s="1" t="s">
        <v>927</v>
      </c>
      <c r="C39" s="1" t="s">
        <v>22</v>
      </c>
      <c r="D39" s="1">
        <v>36</v>
      </c>
      <c r="E39" s="1">
        <v>73</v>
      </c>
      <c r="F39" s="1">
        <v>1.9</v>
      </c>
      <c r="G39" s="1">
        <v>1.67</v>
      </c>
      <c r="H39" s="1">
        <v>32</v>
      </c>
      <c r="I39" s="1" t="s">
        <v>38</v>
      </c>
      <c r="J39" s="1">
        <v>12</v>
      </c>
      <c r="K39" s="1"/>
      <c r="L39" s="1"/>
      <c r="M39" s="1" t="s">
        <v>171</v>
      </c>
      <c r="N39" s="1">
        <v>360</v>
      </c>
      <c r="O39" s="1" t="s">
        <v>100</v>
      </c>
      <c r="P39" s="1"/>
      <c r="Q39" s="1" t="s">
        <v>864</v>
      </c>
      <c r="R39" s="1" t="s">
        <v>928</v>
      </c>
      <c r="S39" s="5">
        <f>(E39*附件!$B$30+附件!$C$30)/G39</f>
        <v>53.712574850299404</v>
      </c>
      <c r="T39" s="5">
        <f>S39*H39^1.2</f>
        <v>3437.6047904191605</v>
      </c>
    </row>
    <row r="40" spans="1:20" ht="17.25" customHeight="1" x14ac:dyDescent="0.2">
      <c r="A40" s="18" t="s">
        <v>205</v>
      </c>
      <c r="B40" s="1" t="s">
        <v>205</v>
      </c>
      <c r="C40" s="1" t="s">
        <v>26</v>
      </c>
      <c r="D40" s="1">
        <v>18</v>
      </c>
      <c r="E40" s="1">
        <v>45</v>
      </c>
      <c r="F40" s="1">
        <v>0.65</v>
      </c>
      <c r="G40" s="1">
        <v>0.52</v>
      </c>
      <c r="H40" s="1">
        <v>18</v>
      </c>
      <c r="I40" s="1" t="s">
        <v>38</v>
      </c>
      <c r="J40" s="1">
        <v>25</v>
      </c>
      <c r="K40" s="1"/>
      <c r="L40" s="1"/>
      <c r="M40" s="1" t="s">
        <v>171</v>
      </c>
      <c r="N40" s="1">
        <v>360</v>
      </c>
      <c r="O40" s="1" t="s">
        <v>100</v>
      </c>
      <c r="P40" s="1" t="s">
        <v>24</v>
      </c>
      <c r="Q40" s="1" t="s">
        <v>1426</v>
      </c>
      <c r="R40" s="1" t="s">
        <v>936</v>
      </c>
      <c r="S40" s="5">
        <f>(E40*附件!$B$30+附件!$C$30)/G40</f>
        <v>106.80769230769231</v>
      </c>
      <c r="T40" s="5">
        <f>S40*H40^1.2</f>
        <v>3427.1217870726391</v>
      </c>
    </row>
    <row r="41" spans="1:20" ht="17.25" customHeight="1" x14ac:dyDescent="0.2">
      <c r="A41" s="18" t="s">
        <v>200</v>
      </c>
      <c r="B41" s="1" t="s">
        <v>200</v>
      </c>
      <c r="C41" s="5" t="s">
        <v>22</v>
      </c>
      <c r="D41" s="1">
        <v>42</v>
      </c>
      <c r="E41" s="1">
        <v>80</v>
      </c>
      <c r="F41" s="1">
        <v>1.61</v>
      </c>
      <c r="G41" s="1">
        <v>1.42</v>
      </c>
      <c r="H41" s="1">
        <v>25</v>
      </c>
      <c r="I41" s="1" t="s">
        <v>38</v>
      </c>
      <c r="J41" s="1">
        <v>12</v>
      </c>
      <c r="K41" s="1"/>
      <c r="L41" s="1"/>
      <c r="M41" s="1" t="s">
        <v>171</v>
      </c>
      <c r="N41" s="1">
        <v>360</v>
      </c>
      <c r="O41" s="1" t="s">
        <v>100</v>
      </c>
      <c r="P41" s="1" t="s">
        <v>20</v>
      </c>
      <c r="Q41" s="1"/>
      <c r="R41" s="1" t="s">
        <v>931</v>
      </c>
      <c r="S41" s="5">
        <f>(E41*附件!$B$30+附件!$C$30)/G41</f>
        <v>69.183098591549296</v>
      </c>
      <c r="T41" s="5">
        <f>S41*H41^1.2</f>
        <v>3292.5169531592928</v>
      </c>
    </row>
    <row r="42" spans="1:20" ht="17.25" customHeight="1" x14ac:dyDescent="0.2">
      <c r="A42" s="18" t="s">
        <v>214</v>
      </c>
      <c r="B42" s="1" t="s">
        <v>214</v>
      </c>
      <c r="C42" s="1" t="s">
        <v>22</v>
      </c>
      <c r="D42" s="1">
        <v>23</v>
      </c>
      <c r="E42" s="1">
        <v>45</v>
      </c>
      <c r="F42" s="1">
        <v>1.05</v>
      </c>
      <c r="G42" s="1">
        <v>0.92</v>
      </c>
      <c r="H42" s="1">
        <v>28</v>
      </c>
      <c r="I42" s="1" t="s">
        <v>38</v>
      </c>
      <c r="J42" s="1">
        <v>12</v>
      </c>
      <c r="K42" s="1"/>
      <c r="L42" s="1"/>
      <c r="M42" s="1" t="s">
        <v>171</v>
      </c>
      <c r="N42" s="1">
        <v>360</v>
      </c>
      <c r="O42" s="1" t="s">
        <v>100</v>
      </c>
      <c r="P42" s="1" t="s">
        <v>24</v>
      </c>
      <c r="Q42" s="1"/>
      <c r="R42" s="1" t="s">
        <v>951</v>
      </c>
      <c r="S42" s="5">
        <f>(E42*附件!$B$30+附件!$C$30)/G42</f>
        <v>60.369565217391298</v>
      </c>
      <c r="T42" s="5">
        <f>S42*H42^1.2</f>
        <v>3291.6047902570863</v>
      </c>
    </row>
    <row r="43" spans="1:20" ht="17.25" customHeight="1" x14ac:dyDescent="0.2">
      <c r="A43" s="18" t="s">
        <v>222</v>
      </c>
      <c r="B43" s="1" t="s">
        <v>222</v>
      </c>
      <c r="C43" s="5" t="s">
        <v>22</v>
      </c>
      <c r="D43" s="1">
        <v>23</v>
      </c>
      <c r="E43" s="1">
        <v>45</v>
      </c>
      <c r="F43" s="1">
        <v>1</v>
      </c>
      <c r="G43" s="1">
        <v>0.88</v>
      </c>
      <c r="H43" s="1">
        <v>25</v>
      </c>
      <c r="I43" s="1" t="s">
        <v>38</v>
      </c>
      <c r="J43" s="1">
        <v>12</v>
      </c>
      <c r="K43" s="1"/>
      <c r="L43" s="1"/>
      <c r="M43" s="1" t="s">
        <v>171</v>
      </c>
      <c r="N43" s="1">
        <v>360</v>
      </c>
      <c r="O43" s="1" t="s">
        <v>100</v>
      </c>
      <c r="P43" s="1" t="s">
        <v>20</v>
      </c>
      <c r="Q43" s="1" t="s">
        <v>1434</v>
      </c>
      <c r="R43" s="1" t="s">
        <v>961</v>
      </c>
      <c r="S43" s="5">
        <f>(E43*附件!$B$30+附件!$C$30)/G43</f>
        <v>63.11363636363636</v>
      </c>
      <c r="T43" s="5">
        <f>S43*H43^1.2</f>
        <v>3003.6630612579502</v>
      </c>
    </row>
    <row r="44" spans="1:20" ht="17.25" customHeight="1" x14ac:dyDescent="0.2">
      <c r="A44" s="18" t="s">
        <v>190</v>
      </c>
      <c r="B44" s="1" t="s">
        <v>190</v>
      </c>
      <c r="C44" s="1" t="s">
        <v>26</v>
      </c>
      <c r="D44" s="1">
        <v>16</v>
      </c>
      <c r="E44" s="1">
        <v>40</v>
      </c>
      <c r="F44" s="1">
        <v>0.76</v>
      </c>
      <c r="G44" s="1">
        <v>0.61</v>
      </c>
      <c r="H44" s="1">
        <v>20</v>
      </c>
      <c r="I44" s="1" t="s">
        <v>38</v>
      </c>
      <c r="J44" s="1">
        <v>25</v>
      </c>
      <c r="K44" s="1"/>
      <c r="L44" s="1"/>
      <c r="M44" s="1" t="s">
        <v>171</v>
      </c>
      <c r="N44" s="1">
        <v>360</v>
      </c>
      <c r="O44" s="1" t="s">
        <v>100</v>
      </c>
      <c r="P44" s="1" t="s">
        <v>21</v>
      </c>
      <c r="Q44" s="1" t="s">
        <v>1418</v>
      </c>
      <c r="R44" s="1" t="s">
        <v>897</v>
      </c>
      <c r="S44" s="5">
        <f>(E44*附件!$B$30+附件!$C$30)/G44</f>
        <v>81.049180327868854</v>
      </c>
      <c r="T44" s="5">
        <f>S44*H44^1.2</f>
        <v>2951.1047277904718</v>
      </c>
    </row>
    <row r="45" spans="1:20" ht="17.25" customHeight="1" x14ac:dyDescent="0.2">
      <c r="A45" s="19" t="s">
        <v>235</v>
      </c>
      <c r="B45" s="5" t="s">
        <v>235</v>
      </c>
      <c r="C45" s="5" t="s">
        <v>22</v>
      </c>
      <c r="D45" s="5">
        <v>30</v>
      </c>
      <c r="E45" s="5">
        <v>60</v>
      </c>
      <c r="F45" s="5">
        <v>1.36</v>
      </c>
      <c r="G45" s="5">
        <v>1.2</v>
      </c>
      <c r="H45" s="5">
        <v>25</v>
      </c>
      <c r="I45" s="5" t="s">
        <v>38</v>
      </c>
      <c r="J45" s="5">
        <v>12</v>
      </c>
      <c r="M45" s="5" t="s">
        <v>171</v>
      </c>
      <c r="N45" s="5">
        <v>360</v>
      </c>
      <c r="O45" s="5" t="s">
        <v>100</v>
      </c>
      <c r="P45" s="5" t="s">
        <v>20</v>
      </c>
      <c r="R45" s="5" t="s">
        <v>974</v>
      </c>
      <c r="S45" s="5">
        <f>(E45*附件!$B$30+附件!$C$30)/G45</f>
        <v>61.533333333333339</v>
      </c>
      <c r="T45" s="5">
        <f>S45*H45^1.2</f>
        <v>2928.4543090579255</v>
      </c>
    </row>
    <row r="46" spans="1:20" ht="17.25" customHeight="1" x14ac:dyDescent="0.2">
      <c r="A46" s="18" t="s">
        <v>173</v>
      </c>
      <c r="B46" s="1" t="s">
        <v>173</v>
      </c>
      <c r="C46" s="5" t="s">
        <v>22</v>
      </c>
      <c r="D46" s="1">
        <v>21</v>
      </c>
      <c r="E46" s="1">
        <v>42</v>
      </c>
      <c r="F46" s="1">
        <v>1.41</v>
      </c>
      <c r="G46" s="1">
        <v>1.24</v>
      </c>
      <c r="H46" s="1">
        <v>32</v>
      </c>
      <c r="I46" s="1" t="s">
        <v>38</v>
      </c>
      <c r="J46" s="1">
        <v>12</v>
      </c>
      <c r="K46" s="1"/>
      <c r="L46" s="1"/>
      <c r="M46" s="1" t="s">
        <v>171</v>
      </c>
      <c r="N46" s="1">
        <v>360</v>
      </c>
      <c r="O46" s="1" t="s">
        <v>100</v>
      </c>
      <c r="P46" s="1" t="s">
        <v>20</v>
      </c>
      <c r="Q46" s="1"/>
      <c r="R46" s="1" t="s">
        <v>881</v>
      </c>
      <c r="S46" s="5">
        <f>(E46*附件!$B$30+附件!$C$30)/G46</f>
        <v>41.838709677419359</v>
      </c>
      <c r="T46" s="5">
        <f>S46*H46^1.2</f>
        <v>2677.6774193548381</v>
      </c>
    </row>
    <row r="47" spans="1:20" ht="17.25" customHeight="1" x14ac:dyDescent="0.2">
      <c r="A47" s="18" t="s">
        <v>216</v>
      </c>
      <c r="B47" s="1" t="s">
        <v>216</v>
      </c>
      <c r="C47" s="5" t="s">
        <v>22</v>
      </c>
      <c r="D47" s="1">
        <v>22</v>
      </c>
      <c r="E47" s="1">
        <v>44</v>
      </c>
      <c r="F47" s="1">
        <v>1.48</v>
      </c>
      <c r="G47" s="1">
        <v>1.3</v>
      </c>
      <c r="H47" s="1">
        <v>32</v>
      </c>
      <c r="I47" s="1" t="s">
        <v>38</v>
      </c>
      <c r="J47" s="1">
        <v>12</v>
      </c>
      <c r="K47" s="1"/>
      <c r="L47" s="1"/>
      <c r="M47" s="1" t="s">
        <v>171</v>
      </c>
      <c r="N47" s="1">
        <v>360</v>
      </c>
      <c r="O47" s="1" t="s">
        <v>100</v>
      </c>
      <c r="P47" s="1" t="s">
        <v>158</v>
      </c>
      <c r="Q47" s="1" t="s">
        <v>1361</v>
      </c>
      <c r="R47" s="1" t="s">
        <v>953</v>
      </c>
      <c r="S47" s="5">
        <f>(E47*附件!$B$30+附件!$C$30)/G47</f>
        <v>41.784615384615385</v>
      </c>
      <c r="T47" s="5">
        <f>S47*H47^1.2</f>
        <v>2674.2153846153838</v>
      </c>
    </row>
    <row r="48" spans="1:20" ht="17.25" customHeight="1" x14ac:dyDescent="0.2">
      <c r="A48" s="19" t="s">
        <v>238</v>
      </c>
      <c r="B48" s="5" t="s">
        <v>238</v>
      </c>
      <c r="C48" s="5" t="s">
        <v>22</v>
      </c>
      <c r="D48" s="5">
        <v>22</v>
      </c>
      <c r="E48" s="5">
        <v>43</v>
      </c>
      <c r="F48" s="5">
        <v>1.05</v>
      </c>
      <c r="G48" s="5">
        <v>0.92</v>
      </c>
      <c r="H48" s="5">
        <v>24</v>
      </c>
      <c r="I48" s="5" t="s">
        <v>38</v>
      </c>
      <c r="J48" s="5">
        <v>12</v>
      </c>
      <c r="M48" s="5" t="s">
        <v>171</v>
      </c>
      <c r="N48" s="5">
        <v>360</v>
      </c>
      <c r="O48" s="5" t="s">
        <v>100</v>
      </c>
      <c r="P48" s="5" t="s">
        <v>21</v>
      </c>
      <c r="R48" s="5" t="s">
        <v>977</v>
      </c>
      <c r="S48" s="5">
        <f>(E48*附件!$B$30+附件!$C$30)/G48</f>
        <v>57.717391304347828</v>
      </c>
      <c r="T48" s="5">
        <f>S48*H48^1.2</f>
        <v>2615.5328791178763</v>
      </c>
    </row>
    <row r="49" spans="1:20" ht="17.25" customHeight="1" x14ac:dyDescent="0.2">
      <c r="A49" s="18" t="s">
        <v>198</v>
      </c>
      <c r="B49" s="1" t="s">
        <v>198</v>
      </c>
      <c r="C49" s="1" t="s">
        <v>22</v>
      </c>
      <c r="D49" s="1">
        <v>18</v>
      </c>
      <c r="E49" s="1">
        <v>36</v>
      </c>
      <c r="F49" s="1">
        <v>1.1599999999999999</v>
      </c>
      <c r="G49" s="1">
        <v>1.02</v>
      </c>
      <c r="H49" s="1">
        <v>30</v>
      </c>
      <c r="I49" s="1" t="s">
        <v>38</v>
      </c>
      <c r="J49" s="1">
        <v>12</v>
      </c>
      <c r="K49" s="1"/>
      <c r="L49" s="1"/>
      <c r="M49" s="1" t="s">
        <v>171</v>
      </c>
      <c r="N49" s="1">
        <v>360</v>
      </c>
      <c r="O49" s="1" t="s">
        <v>100</v>
      </c>
      <c r="P49" s="1" t="s">
        <v>20</v>
      </c>
      <c r="Q49" s="1"/>
      <c r="R49" s="1" t="s">
        <v>913</v>
      </c>
      <c r="S49" s="5">
        <f>(E49*附件!$B$30+附件!$C$30)/G49</f>
        <v>43.686274509803923</v>
      </c>
      <c r="T49" s="5">
        <f>S49*H49^1.2</f>
        <v>2587.5605190823408</v>
      </c>
    </row>
    <row r="50" spans="1:20" ht="17.25" customHeight="1" x14ac:dyDescent="0.2">
      <c r="A50" s="19" t="s">
        <v>232</v>
      </c>
      <c r="B50" s="5" t="s">
        <v>232</v>
      </c>
      <c r="C50" s="5" t="s">
        <v>22</v>
      </c>
      <c r="D50" s="5">
        <v>25</v>
      </c>
      <c r="E50" s="5">
        <v>50</v>
      </c>
      <c r="F50" s="5">
        <v>1.1499999999999999</v>
      </c>
      <c r="G50" s="5">
        <v>1.01</v>
      </c>
      <c r="H50" s="5">
        <v>21</v>
      </c>
      <c r="I50" s="5" t="s">
        <v>38</v>
      </c>
      <c r="J50" s="5">
        <v>12</v>
      </c>
      <c r="M50" s="5" t="s">
        <v>171</v>
      </c>
      <c r="N50" s="5">
        <v>360</v>
      </c>
      <c r="O50" s="5" t="s">
        <v>100</v>
      </c>
      <c r="P50" s="5" t="s">
        <v>24</v>
      </c>
      <c r="R50" s="5" t="s">
        <v>971</v>
      </c>
      <c r="S50" s="5">
        <f>(E50*附件!$B$30+附件!$C$30)/G50</f>
        <v>61.029702970297031</v>
      </c>
      <c r="T50" s="5">
        <f>S50*H50^1.2</f>
        <v>2356.1579988823596</v>
      </c>
    </row>
    <row r="51" spans="1:20" ht="17.25" customHeight="1" x14ac:dyDescent="0.2">
      <c r="A51" s="19" t="s">
        <v>230</v>
      </c>
      <c r="B51" s="5" t="s">
        <v>230</v>
      </c>
      <c r="C51" s="5" t="s">
        <v>22</v>
      </c>
      <c r="D51" s="5">
        <v>23</v>
      </c>
      <c r="E51" s="5">
        <v>46</v>
      </c>
      <c r="F51" s="5">
        <v>0.9</v>
      </c>
      <c r="G51" s="5">
        <v>0.79</v>
      </c>
      <c r="H51" s="5">
        <v>18</v>
      </c>
      <c r="I51" s="5" t="s">
        <v>38</v>
      </c>
      <c r="J51" s="5">
        <v>12</v>
      </c>
      <c r="M51" s="5" t="s">
        <v>171</v>
      </c>
      <c r="N51" s="5">
        <v>360</v>
      </c>
      <c r="O51" s="5" t="s">
        <v>100</v>
      </c>
      <c r="P51" s="5" t="s">
        <v>65</v>
      </c>
      <c r="Q51" s="23">
        <v>43862</v>
      </c>
      <c r="R51" s="5" t="s">
        <v>969</v>
      </c>
      <c r="S51" s="5">
        <f>(E51*附件!$B$30+附件!$C$30)/G51</f>
        <v>71.848101265822777</v>
      </c>
      <c r="T51" s="5">
        <f>S51*H51^1.2</f>
        <v>2305.3788344996274</v>
      </c>
    </row>
    <row r="52" spans="1:20" ht="17.25" customHeight="1" x14ac:dyDescent="0.2">
      <c r="A52" s="18" t="s">
        <v>186</v>
      </c>
      <c r="B52" s="1" t="s">
        <v>186</v>
      </c>
      <c r="C52" s="1" t="s">
        <v>22</v>
      </c>
      <c r="D52" s="1">
        <v>18</v>
      </c>
      <c r="E52" s="1">
        <v>36</v>
      </c>
      <c r="F52" s="1">
        <v>0.84</v>
      </c>
      <c r="G52" s="1">
        <v>0.73</v>
      </c>
      <c r="H52" s="1">
        <v>20</v>
      </c>
      <c r="I52" s="1" t="s">
        <v>38</v>
      </c>
      <c r="J52" s="1">
        <v>12</v>
      </c>
      <c r="K52" s="1"/>
      <c r="L52" s="1"/>
      <c r="M52" s="1" t="s">
        <v>171</v>
      </c>
      <c r="N52" s="1">
        <v>360</v>
      </c>
      <c r="O52" s="1" t="s">
        <v>100</v>
      </c>
      <c r="P52" s="1" t="s">
        <v>21</v>
      </c>
      <c r="Q52" s="1"/>
      <c r="R52" s="1" t="s">
        <v>893</v>
      </c>
      <c r="S52" s="5">
        <f>(E52*附件!$B$30+附件!$C$30)/G52</f>
        <v>61.041095890410965</v>
      </c>
      <c r="T52" s="5">
        <f>S52*H52^1.2</f>
        <v>2222.5846818312912</v>
      </c>
    </row>
    <row r="53" spans="1:20" ht="17.25" customHeight="1" x14ac:dyDescent="0.2">
      <c r="A53" s="18" t="s">
        <v>179</v>
      </c>
      <c r="B53" s="1" t="s">
        <v>179</v>
      </c>
      <c r="C53" s="1" t="s">
        <v>17</v>
      </c>
      <c r="D53" s="1">
        <v>32</v>
      </c>
      <c r="E53" s="1">
        <v>47</v>
      </c>
      <c r="F53" s="1">
        <v>2.09</v>
      </c>
      <c r="G53" s="1">
        <v>1.97</v>
      </c>
      <c r="H53" s="1">
        <v>35</v>
      </c>
      <c r="I53" s="1" t="s">
        <v>38</v>
      </c>
      <c r="J53" s="1">
        <v>5</v>
      </c>
      <c r="K53" s="1"/>
      <c r="L53" s="1"/>
      <c r="M53" s="1" t="s">
        <v>171</v>
      </c>
      <c r="N53" s="1">
        <v>360</v>
      </c>
      <c r="O53" s="1" t="s">
        <v>100</v>
      </c>
      <c r="P53" s="1" t="s">
        <v>21</v>
      </c>
      <c r="Q53" s="1"/>
      <c r="R53" s="1" t="s">
        <v>886</v>
      </c>
      <c r="S53" s="5">
        <f>(E53*附件!$B$30+附件!$C$30)/G53</f>
        <v>29.431472081218274</v>
      </c>
      <c r="T53" s="5">
        <f>S53*H53^1.2</f>
        <v>2097.4597623435316</v>
      </c>
    </row>
    <row r="54" spans="1:20" ht="17.25" customHeight="1" x14ac:dyDescent="0.2">
      <c r="A54" s="18" t="s">
        <v>945</v>
      </c>
      <c r="B54" s="1" t="s">
        <v>945</v>
      </c>
      <c r="C54" s="5" t="s">
        <v>22</v>
      </c>
      <c r="D54" s="1">
        <v>17</v>
      </c>
      <c r="E54" s="1">
        <v>34</v>
      </c>
      <c r="F54" s="1">
        <v>1.06</v>
      </c>
      <c r="G54" s="1">
        <v>0.93</v>
      </c>
      <c r="H54" s="1">
        <v>24</v>
      </c>
      <c r="I54" s="1" t="s">
        <v>38</v>
      </c>
      <c r="J54" s="1">
        <v>12</v>
      </c>
      <c r="K54" s="1"/>
      <c r="L54" s="1"/>
      <c r="M54" s="1" t="s">
        <v>171</v>
      </c>
      <c r="N54" s="1">
        <v>360</v>
      </c>
      <c r="O54" s="1" t="s">
        <v>100</v>
      </c>
      <c r="P54" s="1"/>
      <c r="Q54" s="1" t="s">
        <v>862</v>
      </c>
      <c r="R54" s="1" t="s">
        <v>946</v>
      </c>
      <c r="S54" s="5">
        <f>(E54*附件!$B$30+附件!$C$30)/G54</f>
        <v>45.290322580645153</v>
      </c>
      <c r="T54" s="5">
        <f>S54*H54^1.2</f>
        <v>2052.3853406834201</v>
      </c>
    </row>
    <row r="55" spans="1:20" ht="17.25" customHeight="1" x14ac:dyDescent="0.2">
      <c r="A55" s="18" t="s">
        <v>196</v>
      </c>
      <c r="B55" s="1" t="s">
        <v>196</v>
      </c>
      <c r="C55" s="1" t="s">
        <v>22</v>
      </c>
      <c r="D55" s="1">
        <v>12</v>
      </c>
      <c r="E55" s="1">
        <v>24</v>
      </c>
      <c r="F55" s="1">
        <v>0.72</v>
      </c>
      <c r="G55" s="1">
        <v>0.63</v>
      </c>
      <c r="H55" s="1">
        <v>23</v>
      </c>
      <c r="I55" s="1" t="s">
        <v>38</v>
      </c>
      <c r="J55" s="1">
        <v>12</v>
      </c>
      <c r="K55" s="1"/>
      <c r="L55" s="1"/>
      <c r="M55" s="1" t="s">
        <v>171</v>
      </c>
      <c r="N55" s="1">
        <v>360</v>
      </c>
      <c r="O55" s="1" t="s">
        <v>100</v>
      </c>
      <c r="P55" s="1" t="s">
        <v>65</v>
      </c>
      <c r="Q55" s="1" t="s">
        <v>1420</v>
      </c>
      <c r="R55" s="1" t="s">
        <v>903</v>
      </c>
      <c r="S55" s="5">
        <f>(E55*附件!$B$30+附件!$C$30)/G55</f>
        <v>47.492063492063494</v>
      </c>
      <c r="T55" s="5">
        <f>S55*H55^1.2</f>
        <v>2045.005323839096</v>
      </c>
    </row>
    <row r="56" spans="1:20" ht="17.25" customHeight="1" x14ac:dyDescent="0.2">
      <c r="A56" s="18" t="s">
        <v>204</v>
      </c>
      <c r="B56" s="1" t="s">
        <v>204</v>
      </c>
      <c r="C56" s="5" t="s">
        <v>22</v>
      </c>
      <c r="D56" s="1">
        <v>15</v>
      </c>
      <c r="E56" s="1">
        <v>30</v>
      </c>
      <c r="F56" s="1">
        <v>0.68</v>
      </c>
      <c r="G56" s="1">
        <v>0.6</v>
      </c>
      <c r="H56" s="1">
        <v>18</v>
      </c>
      <c r="I56" s="1" t="s">
        <v>38</v>
      </c>
      <c r="J56" s="1">
        <v>12</v>
      </c>
      <c r="K56" s="1"/>
      <c r="L56" s="1"/>
      <c r="M56" s="1" t="s">
        <v>171</v>
      </c>
      <c r="N56" s="1">
        <v>360</v>
      </c>
      <c r="O56" s="1" t="s">
        <v>100</v>
      </c>
      <c r="P56" s="1" t="s">
        <v>24</v>
      </c>
      <c r="Q56" s="1"/>
      <c r="R56" s="1" t="s">
        <v>935</v>
      </c>
      <c r="S56" s="5">
        <f>(E56*附件!$B$30+附件!$C$30)/G56</f>
        <v>62.06666666666667</v>
      </c>
      <c r="T56" s="5">
        <f>S56*H56^1.2</f>
        <v>1991.5234660396184</v>
      </c>
    </row>
    <row r="57" spans="1:20" ht="17.25" customHeight="1" x14ac:dyDescent="0.2">
      <c r="A57" s="18" t="s">
        <v>210</v>
      </c>
      <c r="B57" s="1" t="s">
        <v>210</v>
      </c>
      <c r="C57" s="1" t="s">
        <v>22</v>
      </c>
      <c r="D57" s="1">
        <v>17</v>
      </c>
      <c r="E57" s="1">
        <v>34</v>
      </c>
      <c r="F57" s="1">
        <v>1.05</v>
      </c>
      <c r="G57" s="1">
        <v>0.92</v>
      </c>
      <c r="H57" s="1">
        <v>23</v>
      </c>
      <c r="I57" s="1" t="s">
        <v>38</v>
      </c>
      <c r="J57" s="1">
        <v>12</v>
      </c>
      <c r="K57" s="1"/>
      <c r="L57" s="1"/>
      <c r="M57" s="1" t="s">
        <v>171</v>
      </c>
      <c r="N57" s="1">
        <v>360</v>
      </c>
      <c r="O57" s="1" t="s">
        <v>100</v>
      </c>
      <c r="P57" s="1" t="s">
        <v>65</v>
      </c>
      <c r="Q57" s="1"/>
      <c r="R57" s="1" t="s">
        <v>941</v>
      </c>
      <c r="S57" s="5">
        <f>(E57*附件!$B$30+附件!$C$30)/G57</f>
        <v>45.782608695652172</v>
      </c>
      <c r="T57" s="5">
        <f>S57*H57^1.2</f>
        <v>1971.3963057742644</v>
      </c>
    </row>
    <row r="58" spans="1:20" ht="17.25" customHeight="1" x14ac:dyDescent="0.2">
      <c r="A58" s="18" t="s">
        <v>906</v>
      </c>
      <c r="B58" s="1" t="s">
        <v>906</v>
      </c>
      <c r="C58" s="1" t="s">
        <v>22</v>
      </c>
      <c r="D58" s="1">
        <v>11</v>
      </c>
      <c r="E58" s="1">
        <v>28</v>
      </c>
      <c r="F58" s="1">
        <v>1.02</v>
      </c>
      <c r="G58" s="1">
        <v>0.89</v>
      </c>
      <c r="H58" s="1">
        <v>26</v>
      </c>
      <c r="I58" s="1" t="s">
        <v>38</v>
      </c>
      <c r="J58" s="1">
        <v>12</v>
      </c>
      <c r="K58" s="1"/>
      <c r="L58" s="1"/>
      <c r="M58" s="1" t="s">
        <v>171</v>
      </c>
      <c r="N58" s="1">
        <v>360</v>
      </c>
      <c r="O58" s="1" t="s">
        <v>100</v>
      </c>
      <c r="P58" s="1"/>
      <c r="Q58" s="1" t="s">
        <v>850</v>
      </c>
      <c r="R58" s="1" t="s">
        <v>907</v>
      </c>
      <c r="S58" s="5">
        <f>(E58*附件!$B$30+附件!$C$30)/G58</f>
        <v>39.101123595505612</v>
      </c>
      <c r="T58" s="5">
        <f>S58*H58^1.2</f>
        <v>1950.5507521152549</v>
      </c>
    </row>
    <row r="59" spans="1:20" ht="17.25" customHeight="1" x14ac:dyDescent="0.2">
      <c r="A59" s="18" t="s">
        <v>213</v>
      </c>
      <c r="B59" s="1" t="s">
        <v>213</v>
      </c>
      <c r="C59" s="1" t="s">
        <v>17</v>
      </c>
      <c r="D59" s="1">
        <v>19</v>
      </c>
      <c r="E59" s="1">
        <v>29</v>
      </c>
      <c r="F59" s="1">
        <v>1</v>
      </c>
      <c r="G59" s="1">
        <v>1.04</v>
      </c>
      <c r="H59" s="1">
        <v>28</v>
      </c>
      <c r="I59" s="1" t="s">
        <v>38</v>
      </c>
      <c r="J59" s="1">
        <v>5</v>
      </c>
      <c r="K59" s="1"/>
      <c r="L59" s="1"/>
      <c r="M59" s="1" t="s">
        <v>171</v>
      </c>
      <c r="N59" s="1">
        <v>360</v>
      </c>
      <c r="O59" s="1" t="s">
        <v>100</v>
      </c>
      <c r="P59" s="1" t="s">
        <v>24</v>
      </c>
      <c r="Q59" s="1"/>
      <c r="R59" s="1" t="s">
        <v>950</v>
      </c>
      <c r="S59" s="5">
        <f>(E59*附件!$B$30+附件!$C$30)/G59</f>
        <v>34.634615384615387</v>
      </c>
      <c r="T59" s="5">
        <f>S59*H59^1.2</f>
        <v>1888.4261547716035</v>
      </c>
    </row>
    <row r="60" spans="1:20" ht="17.25" customHeight="1" x14ac:dyDescent="0.2">
      <c r="A60" s="18" t="s">
        <v>189</v>
      </c>
      <c r="B60" s="1" t="s">
        <v>189</v>
      </c>
      <c r="C60" s="1" t="s">
        <v>22</v>
      </c>
      <c r="D60" s="1">
        <v>14</v>
      </c>
      <c r="E60" s="1">
        <v>28</v>
      </c>
      <c r="F60" s="1">
        <v>0.8</v>
      </c>
      <c r="G60" s="1">
        <v>0.7</v>
      </c>
      <c r="H60" s="1">
        <v>20</v>
      </c>
      <c r="I60" s="1" t="s">
        <v>38</v>
      </c>
      <c r="J60" s="1">
        <v>12</v>
      </c>
      <c r="K60" s="1"/>
      <c r="L60" s="1"/>
      <c r="M60" s="1" t="s">
        <v>171</v>
      </c>
      <c r="N60" s="1">
        <v>360</v>
      </c>
      <c r="O60" s="1" t="s">
        <v>100</v>
      </c>
      <c r="P60" s="1" t="s">
        <v>21</v>
      </c>
      <c r="Q60" s="1"/>
      <c r="R60" s="1" t="s">
        <v>896</v>
      </c>
      <c r="S60" s="5">
        <f>(E60*附件!$B$30+附件!$C$30)/G60</f>
        <v>49.714285714285715</v>
      </c>
      <c r="T60" s="5">
        <f>S60*H60^1.2</f>
        <v>1810.160979008788</v>
      </c>
    </row>
    <row r="61" spans="1:20" ht="17.25" customHeight="1" x14ac:dyDescent="0.2">
      <c r="A61" s="18" t="s">
        <v>193</v>
      </c>
      <c r="B61" s="1" t="s">
        <v>193</v>
      </c>
      <c r="C61" s="5" t="s">
        <v>22</v>
      </c>
      <c r="D61" s="1">
        <v>11</v>
      </c>
      <c r="E61" s="1">
        <v>21</v>
      </c>
      <c r="F61" s="1">
        <v>0.61</v>
      </c>
      <c r="G61" s="1">
        <v>0.53</v>
      </c>
      <c r="H61" s="1">
        <v>20</v>
      </c>
      <c r="I61" s="1" t="s">
        <v>38</v>
      </c>
      <c r="J61" s="1">
        <v>12</v>
      </c>
      <c r="K61" s="1"/>
      <c r="L61" s="1"/>
      <c r="M61" s="1" t="s">
        <v>171</v>
      </c>
      <c r="N61" s="1">
        <v>360</v>
      </c>
      <c r="O61" s="1" t="s">
        <v>100</v>
      </c>
      <c r="P61" s="1" t="s">
        <v>21</v>
      </c>
      <c r="Q61" s="1" t="s">
        <v>1419</v>
      </c>
      <c r="R61" s="1" t="s">
        <v>900</v>
      </c>
      <c r="S61" s="5">
        <f>(E61*附件!$B$30+附件!$C$30)/G61</f>
        <v>49.547169811320757</v>
      </c>
      <c r="T61" s="5">
        <f>S61*H61^1.2</f>
        <v>1804.0760743949002</v>
      </c>
    </row>
    <row r="62" spans="1:20" ht="17.25" customHeight="1" x14ac:dyDescent="0.2">
      <c r="A62" s="19" t="s">
        <v>234</v>
      </c>
      <c r="B62" s="5" t="s">
        <v>234</v>
      </c>
      <c r="C62" s="5" t="s">
        <v>17</v>
      </c>
      <c r="D62" s="5">
        <v>27</v>
      </c>
      <c r="E62" s="5">
        <v>40</v>
      </c>
      <c r="F62" s="5">
        <v>1.42</v>
      </c>
      <c r="G62" s="5">
        <v>1.34</v>
      </c>
      <c r="H62" s="5">
        <v>25</v>
      </c>
      <c r="I62" s="5" t="s">
        <v>38</v>
      </c>
      <c r="J62" s="5">
        <v>5</v>
      </c>
      <c r="M62" s="5" t="s">
        <v>171</v>
      </c>
      <c r="N62" s="5">
        <v>360</v>
      </c>
      <c r="O62" s="5" t="s">
        <v>100</v>
      </c>
      <c r="P62" s="5" t="s">
        <v>20</v>
      </c>
      <c r="R62" s="5" t="s">
        <v>973</v>
      </c>
      <c r="S62" s="5">
        <f>(E62*附件!$B$30+附件!$C$30)/G62</f>
        <v>36.895522388059696</v>
      </c>
      <c r="T62" s="5">
        <f>S62*H62^1.2</f>
        <v>1755.9076628752421</v>
      </c>
    </row>
    <row r="63" spans="1:20" ht="17.25" customHeight="1" x14ac:dyDescent="0.2">
      <c r="A63" s="18" t="s">
        <v>221</v>
      </c>
      <c r="B63" s="1" t="s">
        <v>221</v>
      </c>
      <c r="C63" s="1" t="s">
        <v>17</v>
      </c>
      <c r="D63" s="1">
        <v>19</v>
      </c>
      <c r="E63" s="1">
        <v>29</v>
      </c>
      <c r="F63" s="1">
        <v>1.05</v>
      </c>
      <c r="G63" s="1">
        <v>0.98</v>
      </c>
      <c r="H63" s="1">
        <v>25</v>
      </c>
      <c r="I63" s="1" t="s">
        <v>38</v>
      </c>
      <c r="J63" s="1">
        <v>5</v>
      </c>
      <c r="K63" s="1"/>
      <c r="L63" s="1"/>
      <c r="M63" s="1" t="s">
        <v>171</v>
      </c>
      <c r="N63" s="1">
        <v>360</v>
      </c>
      <c r="O63" s="1" t="s">
        <v>100</v>
      </c>
      <c r="P63" s="1" t="s">
        <v>20</v>
      </c>
      <c r="Q63" s="1"/>
      <c r="R63" s="1" t="s">
        <v>960</v>
      </c>
      <c r="S63" s="5">
        <f>(E63*附件!$B$30+附件!$C$30)/G63</f>
        <v>36.755102040816332</v>
      </c>
      <c r="T63" s="5">
        <f>S63*H63^1.2</f>
        <v>1749.2248691976001</v>
      </c>
    </row>
    <row r="64" spans="1:20" ht="17.25" customHeight="1" x14ac:dyDescent="0.2">
      <c r="A64" s="18" t="s">
        <v>184</v>
      </c>
      <c r="B64" s="1" t="s">
        <v>184</v>
      </c>
      <c r="C64" s="1" t="s">
        <v>22</v>
      </c>
      <c r="D64" s="1">
        <v>11</v>
      </c>
      <c r="E64" s="1">
        <v>20</v>
      </c>
      <c r="F64" s="1">
        <v>0.54</v>
      </c>
      <c r="G64" s="1">
        <v>0.47</v>
      </c>
      <c r="H64" s="1">
        <v>18</v>
      </c>
      <c r="I64" s="1" t="s">
        <v>38</v>
      </c>
      <c r="J64" s="1">
        <v>12</v>
      </c>
      <c r="K64" s="1"/>
      <c r="L64" s="1"/>
      <c r="M64" s="1" t="s">
        <v>171</v>
      </c>
      <c r="N64" s="1">
        <v>360</v>
      </c>
      <c r="O64" s="1" t="s">
        <v>100</v>
      </c>
      <c r="P64" s="1" t="s">
        <v>24</v>
      </c>
      <c r="Q64" s="1" t="s">
        <v>1416</v>
      </c>
      <c r="R64" s="1" t="s">
        <v>891</v>
      </c>
      <c r="S64" s="5">
        <f>(E64*附件!$B$30+附件!$C$30)/G64</f>
        <v>53.276595744680854</v>
      </c>
      <c r="T64" s="5">
        <f>S64*H64^1.2</f>
        <v>1709.4778294775251</v>
      </c>
    </row>
    <row r="65" spans="1:20" ht="17.25" customHeight="1" x14ac:dyDescent="0.2">
      <c r="A65" s="18" t="s">
        <v>172</v>
      </c>
      <c r="B65" s="1" t="s">
        <v>172</v>
      </c>
      <c r="C65" s="1" t="s">
        <v>17</v>
      </c>
      <c r="D65" s="1">
        <v>19</v>
      </c>
      <c r="E65" s="1">
        <v>28</v>
      </c>
      <c r="F65" s="1">
        <v>1.48</v>
      </c>
      <c r="G65" s="1">
        <v>1.39</v>
      </c>
      <c r="H65" s="1">
        <v>32</v>
      </c>
      <c r="I65" s="1" t="s">
        <v>38</v>
      </c>
      <c r="J65" s="1">
        <v>5</v>
      </c>
      <c r="K65" s="1"/>
      <c r="L65" s="1"/>
      <c r="M65" s="1" t="s">
        <v>171</v>
      </c>
      <c r="N65" s="1">
        <v>360</v>
      </c>
      <c r="O65" s="1" t="s">
        <v>100</v>
      </c>
      <c r="P65" s="1" t="s">
        <v>20</v>
      </c>
      <c r="Q65" s="1"/>
      <c r="R65" s="1" t="s">
        <v>880</v>
      </c>
      <c r="S65" s="5">
        <f>(E65*附件!$B$30+附件!$C$30)/G65</f>
        <v>25.035971223021583</v>
      </c>
      <c r="T65" s="5">
        <f>S65*H65^1.2</f>
        <v>1602.3021582733809</v>
      </c>
    </row>
    <row r="66" spans="1:20" ht="17.25" customHeight="1" x14ac:dyDescent="0.2">
      <c r="A66" s="19" t="s">
        <v>237</v>
      </c>
      <c r="B66" s="5" t="s">
        <v>237</v>
      </c>
      <c r="C66" s="5" t="s">
        <v>17</v>
      </c>
      <c r="D66" s="5">
        <v>19</v>
      </c>
      <c r="E66" s="5">
        <v>29</v>
      </c>
      <c r="F66" s="5">
        <v>1.1000000000000001</v>
      </c>
      <c r="G66" s="5">
        <v>1.03</v>
      </c>
      <c r="H66" s="5">
        <v>24</v>
      </c>
      <c r="I66" s="5" t="s">
        <v>38</v>
      </c>
      <c r="J66" s="5">
        <v>5</v>
      </c>
      <c r="M66" s="5" t="s">
        <v>171</v>
      </c>
      <c r="N66" s="5">
        <v>360</v>
      </c>
      <c r="O66" s="5" t="s">
        <v>100</v>
      </c>
      <c r="P66" s="5" t="s">
        <v>21</v>
      </c>
      <c r="R66" s="5" t="s">
        <v>976</v>
      </c>
      <c r="S66" s="5">
        <f>(E66*附件!$B$30+附件!$C$30)/G66</f>
        <v>34.970873786407772</v>
      </c>
      <c r="T66" s="5">
        <f>S66*H66^1.2</f>
        <v>1584.7471296392562</v>
      </c>
    </row>
    <row r="67" spans="1:20" ht="17.25" customHeight="1" x14ac:dyDescent="0.2">
      <c r="A67" s="18" t="s">
        <v>197</v>
      </c>
      <c r="B67" s="1" t="s">
        <v>197</v>
      </c>
      <c r="C67" s="5" t="s">
        <v>17</v>
      </c>
      <c r="D67" s="1">
        <v>16</v>
      </c>
      <c r="E67" s="1">
        <v>24</v>
      </c>
      <c r="F67" s="1">
        <v>1.22</v>
      </c>
      <c r="G67" s="1">
        <v>1.1599999999999999</v>
      </c>
      <c r="H67" s="1">
        <v>30</v>
      </c>
      <c r="I67" s="1" t="s">
        <v>38</v>
      </c>
      <c r="J67" s="1">
        <v>5</v>
      </c>
      <c r="K67" s="1"/>
      <c r="L67" s="1"/>
      <c r="M67" s="1" t="s">
        <v>171</v>
      </c>
      <c r="N67" s="1">
        <v>360</v>
      </c>
      <c r="O67" s="1" t="s">
        <v>100</v>
      </c>
      <c r="P67" s="1" t="s">
        <v>20</v>
      </c>
      <c r="Q67" s="1"/>
      <c r="R67" s="1" t="s">
        <v>910</v>
      </c>
      <c r="S67" s="5">
        <f>(E67*附件!$B$30+附件!$C$30)/G67</f>
        <v>25.793103448275865</v>
      </c>
      <c r="T67" s="5">
        <f>S67*H67^1.2</f>
        <v>1527.7387897287367</v>
      </c>
    </row>
    <row r="68" spans="1:20" ht="17.25" customHeight="1" x14ac:dyDescent="0.2">
      <c r="A68" s="18" t="s">
        <v>911</v>
      </c>
      <c r="B68" s="1" t="s">
        <v>911</v>
      </c>
      <c r="C68" s="1" t="s">
        <v>17</v>
      </c>
      <c r="D68" s="1">
        <v>16</v>
      </c>
      <c r="E68" s="1">
        <v>24</v>
      </c>
      <c r="F68" s="1">
        <v>1.22</v>
      </c>
      <c r="G68" s="1">
        <v>1.1599999999999999</v>
      </c>
      <c r="H68" s="1">
        <v>30</v>
      </c>
      <c r="I68" s="1" t="s">
        <v>38</v>
      </c>
      <c r="J68" s="1">
        <v>5</v>
      </c>
      <c r="K68" s="1"/>
      <c r="L68" s="1"/>
      <c r="M68" s="1" t="s">
        <v>171</v>
      </c>
      <c r="N68" s="1">
        <v>360</v>
      </c>
      <c r="O68" s="1" t="s">
        <v>100</v>
      </c>
      <c r="P68" s="1"/>
      <c r="Q68" s="1"/>
      <c r="R68" s="1" t="s">
        <v>912</v>
      </c>
      <c r="S68" s="5">
        <f>(E68*附件!$B$30+附件!$C$30)/G68</f>
        <v>25.793103448275865</v>
      </c>
      <c r="T68" s="5">
        <f>S68*H68^1.2</f>
        <v>1527.7387897287367</v>
      </c>
    </row>
    <row r="69" spans="1:20" ht="17.25" customHeight="1" x14ac:dyDescent="0.2">
      <c r="A69" s="18" t="s">
        <v>178</v>
      </c>
      <c r="B69" s="1" t="s">
        <v>178</v>
      </c>
      <c r="C69" s="1" t="s">
        <v>22</v>
      </c>
      <c r="D69" s="1">
        <v>8</v>
      </c>
      <c r="E69" s="1">
        <v>15</v>
      </c>
      <c r="F69" s="1">
        <v>0.38</v>
      </c>
      <c r="G69" s="1">
        <v>0.33</v>
      </c>
      <c r="H69" s="1">
        <v>15</v>
      </c>
      <c r="I69" s="1" t="s">
        <v>38</v>
      </c>
      <c r="J69" s="1">
        <v>12</v>
      </c>
      <c r="K69" s="1"/>
      <c r="L69" s="1"/>
      <c r="M69" s="1" t="s">
        <v>171</v>
      </c>
      <c r="N69" s="1">
        <v>360</v>
      </c>
      <c r="O69" s="1" t="s">
        <v>100</v>
      </c>
      <c r="P69" s="1" t="s">
        <v>176</v>
      </c>
      <c r="Q69" s="1" t="s">
        <v>1414</v>
      </c>
      <c r="R69" s="1" t="s">
        <v>885</v>
      </c>
      <c r="S69" s="5">
        <f>(E69*附件!$B$30+附件!$C$30)/G69</f>
        <v>57.393939393939398</v>
      </c>
      <c r="T69" s="5">
        <f>S69*H69^1.2</f>
        <v>1479.7063776594023</v>
      </c>
    </row>
    <row r="70" spans="1:20" ht="17.25" customHeight="1" x14ac:dyDescent="0.2">
      <c r="A70" s="19" t="s">
        <v>231</v>
      </c>
      <c r="B70" s="5" t="s">
        <v>231</v>
      </c>
      <c r="C70" s="5" t="s">
        <v>17</v>
      </c>
      <c r="D70" s="5">
        <v>22</v>
      </c>
      <c r="E70" s="5">
        <v>34</v>
      </c>
      <c r="F70" s="5">
        <v>1.2</v>
      </c>
      <c r="G70" s="5">
        <v>1.1399999999999999</v>
      </c>
      <c r="H70" s="5">
        <v>21</v>
      </c>
      <c r="I70" s="5" t="s">
        <v>38</v>
      </c>
      <c r="J70" s="5">
        <v>5</v>
      </c>
      <c r="M70" s="5" t="s">
        <v>171</v>
      </c>
      <c r="N70" s="5">
        <v>360</v>
      </c>
      <c r="O70" s="5" t="s">
        <v>100</v>
      </c>
      <c r="P70" s="5" t="s">
        <v>24</v>
      </c>
      <c r="R70" s="5" t="s">
        <v>970</v>
      </c>
      <c r="S70" s="5">
        <f>(E70*附件!$B$30+附件!$C$30)/G70</f>
        <v>36.94736842105263</v>
      </c>
      <c r="T70" s="5">
        <f>S70*H70^1.2</f>
        <v>1426.4175214040526</v>
      </c>
    </row>
    <row r="71" spans="1:20" ht="17.25" customHeight="1" x14ac:dyDescent="0.2">
      <c r="A71" s="19" t="s">
        <v>229</v>
      </c>
      <c r="B71" s="5" t="s">
        <v>229</v>
      </c>
      <c r="C71" s="5" t="s">
        <v>17</v>
      </c>
      <c r="D71" s="5">
        <v>20</v>
      </c>
      <c r="E71" s="5">
        <v>31</v>
      </c>
      <c r="F71" s="5">
        <v>0.94</v>
      </c>
      <c r="G71" s="5">
        <v>0.89</v>
      </c>
      <c r="H71" s="5">
        <v>18</v>
      </c>
      <c r="I71" s="5" t="s">
        <v>38</v>
      </c>
      <c r="J71" s="5">
        <v>5</v>
      </c>
      <c r="M71" s="5" t="s">
        <v>171</v>
      </c>
      <c r="N71" s="5">
        <v>360</v>
      </c>
      <c r="O71" s="5" t="s">
        <v>100</v>
      </c>
      <c r="P71" s="5" t="s">
        <v>65</v>
      </c>
      <c r="R71" s="5" t="s">
        <v>968</v>
      </c>
      <c r="S71" s="5">
        <f>(E71*附件!$B$30+附件!$C$30)/G71</f>
        <v>43.213483146067418</v>
      </c>
      <c r="T71" s="5">
        <f>S71*H71^1.2</f>
        <v>1386.5843029221398</v>
      </c>
    </row>
    <row r="72" spans="1:20" ht="17.25" customHeight="1" x14ac:dyDescent="0.2">
      <c r="A72" s="18" t="s">
        <v>185</v>
      </c>
      <c r="B72" s="1" t="s">
        <v>185</v>
      </c>
      <c r="C72" s="1" t="s">
        <v>17</v>
      </c>
      <c r="D72" s="1">
        <v>16</v>
      </c>
      <c r="E72" s="1">
        <v>24</v>
      </c>
      <c r="F72" s="1">
        <v>0.88</v>
      </c>
      <c r="G72" s="1">
        <v>0.82</v>
      </c>
      <c r="H72" s="1">
        <v>20</v>
      </c>
      <c r="I72" s="1" t="s">
        <v>38</v>
      </c>
      <c r="J72" s="1">
        <v>5</v>
      </c>
      <c r="K72" s="1"/>
      <c r="L72" s="1"/>
      <c r="M72" s="1" t="s">
        <v>171</v>
      </c>
      <c r="N72" s="1">
        <v>360</v>
      </c>
      <c r="O72" s="1" t="s">
        <v>100</v>
      </c>
      <c r="P72" s="1" t="s">
        <v>21</v>
      </c>
      <c r="Q72" s="1"/>
      <c r="R72" s="1" t="s">
        <v>892</v>
      </c>
      <c r="S72" s="5">
        <f>(E72*附件!$B$30+附件!$C$30)/G72</f>
        <v>36.487804878048784</v>
      </c>
      <c r="T72" s="5">
        <f>S72*H72^1.2</f>
        <v>1328.5678281595199</v>
      </c>
    </row>
    <row r="73" spans="1:20" ht="17.25" customHeight="1" x14ac:dyDescent="0.2">
      <c r="A73" s="18" t="s">
        <v>921</v>
      </c>
      <c r="B73" s="1" t="s">
        <v>921</v>
      </c>
      <c r="C73" s="1" t="s">
        <v>17</v>
      </c>
      <c r="D73" s="1">
        <v>14</v>
      </c>
      <c r="E73" s="1">
        <v>22</v>
      </c>
      <c r="F73" s="1">
        <v>1.48</v>
      </c>
      <c r="G73" s="1">
        <v>1.39</v>
      </c>
      <c r="H73" s="1">
        <v>33</v>
      </c>
      <c r="I73" s="1" t="s">
        <v>38</v>
      </c>
      <c r="J73" s="1">
        <v>5</v>
      </c>
      <c r="K73" s="1"/>
      <c r="L73" s="1"/>
      <c r="M73" s="1" t="s">
        <v>171</v>
      </c>
      <c r="N73" s="1">
        <v>360</v>
      </c>
      <c r="O73" s="1" t="s">
        <v>100</v>
      </c>
      <c r="P73" s="1"/>
      <c r="Q73" s="1"/>
      <c r="R73" s="1" t="s">
        <v>922</v>
      </c>
      <c r="S73" s="5">
        <f>(E73*附件!$B$30+附件!$C$30)/G73</f>
        <v>19.769784172661872</v>
      </c>
      <c r="T73" s="5">
        <f>S73*H73^1.2</f>
        <v>1312.8607239121345</v>
      </c>
    </row>
    <row r="74" spans="1:20" ht="17.25" customHeight="1" x14ac:dyDescent="0.2">
      <c r="A74" s="18" t="s">
        <v>195</v>
      </c>
      <c r="B74" s="1" t="s">
        <v>195</v>
      </c>
      <c r="C74" s="1" t="s">
        <v>17</v>
      </c>
      <c r="D74" s="1">
        <v>11</v>
      </c>
      <c r="E74" s="1">
        <v>16</v>
      </c>
      <c r="F74" s="1">
        <v>0.75</v>
      </c>
      <c r="G74" s="1">
        <v>0.7</v>
      </c>
      <c r="H74" s="1">
        <v>23</v>
      </c>
      <c r="I74" s="1" t="s">
        <v>38</v>
      </c>
      <c r="J74" s="1">
        <v>5</v>
      </c>
      <c r="K74" s="1"/>
      <c r="L74" s="1"/>
      <c r="M74" s="1" t="s">
        <v>171</v>
      </c>
      <c r="N74" s="1">
        <v>360</v>
      </c>
      <c r="O74" s="1" t="s">
        <v>100</v>
      </c>
      <c r="P74" s="1" t="s">
        <v>65</v>
      </c>
      <c r="Q74" s="1"/>
      <c r="R74" s="1" t="s">
        <v>902</v>
      </c>
      <c r="S74" s="5">
        <f>(E74*附件!$B$30+附件!$C$30)/G74</f>
        <v>28.8</v>
      </c>
      <c r="T74" s="5">
        <f>S74*H74^1.2</f>
        <v>1240.1262231195374</v>
      </c>
    </row>
    <row r="75" spans="1:20" ht="17.25" customHeight="1" x14ac:dyDescent="0.2">
      <c r="A75" s="18" t="s">
        <v>220</v>
      </c>
      <c r="B75" s="1" t="s">
        <v>220</v>
      </c>
      <c r="C75" s="1" t="s">
        <v>17</v>
      </c>
      <c r="D75" s="1">
        <v>14</v>
      </c>
      <c r="E75" s="1">
        <v>21</v>
      </c>
      <c r="F75" s="1">
        <v>1.1000000000000001</v>
      </c>
      <c r="G75" s="1">
        <v>1.04</v>
      </c>
      <c r="H75" s="1">
        <v>25</v>
      </c>
      <c r="I75" s="1" t="s">
        <v>38</v>
      </c>
      <c r="J75" s="1">
        <v>0</v>
      </c>
      <c r="K75" s="1"/>
      <c r="L75" s="1"/>
      <c r="M75" s="1" t="s">
        <v>171</v>
      </c>
      <c r="N75" s="1">
        <v>360</v>
      </c>
      <c r="O75" s="1" t="s">
        <v>100</v>
      </c>
      <c r="P75" s="1" t="s">
        <v>20</v>
      </c>
      <c r="Q75" s="1"/>
      <c r="R75" s="1" t="s">
        <v>959</v>
      </c>
      <c r="S75" s="5">
        <f>(E75*附件!$B$30+附件!$C$30)/G75</f>
        <v>25.25</v>
      </c>
      <c r="T75" s="5">
        <f>S75*H75^1.2</f>
        <v>1201.6815488143977</v>
      </c>
    </row>
    <row r="76" spans="1:20" ht="17.25" customHeight="1" x14ac:dyDescent="0.2">
      <c r="A76" s="18" t="s">
        <v>203</v>
      </c>
      <c r="B76" s="1" t="s">
        <v>203</v>
      </c>
      <c r="C76" s="1" t="s">
        <v>17</v>
      </c>
      <c r="D76" s="1">
        <v>14</v>
      </c>
      <c r="E76" s="1">
        <v>20</v>
      </c>
      <c r="F76" s="1">
        <v>0.71</v>
      </c>
      <c r="G76" s="1">
        <v>0.67</v>
      </c>
      <c r="H76" s="1">
        <v>18</v>
      </c>
      <c r="I76" s="1" t="s">
        <v>38</v>
      </c>
      <c r="J76" s="1">
        <v>5</v>
      </c>
      <c r="K76" s="1"/>
      <c r="L76" s="1"/>
      <c r="M76" s="1" t="s">
        <v>171</v>
      </c>
      <c r="N76" s="1">
        <v>360</v>
      </c>
      <c r="O76" s="1" t="s">
        <v>100</v>
      </c>
      <c r="P76" s="1" t="s">
        <v>24</v>
      </c>
      <c r="Q76" s="1"/>
      <c r="R76" s="1" t="s">
        <v>934</v>
      </c>
      <c r="S76" s="5">
        <f>(E76*附件!$B$30+附件!$C$30)/G76</f>
        <v>37.373134328358205</v>
      </c>
      <c r="T76" s="5">
        <f>S76*H76^1.2</f>
        <v>1199.1859400812489</v>
      </c>
    </row>
    <row r="77" spans="1:20" ht="17.25" customHeight="1" x14ac:dyDescent="0.2">
      <c r="A77" s="18" t="s">
        <v>943</v>
      </c>
      <c r="B77" s="1" t="s">
        <v>943</v>
      </c>
      <c r="C77" s="1" t="s">
        <v>17</v>
      </c>
      <c r="D77" s="1">
        <v>15</v>
      </c>
      <c r="E77" s="1">
        <v>22</v>
      </c>
      <c r="F77" s="1">
        <v>1.1100000000000001</v>
      </c>
      <c r="G77" s="1">
        <v>1.04</v>
      </c>
      <c r="H77" s="1">
        <v>24</v>
      </c>
      <c r="I77" s="1" t="s">
        <v>38</v>
      </c>
      <c r="J77" s="1">
        <v>5</v>
      </c>
      <c r="K77" s="1"/>
      <c r="L77" s="1"/>
      <c r="M77" s="1" t="s">
        <v>171</v>
      </c>
      <c r="N77" s="1">
        <v>360</v>
      </c>
      <c r="O77" s="1" t="s">
        <v>100</v>
      </c>
      <c r="P77" s="1"/>
      <c r="Q77" s="2"/>
      <c r="R77" s="1" t="s">
        <v>944</v>
      </c>
      <c r="S77" s="5">
        <f>(E77*附件!$B$30+附件!$C$30)/G77</f>
        <v>26.423076923076923</v>
      </c>
      <c r="T77" s="5">
        <f>S77*H77^1.2</f>
        <v>1197.3934527869494</v>
      </c>
    </row>
    <row r="78" spans="1:20" ht="17.25" customHeight="1" x14ac:dyDescent="0.2">
      <c r="A78" s="18" t="s">
        <v>209</v>
      </c>
      <c r="B78" s="1" t="s">
        <v>209</v>
      </c>
      <c r="C78" s="1" t="s">
        <v>17</v>
      </c>
      <c r="D78" s="1">
        <v>15</v>
      </c>
      <c r="E78" s="1">
        <v>22</v>
      </c>
      <c r="F78" s="1">
        <v>1.1000000000000001</v>
      </c>
      <c r="G78" s="1">
        <v>1.03</v>
      </c>
      <c r="H78" s="1">
        <v>23</v>
      </c>
      <c r="I78" s="1" t="s">
        <v>38</v>
      </c>
      <c r="J78" s="1">
        <v>5</v>
      </c>
      <c r="K78" s="1"/>
      <c r="L78" s="1"/>
      <c r="M78" s="1" t="s">
        <v>171</v>
      </c>
      <c r="N78" s="1">
        <v>360</v>
      </c>
      <c r="O78" s="1" t="s">
        <v>100</v>
      </c>
      <c r="P78" s="1" t="s">
        <v>65</v>
      </c>
      <c r="Q78" s="1"/>
      <c r="R78" s="1" t="s">
        <v>940</v>
      </c>
      <c r="S78" s="5">
        <f>(E78*附件!$B$30+附件!$C$30)/G78</f>
        <v>26.679611650485437</v>
      </c>
      <c r="T78" s="5">
        <f>S78*H78^1.2</f>
        <v>1148.8224316115457</v>
      </c>
    </row>
    <row r="79" spans="1:20" ht="17.25" customHeight="1" x14ac:dyDescent="0.2">
      <c r="A79" s="19" t="s">
        <v>228</v>
      </c>
      <c r="B79" s="5" t="s">
        <v>228</v>
      </c>
      <c r="C79" s="5" t="s">
        <v>17</v>
      </c>
      <c r="D79" s="5">
        <v>17</v>
      </c>
      <c r="E79" s="5">
        <v>26</v>
      </c>
      <c r="F79" s="5">
        <v>0.99</v>
      </c>
      <c r="G79" s="5">
        <v>0.93</v>
      </c>
      <c r="H79" s="5">
        <v>18</v>
      </c>
      <c r="I79" s="5" t="s">
        <v>38</v>
      </c>
      <c r="J79" s="5">
        <v>0</v>
      </c>
      <c r="M79" s="5" t="s">
        <v>171</v>
      </c>
      <c r="N79" s="5">
        <v>360</v>
      </c>
      <c r="O79" s="5" t="s">
        <v>100</v>
      </c>
      <c r="P79" s="5" t="s">
        <v>65</v>
      </c>
      <c r="R79" s="5" t="s">
        <v>967</v>
      </c>
      <c r="S79" s="5">
        <f>(E79*附件!$B$30+附件!$C$30)/G79</f>
        <v>34.795698924731184</v>
      </c>
      <c r="T79" s="5">
        <f>S79*H79^1.2</f>
        <v>1116.4841717376746</v>
      </c>
    </row>
    <row r="80" spans="1:20" ht="17.25" customHeight="1" x14ac:dyDescent="0.2">
      <c r="A80" s="18" t="s">
        <v>188</v>
      </c>
      <c r="B80" s="1" t="s">
        <v>188</v>
      </c>
      <c r="C80" s="5" t="s">
        <v>17</v>
      </c>
      <c r="D80" s="1">
        <v>13</v>
      </c>
      <c r="E80" s="1">
        <v>19</v>
      </c>
      <c r="F80" s="1">
        <v>0.84</v>
      </c>
      <c r="G80" s="1">
        <v>0.78</v>
      </c>
      <c r="H80" s="1">
        <v>20</v>
      </c>
      <c r="I80" s="1" t="s">
        <v>38</v>
      </c>
      <c r="J80" s="1">
        <v>5</v>
      </c>
      <c r="K80" s="1"/>
      <c r="L80" s="1"/>
      <c r="M80" s="1" t="s">
        <v>171</v>
      </c>
      <c r="N80" s="1">
        <v>360</v>
      </c>
      <c r="O80" s="1" t="s">
        <v>100</v>
      </c>
      <c r="P80" s="1" t="s">
        <v>21</v>
      </c>
      <c r="Q80" s="1"/>
      <c r="R80" s="1" t="s">
        <v>895</v>
      </c>
      <c r="S80" s="5">
        <f>(E80*附件!$B$30+附件!$C$30)/G80</f>
        <v>30.538461538461537</v>
      </c>
      <c r="T80" s="5">
        <f>S80*H80^1.2</f>
        <v>1111.9445978482363</v>
      </c>
    </row>
    <row r="81" spans="1:20" ht="17.25" customHeight="1" x14ac:dyDescent="0.2">
      <c r="A81" s="18" t="s">
        <v>192</v>
      </c>
      <c r="B81" s="1" t="s">
        <v>192</v>
      </c>
      <c r="C81" s="1" t="s">
        <v>17</v>
      </c>
      <c r="D81" s="1">
        <v>9</v>
      </c>
      <c r="E81" s="1">
        <v>14</v>
      </c>
      <c r="F81" s="1">
        <v>0.63</v>
      </c>
      <c r="G81" s="1">
        <v>0.59</v>
      </c>
      <c r="H81" s="1">
        <v>20</v>
      </c>
      <c r="I81" s="1" t="s">
        <v>38</v>
      </c>
      <c r="J81" s="1">
        <v>5</v>
      </c>
      <c r="K81" s="1"/>
      <c r="L81" s="1"/>
      <c r="M81" s="1" t="s">
        <v>171</v>
      </c>
      <c r="N81" s="1">
        <v>360</v>
      </c>
      <c r="O81" s="1" t="s">
        <v>100</v>
      </c>
      <c r="P81" s="1" t="s">
        <v>21</v>
      </c>
      <c r="Q81" s="1"/>
      <c r="R81" s="1" t="s">
        <v>899</v>
      </c>
      <c r="S81" s="5">
        <f>(E81*附件!$B$30+附件!$C$30)/G81</f>
        <v>30.033898305084744</v>
      </c>
      <c r="T81" s="5">
        <f>S81*H81^1.2</f>
        <v>1093.5728026312586</v>
      </c>
    </row>
    <row r="82" spans="1:20" ht="17.25" customHeight="1" x14ac:dyDescent="0.2">
      <c r="A82" s="18" t="s">
        <v>183</v>
      </c>
      <c r="B82" s="1" t="s">
        <v>183</v>
      </c>
      <c r="C82" s="1" t="s">
        <v>17</v>
      </c>
      <c r="D82" s="1">
        <v>9</v>
      </c>
      <c r="E82" s="1">
        <v>14</v>
      </c>
      <c r="F82" s="1">
        <v>0.56999999999999995</v>
      </c>
      <c r="G82" s="1">
        <v>0.53</v>
      </c>
      <c r="H82" s="1">
        <v>18</v>
      </c>
      <c r="I82" s="1" t="s">
        <v>38</v>
      </c>
      <c r="J82" s="1">
        <v>5</v>
      </c>
      <c r="K82" s="1"/>
      <c r="L82" s="1"/>
      <c r="M82" s="1" t="s">
        <v>171</v>
      </c>
      <c r="N82" s="1">
        <v>360</v>
      </c>
      <c r="O82" s="1" t="s">
        <v>100</v>
      </c>
      <c r="P82" s="1" t="s">
        <v>24</v>
      </c>
      <c r="Q82" s="1"/>
      <c r="R82" s="1" t="s">
        <v>890</v>
      </c>
      <c r="S82" s="5">
        <f>(E82*附件!$B$30+附件!$C$30)/G82</f>
        <v>33.433962264150942</v>
      </c>
      <c r="T82" s="5">
        <f>S82*H82^1.2</f>
        <v>1072.7903396091249</v>
      </c>
    </row>
    <row r="83" spans="1:20" ht="17.25" customHeight="1" x14ac:dyDescent="0.2">
      <c r="A83" s="18" t="s">
        <v>904</v>
      </c>
      <c r="B83" s="1" t="s">
        <v>904</v>
      </c>
      <c r="C83" s="1" t="s">
        <v>17</v>
      </c>
      <c r="D83" s="1">
        <v>9</v>
      </c>
      <c r="E83" s="1">
        <v>16</v>
      </c>
      <c r="F83" s="1">
        <v>1.07</v>
      </c>
      <c r="G83" s="1">
        <v>1</v>
      </c>
      <c r="H83" s="1">
        <v>26</v>
      </c>
      <c r="I83" s="1" t="s">
        <v>38</v>
      </c>
      <c r="J83" s="1">
        <v>5</v>
      </c>
      <c r="K83" s="1"/>
      <c r="L83" s="1"/>
      <c r="M83" s="1" t="s">
        <v>171</v>
      </c>
      <c r="N83" s="1">
        <v>360</v>
      </c>
      <c r="O83" s="1" t="s">
        <v>100</v>
      </c>
      <c r="P83" s="1"/>
      <c r="Q83" s="1"/>
      <c r="R83" s="1" t="s">
        <v>905</v>
      </c>
      <c r="S83" s="5">
        <f>(E83*附件!$B$30+附件!$C$30)/G83</f>
        <v>20.16</v>
      </c>
      <c r="T83" s="5">
        <f>S83*H83^1.2</f>
        <v>1005.6770636423206</v>
      </c>
    </row>
    <row r="84" spans="1:20" ht="17.25" customHeight="1" x14ac:dyDescent="0.2">
      <c r="A84" s="18" t="s">
        <v>177</v>
      </c>
      <c r="B84" s="1" t="s">
        <v>177</v>
      </c>
      <c r="C84" s="5" t="s">
        <v>17</v>
      </c>
      <c r="D84" s="1">
        <v>8</v>
      </c>
      <c r="E84" s="1">
        <v>11</v>
      </c>
      <c r="F84" s="1">
        <v>0.4</v>
      </c>
      <c r="G84" s="1">
        <v>0.37</v>
      </c>
      <c r="H84" s="1">
        <v>15</v>
      </c>
      <c r="I84" s="1" t="s">
        <v>38</v>
      </c>
      <c r="J84" s="1">
        <v>5</v>
      </c>
      <c r="K84" s="1"/>
      <c r="L84" s="1"/>
      <c r="M84" s="1" t="s">
        <v>171</v>
      </c>
      <c r="N84" s="1">
        <v>360</v>
      </c>
      <c r="O84" s="1" t="s">
        <v>100</v>
      </c>
      <c r="P84" s="1" t="s">
        <v>176</v>
      </c>
      <c r="Q84" s="1"/>
      <c r="R84" s="1" t="s">
        <v>884</v>
      </c>
      <c r="S84" s="5">
        <f>(E84*附件!$B$30+附件!$C$30)/G84</f>
        <v>38</v>
      </c>
      <c r="T84" s="5">
        <f>S84*H84^1.2</f>
        <v>979.69999872486301</v>
      </c>
    </row>
    <row r="85" spans="1:20" ht="17.25" customHeight="1" x14ac:dyDescent="0.2">
      <c r="A85" s="18" t="s">
        <v>182</v>
      </c>
      <c r="B85" s="1" t="s">
        <v>182</v>
      </c>
      <c r="C85" s="1" t="s">
        <v>17</v>
      </c>
      <c r="D85" s="1">
        <v>8</v>
      </c>
      <c r="E85" s="1">
        <v>12</v>
      </c>
      <c r="F85" s="1">
        <v>0.6</v>
      </c>
      <c r="G85" s="1">
        <v>0.55000000000000004</v>
      </c>
      <c r="H85" s="1">
        <v>18</v>
      </c>
      <c r="I85" s="1" t="s">
        <v>38</v>
      </c>
      <c r="J85" s="1">
        <v>0</v>
      </c>
      <c r="K85" s="1"/>
      <c r="L85" s="1"/>
      <c r="M85" s="1" t="s">
        <v>171</v>
      </c>
      <c r="N85" s="1">
        <v>360</v>
      </c>
      <c r="O85" s="1" t="s">
        <v>100</v>
      </c>
      <c r="P85" s="1" t="s">
        <v>24</v>
      </c>
      <c r="Q85" s="1"/>
      <c r="R85" s="1" t="s">
        <v>889</v>
      </c>
      <c r="S85" s="5">
        <f>(E85*附件!$B$30+附件!$C$30)/G85</f>
        <v>27.781818181818181</v>
      </c>
      <c r="T85" s="5">
        <f>S85*H85^1.2</f>
        <v>891.43087279812619</v>
      </c>
    </row>
    <row r="86" spans="1:20" ht="17.25" customHeight="1" x14ac:dyDescent="0.2">
      <c r="A86" s="18" t="s">
        <v>194</v>
      </c>
      <c r="B86" s="1" t="s">
        <v>194</v>
      </c>
      <c r="C86" s="1" t="s">
        <v>17</v>
      </c>
      <c r="D86" s="1">
        <v>8</v>
      </c>
      <c r="E86" s="1">
        <v>12</v>
      </c>
      <c r="F86" s="1">
        <v>0.78</v>
      </c>
      <c r="G86" s="1">
        <v>0.74</v>
      </c>
      <c r="H86" s="1">
        <v>23</v>
      </c>
      <c r="I86" s="1" t="s">
        <v>38</v>
      </c>
      <c r="J86" s="1">
        <v>0</v>
      </c>
      <c r="K86" s="1"/>
      <c r="L86" s="1"/>
      <c r="M86" s="1" t="s">
        <v>171</v>
      </c>
      <c r="N86" s="1">
        <v>360</v>
      </c>
      <c r="O86" s="1" t="s">
        <v>100</v>
      </c>
      <c r="P86" s="1" t="s">
        <v>65</v>
      </c>
      <c r="Q86" s="1"/>
      <c r="R86" s="1" t="s">
        <v>901</v>
      </c>
      <c r="S86" s="5">
        <f>(E86*附件!$B$30+附件!$C$30)/G86</f>
        <v>20.648648648648649</v>
      </c>
      <c r="T86" s="5">
        <f>S86*H86^1.2</f>
        <v>889.12953684621493</v>
      </c>
    </row>
    <row r="87" spans="1:20" ht="17.25" customHeight="1" x14ac:dyDescent="0.2">
      <c r="A87" s="18" t="s">
        <v>191</v>
      </c>
      <c r="B87" s="1" t="s">
        <v>191</v>
      </c>
      <c r="C87" s="5" t="s">
        <v>17</v>
      </c>
      <c r="D87" s="1">
        <v>8</v>
      </c>
      <c r="E87" s="1">
        <v>12</v>
      </c>
      <c r="F87" s="1">
        <v>0.67</v>
      </c>
      <c r="G87" s="1">
        <v>0.63</v>
      </c>
      <c r="H87" s="1">
        <v>20</v>
      </c>
      <c r="I87" s="1" t="s">
        <v>38</v>
      </c>
      <c r="J87" s="1">
        <v>0</v>
      </c>
      <c r="K87" s="1"/>
      <c r="L87" s="1"/>
      <c r="M87" s="1" t="s">
        <v>171</v>
      </c>
      <c r="N87" s="1">
        <v>360</v>
      </c>
      <c r="O87" s="1" t="s">
        <v>100</v>
      </c>
      <c r="P87" s="1" t="s">
        <v>21</v>
      </c>
      <c r="Q87" s="1"/>
      <c r="R87" s="1" t="s">
        <v>898</v>
      </c>
      <c r="S87" s="5">
        <f>(E87*附件!$B$30+附件!$C$30)/G87</f>
        <v>24.253968253968257</v>
      </c>
      <c r="T87" s="5">
        <f>S87*H87^1.2</f>
        <v>883.11812769011112</v>
      </c>
    </row>
    <row r="88" spans="1:20" ht="17.25" customHeight="1" x14ac:dyDescent="0.2">
      <c r="A88" s="18" t="s">
        <v>175</v>
      </c>
      <c r="B88" s="1" t="s">
        <v>175</v>
      </c>
      <c r="C88" s="1" t="s">
        <v>17</v>
      </c>
      <c r="D88" s="1">
        <v>6</v>
      </c>
      <c r="E88" s="1">
        <v>9</v>
      </c>
      <c r="F88" s="1">
        <v>0.42</v>
      </c>
      <c r="G88" s="1">
        <v>0.39</v>
      </c>
      <c r="H88" s="1">
        <v>15</v>
      </c>
      <c r="I88" s="1" t="s">
        <v>38</v>
      </c>
      <c r="J88" s="1">
        <v>0</v>
      </c>
      <c r="K88" s="1"/>
      <c r="L88" s="1"/>
      <c r="M88" s="1" t="s">
        <v>171</v>
      </c>
      <c r="N88" s="1">
        <v>360</v>
      </c>
      <c r="O88" s="1" t="s">
        <v>100</v>
      </c>
      <c r="P88" s="1" t="s">
        <v>176</v>
      </c>
      <c r="Q88" s="1"/>
      <c r="R88" s="1" t="s">
        <v>883</v>
      </c>
      <c r="S88" s="5">
        <f>(E88*附件!$B$30+附件!$C$30)/G88</f>
        <v>29.794871794871796</v>
      </c>
      <c r="T88" s="5">
        <f>S88*H88^1.2</f>
        <v>768.15883840640402</v>
      </c>
    </row>
    <row r="89" spans="1:20" ht="17.25" customHeight="1" x14ac:dyDescent="0.2">
      <c r="A89" s="19"/>
    </row>
    <row r="90" spans="1:20" ht="17.25" customHeight="1" x14ac:dyDescent="0.2">
      <c r="A90" s="19"/>
    </row>
    <row r="91" spans="1:20" ht="17.25" customHeight="1" x14ac:dyDescent="0.2">
      <c r="A91" s="19"/>
    </row>
    <row r="92" spans="1:20" ht="17.25" customHeight="1" x14ac:dyDescent="0.2">
      <c r="A92" s="19"/>
    </row>
  </sheetData>
  <autoFilter ref="A1:T87">
    <sortState ref="A2:T88">
      <sortCondition descending="1" ref="T1:T87"/>
    </sortState>
  </autoFilter>
  <phoneticPr fontId="1" type="noConversion"/>
  <conditionalFormatting sqref="C1:C82 C93:C1048576">
    <cfRule type="cellIs" dxfId="63" priority="4" operator="equal">
      <formula>"紫色"</formula>
    </cfRule>
    <cfRule type="cellIs" dxfId="62" priority="5" operator="equal">
      <formula>"金色"</formula>
    </cfRule>
    <cfRule type="cellIs" dxfId="61" priority="6" operator="equal">
      <formula>"蓝色"</formula>
    </cfRule>
  </conditionalFormatting>
  <conditionalFormatting sqref="C83:C92">
    <cfRule type="cellIs" dxfId="60" priority="1" operator="equal">
      <formula>"紫色"</formula>
    </cfRule>
    <cfRule type="cellIs" dxfId="59" priority="2" operator="equal">
      <formula>"金色"</formula>
    </cfRule>
    <cfRule type="cellIs" dxfId="58" priority="3" operator="equal">
      <formula>"蓝色"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048536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D19" sqref="D19"/>
    </sheetView>
  </sheetViews>
  <sheetFormatPr defaultRowHeight="14.25" x14ac:dyDescent="0.2"/>
  <cols>
    <col min="1" max="1" width="3" style="5" customWidth="1"/>
    <col min="2" max="2" width="28.125" style="5" customWidth="1"/>
    <col min="3" max="3" width="9" style="5"/>
    <col min="4" max="4" width="19.5" style="5" customWidth="1"/>
    <col min="5" max="10" width="9" style="5"/>
    <col min="11" max="11" width="11" style="5" customWidth="1"/>
    <col min="12" max="16384" width="9" style="5"/>
  </cols>
  <sheetData>
    <row r="1" spans="1:21" s="4" customFormat="1" ht="41.25" customHeight="1" x14ac:dyDescent="0.2">
      <c r="A1" s="4" t="s">
        <v>875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241</v>
      </c>
      <c r="K1" s="8" t="s">
        <v>13</v>
      </c>
      <c r="L1" s="8" t="s">
        <v>1442</v>
      </c>
      <c r="M1" s="8" t="s">
        <v>1443</v>
      </c>
      <c r="N1" s="8" t="s">
        <v>1441</v>
      </c>
      <c r="O1" s="8" t="s">
        <v>9</v>
      </c>
      <c r="P1" s="8" t="s">
        <v>12</v>
      </c>
      <c r="Q1" s="8" t="s">
        <v>14</v>
      </c>
      <c r="R1" s="8" t="s">
        <v>15</v>
      </c>
      <c r="S1" s="8" t="s">
        <v>16</v>
      </c>
      <c r="T1" s="8" t="s">
        <v>167</v>
      </c>
      <c r="U1" s="8" t="s">
        <v>168</v>
      </c>
    </row>
    <row r="2" spans="1:21" ht="16.5" customHeight="1" x14ac:dyDescent="0.2">
      <c r="A2" s="20" t="s">
        <v>242</v>
      </c>
      <c r="B2" s="9" t="s">
        <v>242</v>
      </c>
      <c r="C2" s="10" t="s">
        <v>17</v>
      </c>
      <c r="D2" s="10" t="s">
        <v>1457</v>
      </c>
      <c r="E2" s="10">
        <v>63</v>
      </c>
      <c r="F2" s="10">
        <v>81</v>
      </c>
      <c r="G2" s="10">
        <v>3</v>
      </c>
      <c r="H2" s="10">
        <v>30.46</v>
      </c>
      <c r="I2" s="10">
        <v>28.86</v>
      </c>
      <c r="J2" s="10">
        <v>5</v>
      </c>
      <c r="K2" s="10" t="s">
        <v>244</v>
      </c>
      <c r="L2" s="10"/>
      <c r="M2" s="10"/>
      <c r="N2" s="10" t="s">
        <v>1357</v>
      </c>
      <c r="O2" s="10">
        <v>60</v>
      </c>
      <c r="P2" s="10" t="s">
        <v>65</v>
      </c>
      <c r="Q2" s="10"/>
      <c r="R2" s="10"/>
      <c r="S2" s="10" t="s">
        <v>980</v>
      </c>
      <c r="T2" s="11">
        <f>F2*G2/I2</f>
        <v>8.4199584199584194</v>
      </c>
      <c r="U2" s="9">
        <f t="shared" ref="U2:U33" si="0">F2*G2</f>
        <v>243</v>
      </c>
    </row>
    <row r="3" spans="1:21" ht="16.5" customHeight="1" x14ac:dyDescent="0.2">
      <c r="A3" s="21" t="s">
        <v>245</v>
      </c>
      <c r="B3" s="10" t="s">
        <v>245</v>
      </c>
      <c r="C3" s="10" t="s">
        <v>22</v>
      </c>
      <c r="D3" s="10" t="s">
        <v>1457</v>
      </c>
      <c r="E3" s="10">
        <v>66</v>
      </c>
      <c r="F3" s="10">
        <v>106</v>
      </c>
      <c r="G3" s="10">
        <v>3</v>
      </c>
      <c r="H3" s="10">
        <v>29</v>
      </c>
      <c r="I3" s="10">
        <v>25.61</v>
      </c>
      <c r="J3" s="10">
        <v>12</v>
      </c>
      <c r="K3" s="10" t="s">
        <v>244</v>
      </c>
      <c r="L3" s="10"/>
      <c r="M3" s="10"/>
      <c r="N3" s="10" t="s">
        <v>1357</v>
      </c>
      <c r="O3" s="10">
        <v>60</v>
      </c>
      <c r="P3" s="10" t="s">
        <v>65</v>
      </c>
      <c r="Q3" s="10"/>
      <c r="R3" s="10" t="s">
        <v>981</v>
      </c>
      <c r="S3" s="10" t="s">
        <v>982</v>
      </c>
      <c r="T3" s="11">
        <f t="shared" ref="T3:T52" si="1">F3*G3/I3</f>
        <v>12.417024599765718</v>
      </c>
      <c r="U3" s="9">
        <f t="shared" si="0"/>
        <v>318</v>
      </c>
    </row>
    <row r="4" spans="1:21" ht="16.5" customHeight="1" x14ac:dyDescent="0.2">
      <c r="A4" s="20" t="s">
        <v>246</v>
      </c>
      <c r="B4" s="9" t="s">
        <v>246</v>
      </c>
      <c r="C4" s="10" t="s">
        <v>26</v>
      </c>
      <c r="D4" s="10" t="s">
        <v>1457</v>
      </c>
      <c r="E4" s="10">
        <v>70</v>
      </c>
      <c r="F4" s="10">
        <v>145</v>
      </c>
      <c r="G4" s="10">
        <v>3</v>
      </c>
      <c r="H4" s="10">
        <v>27.53</v>
      </c>
      <c r="I4" s="10">
        <v>22.22</v>
      </c>
      <c r="J4" s="10">
        <v>25</v>
      </c>
      <c r="K4" s="10" t="s">
        <v>244</v>
      </c>
      <c r="L4" s="10"/>
      <c r="M4" s="10"/>
      <c r="N4" s="10" t="s">
        <v>1357</v>
      </c>
      <c r="O4" s="10">
        <v>60</v>
      </c>
      <c r="P4" s="10" t="s">
        <v>65</v>
      </c>
      <c r="Q4" s="10"/>
      <c r="R4" s="10" t="s">
        <v>1358</v>
      </c>
      <c r="S4" s="10" t="s">
        <v>983</v>
      </c>
      <c r="T4" s="11">
        <f t="shared" si="1"/>
        <v>19.576957695769579</v>
      </c>
      <c r="U4" s="9">
        <f t="shared" si="0"/>
        <v>435</v>
      </c>
    </row>
    <row r="5" spans="1:21" ht="16.5" customHeight="1" x14ac:dyDescent="0.2">
      <c r="A5" s="20" t="s">
        <v>247</v>
      </c>
      <c r="B5" s="9" t="s">
        <v>247</v>
      </c>
      <c r="C5" s="10" t="s">
        <v>17</v>
      </c>
      <c r="D5" s="10" t="s">
        <v>1457</v>
      </c>
      <c r="E5" s="10">
        <v>46</v>
      </c>
      <c r="F5" s="10">
        <v>70</v>
      </c>
      <c r="G5" s="10">
        <v>3</v>
      </c>
      <c r="H5" s="10">
        <v>27.4</v>
      </c>
      <c r="I5" s="10">
        <v>25.75</v>
      </c>
      <c r="J5" s="10">
        <v>0</v>
      </c>
      <c r="K5" s="10" t="s">
        <v>100</v>
      </c>
      <c r="L5" s="10"/>
      <c r="M5" s="10"/>
      <c r="N5" s="10" t="s">
        <v>1357</v>
      </c>
      <c r="O5" s="10">
        <v>60</v>
      </c>
      <c r="P5" s="10"/>
      <c r="Q5" s="10"/>
      <c r="R5" s="10"/>
      <c r="S5" s="10" t="s">
        <v>984</v>
      </c>
      <c r="T5" s="11">
        <f t="shared" si="1"/>
        <v>8.1553398058252426</v>
      </c>
      <c r="U5" s="9">
        <f t="shared" si="0"/>
        <v>210</v>
      </c>
    </row>
    <row r="6" spans="1:21" ht="16.5" customHeight="1" x14ac:dyDescent="0.2">
      <c r="A6" s="20" t="s">
        <v>249</v>
      </c>
      <c r="B6" s="9" t="s">
        <v>249</v>
      </c>
      <c r="C6" s="10" t="s">
        <v>17</v>
      </c>
      <c r="D6" s="10" t="s">
        <v>1457</v>
      </c>
      <c r="E6" s="10">
        <v>50</v>
      </c>
      <c r="F6" s="10">
        <v>77</v>
      </c>
      <c r="G6" s="10">
        <v>3</v>
      </c>
      <c r="H6" s="10">
        <v>26.1</v>
      </c>
      <c r="I6" s="10">
        <v>24.53</v>
      </c>
      <c r="J6" s="10">
        <v>5</v>
      </c>
      <c r="K6" s="10" t="s">
        <v>100</v>
      </c>
      <c r="L6" s="10"/>
      <c r="M6" s="10"/>
      <c r="N6" s="10" t="s">
        <v>1357</v>
      </c>
      <c r="O6" s="10">
        <v>60</v>
      </c>
      <c r="P6" s="10" t="s">
        <v>250</v>
      </c>
      <c r="Q6" s="10"/>
      <c r="R6" s="10"/>
      <c r="S6" s="10" t="s">
        <v>1444</v>
      </c>
      <c r="T6" s="11">
        <f t="shared" si="1"/>
        <v>9.4170403587443943</v>
      </c>
      <c r="U6" s="9">
        <f t="shared" si="0"/>
        <v>231</v>
      </c>
    </row>
    <row r="7" spans="1:21" ht="16.5" customHeight="1" x14ac:dyDescent="0.2">
      <c r="A7" s="21" t="s">
        <v>251</v>
      </c>
      <c r="B7" s="10" t="s">
        <v>251</v>
      </c>
      <c r="C7" s="10" t="s">
        <v>22</v>
      </c>
      <c r="D7" s="10" t="s">
        <v>1457</v>
      </c>
      <c r="E7" s="10">
        <v>56</v>
      </c>
      <c r="F7" s="10">
        <v>116</v>
      </c>
      <c r="G7" s="10">
        <v>3</v>
      </c>
      <c r="H7" s="10">
        <v>24.79</v>
      </c>
      <c r="I7" s="10">
        <v>21.81</v>
      </c>
      <c r="J7" s="10">
        <v>12</v>
      </c>
      <c r="K7" s="10" t="s">
        <v>100</v>
      </c>
      <c r="L7" s="10"/>
      <c r="M7" s="10"/>
      <c r="N7" s="10" t="s">
        <v>1357</v>
      </c>
      <c r="O7" s="10">
        <v>60</v>
      </c>
      <c r="P7" s="10" t="s">
        <v>250</v>
      </c>
      <c r="Q7" s="10"/>
      <c r="R7" s="10" t="s">
        <v>1445</v>
      </c>
      <c r="S7" s="10" t="s">
        <v>1446</v>
      </c>
      <c r="T7" s="11">
        <f t="shared" si="1"/>
        <v>15.95598349381018</v>
      </c>
      <c r="U7" s="9">
        <f t="shared" si="0"/>
        <v>348</v>
      </c>
    </row>
    <row r="8" spans="1:21" ht="16.5" customHeight="1" x14ac:dyDescent="0.2">
      <c r="A8" s="20" t="s">
        <v>252</v>
      </c>
      <c r="B8" s="9" t="s">
        <v>252</v>
      </c>
      <c r="C8" s="10" t="s">
        <v>17</v>
      </c>
      <c r="D8" s="10" t="s">
        <v>1457</v>
      </c>
      <c r="E8" s="10">
        <v>47</v>
      </c>
      <c r="F8" s="10">
        <v>72</v>
      </c>
      <c r="G8" s="10">
        <v>3</v>
      </c>
      <c r="H8" s="10">
        <v>29.6</v>
      </c>
      <c r="I8" s="10">
        <v>27.84</v>
      </c>
      <c r="J8" s="10">
        <v>5</v>
      </c>
      <c r="K8" s="10" t="s">
        <v>100</v>
      </c>
      <c r="L8" s="10"/>
      <c r="M8" s="10"/>
      <c r="N8" s="10" t="s">
        <v>1357</v>
      </c>
      <c r="O8" s="10">
        <v>60</v>
      </c>
      <c r="P8" s="10"/>
      <c r="Q8" s="10"/>
      <c r="R8" s="10"/>
      <c r="S8" s="10" t="s">
        <v>985</v>
      </c>
      <c r="T8" s="11">
        <f t="shared" si="1"/>
        <v>7.7586206896551726</v>
      </c>
      <c r="U8" s="9">
        <f t="shared" si="0"/>
        <v>216</v>
      </c>
    </row>
    <row r="9" spans="1:21" ht="16.5" customHeight="1" x14ac:dyDescent="0.2">
      <c r="A9" s="20" t="s">
        <v>253</v>
      </c>
      <c r="B9" s="9" t="s">
        <v>253</v>
      </c>
      <c r="C9" s="10" t="s">
        <v>26</v>
      </c>
      <c r="D9" s="10" t="s">
        <v>1457</v>
      </c>
      <c r="E9" s="10">
        <v>58</v>
      </c>
      <c r="F9" s="10">
        <v>162</v>
      </c>
      <c r="G9" s="10">
        <v>3</v>
      </c>
      <c r="H9" s="10">
        <v>26.8</v>
      </c>
      <c r="I9" s="10">
        <v>20.69</v>
      </c>
      <c r="J9" s="10">
        <v>25</v>
      </c>
      <c r="K9" s="10" t="s">
        <v>100</v>
      </c>
      <c r="L9" s="10"/>
      <c r="M9" s="10"/>
      <c r="N9" s="10" t="s">
        <v>1357</v>
      </c>
      <c r="O9" s="10">
        <v>60</v>
      </c>
      <c r="P9" s="10" t="s">
        <v>158</v>
      </c>
      <c r="Q9" s="10"/>
      <c r="R9" s="10"/>
      <c r="S9" s="10" t="s">
        <v>986</v>
      </c>
      <c r="T9" s="11">
        <f t="shared" si="1"/>
        <v>23.489608506524888</v>
      </c>
      <c r="U9" s="9">
        <f t="shared" si="0"/>
        <v>486</v>
      </c>
    </row>
    <row r="10" spans="1:21" ht="16.5" customHeight="1" x14ac:dyDescent="0.2">
      <c r="A10" s="20" t="s">
        <v>254</v>
      </c>
      <c r="B10" s="9" t="s">
        <v>254</v>
      </c>
      <c r="C10" s="10" t="s">
        <v>17</v>
      </c>
      <c r="D10" s="10" t="s">
        <v>1457</v>
      </c>
      <c r="E10" s="10">
        <v>52</v>
      </c>
      <c r="F10" s="10">
        <v>82</v>
      </c>
      <c r="G10" s="10">
        <v>3</v>
      </c>
      <c r="H10" s="10">
        <v>33.799999999999997</v>
      </c>
      <c r="I10" s="10">
        <v>31.76</v>
      </c>
      <c r="J10" s="10">
        <v>5</v>
      </c>
      <c r="K10" s="10" t="s">
        <v>100</v>
      </c>
      <c r="L10" s="10"/>
      <c r="M10" s="10"/>
      <c r="N10" s="10" t="s">
        <v>1359</v>
      </c>
      <c r="O10" s="10">
        <v>60</v>
      </c>
      <c r="P10" s="10" t="s">
        <v>21</v>
      </c>
      <c r="Q10" s="10"/>
      <c r="R10" s="10"/>
      <c r="S10" s="10" t="s">
        <v>987</v>
      </c>
      <c r="T10" s="11">
        <f t="shared" si="1"/>
        <v>7.7455919395465989</v>
      </c>
      <c r="U10" s="9">
        <f t="shared" si="0"/>
        <v>246</v>
      </c>
    </row>
    <row r="11" spans="1:21" ht="16.5" customHeight="1" x14ac:dyDescent="0.2">
      <c r="A11" s="20" t="s">
        <v>255</v>
      </c>
      <c r="B11" s="9" t="s">
        <v>255</v>
      </c>
      <c r="C11" s="10" t="s">
        <v>22</v>
      </c>
      <c r="D11" s="10" t="s">
        <v>1457</v>
      </c>
      <c r="E11" s="10">
        <v>58</v>
      </c>
      <c r="F11" s="10">
        <v>130</v>
      </c>
      <c r="G11" s="10">
        <v>3</v>
      </c>
      <c r="H11" s="10">
        <v>32.18</v>
      </c>
      <c r="I11" s="10">
        <v>28.32</v>
      </c>
      <c r="J11" s="10">
        <v>12</v>
      </c>
      <c r="K11" s="10" t="s">
        <v>100</v>
      </c>
      <c r="L11" s="10"/>
      <c r="M11" s="10"/>
      <c r="N11" s="10" t="s">
        <v>1359</v>
      </c>
      <c r="O11" s="10">
        <v>60</v>
      </c>
      <c r="P11" s="10" t="s">
        <v>21</v>
      </c>
      <c r="Q11" s="10"/>
      <c r="R11" s="10"/>
      <c r="S11" s="10" t="s">
        <v>988</v>
      </c>
      <c r="T11" s="11">
        <f t="shared" si="1"/>
        <v>13.771186440677965</v>
      </c>
      <c r="U11" s="9">
        <f t="shared" si="0"/>
        <v>390</v>
      </c>
    </row>
    <row r="12" spans="1:21" ht="16.5" customHeight="1" x14ac:dyDescent="0.2">
      <c r="A12" s="20" t="s">
        <v>256</v>
      </c>
      <c r="B12" s="9" t="s">
        <v>256</v>
      </c>
      <c r="C12" s="10" t="s">
        <v>26</v>
      </c>
      <c r="D12" s="10" t="s">
        <v>1457</v>
      </c>
      <c r="E12" s="10">
        <v>66</v>
      </c>
      <c r="F12" s="10">
        <v>206</v>
      </c>
      <c r="G12" s="10">
        <v>3</v>
      </c>
      <c r="H12" s="10">
        <v>30.57</v>
      </c>
      <c r="I12" s="10">
        <v>24.46</v>
      </c>
      <c r="J12" s="10">
        <v>25</v>
      </c>
      <c r="K12" s="10" t="s">
        <v>100</v>
      </c>
      <c r="L12" s="10"/>
      <c r="M12" s="10"/>
      <c r="N12" s="10" t="s">
        <v>1359</v>
      </c>
      <c r="O12" s="10">
        <v>60</v>
      </c>
      <c r="P12" s="10" t="s">
        <v>21</v>
      </c>
      <c r="Q12" s="10"/>
      <c r="R12" s="10" t="s">
        <v>1360</v>
      </c>
      <c r="S12" s="10" t="s">
        <v>989</v>
      </c>
      <c r="T12" s="11">
        <f t="shared" si="1"/>
        <v>25.265739983646771</v>
      </c>
      <c r="U12" s="9">
        <f t="shared" si="0"/>
        <v>618</v>
      </c>
    </row>
    <row r="13" spans="1:21" ht="16.5" customHeight="1" x14ac:dyDescent="0.2">
      <c r="A13" s="20" t="s">
        <v>257</v>
      </c>
      <c r="B13" s="9" t="s">
        <v>257</v>
      </c>
      <c r="C13" s="10" t="s">
        <v>26</v>
      </c>
      <c r="D13" s="10" t="s">
        <v>1457</v>
      </c>
      <c r="E13" s="10">
        <v>63</v>
      </c>
      <c r="F13" s="10">
        <v>123</v>
      </c>
      <c r="G13" s="10">
        <v>5</v>
      </c>
      <c r="H13" s="10">
        <v>40.57</v>
      </c>
      <c r="I13" s="10">
        <v>32.46</v>
      </c>
      <c r="J13" s="10">
        <v>25</v>
      </c>
      <c r="K13" s="10" t="s">
        <v>244</v>
      </c>
      <c r="L13" s="10"/>
      <c r="M13" s="10"/>
      <c r="N13" s="10" t="s">
        <v>1357</v>
      </c>
      <c r="O13" s="10">
        <v>90</v>
      </c>
      <c r="P13" s="10" t="s">
        <v>65</v>
      </c>
      <c r="Q13" s="10"/>
      <c r="R13" s="10" t="s">
        <v>258</v>
      </c>
      <c r="S13" s="10" t="s">
        <v>990</v>
      </c>
      <c r="T13" s="11">
        <f t="shared" si="1"/>
        <v>18.946395563770793</v>
      </c>
      <c r="U13" s="9">
        <f t="shared" si="0"/>
        <v>615</v>
      </c>
    </row>
    <row r="14" spans="1:21" ht="16.5" customHeight="1" x14ac:dyDescent="0.2">
      <c r="A14" s="20" t="s">
        <v>259</v>
      </c>
      <c r="B14" s="9" t="s">
        <v>259</v>
      </c>
      <c r="C14" s="10" t="s">
        <v>37</v>
      </c>
      <c r="D14" s="10" t="s">
        <v>1457</v>
      </c>
      <c r="E14" s="10">
        <v>66</v>
      </c>
      <c r="F14" s="10">
        <v>133</v>
      </c>
      <c r="G14" s="10">
        <v>5</v>
      </c>
      <c r="H14" s="10">
        <v>38.64</v>
      </c>
      <c r="I14" s="10">
        <v>30.93</v>
      </c>
      <c r="J14" s="10">
        <v>45</v>
      </c>
      <c r="K14" s="10" t="s">
        <v>244</v>
      </c>
      <c r="L14" s="10"/>
      <c r="M14" s="10"/>
      <c r="N14" s="10" t="s">
        <v>1357</v>
      </c>
      <c r="O14" s="10">
        <v>90</v>
      </c>
      <c r="P14" s="10" t="s">
        <v>65</v>
      </c>
      <c r="Q14" s="10"/>
      <c r="R14" s="10" t="s">
        <v>260</v>
      </c>
      <c r="S14" s="10" t="s">
        <v>991</v>
      </c>
      <c r="T14" s="11">
        <f t="shared" si="1"/>
        <v>21.500161655350791</v>
      </c>
      <c r="U14" s="9">
        <f t="shared" si="0"/>
        <v>665</v>
      </c>
    </row>
    <row r="15" spans="1:21" ht="16.5" customHeight="1" x14ac:dyDescent="0.2">
      <c r="A15" s="20" t="s">
        <v>261</v>
      </c>
      <c r="B15" s="9" t="s">
        <v>261</v>
      </c>
      <c r="C15" s="10" t="s">
        <v>166</v>
      </c>
      <c r="D15" s="10" t="s">
        <v>1457</v>
      </c>
      <c r="E15" s="10">
        <v>70</v>
      </c>
      <c r="F15" s="10">
        <v>145</v>
      </c>
      <c r="G15" s="10">
        <v>5</v>
      </c>
      <c r="H15" s="10">
        <v>36.71</v>
      </c>
      <c r="I15" s="10">
        <v>29.4</v>
      </c>
      <c r="J15" s="10">
        <v>70</v>
      </c>
      <c r="K15" s="10" t="s">
        <v>244</v>
      </c>
      <c r="L15" s="10"/>
      <c r="M15" s="10"/>
      <c r="N15" s="10" t="s">
        <v>1357</v>
      </c>
      <c r="O15" s="10">
        <v>90</v>
      </c>
      <c r="P15" s="10"/>
      <c r="Q15" s="10"/>
      <c r="R15" s="10"/>
      <c r="S15" s="10" t="s">
        <v>992</v>
      </c>
      <c r="T15" s="11">
        <f t="shared" si="1"/>
        <v>24.659863945578234</v>
      </c>
      <c r="U15" s="9">
        <f t="shared" si="0"/>
        <v>725</v>
      </c>
    </row>
    <row r="16" spans="1:21" ht="16.5" customHeight="1" x14ac:dyDescent="0.2">
      <c r="A16" s="20" t="s">
        <v>263</v>
      </c>
      <c r="B16" s="9" t="s">
        <v>263</v>
      </c>
      <c r="C16" s="10" t="s">
        <v>22</v>
      </c>
      <c r="D16" s="10" t="s">
        <v>1457</v>
      </c>
      <c r="E16" s="10">
        <v>46</v>
      </c>
      <c r="F16" s="10">
        <v>94</v>
      </c>
      <c r="G16" s="10">
        <v>5</v>
      </c>
      <c r="H16" s="10">
        <v>36.53</v>
      </c>
      <c r="I16" s="10">
        <v>32.15</v>
      </c>
      <c r="J16" s="10">
        <v>12</v>
      </c>
      <c r="K16" s="10" t="s">
        <v>100</v>
      </c>
      <c r="L16" s="10"/>
      <c r="M16" s="10"/>
      <c r="N16" s="10" t="s">
        <v>1357</v>
      </c>
      <c r="O16" s="10">
        <v>90</v>
      </c>
      <c r="P16" s="10" t="s">
        <v>250</v>
      </c>
      <c r="Q16" s="10"/>
      <c r="R16" s="10" t="s">
        <v>1447</v>
      </c>
      <c r="S16" s="10" t="s">
        <v>1448</v>
      </c>
      <c r="T16" s="11">
        <f t="shared" si="1"/>
        <v>14.618973561430794</v>
      </c>
      <c r="U16" s="9">
        <f t="shared" si="0"/>
        <v>470</v>
      </c>
    </row>
    <row r="17" spans="1:21" ht="16.5" customHeight="1" x14ac:dyDescent="0.2">
      <c r="A17" s="20" t="s">
        <v>264</v>
      </c>
      <c r="B17" s="9" t="s">
        <v>264</v>
      </c>
      <c r="C17" s="10" t="s">
        <v>26</v>
      </c>
      <c r="D17" s="10" t="s">
        <v>1457</v>
      </c>
      <c r="E17" s="10">
        <v>50</v>
      </c>
      <c r="F17" s="10">
        <v>140</v>
      </c>
      <c r="G17" s="10">
        <v>5</v>
      </c>
      <c r="H17" s="10">
        <v>34.79</v>
      </c>
      <c r="I17" s="10">
        <v>27.83</v>
      </c>
      <c r="J17" s="10">
        <v>25</v>
      </c>
      <c r="K17" s="10" t="s">
        <v>100</v>
      </c>
      <c r="L17" s="10"/>
      <c r="M17" s="10"/>
      <c r="N17" s="10" t="s">
        <v>1357</v>
      </c>
      <c r="O17" s="10">
        <v>90</v>
      </c>
      <c r="P17" s="10" t="s">
        <v>250</v>
      </c>
      <c r="Q17" s="10"/>
      <c r="R17" s="10" t="s">
        <v>1449</v>
      </c>
      <c r="S17" s="10" t="s">
        <v>1450</v>
      </c>
      <c r="T17" s="11">
        <f t="shared" si="1"/>
        <v>25.152712899748476</v>
      </c>
      <c r="U17" s="9">
        <f t="shared" si="0"/>
        <v>700</v>
      </c>
    </row>
    <row r="18" spans="1:21" ht="16.5" customHeight="1" x14ac:dyDescent="0.2">
      <c r="A18" s="20" t="s">
        <v>265</v>
      </c>
      <c r="B18" s="9" t="s">
        <v>265</v>
      </c>
      <c r="C18" s="10" t="s">
        <v>37</v>
      </c>
      <c r="D18" s="10" t="s">
        <v>1457</v>
      </c>
      <c r="E18" s="10">
        <v>56</v>
      </c>
      <c r="F18" s="10">
        <v>156</v>
      </c>
      <c r="G18" s="10">
        <v>5</v>
      </c>
      <c r="H18" s="10">
        <v>33.049999999999997</v>
      </c>
      <c r="I18" s="10">
        <v>26.44</v>
      </c>
      <c r="J18" s="10">
        <v>45</v>
      </c>
      <c r="K18" s="10" t="s">
        <v>100</v>
      </c>
      <c r="L18" s="10"/>
      <c r="M18" s="10"/>
      <c r="N18" s="10" t="s">
        <v>1357</v>
      </c>
      <c r="O18" s="10">
        <v>90</v>
      </c>
      <c r="P18" s="10" t="s">
        <v>250</v>
      </c>
      <c r="Q18" s="10"/>
      <c r="R18" s="10" t="s">
        <v>1451</v>
      </c>
      <c r="S18" s="10" t="s">
        <v>1452</v>
      </c>
      <c r="T18" s="11">
        <f t="shared" si="1"/>
        <v>29.500756429652039</v>
      </c>
      <c r="U18" s="9">
        <f t="shared" si="0"/>
        <v>780</v>
      </c>
    </row>
    <row r="19" spans="1:21" ht="16.5" customHeight="1" x14ac:dyDescent="0.2">
      <c r="A19" s="20" t="s">
        <v>266</v>
      </c>
      <c r="B19" s="9" t="s">
        <v>266</v>
      </c>
      <c r="C19" s="10" t="s">
        <v>17</v>
      </c>
      <c r="D19" s="10" t="s">
        <v>1457</v>
      </c>
      <c r="E19" s="10">
        <v>42</v>
      </c>
      <c r="F19" s="10">
        <v>65</v>
      </c>
      <c r="G19" s="10">
        <v>2</v>
      </c>
      <c r="H19" s="10">
        <v>23.94</v>
      </c>
      <c r="I19" s="10">
        <v>22.75</v>
      </c>
      <c r="J19" s="10">
        <v>0</v>
      </c>
      <c r="K19" s="10" t="s">
        <v>100</v>
      </c>
      <c r="L19" s="10"/>
      <c r="M19" s="10"/>
      <c r="N19" s="10" t="s">
        <v>1357</v>
      </c>
      <c r="O19" s="10">
        <v>45</v>
      </c>
      <c r="P19" s="10"/>
      <c r="Q19" s="10"/>
      <c r="R19" s="10"/>
      <c r="S19" s="10" t="s">
        <v>993</v>
      </c>
      <c r="T19" s="11">
        <f t="shared" si="1"/>
        <v>5.7142857142857144</v>
      </c>
      <c r="U19" s="9">
        <f t="shared" si="0"/>
        <v>130</v>
      </c>
    </row>
    <row r="20" spans="1:21" ht="16.5" customHeight="1" x14ac:dyDescent="0.2">
      <c r="A20" s="20" t="s">
        <v>267</v>
      </c>
      <c r="B20" s="9" t="s">
        <v>267</v>
      </c>
      <c r="C20" s="10" t="s">
        <v>22</v>
      </c>
      <c r="D20" s="10" t="s">
        <v>1457</v>
      </c>
      <c r="E20" s="10">
        <v>52</v>
      </c>
      <c r="F20" s="10">
        <v>108</v>
      </c>
      <c r="G20" s="10">
        <v>2</v>
      </c>
      <c r="H20" s="10">
        <v>22.61</v>
      </c>
      <c r="I20" s="10">
        <v>19.420000000000002</v>
      </c>
      <c r="J20" s="10">
        <v>12</v>
      </c>
      <c r="K20" s="10" t="s">
        <v>100</v>
      </c>
      <c r="L20" s="10"/>
      <c r="M20" s="10"/>
      <c r="N20" s="10" t="s">
        <v>1357</v>
      </c>
      <c r="O20" s="10">
        <v>45</v>
      </c>
      <c r="P20" s="10" t="s">
        <v>158</v>
      </c>
      <c r="Q20" s="10"/>
      <c r="R20" s="10" t="s">
        <v>1361</v>
      </c>
      <c r="S20" s="10" t="s">
        <v>994</v>
      </c>
      <c r="T20" s="11">
        <f t="shared" si="1"/>
        <v>11.122554067971162</v>
      </c>
      <c r="U20" s="9">
        <f t="shared" si="0"/>
        <v>216</v>
      </c>
    </row>
    <row r="21" spans="1:21" ht="16.5" customHeight="1" x14ac:dyDescent="0.2">
      <c r="A21" s="21" t="s">
        <v>268</v>
      </c>
      <c r="B21" s="10" t="s">
        <v>268</v>
      </c>
      <c r="C21" s="10" t="s">
        <v>17</v>
      </c>
      <c r="D21" s="10" t="s">
        <v>1457</v>
      </c>
      <c r="E21" s="10">
        <v>52</v>
      </c>
      <c r="F21" s="10">
        <v>82</v>
      </c>
      <c r="G21" s="10">
        <v>2</v>
      </c>
      <c r="H21" s="10">
        <v>25.27</v>
      </c>
      <c r="I21" s="10">
        <v>24.08</v>
      </c>
      <c r="J21" s="10">
        <v>0</v>
      </c>
      <c r="K21" s="10" t="s">
        <v>100</v>
      </c>
      <c r="L21" s="10"/>
      <c r="M21" s="10"/>
      <c r="N21" s="10" t="s">
        <v>1359</v>
      </c>
      <c r="O21" s="10">
        <v>45</v>
      </c>
      <c r="P21" s="10" t="s">
        <v>21</v>
      </c>
      <c r="Q21" s="10"/>
      <c r="R21" s="10"/>
      <c r="S21" s="10" t="s">
        <v>995</v>
      </c>
      <c r="T21" s="11">
        <f t="shared" si="1"/>
        <v>6.8106312292358808</v>
      </c>
      <c r="U21" s="9">
        <f t="shared" si="0"/>
        <v>164</v>
      </c>
    </row>
    <row r="22" spans="1:21" ht="16.5" customHeight="1" x14ac:dyDescent="0.2">
      <c r="A22" s="20" t="s">
        <v>269</v>
      </c>
      <c r="B22" s="9" t="s">
        <v>269</v>
      </c>
      <c r="C22" s="10" t="s">
        <v>17</v>
      </c>
      <c r="D22" s="10" t="s">
        <v>1457</v>
      </c>
      <c r="E22" s="10">
        <v>58</v>
      </c>
      <c r="F22" s="10">
        <v>94</v>
      </c>
      <c r="G22" s="10">
        <v>2</v>
      </c>
      <c r="H22" s="10">
        <v>24.61</v>
      </c>
      <c r="I22" s="10">
        <v>23.21</v>
      </c>
      <c r="J22" s="10">
        <v>5</v>
      </c>
      <c r="K22" s="10" t="s">
        <v>100</v>
      </c>
      <c r="L22" s="10"/>
      <c r="M22" s="10"/>
      <c r="N22" s="10" t="s">
        <v>1359</v>
      </c>
      <c r="O22" s="10">
        <v>45</v>
      </c>
      <c r="P22" s="10" t="s">
        <v>21</v>
      </c>
      <c r="Q22" s="10"/>
      <c r="R22" s="10"/>
      <c r="S22" s="10" t="s">
        <v>996</v>
      </c>
      <c r="T22" s="11">
        <f t="shared" si="1"/>
        <v>8.0999569151227924</v>
      </c>
      <c r="U22" s="9">
        <f t="shared" si="0"/>
        <v>188</v>
      </c>
    </row>
    <row r="23" spans="1:21" ht="16.5" customHeight="1" x14ac:dyDescent="0.2">
      <c r="A23" s="20" t="s">
        <v>270</v>
      </c>
      <c r="B23" s="9" t="s">
        <v>270</v>
      </c>
      <c r="C23" s="10" t="s">
        <v>22</v>
      </c>
      <c r="D23" s="10" t="s">
        <v>1457</v>
      </c>
      <c r="E23" s="10">
        <v>66</v>
      </c>
      <c r="F23" s="10">
        <v>150</v>
      </c>
      <c r="G23" s="10">
        <v>2</v>
      </c>
      <c r="H23" s="10">
        <v>23.94</v>
      </c>
      <c r="I23" s="10">
        <v>20.75</v>
      </c>
      <c r="J23" s="10">
        <v>12</v>
      </c>
      <c r="K23" s="10" t="s">
        <v>100</v>
      </c>
      <c r="L23" s="10"/>
      <c r="M23" s="10"/>
      <c r="N23" s="10" t="s">
        <v>1359</v>
      </c>
      <c r="O23" s="10">
        <v>45</v>
      </c>
      <c r="P23" s="10" t="s">
        <v>21</v>
      </c>
      <c r="Q23" s="10"/>
      <c r="R23" s="10" t="s">
        <v>1362</v>
      </c>
      <c r="S23" s="10" t="s">
        <v>997</v>
      </c>
      <c r="T23" s="11">
        <f t="shared" si="1"/>
        <v>14.457831325301205</v>
      </c>
      <c r="U23" s="9">
        <f t="shared" si="0"/>
        <v>300</v>
      </c>
    </row>
    <row r="24" spans="1:21" ht="16.5" customHeight="1" x14ac:dyDescent="0.2">
      <c r="A24" s="20" t="s">
        <v>271</v>
      </c>
      <c r="B24" s="9" t="s">
        <v>271</v>
      </c>
      <c r="C24" s="10" t="s">
        <v>22</v>
      </c>
      <c r="D24" s="10" t="s">
        <v>1457</v>
      </c>
      <c r="E24" s="10">
        <v>63</v>
      </c>
      <c r="F24" s="10">
        <v>99</v>
      </c>
      <c r="G24" s="10">
        <v>4</v>
      </c>
      <c r="H24" s="10">
        <v>35.51</v>
      </c>
      <c r="I24" s="10">
        <v>31.13</v>
      </c>
      <c r="J24" s="10">
        <v>12</v>
      </c>
      <c r="K24" s="10" t="s">
        <v>244</v>
      </c>
      <c r="L24" s="10"/>
      <c r="M24" s="10"/>
      <c r="N24" s="10" t="s">
        <v>1357</v>
      </c>
      <c r="O24" s="10">
        <v>72</v>
      </c>
      <c r="P24" s="10" t="s">
        <v>65</v>
      </c>
      <c r="Q24" s="10"/>
      <c r="R24" s="10"/>
      <c r="S24" s="10" t="s">
        <v>998</v>
      </c>
      <c r="T24" s="11">
        <f t="shared" si="1"/>
        <v>12.720848056537102</v>
      </c>
      <c r="U24" s="9">
        <f t="shared" si="0"/>
        <v>396</v>
      </c>
    </row>
    <row r="25" spans="1:21" ht="16.5" customHeight="1" x14ac:dyDescent="0.2">
      <c r="A25" s="20" t="s">
        <v>272</v>
      </c>
      <c r="B25" s="9" t="s">
        <v>272</v>
      </c>
      <c r="C25" s="10" t="s">
        <v>26</v>
      </c>
      <c r="D25" s="10" t="s">
        <v>1457</v>
      </c>
      <c r="E25" s="10">
        <v>66</v>
      </c>
      <c r="F25" s="10">
        <v>133</v>
      </c>
      <c r="G25" s="10">
        <v>4</v>
      </c>
      <c r="H25" s="10">
        <v>33.79</v>
      </c>
      <c r="I25" s="10">
        <v>26.8</v>
      </c>
      <c r="J25" s="10">
        <v>25</v>
      </c>
      <c r="K25" s="10" t="s">
        <v>244</v>
      </c>
      <c r="L25" s="10"/>
      <c r="M25" s="10"/>
      <c r="N25" s="10" t="s">
        <v>1357</v>
      </c>
      <c r="O25" s="10">
        <v>72</v>
      </c>
      <c r="P25" s="10" t="s">
        <v>65</v>
      </c>
      <c r="Q25" s="10"/>
      <c r="R25" s="10" t="s">
        <v>1363</v>
      </c>
      <c r="S25" s="10" t="s">
        <v>999</v>
      </c>
      <c r="T25" s="11">
        <f t="shared" si="1"/>
        <v>19.850746268656717</v>
      </c>
      <c r="U25" s="9">
        <f t="shared" si="0"/>
        <v>532</v>
      </c>
    </row>
    <row r="26" spans="1:21" ht="16.5" customHeight="1" x14ac:dyDescent="0.2">
      <c r="A26" s="20" t="s">
        <v>273</v>
      </c>
      <c r="B26" s="9" t="s">
        <v>273</v>
      </c>
      <c r="C26" s="10" t="s">
        <v>37</v>
      </c>
      <c r="D26" s="10" t="s">
        <v>1457</v>
      </c>
      <c r="E26" s="10">
        <v>70</v>
      </c>
      <c r="F26" s="10">
        <v>145</v>
      </c>
      <c r="G26" s="10">
        <v>4</v>
      </c>
      <c r="H26" s="10">
        <v>32.119999999999997</v>
      </c>
      <c r="I26" s="10">
        <v>25.47</v>
      </c>
      <c r="J26" s="10">
        <v>45</v>
      </c>
      <c r="K26" s="10" t="s">
        <v>244</v>
      </c>
      <c r="L26" s="10"/>
      <c r="M26" s="10"/>
      <c r="N26" s="10" t="s">
        <v>1357</v>
      </c>
      <c r="O26" s="10">
        <v>72</v>
      </c>
      <c r="P26" s="10" t="s">
        <v>65</v>
      </c>
      <c r="Q26" s="10"/>
      <c r="R26" s="10" t="s">
        <v>1364</v>
      </c>
      <c r="S26" s="10" t="s">
        <v>1000</v>
      </c>
      <c r="T26" s="11">
        <f t="shared" si="1"/>
        <v>22.771888496270122</v>
      </c>
      <c r="U26" s="9">
        <f t="shared" si="0"/>
        <v>580</v>
      </c>
    </row>
    <row r="27" spans="1:21" ht="16.5" customHeight="1" x14ac:dyDescent="0.2">
      <c r="A27" s="21" t="s">
        <v>274</v>
      </c>
      <c r="B27" s="10" t="s">
        <v>274</v>
      </c>
      <c r="C27" s="10" t="s">
        <v>17</v>
      </c>
      <c r="D27" s="10" t="s">
        <v>1457</v>
      </c>
      <c r="E27" s="10">
        <v>46</v>
      </c>
      <c r="F27" s="10">
        <v>70</v>
      </c>
      <c r="G27" s="10">
        <v>4</v>
      </c>
      <c r="H27" s="10">
        <v>31.96</v>
      </c>
      <c r="I27" s="10">
        <v>30.05</v>
      </c>
      <c r="J27" s="10">
        <v>5</v>
      </c>
      <c r="K27" s="10" t="s">
        <v>100</v>
      </c>
      <c r="L27" s="10"/>
      <c r="M27" s="10"/>
      <c r="N27" s="10" t="s">
        <v>1357</v>
      </c>
      <c r="O27" s="10">
        <v>72</v>
      </c>
      <c r="P27" s="10" t="s">
        <v>250</v>
      </c>
      <c r="Q27" s="10"/>
      <c r="R27" s="10"/>
      <c r="S27" s="10" t="s">
        <v>1453</v>
      </c>
      <c r="T27" s="11">
        <f t="shared" si="1"/>
        <v>9.3178036605657244</v>
      </c>
      <c r="U27" s="9">
        <f t="shared" si="0"/>
        <v>280</v>
      </c>
    </row>
    <row r="28" spans="1:21" ht="16.5" customHeight="1" x14ac:dyDescent="0.2">
      <c r="A28" s="20" t="s">
        <v>275</v>
      </c>
      <c r="B28" s="9" t="s">
        <v>275</v>
      </c>
      <c r="C28" s="10" t="s">
        <v>22</v>
      </c>
      <c r="D28" s="10" t="s">
        <v>1457</v>
      </c>
      <c r="E28" s="10">
        <v>50</v>
      </c>
      <c r="F28" s="10">
        <v>104</v>
      </c>
      <c r="G28" s="10">
        <v>4</v>
      </c>
      <c r="H28" s="10">
        <v>30.44</v>
      </c>
      <c r="I28" s="10">
        <v>26.79</v>
      </c>
      <c r="J28" s="10">
        <v>12</v>
      </c>
      <c r="K28" s="10" t="s">
        <v>100</v>
      </c>
      <c r="L28" s="10"/>
      <c r="M28" s="10"/>
      <c r="N28" s="10" t="s">
        <v>1357</v>
      </c>
      <c r="O28" s="10">
        <v>72</v>
      </c>
      <c r="P28" s="10" t="s">
        <v>250</v>
      </c>
      <c r="Q28" s="10"/>
      <c r="R28" s="10"/>
      <c r="S28" s="10" t="s">
        <v>1454</v>
      </c>
      <c r="T28" s="11">
        <f t="shared" si="1"/>
        <v>15.528182157521464</v>
      </c>
      <c r="U28" s="9">
        <f t="shared" si="0"/>
        <v>416</v>
      </c>
    </row>
    <row r="29" spans="1:21" ht="16.5" customHeight="1" x14ac:dyDescent="0.2">
      <c r="A29" s="20" t="s">
        <v>276</v>
      </c>
      <c r="B29" s="9" t="s">
        <v>276</v>
      </c>
      <c r="C29" s="10" t="s">
        <v>26</v>
      </c>
      <c r="D29" s="10" t="s">
        <v>1457</v>
      </c>
      <c r="E29" s="10">
        <v>56</v>
      </c>
      <c r="F29" s="10">
        <v>156</v>
      </c>
      <c r="G29" s="10">
        <v>4</v>
      </c>
      <c r="H29" s="10">
        <v>28.92</v>
      </c>
      <c r="I29" s="10">
        <v>23.14</v>
      </c>
      <c r="J29" s="10">
        <v>25</v>
      </c>
      <c r="K29" s="10" t="s">
        <v>100</v>
      </c>
      <c r="L29" s="10"/>
      <c r="M29" s="10"/>
      <c r="N29" s="10" t="s">
        <v>1357</v>
      </c>
      <c r="O29" s="10">
        <v>72</v>
      </c>
      <c r="P29" s="10" t="s">
        <v>250</v>
      </c>
      <c r="Q29" s="10"/>
      <c r="R29" s="10" t="s">
        <v>1455</v>
      </c>
      <c r="S29" s="10" t="s">
        <v>1456</v>
      </c>
      <c r="T29" s="11">
        <f t="shared" si="1"/>
        <v>26.966292134831459</v>
      </c>
      <c r="U29" s="9">
        <f t="shared" si="0"/>
        <v>624</v>
      </c>
    </row>
    <row r="30" spans="1:21" ht="16.5" customHeight="1" x14ac:dyDescent="0.2">
      <c r="A30" s="20" t="s">
        <v>277</v>
      </c>
      <c r="B30" s="9" t="s">
        <v>277</v>
      </c>
      <c r="C30" s="10" t="s">
        <v>22</v>
      </c>
      <c r="D30" s="10" t="s">
        <v>1457</v>
      </c>
      <c r="E30" s="10">
        <v>52</v>
      </c>
      <c r="F30" s="10">
        <v>112</v>
      </c>
      <c r="G30" s="10">
        <v>4</v>
      </c>
      <c r="H30" s="10">
        <v>39.43</v>
      </c>
      <c r="I30" s="10">
        <v>34.96</v>
      </c>
      <c r="J30" s="10">
        <v>12</v>
      </c>
      <c r="K30" s="10" t="s">
        <v>100</v>
      </c>
      <c r="L30" s="10"/>
      <c r="M30" s="10"/>
      <c r="N30" s="10" t="s">
        <v>1359</v>
      </c>
      <c r="O30" s="10">
        <v>72</v>
      </c>
      <c r="P30" s="10" t="s">
        <v>21</v>
      </c>
      <c r="Q30" s="10"/>
      <c r="R30" s="10"/>
      <c r="S30" s="10" t="s">
        <v>1001</v>
      </c>
      <c r="T30" s="11">
        <f t="shared" si="1"/>
        <v>12.814645308924485</v>
      </c>
      <c r="U30" s="9">
        <f t="shared" si="0"/>
        <v>448</v>
      </c>
    </row>
    <row r="31" spans="1:21" ht="16.5" customHeight="1" x14ac:dyDescent="0.2">
      <c r="A31" s="20" t="s">
        <v>278</v>
      </c>
      <c r="B31" s="9" t="s">
        <v>278</v>
      </c>
      <c r="C31" s="10" t="s">
        <v>26</v>
      </c>
      <c r="D31" s="10" t="s">
        <v>1457</v>
      </c>
      <c r="E31" s="10">
        <v>58</v>
      </c>
      <c r="F31" s="10">
        <v>178</v>
      </c>
      <c r="G31" s="10">
        <v>4</v>
      </c>
      <c r="H31" s="10">
        <v>37.549999999999997</v>
      </c>
      <c r="I31" s="10">
        <v>30.04</v>
      </c>
      <c r="J31" s="10">
        <v>25</v>
      </c>
      <c r="K31" s="10" t="s">
        <v>100</v>
      </c>
      <c r="L31" s="10"/>
      <c r="M31" s="10"/>
      <c r="N31" s="10" t="s">
        <v>1359</v>
      </c>
      <c r="O31" s="10">
        <v>72</v>
      </c>
      <c r="P31" s="10" t="s">
        <v>21</v>
      </c>
      <c r="Q31" s="10"/>
      <c r="R31" s="10" t="s">
        <v>1365</v>
      </c>
      <c r="S31" s="10" t="s">
        <v>1002</v>
      </c>
      <c r="T31" s="11">
        <f t="shared" si="1"/>
        <v>23.701731025299601</v>
      </c>
      <c r="U31" s="9">
        <f t="shared" si="0"/>
        <v>712</v>
      </c>
    </row>
    <row r="32" spans="1:21" ht="16.5" customHeight="1" x14ac:dyDescent="0.2">
      <c r="A32" s="20" t="s">
        <v>279</v>
      </c>
      <c r="B32" s="9" t="s">
        <v>279</v>
      </c>
      <c r="C32" s="10" t="s">
        <v>37</v>
      </c>
      <c r="D32" s="10" t="s">
        <v>1457</v>
      </c>
      <c r="E32" s="10">
        <v>66</v>
      </c>
      <c r="F32" s="10">
        <v>206</v>
      </c>
      <c r="G32" s="10">
        <v>4</v>
      </c>
      <c r="H32" s="10">
        <v>35.67</v>
      </c>
      <c r="I32" s="10">
        <v>28.54</v>
      </c>
      <c r="J32" s="10">
        <v>45</v>
      </c>
      <c r="K32" s="10" t="s">
        <v>100</v>
      </c>
      <c r="L32" s="10"/>
      <c r="M32" s="10"/>
      <c r="N32" s="10" t="s">
        <v>1359</v>
      </c>
      <c r="O32" s="10">
        <v>72</v>
      </c>
      <c r="P32" s="10" t="s">
        <v>21</v>
      </c>
      <c r="Q32" s="10"/>
      <c r="R32" s="10" t="s">
        <v>1366</v>
      </c>
      <c r="S32" s="10" t="s">
        <v>1003</v>
      </c>
      <c r="T32" s="11">
        <f t="shared" si="1"/>
        <v>28.871758934828311</v>
      </c>
      <c r="U32" s="9">
        <f t="shared" si="0"/>
        <v>824</v>
      </c>
    </row>
    <row r="33" spans="1:21" ht="16.5" customHeight="1" x14ac:dyDescent="0.2">
      <c r="A33" s="20" t="s">
        <v>280</v>
      </c>
      <c r="B33" s="9" t="s">
        <v>280</v>
      </c>
      <c r="C33" s="10" t="s">
        <v>17</v>
      </c>
      <c r="D33" s="10" t="s">
        <v>452</v>
      </c>
      <c r="E33" s="10">
        <v>44</v>
      </c>
      <c r="F33" s="10">
        <v>62</v>
      </c>
      <c r="G33" s="10">
        <v>2</v>
      </c>
      <c r="H33" s="10">
        <v>22.61</v>
      </c>
      <c r="I33" s="10">
        <v>21.22</v>
      </c>
      <c r="J33" s="10">
        <v>5</v>
      </c>
      <c r="K33" s="10" t="s">
        <v>100</v>
      </c>
      <c r="L33" s="10">
        <v>50</v>
      </c>
      <c r="M33" s="10">
        <v>80</v>
      </c>
      <c r="N33" s="10" t="s">
        <v>1357</v>
      </c>
      <c r="O33" s="10">
        <v>0</v>
      </c>
      <c r="P33" s="10"/>
      <c r="Q33" s="10"/>
      <c r="R33" s="10"/>
      <c r="S33" s="10" t="s">
        <v>1004</v>
      </c>
      <c r="T33" s="11">
        <f t="shared" si="1"/>
        <v>5.8435438265787001</v>
      </c>
      <c r="U33" s="9">
        <f t="shared" si="0"/>
        <v>124</v>
      </c>
    </row>
    <row r="34" spans="1:21" ht="16.5" customHeight="1" x14ac:dyDescent="0.2">
      <c r="A34" s="20" t="s">
        <v>281</v>
      </c>
      <c r="B34" s="9" t="s">
        <v>281</v>
      </c>
      <c r="C34" s="10" t="s">
        <v>22</v>
      </c>
      <c r="D34" s="10" t="s">
        <v>452</v>
      </c>
      <c r="E34" s="10">
        <v>49</v>
      </c>
      <c r="F34" s="10">
        <v>91</v>
      </c>
      <c r="G34" s="10">
        <v>2</v>
      </c>
      <c r="H34" s="10">
        <v>21.61</v>
      </c>
      <c r="I34" s="10">
        <v>18.62</v>
      </c>
      <c r="J34" s="10">
        <v>12</v>
      </c>
      <c r="K34" s="10" t="s">
        <v>100</v>
      </c>
      <c r="L34" s="10">
        <v>50</v>
      </c>
      <c r="M34" s="10">
        <v>80</v>
      </c>
      <c r="N34" s="10" t="s">
        <v>1357</v>
      </c>
      <c r="O34" s="10">
        <v>0</v>
      </c>
      <c r="P34" s="10"/>
      <c r="Q34" s="10"/>
      <c r="R34" s="10" t="s">
        <v>1367</v>
      </c>
      <c r="S34" s="10" t="s">
        <v>1005</v>
      </c>
      <c r="T34" s="11">
        <f t="shared" si="1"/>
        <v>9.7744360902255636</v>
      </c>
      <c r="U34" s="9">
        <f t="shared" ref="U34:U52" si="2">F34*G34</f>
        <v>182</v>
      </c>
    </row>
    <row r="35" spans="1:21" ht="16.5" customHeight="1" x14ac:dyDescent="0.2">
      <c r="A35" s="20" t="s">
        <v>282</v>
      </c>
      <c r="B35" s="9" t="s">
        <v>282</v>
      </c>
      <c r="C35" s="10" t="s">
        <v>26</v>
      </c>
      <c r="D35" s="10" t="s">
        <v>452</v>
      </c>
      <c r="E35" s="10">
        <v>54</v>
      </c>
      <c r="F35" s="10">
        <v>135</v>
      </c>
      <c r="G35" s="10">
        <v>2</v>
      </c>
      <c r="H35" s="10">
        <v>20.62</v>
      </c>
      <c r="I35" s="10">
        <v>15.3</v>
      </c>
      <c r="J35" s="10">
        <v>25</v>
      </c>
      <c r="K35" s="10" t="s">
        <v>100</v>
      </c>
      <c r="L35" s="10">
        <v>50</v>
      </c>
      <c r="M35" s="10">
        <v>80</v>
      </c>
      <c r="N35" s="10" t="s">
        <v>1357</v>
      </c>
      <c r="O35" s="10">
        <v>0</v>
      </c>
      <c r="P35" s="10"/>
      <c r="Q35" s="10"/>
      <c r="R35" s="10" t="s">
        <v>1368</v>
      </c>
      <c r="S35" s="10" t="s">
        <v>1006</v>
      </c>
      <c r="T35" s="11">
        <f t="shared" si="1"/>
        <v>17.647058823529409</v>
      </c>
      <c r="U35" s="9">
        <f t="shared" si="2"/>
        <v>270</v>
      </c>
    </row>
    <row r="36" spans="1:21" ht="16.5" customHeight="1" x14ac:dyDescent="0.2">
      <c r="A36" s="21" t="s">
        <v>283</v>
      </c>
      <c r="B36" s="10" t="s">
        <v>283</v>
      </c>
      <c r="C36" s="10" t="s">
        <v>17</v>
      </c>
      <c r="D36" s="10" t="s">
        <v>452</v>
      </c>
      <c r="E36" s="10">
        <v>48</v>
      </c>
      <c r="F36" s="10">
        <v>69</v>
      </c>
      <c r="G36" s="10">
        <v>2</v>
      </c>
      <c r="H36" s="10">
        <v>23.28</v>
      </c>
      <c r="I36" s="10">
        <v>21.88</v>
      </c>
      <c r="J36" s="10">
        <v>5</v>
      </c>
      <c r="K36" s="10" t="s">
        <v>100</v>
      </c>
      <c r="L36" s="10">
        <v>50</v>
      </c>
      <c r="M36" s="10">
        <v>80</v>
      </c>
      <c r="N36" s="10" t="s">
        <v>1369</v>
      </c>
      <c r="O36" s="10">
        <v>0</v>
      </c>
      <c r="P36" s="10" t="s">
        <v>284</v>
      </c>
      <c r="Q36" s="10"/>
      <c r="R36" s="10" t="s">
        <v>285</v>
      </c>
      <c r="S36" s="10" t="s">
        <v>1007</v>
      </c>
      <c r="T36" s="11">
        <f t="shared" si="1"/>
        <v>6.3071297989031079</v>
      </c>
      <c r="U36" s="9">
        <f t="shared" si="2"/>
        <v>138</v>
      </c>
    </row>
    <row r="37" spans="1:21" ht="16.5" customHeight="1" x14ac:dyDescent="0.2">
      <c r="A37" s="21" t="s">
        <v>286</v>
      </c>
      <c r="B37" s="10" t="s">
        <v>286</v>
      </c>
      <c r="C37" s="10" t="s">
        <v>22</v>
      </c>
      <c r="D37" s="10" t="s">
        <v>452</v>
      </c>
      <c r="E37" s="10">
        <v>54</v>
      </c>
      <c r="F37" s="10">
        <v>102</v>
      </c>
      <c r="G37" s="10">
        <v>2</v>
      </c>
      <c r="H37" s="10">
        <v>22.28</v>
      </c>
      <c r="I37" s="10">
        <v>19.29</v>
      </c>
      <c r="J37" s="10">
        <v>12</v>
      </c>
      <c r="K37" s="10" t="s">
        <v>100</v>
      </c>
      <c r="L37" s="10">
        <v>50</v>
      </c>
      <c r="M37" s="10">
        <v>80</v>
      </c>
      <c r="N37" s="10" t="s">
        <v>1357</v>
      </c>
      <c r="O37" s="10">
        <v>0</v>
      </c>
      <c r="P37" s="10" t="s">
        <v>284</v>
      </c>
      <c r="Q37" s="10"/>
      <c r="R37" s="10" t="s">
        <v>1008</v>
      </c>
      <c r="S37" s="10" t="s">
        <v>1009</v>
      </c>
      <c r="T37" s="11">
        <f t="shared" si="1"/>
        <v>10.575427682737169</v>
      </c>
      <c r="U37" s="9">
        <f t="shared" si="2"/>
        <v>204</v>
      </c>
    </row>
    <row r="38" spans="1:21" ht="16.5" customHeight="1" x14ac:dyDescent="0.2">
      <c r="A38" s="20" t="s">
        <v>287</v>
      </c>
      <c r="B38" s="9" t="s">
        <v>287</v>
      </c>
      <c r="C38" s="10" t="s">
        <v>26</v>
      </c>
      <c r="D38" s="10" t="s">
        <v>452</v>
      </c>
      <c r="E38" s="10">
        <v>60</v>
      </c>
      <c r="F38" s="10">
        <v>150</v>
      </c>
      <c r="G38" s="10">
        <v>2</v>
      </c>
      <c r="H38" s="10">
        <v>21.28</v>
      </c>
      <c r="I38" s="10">
        <v>15.96</v>
      </c>
      <c r="J38" s="10">
        <v>25</v>
      </c>
      <c r="K38" s="10" t="s">
        <v>100</v>
      </c>
      <c r="L38" s="10">
        <v>50</v>
      </c>
      <c r="M38" s="10">
        <v>80</v>
      </c>
      <c r="N38" s="10" t="s">
        <v>1357</v>
      </c>
      <c r="O38" s="10">
        <v>0</v>
      </c>
      <c r="P38" s="10"/>
      <c r="Q38" s="10"/>
      <c r="R38" s="10" t="s">
        <v>1370</v>
      </c>
      <c r="S38" s="10" t="s">
        <v>1010</v>
      </c>
      <c r="T38" s="11">
        <f t="shared" si="1"/>
        <v>18.796992481203006</v>
      </c>
      <c r="U38" s="9">
        <f t="shared" si="2"/>
        <v>300</v>
      </c>
    </row>
    <row r="39" spans="1:21" ht="16.5" customHeight="1" x14ac:dyDescent="0.2">
      <c r="A39" s="20" t="s">
        <v>1371</v>
      </c>
      <c r="B39" s="9" t="s">
        <v>1371</v>
      </c>
      <c r="C39" s="10" t="s">
        <v>22</v>
      </c>
      <c r="D39" s="10" t="s">
        <v>452</v>
      </c>
      <c r="E39" s="10">
        <v>56</v>
      </c>
      <c r="F39" s="10">
        <v>104</v>
      </c>
      <c r="G39" s="10">
        <v>2</v>
      </c>
      <c r="H39" s="10">
        <v>21.95</v>
      </c>
      <c r="I39" s="10">
        <v>19.149999999999999</v>
      </c>
      <c r="J39" s="10">
        <v>12</v>
      </c>
      <c r="K39" s="10" t="s">
        <v>100</v>
      </c>
      <c r="L39" s="10">
        <v>60</v>
      </c>
      <c r="M39" s="10">
        <v>90</v>
      </c>
      <c r="N39" s="10" t="s">
        <v>1359</v>
      </c>
      <c r="O39" s="10">
        <v>0</v>
      </c>
      <c r="P39" s="10" t="s">
        <v>284</v>
      </c>
      <c r="Q39" s="10"/>
      <c r="R39" s="10" t="s">
        <v>1008</v>
      </c>
      <c r="S39" s="10" t="s">
        <v>1372</v>
      </c>
      <c r="T39" s="11">
        <f t="shared" si="1"/>
        <v>10.861618798955615</v>
      </c>
      <c r="U39" s="9">
        <f t="shared" si="2"/>
        <v>208</v>
      </c>
    </row>
    <row r="40" spans="1:21" ht="16.5" customHeight="1" x14ac:dyDescent="0.2">
      <c r="A40" s="20" t="s">
        <v>288</v>
      </c>
      <c r="B40" s="9" t="s">
        <v>288</v>
      </c>
      <c r="C40" s="10" t="s">
        <v>26</v>
      </c>
      <c r="D40" s="10" t="s">
        <v>452</v>
      </c>
      <c r="E40" s="10">
        <v>63</v>
      </c>
      <c r="F40" s="10">
        <v>157</v>
      </c>
      <c r="G40" s="10">
        <v>2</v>
      </c>
      <c r="H40" s="10">
        <v>20.95</v>
      </c>
      <c r="I40" s="10">
        <v>15.96</v>
      </c>
      <c r="J40" s="10">
        <v>25</v>
      </c>
      <c r="K40" s="10" t="s">
        <v>100</v>
      </c>
      <c r="L40" s="10">
        <v>60</v>
      </c>
      <c r="M40" s="10">
        <v>90</v>
      </c>
      <c r="N40" s="10" t="s">
        <v>1359</v>
      </c>
      <c r="O40" s="10">
        <v>0</v>
      </c>
      <c r="P40" s="10"/>
      <c r="Q40" s="10"/>
      <c r="R40" s="10" t="s">
        <v>1370</v>
      </c>
      <c r="S40" s="10" t="s">
        <v>1011</v>
      </c>
      <c r="T40" s="11">
        <f t="shared" si="1"/>
        <v>19.674185463659146</v>
      </c>
      <c r="U40" s="9">
        <f t="shared" si="2"/>
        <v>314</v>
      </c>
    </row>
    <row r="41" spans="1:21" ht="16.5" customHeight="1" x14ac:dyDescent="0.2">
      <c r="A41" s="20" t="s">
        <v>289</v>
      </c>
      <c r="B41" s="9" t="s">
        <v>289</v>
      </c>
      <c r="C41" s="10" t="s">
        <v>37</v>
      </c>
      <c r="D41" s="10" t="s">
        <v>452</v>
      </c>
      <c r="E41" s="10">
        <v>70</v>
      </c>
      <c r="F41" s="10">
        <v>174</v>
      </c>
      <c r="G41" s="10">
        <v>2</v>
      </c>
      <c r="H41" s="10">
        <v>19.95</v>
      </c>
      <c r="I41" s="10">
        <v>14.63</v>
      </c>
      <c r="J41" s="10">
        <v>45</v>
      </c>
      <c r="K41" s="10" t="s">
        <v>100</v>
      </c>
      <c r="L41" s="10">
        <v>60</v>
      </c>
      <c r="M41" s="10">
        <v>90</v>
      </c>
      <c r="N41" s="10" t="s">
        <v>1359</v>
      </c>
      <c r="O41" s="10">
        <v>0</v>
      </c>
      <c r="P41" s="10"/>
      <c r="Q41" s="10"/>
      <c r="R41" s="10" t="s">
        <v>1373</v>
      </c>
      <c r="S41" s="10" t="s">
        <v>1012</v>
      </c>
      <c r="T41" s="11">
        <f t="shared" si="1"/>
        <v>23.786739576213257</v>
      </c>
      <c r="U41" s="9">
        <f t="shared" si="2"/>
        <v>348</v>
      </c>
    </row>
    <row r="42" spans="1:21" ht="16.5" customHeight="1" x14ac:dyDescent="0.2">
      <c r="A42" s="20" t="s">
        <v>290</v>
      </c>
      <c r="B42" s="9" t="s">
        <v>290</v>
      </c>
      <c r="C42" s="10" t="s">
        <v>17</v>
      </c>
      <c r="D42" s="10" t="s">
        <v>452</v>
      </c>
      <c r="E42" s="10">
        <v>46</v>
      </c>
      <c r="F42" s="10">
        <v>66</v>
      </c>
      <c r="G42" s="10">
        <v>2</v>
      </c>
      <c r="H42" s="10">
        <v>21.95</v>
      </c>
      <c r="I42" s="10">
        <v>20.55</v>
      </c>
      <c r="J42" s="10">
        <v>5</v>
      </c>
      <c r="K42" s="10" t="s">
        <v>100</v>
      </c>
      <c r="L42" s="10">
        <v>50</v>
      </c>
      <c r="M42" s="10">
        <v>80</v>
      </c>
      <c r="N42" s="10" t="s">
        <v>1357</v>
      </c>
      <c r="O42" s="10">
        <v>0</v>
      </c>
      <c r="P42" s="10" t="s">
        <v>284</v>
      </c>
      <c r="Q42" s="10"/>
      <c r="R42" s="10" t="s">
        <v>285</v>
      </c>
      <c r="S42" s="10" t="s">
        <v>1013</v>
      </c>
      <c r="T42" s="11">
        <f t="shared" si="1"/>
        <v>6.4233576642335768</v>
      </c>
      <c r="U42" s="9">
        <f t="shared" si="2"/>
        <v>132</v>
      </c>
    </row>
    <row r="43" spans="1:21" ht="16.5" customHeight="1" x14ac:dyDescent="0.2">
      <c r="A43" s="20" t="s">
        <v>291</v>
      </c>
      <c r="B43" s="9" t="s">
        <v>291</v>
      </c>
      <c r="C43" s="10" t="s">
        <v>22</v>
      </c>
      <c r="D43" s="10" t="s">
        <v>452</v>
      </c>
      <c r="E43" s="10">
        <v>52</v>
      </c>
      <c r="F43" s="10">
        <v>98</v>
      </c>
      <c r="G43" s="10">
        <v>2</v>
      </c>
      <c r="H43" s="10">
        <v>20.95</v>
      </c>
      <c r="I43" s="10">
        <v>17.96</v>
      </c>
      <c r="J43" s="10">
        <v>12</v>
      </c>
      <c r="K43" s="10" t="s">
        <v>100</v>
      </c>
      <c r="L43" s="10">
        <v>50</v>
      </c>
      <c r="M43" s="10">
        <v>80</v>
      </c>
      <c r="N43" s="10" t="s">
        <v>1357</v>
      </c>
      <c r="O43" s="10">
        <v>0</v>
      </c>
      <c r="P43" s="10" t="s">
        <v>284</v>
      </c>
      <c r="Q43" s="10"/>
      <c r="R43" s="10" t="s">
        <v>1014</v>
      </c>
      <c r="S43" s="10" t="s">
        <v>1015</v>
      </c>
      <c r="T43" s="11">
        <f t="shared" si="1"/>
        <v>10.913140311804009</v>
      </c>
      <c r="U43" s="9">
        <f t="shared" si="2"/>
        <v>196</v>
      </c>
    </row>
    <row r="44" spans="1:21" ht="16.5" customHeight="1" x14ac:dyDescent="0.2">
      <c r="A44" s="20" t="s">
        <v>292</v>
      </c>
      <c r="B44" s="9" t="s">
        <v>292</v>
      </c>
      <c r="C44" s="10" t="s">
        <v>26</v>
      </c>
      <c r="D44" s="10" t="s">
        <v>452</v>
      </c>
      <c r="E44" s="10">
        <v>58</v>
      </c>
      <c r="F44" s="10">
        <v>144</v>
      </c>
      <c r="G44" s="10">
        <v>2</v>
      </c>
      <c r="H44" s="10">
        <v>19.95</v>
      </c>
      <c r="I44" s="10">
        <v>14.63</v>
      </c>
      <c r="J44" s="10">
        <v>25</v>
      </c>
      <c r="K44" s="10" t="s">
        <v>100</v>
      </c>
      <c r="L44" s="10">
        <v>50</v>
      </c>
      <c r="M44" s="10">
        <v>80</v>
      </c>
      <c r="N44" s="10" t="s">
        <v>1357</v>
      </c>
      <c r="O44" s="10">
        <v>0</v>
      </c>
      <c r="P44" s="10"/>
      <c r="Q44" s="10"/>
      <c r="R44" s="10" t="s">
        <v>1374</v>
      </c>
      <c r="S44" s="10" t="s">
        <v>1016</v>
      </c>
      <c r="T44" s="11">
        <f t="shared" si="1"/>
        <v>19.685577580314423</v>
      </c>
      <c r="U44" s="9">
        <f t="shared" si="2"/>
        <v>288</v>
      </c>
    </row>
    <row r="45" spans="1:21" ht="16.5" customHeight="1" x14ac:dyDescent="0.2">
      <c r="A45" s="20" t="s">
        <v>293</v>
      </c>
      <c r="B45" s="9" t="s">
        <v>293</v>
      </c>
      <c r="C45" s="10" t="s">
        <v>22</v>
      </c>
      <c r="D45" s="10" t="s">
        <v>452</v>
      </c>
      <c r="E45" s="10">
        <v>52</v>
      </c>
      <c r="F45" s="10">
        <v>98</v>
      </c>
      <c r="G45" s="10">
        <v>2</v>
      </c>
      <c r="H45" s="10">
        <v>20.28</v>
      </c>
      <c r="I45" s="10">
        <v>17.690000000000001</v>
      </c>
      <c r="J45" s="10">
        <v>12</v>
      </c>
      <c r="K45" s="10" t="s">
        <v>244</v>
      </c>
      <c r="L45" s="10">
        <v>50</v>
      </c>
      <c r="M45" s="10">
        <v>80</v>
      </c>
      <c r="N45" s="10" t="s">
        <v>1357</v>
      </c>
      <c r="O45" s="10">
        <v>0</v>
      </c>
      <c r="P45" s="10" t="s">
        <v>284</v>
      </c>
      <c r="Q45" s="10"/>
      <c r="R45" s="10" t="s">
        <v>1008</v>
      </c>
      <c r="S45" s="10" t="s">
        <v>1017</v>
      </c>
      <c r="T45" s="11">
        <f t="shared" si="1"/>
        <v>11.079706048615035</v>
      </c>
      <c r="U45" s="9">
        <f t="shared" si="2"/>
        <v>196</v>
      </c>
    </row>
    <row r="46" spans="1:21" ht="16.5" customHeight="1" x14ac:dyDescent="0.2">
      <c r="A46" s="20" t="s">
        <v>294</v>
      </c>
      <c r="B46" s="9" t="s">
        <v>294</v>
      </c>
      <c r="C46" s="10" t="s">
        <v>26</v>
      </c>
      <c r="D46" s="10" t="s">
        <v>452</v>
      </c>
      <c r="E46" s="10">
        <v>58</v>
      </c>
      <c r="F46" s="10">
        <v>144</v>
      </c>
      <c r="G46" s="10">
        <v>2</v>
      </c>
      <c r="H46" s="10">
        <v>19.29</v>
      </c>
      <c r="I46" s="10">
        <v>14.63</v>
      </c>
      <c r="J46" s="10">
        <v>25</v>
      </c>
      <c r="K46" s="10" t="s">
        <v>244</v>
      </c>
      <c r="L46" s="10">
        <v>50</v>
      </c>
      <c r="M46" s="10">
        <v>80</v>
      </c>
      <c r="N46" s="10" t="s">
        <v>1357</v>
      </c>
      <c r="O46" s="10">
        <v>0</v>
      </c>
      <c r="P46" s="10"/>
      <c r="Q46" s="10"/>
      <c r="R46" s="10" t="s">
        <v>1375</v>
      </c>
      <c r="S46" s="10" t="s">
        <v>1018</v>
      </c>
      <c r="T46" s="11">
        <f t="shared" si="1"/>
        <v>19.685577580314423</v>
      </c>
      <c r="U46" s="9">
        <f t="shared" si="2"/>
        <v>288</v>
      </c>
    </row>
    <row r="47" spans="1:21" ht="16.5" customHeight="1" x14ac:dyDescent="0.2">
      <c r="A47" s="20" t="s">
        <v>295</v>
      </c>
      <c r="B47" s="9" t="s">
        <v>295</v>
      </c>
      <c r="C47" s="10" t="s">
        <v>37</v>
      </c>
      <c r="D47" s="10" t="s">
        <v>452</v>
      </c>
      <c r="E47" s="10">
        <v>64</v>
      </c>
      <c r="F47" s="10">
        <v>160</v>
      </c>
      <c r="G47" s="10">
        <v>2</v>
      </c>
      <c r="H47" s="10">
        <v>18.29</v>
      </c>
      <c r="I47" s="10">
        <v>13.3</v>
      </c>
      <c r="J47" s="10">
        <v>45</v>
      </c>
      <c r="K47" s="10" t="s">
        <v>244</v>
      </c>
      <c r="L47" s="10">
        <v>50</v>
      </c>
      <c r="M47" s="10">
        <v>80</v>
      </c>
      <c r="N47" s="10" t="s">
        <v>1357</v>
      </c>
      <c r="O47" s="10">
        <v>0</v>
      </c>
      <c r="P47" s="10"/>
      <c r="Q47" s="10"/>
      <c r="R47" s="10" t="s">
        <v>1008</v>
      </c>
      <c r="S47" s="10" t="s">
        <v>1019</v>
      </c>
      <c r="T47" s="11">
        <f t="shared" si="1"/>
        <v>24.060150375939848</v>
      </c>
      <c r="U47" s="9">
        <f t="shared" si="2"/>
        <v>320</v>
      </c>
    </row>
    <row r="48" spans="1:21" ht="16.5" customHeight="1" x14ac:dyDescent="0.2">
      <c r="A48" s="20" t="s">
        <v>296</v>
      </c>
      <c r="B48" s="9" t="s">
        <v>296</v>
      </c>
      <c r="C48" s="10" t="s">
        <v>17</v>
      </c>
      <c r="D48" s="10" t="s">
        <v>452</v>
      </c>
      <c r="E48" s="10">
        <v>42</v>
      </c>
      <c r="F48" s="10">
        <v>60</v>
      </c>
      <c r="G48" s="10">
        <v>3</v>
      </c>
      <c r="H48" s="10">
        <v>33.92</v>
      </c>
      <c r="I48" s="10">
        <v>32.32</v>
      </c>
      <c r="J48" s="10">
        <v>5</v>
      </c>
      <c r="K48" s="10" t="s">
        <v>100</v>
      </c>
      <c r="L48" s="10">
        <v>50</v>
      </c>
      <c r="M48" s="10">
        <v>80</v>
      </c>
      <c r="N48" s="10" t="s">
        <v>1357</v>
      </c>
      <c r="O48" s="10">
        <v>0</v>
      </c>
      <c r="P48" s="10" t="s">
        <v>284</v>
      </c>
      <c r="Q48" s="10"/>
      <c r="R48" s="10" t="s">
        <v>285</v>
      </c>
      <c r="S48" s="10" t="s">
        <v>1020</v>
      </c>
      <c r="T48" s="11">
        <f t="shared" si="1"/>
        <v>5.5693069306930694</v>
      </c>
      <c r="U48" s="9">
        <f t="shared" si="2"/>
        <v>180</v>
      </c>
    </row>
    <row r="49" spans="1:21" ht="16.5" customHeight="1" x14ac:dyDescent="0.2">
      <c r="A49" s="20" t="s">
        <v>297</v>
      </c>
      <c r="B49" s="9" t="s">
        <v>297</v>
      </c>
      <c r="C49" s="10" t="s">
        <v>22</v>
      </c>
      <c r="D49" s="10" t="s">
        <v>452</v>
      </c>
      <c r="E49" s="10">
        <v>47</v>
      </c>
      <c r="F49" s="10">
        <v>88</v>
      </c>
      <c r="G49" s="10">
        <v>3</v>
      </c>
      <c r="H49" s="10">
        <v>32.92</v>
      </c>
      <c r="I49" s="10">
        <v>29.93</v>
      </c>
      <c r="J49" s="10">
        <v>12</v>
      </c>
      <c r="K49" s="10" t="s">
        <v>100</v>
      </c>
      <c r="L49" s="10">
        <v>50</v>
      </c>
      <c r="M49" s="10">
        <v>80</v>
      </c>
      <c r="N49" s="10" t="s">
        <v>1357</v>
      </c>
      <c r="O49" s="10">
        <v>0</v>
      </c>
      <c r="P49" s="10" t="s">
        <v>284</v>
      </c>
      <c r="Q49" s="10"/>
      <c r="R49" s="10" t="s">
        <v>1376</v>
      </c>
      <c r="S49" s="10" t="s">
        <v>1021</v>
      </c>
      <c r="T49" s="11">
        <f t="shared" si="1"/>
        <v>8.8205813564984972</v>
      </c>
      <c r="U49" s="9">
        <f t="shared" si="2"/>
        <v>264</v>
      </c>
    </row>
    <row r="50" spans="1:21" ht="16.5" customHeight="1" x14ac:dyDescent="0.2">
      <c r="A50" s="20" t="s">
        <v>298</v>
      </c>
      <c r="B50" s="9" t="s">
        <v>298</v>
      </c>
      <c r="C50" s="10" t="s">
        <v>26</v>
      </c>
      <c r="D50" s="10" t="s">
        <v>452</v>
      </c>
      <c r="E50" s="10">
        <v>52</v>
      </c>
      <c r="F50" s="10">
        <v>131</v>
      </c>
      <c r="G50" s="10">
        <v>3</v>
      </c>
      <c r="H50" s="10">
        <v>31.92</v>
      </c>
      <c r="I50" s="10">
        <v>25.94</v>
      </c>
      <c r="J50" s="10">
        <v>25</v>
      </c>
      <c r="K50" s="10" t="s">
        <v>100</v>
      </c>
      <c r="L50" s="10">
        <v>50</v>
      </c>
      <c r="M50" s="10">
        <v>80</v>
      </c>
      <c r="N50" s="10" t="s">
        <v>1357</v>
      </c>
      <c r="O50" s="10">
        <v>0</v>
      </c>
      <c r="P50" s="10"/>
      <c r="Q50" s="10"/>
      <c r="R50" s="10" t="s">
        <v>1377</v>
      </c>
      <c r="S50" s="10" t="s">
        <v>1022</v>
      </c>
      <c r="T50" s="11">
        <f t="shared" si="1"/>
        <v>15.150346954510407</v>
      </c>
      <c r="U50" s="9">
        <f t="shared" si="2"/>
        <v>393</v>
      </c>
    </row>
    <row r="51" spans="1:21" ht="16.5" customHeight="1" x14ac:dyDescent="0.2">
      <c r="A51" s="20" t="s">
        <v>299</v>
      </c>
      <c r="B51" s="9" t="s">
        <v>299</v>
      </c>
      <c r="C51" s="10" t="s">
        <v>22</v>
      </c>
      <c r="D51" s="10" t="s">
        <v>452</v>
      </c>
      <c r="E51" s="10">
        <v>58</v>
      </c>
      <c r="F51" s="10">
        <v>109</v>
      </c>
      <c r="G51" s="10">
        <v>3</v>
      </c>
      <c r="H51" s="10">
        <v>33.25</v>
      </c>
      <c r="I51" s="10">
        <v>33.99</v>
      </c>
      <c r="J51" s="10">
        <v>12</v>
      </c>
      <c r="K51" s="10" t="s">
        <v>100</v>
      </c>
      <c r="L51" s="10">
        <v>50</v>
      </c>
      <c r="M51" s="10">
        <v>80</v>
      </c>
      <c r="N51" s="10" t="s">
        <v>1357</v>
      </c>
      <c r="O51" s="10">
        <v>0</v>
      </c>
      <c r="P51" s="10" t="s">
        <v>284</v>
      </c>
      <c r="Q51" s="10"/>
      <c r="R51" s="10" t="s">
        <v>1008</v>
      </c>
      <c r="S51" s="10" t="s">
        <v>1023</v>
      </c>
      <c r="T51" s="11">
        <f t="shared" si="1"/>
        <v>9.6204766107678719</v>
      </c>
      <c r="U51" s="9">
        <f t="shared" si="2"/>
        <v>327</v>
      </c>
    </row>
    <row r="52" spans="1:21" ht="16.5" customHeight="1" x14ac:dyDescent="0.2">
      <c r="A52" s="20" t="s">
        <v>300</v>
      </c>
      <c r="B52" s="9" t="s">
        <v>300</v>
      </c>
      <c r="C52" s="10" t="s">
        <v>26</v>
      </c>
      <c r="D52" s="10" t="s">
        <v>452</v>
      </c>
      <c r="E52" s="10">
        <v>65</v>
      </c>
      <c r="F52" s="10">
        <v>163</v>
      </c>
      <c r="G52" s="10">
        <v>3</v>
      </c>
      <c r="H52" s="10">
        <v>31.92</v>
      </c>
      <c r="I52" s="10">
        <v>26.27</v>
      </c>
      <c r="J52" s="10">
        <v>25</v>
      </c>
      <c r="K52" s="10" t="s">
        <v>100</v>
      </c>
      <c r="L52" s="10">
        <v>50</v>
      </c>
      <c r="M52" s="10">
        <v>80</v>
      </c>
      <c r="N52" s="10" t="s">
        <v>1357</v>
      </c>
      <c r="O52" s="10">
        <v>0</v>
      </c>
      <c r="P52" s="10"/>
      <c r="Q52" s="10"/>
      <c r="R52" s="10" t="s">
        <v>1378</v>
      </c>
      <c r="S52" s="10" t="s">
        <v>1024</v>
      </c>
      <c r="T52" s="11">
        <f t="shared" si="1"/>
        <v>18.614389036924248</v>
      </c>
      <c r="U52" s="9">
        <f t="shared" si="2"/>
        <v>489</v>
      </c>
    </row>
    <row r="53" spans="1:21" ht="16.5" customHeight="1" x14ac:dyDescent="0.2">
      <c r="A53" s="20" t="s">
        <v>301</v>
      </c>
      <c r="B53" s="9" t="s">
        <v>301</v>
      </c>
      <c r="C53" s="10" t="s">
        <v>37</v>
      </c>
      <c r="D53" s="10" t="s">
        <v>452</v>
      </c>
      <c r="E53" s="10">
        <v>72</v>
      </c>
      <c r="F53" s="10">
        <v>181</v>
      </c>
      <c r="G53" s="10">
        <v>3</v>
      </c>
      <c r="H53" s="10">
        <v>30.59</v>
      </c>
      <c r="I53" s="10">
        <v>24.61</v>
      </c>
      <c r="J53" s="10">
        <v>45</v>
      </c>
      <c r="K53" s="10" t="s">
        <v>100</v>
      </c>
      <c r="L53" s="10">
        <v>50</v>
      </c>
      <c r="M53" s="10">
        <v>80</v>
      </c>
      <c r="N53" s="10" t="s">
        <v>1357</v>
      </c>
      <c r="O53" s="10">
        <v>0</v>
      </c>
      <c r="P53" s="10"/>
      <c r="Q53" s="10"/>
      <c r="R53" s="10" t="s">
        <v>1379</v>
      </c>
      <c r="S53" s="10" t="s">
        <v>1025</v>
      </c>
      <c r="T53" s="11">
        <f t="shared" ref="T53" si="3">F53*G53/I53</f>
        <v>22.064201544087769</v>
      </c>
      <c r="U53" s="9">
        <f t="shared" ref="U53" si="4">F53*G53</f>
        <v>543</v>
      </c>
    </row>
    <row r="54" spans="1:21" ht="16.5" customHeight="1" x14ac:dyDescent="0.2">
      <c r="A54" s="20"/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1"/>
      <c r="U54" s="9"/>
    </row>
    <row r="55" spans="1:21" ht="16.5" customHeight="1" x14ac:dyDescent="0.2">
      <c r="A55" s="20"/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1"/>
      <c r="U55" s="9"/>
    </row>
    <row r="56" spans="1:21" ht="16.5" customHeight="1" x14ac:dyDescent="0.2">
      <c r="A56" s="20"/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1"/>
      <c r="U56" s="9"/>
    </row>
    <row r="57" spans="1:21" ht="16.5" customHeight="1" x14ac:dyDescent="0.2">
      <c r="A57" s="20"/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1"/>
      <c r="U57" s="9"/>
    </row>
    <row r="1048530" spans="2:2" x14ac:dyDescent="0.2">
      <c r="B1048530" s="3"/>
    </row>
    <row r="1048531" spans="2:2" x14ac:dyDescent="0.2">
      <c r="B1048531" s="1"/>
    </row>
    <row r="1048532" spans="2:2" x14ac:dyDescent="0.2">
      <c r="B1048532" s="1"/>
    </row>
    <row r="1048533" spans="2:2" x14ac:dyDescent="0.2">
      <c r="B1048533" s="1"/>
    </row>
    <row r="1048534" spans="2:2" x14ac:dyDescent="0.2">
      <c r="B1048534" s="1"/>
    </row>
    <row r="1048535" spans="2:2" x14ac:dyDescent="0.2">
      <c r="B1048535" s="1"/>
    </row>
    <row r="1048536" spans="2:2" x14ac:dyDescent="0.2">
      <c r="B1048536" s="1"/>
    </row>
  </sheetData>
  <autoFilter ref="A1:U52"/>
  <phoneticPr fontId="1" type="noConversion"/>
  <conditionalFormatting sqref="C1:C51 C58:C1048576">
    <cfRule type="cellIs" dxfId="57" priority="9" operator="equal">
      <formula>"彩色"</formula>
    </cfRule>
    <cfRule type="cellIs" dxfId="56" priority="13" operator="equal">
      <formula>"紫色"</formula>
    </cfRule>
    <cfRule type="cellIs" dxfId="55" priority="14" operator="equal">
      <formula>"金色"</formula>
    </cfRule>
    <cfRule type="cellIs" dxfId="54" priority="15" operator="equal">
      <formula>"蓝色"</formula>
    </cfRule>
  </conditionalFormatting>
  <conditionalFormatting sqref="C52 C55:C57">
    <cfRule type="cellIs" dxfId="53" priority="5" operator="equal">
      <formula>"彩色"</formula>
    </cfRule>
    <cfRule type="cellIs" dxfId="52" priority="6" operator="equal">
      <formula>"紫色"</formula>
    </cfRule>
    <cfRule type="cellIs" dxfId="51" priority="7" operator="equal">
      <formula>"金色"</formula>
    </cfRule>
    <cfRule type="cellIs" dxfId="50" priority="8" operator="equal">
      <formula>"蓝色"</formula>
    </cfRule>
  </conditionalFormatting>
  <conditionalFormatting sqref="C53:C54">
    <cfRule type="cellIs" dxfId="49" priority="1" operator="equal">
      <formula>"彩色"</formula>
    </cfRule>
    <cfRule type="cellIs" dxfId="48" priority="2" operator="equal">
      <formula>"紫色"</formula>
    </cfRule>
    <cfRule type="cellIs" dxfId="47" priority="3" operator="equal">
      <formula>"金色"</formula>
    </cfRule>
    <cfRule type="cellIs" dxfId="46" priority="4" operator="equal">
      <formula>"蓝色"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8"/>
  <sheetViews>
    <sheetView topLeftCell="A52" workbookViewId="0">
      <selection activeCell="F50" sqref="F50"/>
    </sheetView>
  </sheetViews>
  <sheetFormatPr defaultRowHeight="14.25" x14ac:dyDescent="0.2"/>
  <cols>
    <col min="1" max="1" width="3.375" style="5" customWidth="1"/>
    <col min="2" max="2" width="25.75" style="5" customWidth="1"/>
    <col min="3" max="16384" width="9" style="5"/>
  </cols>
  <sheetData>
    <row r="1" spans="1:15" s="4" customFormat="1" x14ac:dyDescent="0.2">
      <c r="B1" s="3" t="s">
        <v>0</v>
      </c>
      <c r="C1" s="3" t="s">
        <v>1</v>
      </c>
      <c r="D1" s="3" t="s">
        <v>302</v>
      </c>
      <c r="E1" s="3" t="s">
        <v>3</v>
      </c>
      <c r="F1" s="3" t="s">
        <v>4</v>
      </c>
      <c r="G1" s="3" t="s">
        <v>6</v>
      </c>
      <c r="H1" s="3" t="s">
        <v>7</v>
      </c>
      <c r="I1" s="3" t="s">
        <v>304</v>
      </c>
      <c r="J1" s="3" t="s">
        <v>170</v>
      </c>
      <c r="K1" s="3" t="s">
        <v>1323</v>
      </c>
      <c r="L1" s="3" t="s">
        <v>303</v>
      </c>
      <c r="M1" s="3" t="s">
        <v>14</v>
      </c>
      <c r="N1" s="3" t="s">
        <v>15</v>
      </c>
      <c r="O1" s="3" t="s">
        <v>16</v>
      </c>
    </row>
    <row r="2" spans="1:15" ht="17.25" customHeight="1" x14ac:dyDescent="0.2">
      <c r="A2" s="18" t="s">
        <v>305</v>
      </c>
      <c r="B2" s="1" t="s">
        <v>305</v>
      </c>
      <c r="C2" s="1" t="s">
        <v>17</v>
      </c>
      <c r="D2" s="1" t="s">
        <v>306</v>
      </c>
      <c r="E2" s="1" t="s">
        <v>475</v>
      </c>
      <c r="F2" s="1" t="s">
        <v>475</v>
      </c>
      <c r="G2" s="1">
        <v>11.97</v>
      </c>
      <c r="H2" s="1">
        <v>11.43</v>
      </c>
      <c r="I2" s="1">
        <v>5</v>
      </c>
      <c r="J2" s="1" t="s">
        <v>307</v>
      </c>
      <c r="K2" s="1">
        <v>50</v>
      </c>
      <c r="L2" s="6">
        <v>0.08</v>
      </c>
      <c r="M2" s="1" t="s">
        <v>65</v>
      </c>
      <c r="N2" s="1"/>
      <c r="O2" s="1" t="s">
        <v>1026</v>
      </c>
    </row>
    <row r="3" spans="1:15" ht="17.25" customHeight="1" x14ac:dyDescent="0.2">
      <c r="A3" s="18" t="s">
        <v>308</v>
      </c>
      <c r="B3" s="1" t="s">
        <v>308</v>
      </c>
      <c r="C3" s="1" t="s">
        <v>22</v>
      </c>
      <c r="D3" s="1" t="s">
        <v>306</v>
      </c>
      <c r="E3" s="1" t="s">
        <v>475</v>
      </c>
      <c r="F3" s="1" t="s">
        <v>475</v>
      </c>
      <c r="G3" s="1">
        <v>11.71</v>
      </c>
      <c r="H3" s="1">
        <v>10.63</v>
      </c>
      <c r="I3" s="1">
        <v>12</v>
      </c>
      <c r="J3" s="1" t="s">
        <v>307</v>
      </c>
      <c r="K3" s="1">
        <v>50</v>
      </c>
      <c r="L3" s="7">
        <v>8.5000000000000006E-2</v>
      </c>
      <c r="M3" s="1" t="s">
        <v>65</v>
      </c>
      <c r="N3" s="1" t="s">
        <v>1027</v>
      </c>
      <c r="O3" s="1" t="s">
        <v>1028</v>
      </c>
    </row>
    <row r="4" spans="1:15" ht="17.25" customHeight="1" x14ac:dyDescent="0.2">
      <c r="A4" s="18" t="s">
        <v>309</v>
      </c>
      <c r="B4" s="1" t="s">
        <v>309</v>
      </c>
      <c r="C4" s="1" t="s">
        <v>26</v>
      </c>
      <c r="D4" s="1" t="s">
        <v>306</v>
      </c>
      <c r="E4" s="1" t="s">
        <v>475</v>
      </c>
      <c r="F4" s="1" t="s">
        <v>475</v>
      </c>
      <c r="G4" s="1">
        <v>11.44</v>
      </c>
      <c r="H4" s="1">
        <v>9.7799999999999994</v>
      </c>
      <c r="I4" s="1">
        <v>25</v>
      </c>
      <c r="J4" s="1" t="s">
        <v>307</v>
      </c>
      <c r="K4" s="1">
        <v>50</v>
      </c>
      <c r="L4" s="6">
        <v>0.09</v>
      </c>
      <c r="M4" s="1" t="s">
        <v>65</v>
      </c>
      <c r="N4" s="1" t="s">
        <v>1029</v>
      </c>
      <c r="O4" s="1" t="s">
        <v>1030</v>
      </c>
    </row>
    <row r="5" spans="1:15" ht="17.25" customHeight="1" x14ac:dyDescent="0.2">
      <c r="A5" s="18" t="s">
        <v>310</v>
      </c>
      <c r="B5" s="1" t="s">
        <v>310</v>
      </c>
      <c r="C5" s="1" t="s">
        <v>22</v>
      </c>
      <c r="D5" s="1" t="s">
        <v>311</v>
      </c>
      <c r="E5" s="1" t="s">
        <v>475</v>
      </c>
      <c r="F5" s="1" t="s">
        <v>475</v>
      </c>
      <c r="G5" s="1">
        <v>15.4</v>
      </c>
      <c r="H5" s="1">
        <v>14.68</v>
      </c>
      <c r="I5" s="1">
        <v>12</v>
      </c>
      <c r="J5" s="1" t="s">
        <v>313</v>
      </c>
      <c r="K5" s="1">
        <v>45</v>
      </c>
      <c r="L5" s="7">
        <v>1.6E-2</v>
      </c>
      <c r="M5" s="1" t="s">
        <v>24</v>
      </c>
      <c r="N5" s="1"/>
      <c r="O5" s="1" t="s">
        <v>1031</v>
      </c>
    </row>
    <row r="6" spans="1:15" ht="17.25" customHeight="1" x14ac:dyDescent="0.2">
      <c r="A6" s="18" t="s">
        <v>314</v>
      </c>
      <c r="B6" s="1" t="s">
        <v>314</v>
      </c>
      <c r="C6" s="1" t="s">
        <v>26</v>
      </c>
      <c r="D6" s="1" t="s">
        <v>311</v>
      </c>
      <c r="E6" s="1" t="s">
        <v>475</v>
      </c>
      <c r="F6" s="1" t="s">
        <v>475</v>
      </c>
      <c r="G6" s="1">
        <v>14.55</v>
      </c>
      <c r="H6" s="1">
        <v>12.02</v>
      </c>
      <c r="I6" s="1">
        <v>25</v>
      </c>
      <c r="J6" s="1" t="s">
        <v>313</v>
      </c>
      <c r="K6" s="1">
        <v>45</v>
      </c>
      <c r="L6" s="7">
        <v>1.7999999999999999E-2</v>
      </c>
      <c r="M6" s="1" t="s">
        <v>24</v>
      </c>
      <c r="N6" s="1" t="s">
        <v>1324</v>
      </c>
      <c r="O6" s="1" t="s">
        <v>1032</v>
      </c>
    </row>
    <row r="7" spans="1:15" ht="17.25" customHeight="1" x14ac:dyDescent="0.2">
      <c r="A7" s="18" t="s">
        <v>315</v>
      </c>
      <c r="B7" s="1" t="s">
        <v>315</v>
      </c>
      <c r="C7" s="1" t="s">
        <v>37</v>
      </c>
      <c r="D7" s="1" t="s">
        <v>311</v>
      </c>
      <c r="E7" s="1" t="s">
        <v>475</v>
      </c>
      <c r="F7" s="1" t="s">
        <v>475</v>
      </c>
      <c r="G7" s="1">
        <v>14.23</v>
      </c>
      <c r="H7" s="1">
        <v>11.71</v>
      </c>
      <c r="I7" s="1">
        <v>45</v>
      </c>
      <c r="J7" s="1" t="s">
        <v>313</v>
      </c>
      <c r="K7" s="1">
        <v>45</v>
      </c>
      <c r="L7" s="6">
        <v>0.02</v>
      </c>
      <c r="M7" s="1" t="s">
        <v>24</v>
      </c>
      <c r="N7" s="1" t="s">
        <v>1325</v>
      </c>
      <c r="O7" s="1" t="s">
        <v>1033</v>
      </c>
    </row>
    <row r="8" spans="1:15" ht="17.25" customHeight="1" x14ac:dyDescent="0.2">
      <c r="A8" s="18" t="s">
        <v>316</v>
      </c>
      <c r="B8" s="1" t="s">
        <v>316</v>
      </c>
      <c r="C8" s="1" t="s">
        <v>37</v>
      </c>
      <c r="D8" s="1" t="s">
        <v>306</v>
      </c>
      <c r="E8" s="1" t="s">
        <v>475</v>
      </c>
      <c r="F8" s="1" t="s">
        <v>475</v>
      </c>
      <c r="G8" s="1">
        <v>11.11</v>
      </c>
      <c r="H8" s="1">
        <v>9.44</v>
      </c>
      <c r="I8" s="1">
        <v>45</v>
      </c>
      <c r="J8" s="1" t="s">
        <v>307</v>
      </c>
      <c r="K8" s="1">
        <v>45</v>
      </c>
      <c r="L8" s="6">
        <v>0.1</v>
      </c>
      <c r="M8" s="1" t="s">
        <v>156</v>
      </c>
      <c r="N8" s="1"/>
      <c r="O8" s="1" t="s">
        <v>1034</v>
      </c>
    </row>
    <row r="9" spans="1:15" ht="17.25" customHeight="1" x14ac:dyDescent="0.2">
      <c r="A9" s="18" t="s">
        <v>317</v>
      </c>
      <c r="B9" s="1" t="s">
        <v>317</v>
      </c>
      <c r="C9" s="1" t="s">
        <v>17</v>
      </c>
      <c r="D9" s="1" t="s">
        <v>306</v>
      </c>
      <c r="E9" s="1" t="s">
        <v>475</v>
      </c>
      <c r="F9" s="1" t="s">
        <v>475</v>
      </c>
      <c r="G9" s="1">
        <v>13.27</v>
      </c>
      <c r="H9" s="1">
        <v>12.8</v>
      </c>
      <c r="I9" s="1">
        <v>0</v>
      </c>
      <c r="J9" s="1" t="s">
        <v>307</v>
      </c>
      <c r="K9" s="1">
        <v>45</v>
      </c>
      <c r="L9" s="6">
        <v>0.08</v>
      </c>
      <c r="M9" s="1" t="s">
        <v>24</v>
      </c>
      <c r="N9" s="1"/>
      <c r="O9" s="1" t="s">
        <v>1035</v>
      </c>
    </row>
    <row r="10" spans="1:15" ht="17.25" customHeight="1" x14ac:dyDescent="0.2">
      <c r="A10" s="18" t="s">
        <v>318</v>
      </c>
      <c r="B10" s="1" t="s">
        <v>318</v>
      </c>
      <c r="C10" s="1" t="s">
        <v>17</v>
      </c>
      <c r="D10" s="1" t="s">
        <v>306</v>
      </c>
      <c r="E10" s="1" t="s">
        <v>475</v>
      </c>
      <c r="F10" s="1" t="s">
        <v>475</v>
      </c>
      <c r="G10" s="1">
        <v>12.96</v>
      </c>
      <c r="H10" s="1">
        <v>12.48</v>
      </c>
      <c r="I10" s="1">
        <v>5</v>
      </c>
      <c r="J10" s="1" t="s">
        <v>307</v>
      </c>
      <c r="K10" s="1">
        <v>45</v>
      </c>
      <c r="L10" s="7">
        <v>8.5000000000000006E-2</v>
      </c>
      <c r="M10" s="1" t="s">
        <v>24</v>
      </c>
      <c r="N10" s="1"/>
      <c r="O10" s="1" t="s">
        <v>1036</v>
      </c>
    </row>
    <row r="11" spans="1:15" ht="17.25" customHeight="1" x14ac:dyDescent="0.2">
      <c r="A11" s="18" t="s">
        <v>319</v>
      </c>
      <c r="B11" s="1" t="s">
        <v>319</v>
      </c>
      <c r="C11" s="1" t="s">
        <v>22</v>
      </c>
      <c r="D11" s="1" t="s">
        <v>306</v>
      </c>
      <c r="E11" s="1" t="s">
        <v>475</v>
      </c>
      <c r="F11" s="1" t="s">
        <v>475</v>
      </c>
      <c r="G11" s="1">
        <v>12.64</v>
      </c>
      <c r="H11" s="1">
        <v>11.72</v>
      </c>
      <c r="I11" s="1">
        <v>12</v>
      </c>
      <c r="J11" s="1" t="s">
        <v>307</v>
      </c>
      <c r="K11" s="1">
        <v>45</v>
      </c>
      <c r="L11" s="6">
        <v>0.09</v>
      </c>
      <c r="M11" s="1" t="s">
        <v>24</v>
      </c>
      <c r="N11" s="1" t="s">
        <v>320</v>
      </c>
      <c r="O11" s="1" t="s">
        <v>1037</v>
      </c>
    </row>
    <row r="12" spans="1:15" ht="17.25" customHeight="1" x14ac:dyDescent="0.2">
      <c r="A12" s="18" t="s">
        <v>321</v>
      </c>
      <c r="B12" s="1" t="s">
        <v>321</v>
      </c>
      <c r="C12" s="1" t="s">
        <v>17</v>
      </c>
      <c r="D12" s="1" t="s">
        <v>306</v>
      </c>
      <c r="E12" s="1" t="s">
        <v>475</v>
      </c>
      <c r="F12" s="1" t="s">
        <v>475</v>
      </c>
      <c r="G12" s="1">
        <v>12.64</v>
      </c>
      <c r="H12" s="1">
        <v>12.16</v>
      </c>
      <c r="I12" s="1">
        <v>5</v>
      </c>
      <c r="J12" s="1" t="s">
        <v>307</v>
      </c>
      <c r="K12" s="1">
        <v>48</v>
      </c>
      <c r="L12" s="6">
        <v>0.09</v>
      </c>
      <c r="M12" s="1" t="s">
        <v>24</v>
      </c>
      <c r="N12" s="1"/>
      <c r="O12" s="1" t="s">
        <v>1038</v>
      </c>
    </row>
    <row r="13" spans="1:15" ht="17.25" customHeight="1" x14ac:dyDescent="0.2">
      <c r="A13" s="18" t="s">
        <v>322</v>
      </c>
      <c r="B13" s="1" t="s">
        <v>322</v>
      </c>
      <c r="C13" s="1" t="s">
        <v>22</v>
      </c>
      <c r="D13" s="1" t="s">
        <v>306</v>
      </c>
      <c r="E13" s="1" t="s">
        <v>475</v>
      </c>
      <c r="F13" s="1" t="s">
        <v>475</v>
      </c>
      <c r="G13" s="1">
        <v>12.38</v>
      </c>
      <c r="H13" s="1">
        <v>11.44</v>
      </c>
      <c r="I13" s="1">
        <v>12</v>
      </c>
      <c r="J13" s="1" t="s">
        <v>307</v>
      </c>
      <c r="K13" s="1">
        <v>48</v>
      </c>
      <c r="L13" s="7">
        <v>9.5000000000000001E-2</v>
      </c>
      <c r="M13" s="1" t="s">
        <v>24</v>
      </c>
      <c r="N13" s="1"/>
      <c r="O13" s="1" t="s">
        <v>1039</v>
      </c>
    </row>
    <row r="14" spans="1:15" ht="17.25" customHeight="1" x14ac:dyDescent="0.2">
      <c r="A14" s="18" t="s">
        <v>323</v>
      </c>
      <c r="B14" s="1" t="s">
        <v>323</v>
      </c>
      <c r="C14" s="1" t="s">
        <v>26</v>
      </c>
      <c r="D14" s="1" t="s">
        <v>306</v>
      </c>
      <c r="E14" s="1" t="s">
        <v>475</v>
      </c>
      <c r="F14" s="1" t="s">
        <v>475</v>
      </c>
      <c r="G14" s="1">
        <v>12.13</v>
      </c>
      <c r="H14" s="1">
        <v>10.56</v>
      </c>
      <c r="I14" s="1">
        <v>25</v>
      </c>
      <c r="J14" s="1" t="s">
        <v>307</v>
      </c>
      <c r="K14" s="1">
        <v>48</v>
      </c>
      <c r="L14" s="6">
        <v>0.1</v>
      </c>
      <c r="M14" s="1" t="s">
        <v>24</v>
      </c>
      <c r="N14" s="1" t="s">
        <v>1326</v>
      </c>
      <c r="O14" s="1" t="s">
        <v>1040</v>
      </c>
    </row>
    <row r="15" spans="1:15" ht="17.25" customHeight="1" x14ac:dyDescent="0.2">
      <c r="A15" s="18" t="s">
        <v>324</v>
      </c>
      <c r="B15" s="1" t="s">
        <v>324</v>
      </c>
      <c r="C15" s="1" t="s">
        <v>17</v>
      </c>
      <c r="D15" s="1" t="s">
        <v>306</v>
      </c>
      <c r="E15" s="1" t="s">
        <v>475</v>
      </c>
      <c r="F15" s="1" t="s">
        <v>475</v>
      </c>
      <c r="G15" s="1">
        <v>13.05</v>
      </c>
      <c r="H15" s="1">
        <v>12.58</v>
      </c>
      <c r="I15" s="1">
        <v>5</v>
      </c>
      <c r="J15" s="1" t="s">
        <v>307</v>
      </c>
      <c r="K15" s="1">
        <v>48</v>
      </c>
      <c r="L15" s="6">
        <v>0.09</v>
      </c>
      <c r="M15" s="1" t="s">
        <v>24</v>
      </c>
      <c r="N15" s="1"/>
      <c r="O15" s="1" t="s">
        <v>1041</v>
      </c>
    </row>
    <row r="16" spans="1:15" ht="17.25" customHeight="1" x14ac:dyDescent="0.2">
      <c r="A16" s="18" t="s">
        <v>325</v>
      </c>
      <c r="B16" s="1" t="s">
        <v>325</v>
      </c>
      <c r="C16" s="1" t="s">
        <v>22</v>
      </c>
      <c r="D16" s="1" t="s">
        <v>306</v>
      </c>
      <c r="E16" s="1" t="s">
        <v>475</v>
      </c>
      <c r="F16" s="1" t="s">
        <v>475</v>
      </c>
      <c r="G16" s="1">
        <v>12.8</v>
      </c>
      <c r="H16" s="1">
        <v>11.85</v>
      </c>
      <c r="I16" s="1">
        <v>12</v>
      </c>
      <c r="J16" s="1" t="s">
        <v>307</v>
      </c>
      <c r="K16" s="1">
        <v>48</v>
      </c>
      <c r="L16" s="7">
        <v>9.5000000000000001E-2</v>
      </c>
      <c r="M16" s="1" t="s">
        <v>24</v>
      </c>
      <c r="N16" s="1"/>
      <c r="O16" s="1" t="s">
        <v>1042</v>
      </c>
    </row>
    <row r="17" spans="1:15" ht="17.25" customHeight="1" x14ac:dyDescent="0.2">
      <c r="A17" s="18" t="s">
        <v>326</v>
      </c>
      <c r="B17" s="1" t="s">
        <v>326</v>
      </c>
      <c r="C17" s="1" t="s">
        <v>26</v>
      </c>
      <c r="D17" s="1" t="s">
        <v>306</v>
      </c>
      <c r="E17" s="1" t="s">
        <v>475</v>
      </c>
      <c r="F17" s="1" t="s">
        <v>475</v>
      </c>
      <c r="G17" s="1">
        <v>12.61</v>
      </c>
      <c r="H17" s="1">
        <v>11.03</v>
      </c>
      <c r="I17" s="1">
        <v>25</v>
      </c>
      <c r="J17" s="1" t="s">
        <v>307</v>
      </c>
      <c r="K17" s="1">
        <v>48</v>
      </c>
      <c r="L17" s="6">
        <v>0.1</v>
      </c>
      <c r="M17" s="1" t="s">
        <v>24</v>
      </c>
      <c r="N17" s="1" t="s">
        <v>1327</v>
      </c>
      <c r="O17" s="1" t="s">
        <v>1043</v>
      </c>
    </row>
    <row r="18" spans="1:15" ht="17.25" customHeight="1" x14ac:dyDescent="0.2">
      <c r="A18" s="18" t="s">
        <v>327</v>
      </c>
      <c r="B18" s="1" t="s">
        <v>327</v>
      </c>
      <c r="C18" s="1" t="s">
        <v>37</v>
      </c>
      <c r="D18" s="1" t="s">
        <v>306</v>
      </c>
      <c r="E18" s="1" t="s">
        <v>475</v>
      </c>
      <c r="F18" s="1" t="s">
        <v>475</v>
      </c>
      <c r="G18" s="1">
        <v>12.13</v>
      </c>
      <c r="H18" s="1">
        <v>10.199999999999999</v>
      </c>
      <c r="I18" s="1">
        <v>45</v>
      </c>
      <c r="J18" s="1" t="s">
        <v>307</v>
      </c>
      <c r="K18" s="1">
        <v>49</v>
      </c>
      <c r="L18" s="6">
        <v>0.12</v>
      </c>
      <c r="M18" s="1" t="s">
        <v>156</v>
      </c>
      <c r="N18" s="1"/>
      <c r="O18" s="1" t="s">
        <v>1044</v>
      </c>
    </row>
    <row r="19" spans="1:15" ht="17.25" customHeight="1" x14ac:dyDescent="0.2">
      <c r="A19" s="18" t="s">
        <v>328</v>
      </c>
      <c r="B19" s="1" t="s">
        <v>328</v>
      </c>
      <c r="C19" s="1" t="s">
        <v>22</v>
      </c>
      <c r="D19" s="1" t="s">
        <v>306</v>
      </c>
      <c r="E19" s="1" t="s">
        <v>475</v>
      </c>
      <c r="F19" s="1" t="s">
        <v>475</v>
      </c>
      <c r="G19" s="1">
        <v>13</v>
      </c>
      <c r="H19" s="1">
        <v>12.04</v>
      </c>
      <c r="I19" s="1">
        <v>12</v>
      </c>
      <c r="J19" s="1" t="s">
        <v>307</v>
      </c>
      <c r="K19" s="1">
        <v>50</v>
      </c>
      <c r="L19" s="6">
        <v>0.1</v>
      </c>
      <c r="M19" s="1" t="s">
        <v>24</v>
      </c>
      <c r="N19" s="1"/>
      <c r="O19" s="1" t="s">
        <v>1045</v>
      </c>
    </row>
    <row r="20" spans="1:15" ht="17.25" customHeight="1" x14ac:dyDescent="0.2">
      <c r="A20" s="18" t="s">
        <v>329</v>
      </c>
      <c r="B20" s="1" t="s">
        <v>329</v>
      </c>
      <c r="C20" s="1" t="s">
        <v>26</v>
      </c>
      <c r="D20" s="1" t="s">
        <v>306</v>
      </c>
      <c r="E20" s="1" t="s">
        <v>475</v>
      </c>
      <c r="F20" s="1" t="s">
        <v>475</v>
      </c>
      <c r="G20" s="1">
        <v>12.75</v>
      </c>
      <c r="H20" s="1">
        <v>11.15</v>
      </c>
      <c r="I20" s="1">
        <v>25</v>
      </c>
      <c r="J20" s="1" t="s">
        <v>307</v>
      </c>
      <c r="K20" s="1">
        <v>50</v>
      </c>
      <c r="L20" s="7">
        <v>0.105</v>
      </c>
      <c r="M20" s="1" t="s">
        <v>24</v>
      </c>
      <c r="N20" s="1" t="s">
        <v>1328</v>
      </c>
      <c r="O20" s="1" t="s">
        <v>1046</v>
      </c>
    </row>
    <row r="21" spans="1:15" ht="17.25" customHeight="1" x14ac:dyDescent="0.2">
      <c r="A21" s="18" t="s">
        <v>330</v>
      </c>
      <c r="B21" s="1" t="s">
        <v>330</v>
      </c>
      <c r="C21" s="1" t="s">
        <v>37</v>
      </c>
      <c r="D21" s="1" t="s">
        <v>306</v>
      </c>
      <c r="E21" s="1" t="s">
        <v>475</v>
      </c>
      <c r="F21" s="1" t="s">
        <v>475</v>
      </c>
      <c r="G21" s="1">
        <v>12.5</v>
      </c>
      <c r="H21" s="1">
        <v>10.9</v>
      </c>
      <c r="I21" s="1">
        <v>45</v>
      </c>
      <c r="J21" s="1" t="s">
        <v>307</v>
      </c>
      <c r="K21" s="1">
        <v>50</v>
      </c>
      <c r="L21" s="6">
        <v>0.11</v>
      </c>
      <c r="M21" s="1" t="s">
        <v>24</v>
      </c>
      <c r="N21" s="1" t="s">
        <v>1047</v>
      </c>
      <c r="O21" s="1" t="s">
        <v>1048</v>
      </c>
    </row>
    <row r="22" spans="1:15" ht="17.25" customHeight="1" x14ac:dyDescent="0.2">
      <c r="A22" s="18" t="s">
        <v>1329</v>
      </c>
      <c r="B22" s="1" t="s">
        <v>1329</v>
      </c>
      <c r="C22" s="1" t="s">
        <v>22</v>
      </c>
      <c r="D22" s="1" t="s">
        <v>306</v>
      </c>
      <c r="E22" s="1" t="s">
        <v>475</v>
      </c>
      <c r="F22" s="1" t="s">
        <v>475</v>
      </c>
      <c r="G22" s="1">
        <v>12.32</v>
      </c>
      <c r="H22" s="1">
        <v>11.44</v>
      </c>
      <c r="I22" s="1">
        <v>12</v>
      </c>
      <c r="J22" s="1" t="s">
        <v>307</v>
      </c>
      <c r="K22" s="1">
        <v>48</v>
      </c>
      <c r="L22" s="7">
        <v>8.5000000000000006E-2</v>
      </c>
      <c r="M22" s="1"/>
      <c r="N22" s="1" t="s">
        <v>1330</v>
      </c>
      <c r="O22" s="1" t="s">
        <v>1331</v>
      </c>
    </row>
    <row r="23" spans="1:15" ht="17.25" customHeight="1" x14ac:dyDescent="0.2">
      <c r="A23" s="18" t="s">
        <v>331</v>
      </c>
      <c r="B23" s="1" t="s">
        <v>331</v>
      </c>
      <c r="C23" s="1" t="s">
        <v>17</v>
      </c>
      <c r="D23" s="1" t="s">
        <v>311</v>
      </c>
      <c r="E23" s="1" t="s">
        <v>475</v>
      </c>
      <c r="F23" s="1" t="s">
        <v>475</v>
      </c>
      <c r="G23" s="1">
        <v>14.17</v>
      </c>
      <c r="H23" s="1">
        <v>13.57</v>
      </c>
      <c r="I23" s="1">
        <v>5</v>
      </c>
      <c r="J23" s="1" t="s">
        <v>313</v>
      </c>
      <c r="K23" s="1">
        <v>46</v>
      </c>
      <c r="L23" s="7">
        <v>8.0000000000000002E-3</v>
      </c>
      <c r="M23" s="1" t="s">
        <v>65</v>
      </c>
      <c r="N23" s="1"/>
      <c r="O23" s="1" t="s">
        <v>1049</v>
      </c>
    </row>
    <row r="24" spans="1:15" ht="17.25" customHeight="1" x14ac:dyDescent="0.2">
      <c r="A24" s="18" t="s">
        <v>332</v>
      </c>
      <c r="B24" s="1" t="s">
        <v>332</v>
      </c>
      <c r="C24" s="1" t="s">
        <v>22</v>
      </c>
      <c r="D24" s="1" t="s">
        <v>311</v>
      </c>
      <c r="E24" s="1" t="s">
        <v>475</v>
      </c>
      <c r="F24" s="1" t="s">
        <v>475</v>
      </c>
      <c r="G24" s="1">
        <v>13.83</v>
      </c>
      <c r="H24" s="1">
        <v>12.64</v>
      </c>
      <c r="I24" s="1">
        <v>12</v>
      </c>
      <c r="J24" s="1" t="s">
        <v>313</v>
      </c>
      <c r="K24" s="1">
        <v>46</v>
      </c>
      <c r="L24" s="6">
        <v>8.9999999999999993E-3</v>
      </c>
      <c r="M24" s="1" t="s">
        <v>65</v>
      </c>
      <c r="N24" s="1" t="s">
        <v>333</v>
      </c>
      <c r="O24" s="1" t="s">
        <v>1050</v>
      </c>
    </row>
    <row r="25" spans="1:15" ht="17.25" customHeight="1" x14ac:dyDescent="0.2">
      <c r="A25" s="18" t="s">
        <v>334</v>
      </c>
      <c r="B25" s="1" t="s">
        <v>334</v>
      </c>
      <c r="C25" s="1" t="s">
        <v>26</v>
      </c>
      <c r="D25" s="1" t="s">
        <v>311</v>
      </c>
      <c r="E25" s="1" t="s">
        <v>475</v>
      </c>
      <c r="F25" s="1" t="s">
        <v>475</v>
      </c>
      <c r="G25" s="1">
        <v>13.57</v>
      </c>
      <c r="H25" s="1">
        <v>11.57</v>
      </c>
      <c r="I25" s="1">
        <v>25</v>
      </c>
      <c r="J25" s="1" t="s">
        <v>313</v>
      </c>
      <c r="K25" s="1">
        <v>46</v>
      </c>
      <c r="L25" s="6">
        <v>0.01</v>
      </c>
      <c r="M25" s="1" t="s">
        <v>65</v>
      </c>
      <c r="N25" s="1" t="s">
        <v>1051</v>
      </c>
      <c r="O25" s="1" t="s">
        <v>1052</v>
      </c>
    </row>
    <row r="26" spans="1:15" ht="17.25" customHeight="1" x14ac:dyDescent="0.2">
      <c r="A26" s="18" t="s">
        <v>335</v>
      </c>
      <c r="B26" s="1" t="s">
        <v>335</v>
      </c>
      <c r="C26" s="1" t="s">
        <v>22</v>
      </c>
      <c r="D26" s="1" t="s">
        <v>306</v>
      </c>
      <c r="E26" s="1" t="s">
        <v>475</v>
      </c>
      <c r="F26" s="1" t="s">
        <v>475</v>
      </c>
      <c r="G26" s="1">
        <v>11.44</v>
      </c>
      <c r="H26" s="1">
        <v>10.44</v>
      </c>
      <c r="I26" s="1">
        <v>12</v>
      </c>
      <c r="J26" s="1" t="s">
        <v>307</v>
      </c>
      <c r="K26" s="1">
        <v>50</v>
      </c>
      <c r="L26" s="7">
        <v>0.09</v>
      </c>
      <c r="M26" s="1" t="s">
        <v>65</v>
      </c>
      <c r="N26" s="1"/>
      <c r="O26" s="1" t="s">
        <v>1053</v>
      </c>
    </row>
    <row r="27" spans="1:15" ht="17.25" customHeight="1" x14ac:dyDescent="0.2">
      <c r="A27" s="18" t="s">
        <v>336</v>
      </c>
      <c r="B27" s="1" t="s">
        <v>336</v>
      </c>
      <c r="C27" s="1" t="s">
        <v>26</v>
      </c>
      <c r="D27" s="1" t="s">
        <v>306</v>
      </c>
      <c r="E27" s="1" t="s">
        <v>475</v>
      </c>
      <c r="F27" s="1" t="s">
        <v>475</v>
      </c>
      <c r="G27" s="1">
        <v>11.17</v>
      </c>
      <c r="H27" s="1">
        <v>9.51</v>
      </c>
      <c r="I27" s="1">
        <v>25</v>
      </c>
      <c r="J27" s="1" t="s">
        <v>307</v>
      </c>
      <c r="K27" s="1">
        <v>50</v>
      </c>
      <c r="L27" s="6">
        <v>9.5000000000000001E-2</v>
      </c>
      <c r="M27" s="1" t="s">
        <v>65</v>
      </c>
      <c r="N27" s="1" t="s">
        <v>1054</v>
      </c>
      <c r="O27" s="1" t="s">
        <v>1055</v>
      </c>
    </row>
    <row r="28" spans="1:15" ht="17.25" customHeight="1" x14ac:dyDescent="0.2">
      <c r="A28" s="18" t="s">
        <v>337</v>
      </c>
      <c r="B28" s="1" t="s">
        <v>337</v>
      </c>
      <c r="C28" s="1" t="s">
        <v>37</v>
      </c>
      <c r="D28" s="1" t="s">
        <v>306</v>
      </c>
      <c r="E28" s="1" t="s">
        <v>475</v>
      </c>
      <c r="F28" s="1" t="s">
        <v>475</v>
      </c>
      <c r="G28" s="1">
        <v>10.91</v>
      </c>
      <c r="H28" s="1">
        <v>9.24</v>
      </c>
      <c r="I28" s="1">
        <v>45</v>
      </c>
      <c r="J28" s="1" t="s">
        <v>307</v>
      </c>
      <c r="K28" s="1">
        <v>50</v>
      </c>
      <c r="L28" s="7">
        <v>0.1</v>
      </c>
      <c r="M28" s="1" t="s">
        <v>65</v>
      </c>
      <c r="N28" s="1" t="s">
        <v>338</v>
      </c>
      <c r="O28" s="1" t="s">
        <v>1056</v>
      </c>
    </row>
    <row r="29" spans="1:15" ht="17.25" customHeight="1" x14ac:dyDescent="0.2">
      <c r="A29" s="18" t="s">
        <v>1332</v>
      </c>
      <c r="B29" s="1" t="s">
        <v>1332</v>
      </c>
      <c r="C29" s="1" t="s">
        <v>22</v>
      </c>
      <c r="D29" s="1" t="s">
        <v>347</v>
      </c>
      <c r="E29" s="1" t="s">
        <v>1333</v>
      </c>
      <c r="F29" s="1" t="s">
        <v>1334</v>
      </c>
      <c r="G29" s="1">
        <v>15.9</v>
      </c>
      <c r="H29" s="1">
        <v>14.7</v>
      </c>
      <c r="I29" s="1">
        <v>12</v>
      </c>
      <c r="J29" s="1" t="s">
        <v>243</v>
      </c>
      <c r="K29" s="1">
        <v>38</v>
      </c>
      <c r="L29" s="7">
        <v>3.5000000000000003E-2</v>
      </c>
      <c r="M29" s="1"/>
      <c r="N29" s="1" t="s">
        <v>1330</v>
      </c>
      <c r="O29" s="1" t="s">
        <v>1335</v>
      </c>
    </row>
    <row r="30" spans="1:15" ht="17.25" customHeight="1" x14ac:dyDescent="0.2">
      <c r="A30" s="18" t="s">
        <v>339</v>
      </c>
      <c r="B30" s="1" t="s">
        <v>339</v>
      </c>
      <c r="C30" s="1" t="s">
        <v>17</v>
      </c>
      <c r="D30" s="1" t="s">
        <v>311</v>
      </c>
      <c r="E30" s="1" t="s">
        <v>475</v>
      </c>
      <c r="F30" s="1" t="s">
        <v>475</v>
      </c>
      <c r="G30" s="1">
        <v>14.28</v>
      </c>
      <c r="H30" s="1">
        <v>13.71</v>
      </c>
      <c r="I30" s="1">
        <v>5</v>
      </c>
      <c r="J30" s="1" t="s">
        <v>313</v>
      </c>
      <c r="K30" s="1">
        <v>45</v>
      </c>
      <c r="L30" s="6">
        <v>8.0000000000000002E-3</v>
      </c>
      <c r="M30" s="1" t="s">
        <v>24</v>
      </c>
      <c r="N30" s="1"/>
      <c r="O30" s="1" t="s">
        <v>1057</v>
      </c>
    </row>
    <row r="31" spans="1:15" ht="17.25" customHeight="1" x14ac:dyDescent="0.2">
      <c r="A31" s="18" t="s">
        <v>340</v>
      </c>
      <c r="B31" s="1" t="s">
        <v>340</v>
      </c>
      <c r="C31" s="1" t="s">
        <v>22</v>
      </c>
      <c r="D31" s="1" t="s">
        <v>311</v>
      </c>
      <c r="E31" s="1" t="s">
        <v>475</v>
      </c>
      <c r="F31" s="1" t="s">
        <v>475</v>
      </c>
      <c r="G31" s="1">
        <v>14.03</v>
      </c>
      <c r="H31" s="1">
        <v>12.89</v>
      </c>
      <c r="I31" s="1">
        <v>12</v>
      </c>
      <c r="J31" s="1" t="s">
        <v>313</v>
      </c>
      <c r="K31" s="1">
        <v>45</v>
      </c>
      <c r="L31" s="6">
        <v>8.9999999999999993E-3</v>
      </c>
      <c r="M31" s="1" t="s">
        <v>24</v>
      </c>
      <c r="N31" s="1"/>
      <c r="O31" s="1" t="s">
        <v>1058</v>
      </c>
    </row>
    <row r="32" spans="1:15" ht="17.25" customHeight="1" x14ac:dyDescent="0.2">
      <c r="A32" s="18" t="s">
        <v>341</v>
      </c>
      <c r="B32" s="1" t="s">
        <v>341</v>
      </c>
      <c r="C32" s="1" t="s">
        <v>26</v>
      </c>
      <c r="D32" s="1" t="s">
        <v>311</v>
      </c>
      <c r="E32" s="1" t="s">
        <v>475</v>
      </c>
      <c r="F32" s="1" t="s">
        <v>475</v>
      </c>
      <c r="G32" s="1">
        <v>13.77</v>
      </c>
      <c r="H32" s="1">
        <v>11.88</v>
      </c>
      <c r="I32" s="1">
        <v>25</v>
      </c>
      <c r="J32" s="1" t="s">
        <v>313</v>
      </c>
      <c r="K32" s="1">
        <v>45</v>
      </c>
      <c r="L32" s="7">
        <v>0.01</v>
      </c>
      <c r="M32" s="1" t="s">
        <v>24</v>
      </c>
      <c r="N32" s="1" t="s">
        <v>1336</v>
      </c>
      <c r="O32" s="1" t="s">
        <v>1059</v>
      </c>
    </row>
    <row r="33" spans="1:15" ht="17.25" customHeight="1" x14ac:dyDescent="0.2">
      <c r="A33" s="18" t="s">
        <v>342</v>
      </c>
      <c r="B33" s="1" t="s">
        <v>342</v>
      </c>
      <c r="C33" s="1" t="s">
        <v>37</v>
      </c>
      <c r="D33" s="1" t="s">
        <v>311</v>
      </c>
      <c r="E33" s="1" t="s">
        <v>475</v>
      </c>
      <c r="F33" s="1" t="s">
        <v>475</v>
      </c>
      <c r="G33" s="1">
        <v>13.7</v>
      </c>
      <c r="H33" s="1">
        <v>11.71</v>
      </c>
      <c r="I33" s="1">
        <v>45</v>
      </c>
      <c r="J33" s="1" t="s">
        <v>313</v>
      </c>
      <c r="K33" s="1">
        <v>46</v>
      </c>
      <c r="L33" s="7">
        <v>0.02</v>
      </c>
      <c r="M33" s="1" t="s">
        <v>156</v>
      </c>
      <c r="N33" s="1"/>
      <c r="O33" s="1" t="s">
        <v>1060</v>
      </c>
    </row>
    <row r="34" spans="1:15" ht="17.25" customHeight="1" x14ac:dyDescent="0.2">
      <c r="A34" s="18" t="s">
        <v>343</v>
      </c>
      <c r="B34" s="1" t="s">
        <v>343</v>
      </c>
      <c r="C34" s="1" t="s">
        <v>17</v>
      </c>
      <c r="D34" s="1" t="s">
        <v>311</v>
      </c>
      <c r="E34" s="1" t="s">
        <v>475</v>
      </c>
      <c r="F34" s="1" t="s">
        <v>475</v>
      </c>
      <c r="G34" s="1">
        <v>14.6</v>
      </c>
      <c r="H34" s="1">
        <v>14.03</v>
      </c>
      <c r="I34" s="1">
        <v>0</v>
      </c>
      <c r="J34" s="1" t="s">
        <v>313</v>
      </c>
      <c r="K34" s="1">
        <v>45</v>
      </c>
      <c r="L34" s="6">
        <v>8.0000000000000002E-3</v>
      </c>
      <c r="M34" s="1" t="s">
        <v>24</v>
      </c>
      <c r="N34" s="1"/>
      <c r="O34" s="1" t="s">
        <v>1061</v>
      </c>
    </row>
    <row r="35" spans="1:15" ht="17.25" customHeight="1" x14ac:dyDescent="0.2">
      <c r="A35" s="18" t="s">
        <v>344</v>
      </c>
      <c r="B35" s="1" t="s">
        <v>344</v>
      </c>
      <c r="C35" s="1" t="s">
        <v>17</v>
      </c>
      <c r="D35" s="1" t="s">
        <v>311</v>
      </c>
      <c r="E35" s="1" t="s">
        <v>475</v>
      </c>
      <c r="F35" s="1" t="s">
        <v>475</v>
      </c>
      <c r="G35" s="1">
        <v>14.35</v>
      </c>
      <c r="H35" s="1">
        <v>13.77</v>
      </c>
      <c r="I35" s="1">
        <v>5</v>
      </c>
      <c r="J35" s="1" t="s">
        <v>313</v>
      </c>
      <c r="K35" s="1">
        <v>45</v>
      </c>
      <c r="L35" s="6">
        <v>8.9999999999999993E-3</v>
      </c>
      <c r="M35" s="1" t="s">
        <v>24</v>
      </c>
      <c r="N35" s="1"/>
      <c r="O35" s="1" t="s">
        <v>1062</v>
      </c>
    </row>
    <row r="36" spans="1:15" ht="17.25" customHeight="1" x14ac:dyDescent="0.2">
      <c r="A36" s="18" t="s">
        <v>345</v>
      </c>
      <c r="B36" s="1" t="s">
        <v>345</v>
      </c>
      <c r="C36" s="1" t="s">
        <v>22</v>
      </c>
      <c r="D36" s="1" t="s">
        <v>311</v>
      </c>
      <c r="E36" s="1" t="s">
        <v>475</v>
      </c>
      <c r="F36" s="1" t="s">
        <v>475</v>
      </c>
      <c r="G36" s="1">
        <v>13.77</v>
      </c>
      <c r="H36" s="1">
        <v>12.64</v>
      </c>
      <c r="I36" s="1">
        <v>12</v>
      </c>
      <c r="J36" s="1" t="s">
        <v>313</v>
      </c>
      <c r="K36" s="1">
        <v>45</v>
      </c>
      <c r="L36" s="6">
        <v>0.01</v>
      </c>
      <c r="M36" s="1" t="s">
        <v>24</v>
      </c>
      <c r="N36" s="1" t="s">
        <v>1337</v>
      </c>
      <c r="O36" s="1" t="s">
        <v>1063</v>
      </c>
    </row>
    <row r="37" spans="1:15" ht="17.25" customHeight="1" x14ac:dyDescent="0.2">
      <c r="A37" s="18" t="s">
        <v>346</v>
      </c>
      <c r="B37" s="1" t="s">
        <v>346</v>
      </c>
      <c r="C37" s="1" t="s">
        <v>37</v>
      </c>
      <c r="D37" s="1" t="s">
        <v>347</v>
      </c>
      <c r="E37" s="1" t="s">
        <v>348</v>
      </c>
      <c r="F37" s="1" t="s">
        <v>349</v>
      </c>
      <c r="G37" s="1">
        <v>14.03</v>
      </c>
      <c r="H37" s="1">
        <v>12.04</v>
      </c>
      <c r="I37" s="1">
        <v>45</v>
      </c>
      <c r="J37" s="1" t="s">
        <v>243</v>
      </c>
      <c r="K37" s="1">
        <v>48</v>
      </c>
      <c r="L37" s="7">
        <v>0.05</v>
      </c>
      <c r="M37" s="1"/>
      <c r="N37" s="1"/>
      <c r="O37" s="1" t="s">
        <v>1064</v>
      </c>
    </row>
    <row r="38" spans="1:15" ht="17.25" customHeight="1" x14ac:dyDescent="0.2">
      <c r="A38" s="18" t="s">
        <v>350</v>
      </c>
      <c r="B38" s="1" t="s">
        <v>350</v>
      </c>
      <c r="C38" s="1" t="s">
        <v>17</v>
      </c>
      <c r="D38" s="1" t="s">
        <v>347</v>
      </c>
      <c r="E38" s="1" t="s">
        <v>351</v>
      </c>
      <c r="F38" s="1" t="s">
        <v>352</v>
      </c>
      <c r="G38" s="1">
        <v>15.96</v>
      </c>
      <c r="H38" s="1">
        <v>15.36</v>
      </c>
      <c r="I38" s="1">
        <v>0</v>
      </c>
      <c r="J38" s="1" t="s">
        <v>243</v>
      </c>
      <c r="K38" s="1">
        <v>48</v>
      </c>
      <c r="L38" s="6">
        <v>0.03</v>
      </c>
      <c r="M38" s="1" t="s">
        <v>24</v>
      </c>
      <c r="N38" s="1"/>
      <c r="O38" s="1" t="s">
        <v>1065</v>
      </c>
    </row>
    <row r="39" spans="1:15" ht="17.25" customHeight="1" x14ac:dyDescent="0.2">
      <c r="A39" s="18" t="s">
        <v>353</v>
      </c>
      <c r="B39" s="1" t="s">
        <v>353</v>
      </c>
      <c r="C39" s="1" t="s">
        <v>17</v>
      </c>
      <c r="D39" s="1" t="s">
        <v>347</v>
      </c>
      <c r="E39" s="1" t="s">
        <v>354</v>
      </c>
      <c r="F39" s="1" t="s">
        <v>355</v>
      </c>
      <c r="G39" s="1">
        <v>15.63</v>
      </c>
      <c r="H39" s="1">
        <v>15.03</v>
      </c>
      <c r="I39" s="1">
        <v>5</v>
      </c>
      <c r="J39" s="1" t="s">
        <v>243</v>
      </c>
      <c r="K39" s="1">
        <v>48</v>
      </c>
      <c r="L39" s="6">
        <v>3.5000000000000003E-2</v>
      </c>
      <c r="M39" s="1" t="s">
        <v>24</v>
      </c>
      <c r="N39" s="1"/>
      <c r="O39" s="1" t="s">
        <v>1066</v>
      </c>
    </row>
    <row r="40" spans="1:15" ht="17.25" customHeight="1" x14ac:dyDescent="0.2">
      <c r="A40" s="18" t="s">
        <v>356</v>
      </c>
      <c r="B40" s="1" t="s">
        <v>356</v>
      </c>
      <c r="C40" s="1" t="s">
        <v>22</v>
      </c>
      <c r="D40" s="1" t="s">
        <v>347</v>
      </c>
      <c r="E40" s="1" t="s">
        <v>357</v>
      </c>
      <c r="F40" s="1" t="s">
        <v>358</v>
      </c>
      <c r="G40" s="1">
        <v>15.3</v>
      </c>
      <c r="H40" s="1">
        <v>14.13</v>
      </c>
      <c r="I40" s="1">
        <v>12</v>
      </c>
      <c r="J40" s="1" t="s">
        <v>243</v>
      </c>
      <c r="K40" s="1">
        <v>48</v>
      </c>
      <c r="L40" s="7">
        <v>0.04</v>
      </c>
      <c r="M40" s="1" t="s">
        <v>24</v>
      </c>
      <c r="N40" s="1" t="s">
        <v>1338</v>
      </c>
      <c r="O40" s="1" t="s">
        <v>1067</v>
      </c>
    </row>
    <row r="41" spans="1:15" ht="17.25" customHeight="1" x14ac:dyDescent="0.2">
      <c r="A41" s="18" t="s">
        <v>359</v>
      </c>
      <c r="B41" s="1" t="s">
        <v>359</v>
      </c>
      <c r="C41" s="1" t="s">
        <v>17</v>
      </c>
      <c r="D41" s="1" t="s">
        <v>347</v>
      </c>
      <c r="E41" s="1" t="s">
        <v>360</v>
      </c>
      <c r="F41" s="1" t="s">
        <v>361</v>
      </c>
      <c r="G41" s="1">
        <v>17.03</v>
      </c>
      <c r="H41" s="1">
        <v>16.43</v>
      </c>
      <c r="I41" s="1">
        <v>5</v>
      </c>
      <c r="J41" s="1" t="s">
        <v>243</v>
      </c>
      <c r="K41" s="1">
        <v>48</v>
      </c>
      <c r="L41" s="6">
        <v>0.04</v>
      </c>
      <c r="M41" s="1" t="s">
        <v>24</v>
      </c>
      <c r="N41" s="1"/>
      <c r="O41" s="1" t="s">
        <v>1068</v>
      </c>
    </row>
    <row r="42" spans="1:15" ht="17.25" customHeight="1" x14ac:dyDescent="0.2">
      <c r="A42" s="18" t="s">
        <v>362</v>
      </c>
      <c r="B42" s="1" t="s">
        <v>362</v>
      </c>
      <c r="C42" s="1" t="s">
        <v>22</v>
      </c>
      <c r="D42" s="1" t="s">
        <v>347</v>
      </c>
      <c r="E42" s="1" t="s">
        <v>363</v>
      </c>
      <c r="F42" s="1" t="s">
        <v>364</v>
      </c>
      <c r="G42" s="1">
        <v>16.760000000000002</v>
      </c>
      <c r="H42" s="1">
        <v>15.56</v>
      </c>
      <c r="I42" s="1">
        <v>12</v>
      </c>
      <c r="J42" s="1" t="s">
        <v>243</v>
      </c>
      <c r="K42" s="1">
        <v>48</v>
      </c>
      <c r="L42" s="6">
        <v>4.4999999999999998E-2</v>
      </c>
      <c r="M42" s="1" t="s">
        <v>24</v>
      </c>
      <c r="N42" s="1"/>
      <c r="O42" s="1" t="s">
        <v>1069</v>
      </c>
    </row>
    <row r="43" spans="1:15" ht="17.25" customHeight="1" x14ac:dyDescent="0.2">
      <c r="A43" s="18" t="s">
        <v>365</v>
      </c>
      <c r="B43" s="1" t="s">
        <v>365</v>
      </c>
      <c r="C43" s="1" t="s">
        <v>26</v>
      </c>
      <c r="D43" s="1" t="s">
        <v>347</v>
      </c>
      <c r="E43" s="1" t="s">
        <v>366</v>
      </c>
      <c r="F43" s="1" t="s">
        <v>367</v>
      </c>
      <c r="G43" s="1">
        <v>16.559999999999999</v>
      </c>
      <c r="H43" s="1">
        <v>14.57</v>
      </c>
      <c r="I43" s="1">
        <v>25</v>
      </c>
      <c r="J43" s="1" t="s">
        <v>243</v>
      </c>
      <c r="K43" s="1">
        <v>48</v>
      </c>
      <c r="L43" s="6">
        <v>0.05</v>
      </c>
      <c r="M43" s="1" t="s">
        <v>24</v>
      </c>
      <c r="N43" s="1" t="s">
        <v>1339</v>
      </c>
      <c r="O43" s="1" t="s">
        <v>1070</v>
      </c>
    </row>
    <row r="44" spans="1:15" ht="17.25" customHeight="1" x14ac:dyDescent="0.2">
      <c r="A44" s="18" t="s">
        <v>1340</v>
      </c>
      <c r="B44" s="1" t="s">
        <v>1340</v>
      </c>
      <c r="C44" s="1" t="s">
        <v>37</v>
      </c>
      <c r="D44" s="1" t="s">
        <v>347</v>
      </c>
      <c r="E44" s="1" t="s">
        <v>1341</v>
      </c>
      <c r="F44" s="1" t="s">
        <v>1342</v>
      </c>
      <c r="G44" s="1">
        <v>14.03</v>
      </c>
      <c r="H44" s="1">
        <v>12.04</v>
      </c>
      <c r="I44" s="1">
        <v>45</v>
      </c>
      <c r="J44" s="1" t="s">
        <v>243</v>
      </c>
      <c r="K44" s="1">
        <v>48</v>
      </c>
      <c r="L44" s="7">
        <v>0.06</v>
      </c>
      <c r="M44" s="1"/>
      <c r="N44" s="1"/>
      <c r="O44" s="1" t="s">
        <v>1343</v>
      </c>
    </row>
    <row r="45" spans="1:15" ht="17.25" customHeight="1" x14ac:dyDescent="0.2">
      <c r="A45" s="18" t="s">
        <v>368</v>
      </c>
      <c r="B45" s="1" t="s">
        <v>368</v>
      </c>
      <c r="C45" s="1" t="s">
        <v>26</v>
      </c>
      <c r="D45" s="1" t="s">
        <v>306</v>
      </c>
      <c r="E45" s="1" t="s">
        <v>475</v>
      </c>
      <c r="F45" s="1" t="s">
        <v>475</v>
      </c>
      <c r="G45" s="1">
        <v>11.31</v>
      </c>
      <c r="H45" s="1">
        <v>8.98</v>
      </c>
      <c r="I45" s="1">
        <v>25</v>
      </c>
      <c r="J45" s="1" t="s">
        <v>307</v>
      </c>
      <c r="K45" s="1">
        <v>47</v>
      </c>
      <c r="L45" s="6">
        <v>0.09</v>
      </c>
      <c r="M45" s="1" t="s">
        <v>156</v>
      </c>
      <c r="N45" s="1"/>
      <c r="O45" s="1" t="s">
        <v>1071</v>
      </c>
    </row>
    <row r="46" spans="1:15" ht="17.25" customHeight="1" x14ac:dyDescent="0.2">
      <c r="A46" s="18" t="s">
        <v>369</v>
      </c>
      <c r="B46" s="1" t="s">
        <v>369</v>
      </c>
      <c r="C46" s="1" t="s">
        <v>17</v>
      </c>
      <c r="D46" s="1" t="s">
        <v>347</v>
      </c>
      <c r="E46" s="1" t="s">
        <v>370</v>
      </c>
      <c r="F46" s="1" t="s">
        <v>371</v>
      </c>
      <c r="G46" s="1">
        <v>14.91</v>
      </c>
      <c r="H46" s="1">
        <v>14.35</v>
      </c>
      <c r="I46" s="1">
        <v>0</v>
      </c>
      <c r="J46" s="1" t="s">
        <v>243</v>
      </c>
      <c r="K46" s="1">
        <v>48</v>
      </c>
      <c r="L46" s="7">
        <v>0.03</v>
      </c>
      <c r="M46" s="1" t="s">
        <v>21</v>
      </c>
      <c r="N46" s="1"/>
      <c r="O46" s="1" t="s">
        <v>1072</v>
      </c>
    </row>
    <row r="47" spans="1:15" ht="17.25" customHeight="1" x14ac:dyDescent="0.2">
      <c r="A47" s="18" t="s">
        <v>372</v>
      </c>
      <c r="B47" s="1" t="s">
        <v>372</v>
      </c>
      <c r="C47" s="1" t="s">
        <v>17</v>
      </c>
      <c r="D47" s="1" t="s">
        <v>347</v>
      </c>
      <c r="E47" s="1" t="s">
        <v>373</v>
      </c>
      <c r="F47" s="1" t="s">
        <v>374</v>
      </c>
      <c r="G47" s="1">
        <v>14.66</v>
      </c>
      <c r="H47" s="1">
        <v>14.09</v>
      </c>
      <c r="I47" s="1">
        <v>5</v>
      </c>
      <c r="J47" s="1" t="s">
        <v>243</v>
      </c>
      <c r="K47" s="1">
        <v>48</v>
      </c>
      <c r="L47" s="7">
        <v>3.5000000000000003E-2</v>
      </c>
      <c r="M47" s="1" t="s">
        <v>21</v>
      </c>
      <c r="N47" s="1"/>
      <c r="O47" s="1" t="s">
        <v>1073</v>
      </c>
    </row>
    <row r="48" spans="1:15" ht="17.25" customHeight="1" x14ac:dyDescent="0.2">
      <c r="A48" s="18" t="s">
        <v>1344</v>
      </c>
      <c r="B48" s="1" t="s">
        <v>1344</v>
      </c>
      <c r="C48" s="1" t="s">
        <v>22</v>
      </c>
      <c r="D48" s="1" t="s">
        <v>347</v>
      </c>
      <c r="E48" s="1" t="s">
        <v>1345</v>
      </c>
      <c r="F48" s="1" t="s">
        <v>1346</v>
      </c>
      <c r="G48" s="1">
        <v>14.47</v>
      </c>
      <c r="H48" s="1">
        <v>13.37</v>
      </c>
      <c r="I48" s="1">
        <v>12</v>
      </c>
      <c r="J48" s="1" t="s">
        <v>243</v>
      </c>
      <c r="K48" s="1">
        <v>48</v>
      </c>
      <c r="L48" s="6">
        <v>0.04</v>
      </c>
      <c r="M48" s="1" t="s">
        <v>21</v>
      </c>
      <c r="N48" s="1" t="s">
        <v>1347</v>
      </c>
      <c r="O48" s="1" t="s">
        <v>1348</v>
      </c>
    </row>
    <row r="49" spans="1:15" ht="17.25" customHeight="1" x14ac:dyDescent="0.2">
      <c r="A49" s="18" t="s">
        <v>375</v>
      </c>
      <c r="B49" s="1" t="s">
        <v>375</v>
      </c>
      <c r="C49" s="1" t="s">
        <v>17</v>
      </c>
      <c r="D49" s="1" t="s">
        <v>311</v>
      </c>
      <c r="E49" s="1" t="s">
        <v>475</v>
      </c>
      <c r="F49" s="1" t="s">
        <v>475</v>
      </c>
      <c r="G49" s="1">
        <v>13.3</v>
      </c>
      <c r="H49" s="1">
        <v>12.7</v>
      </c>
      <c r="I49" s="1">
        <v>5</v>
      </c>
      <c r="J49" s="1" t="s">
        <v>313</v>
      </c>
      <c r="K49" s="1">
        <v>45</v>
      </c>
      <c r="L49" s="6">
        <v>8.0000000000000002E-3</v>
      </c>
      <c r="M49" s="1" t="s">
        <v>21</v>
      </c>
      <c r="N49" s="1"/>
      <c r="O49" s="1" t="s">
        <v>1074</v>
      </c>
    </row>
    <row r="50" spans="1:15" ht="17.25" customHeight="1" x14ac:dyDescent="0.2">
      <c r="A50" s="18" t="s">
        <v>376</v>
      </c>
      <c r="B50" s="1" t="s">
        <v>376</v>
      </c>
      <c r="C50" s="1" t="s">
        <v>22</v>
      </c>
      <c r="D50" s="1" t="s">
        <v>311</v>
      </c>
      <c r="E50" s="1" t="s">
        <v>475</v>
      </c>
      <c r="F50" s="1" t="s">
        <v>475</v>
      </c>
      <c r="G50" s="1">
        <v>13.1</v>
      </c>
      <c r="H50" s="1">
        <v>11.9</v>
      </c>
      <c r="I50" s="1">
        <v>12</v>
      </c>
      <c r="J50" s="1" t="s">
        <v>313</v>
      </c>
      <c r="K50" s="1">
        <v>45</v>
      </c>
      <c r="L50" s="7">
        <v>8.9999999999999993E-3</v>
      </c>
      <c r="M50" s="1" t="s">
        <v>21</v>
      </c>
      <c r="N50" s="1"/>
      <c r="O50" s="1" t="s">
        <v>1075</v>
      </c>
    </row>
    <row r="51" spans="1:15" ht="17.25" customHeight="1" x14ac:dyDescent="0.2">
      <c r="A51" s="18" t="s">
        <v>377</v>
      </c>
      <c r="B51" s="1" t="s">
        <v>377</v>
      </c>
      <c r="C51" s="1" t="s">
        <v>26</v>
      </c>
      <c r="D51" s="1" t="s">
        <v>311</v>
      </c>
      <c r="E51" s="1" t="s">
        <v>475</v>
      </c>
      <c r="F51" s="1" t="s">
        <v>475</v>
      </c>
      <c r="G51" s="1">
        <v>12.9</v>
      </c>
      <c r="H51" s="1">
        <v>10.91</v>
      </c>
      <c r="I51" s="1">
        <v>25</v>
      </c>
      <c r="J51" s="1" t="s">
        <v>313</v>
      </c>
      <c r="K51" s="1">
        <v>45</v>
      </c>
      <c r="L51" s="6">
        <v>0.01</v>
      </c>
      <c r="M51" s="1" t="s">
        <v>21</v>
      </c>
      <c r="N51" s="2" t="s">
        <v>1076</v>
      </c>
      <c r="O51" s="1" t="s">
        <v>1077</v>
      </c>
    </row>
    <row r="52" spans="1:15" ht="17.25" customHeight="1" x14ac:dyDescent="0.2">
      <c r="A52" s="18" t="s">
        <v>378</v>
      </c>
      <c r="B52" s="1" t="s">
        <v>378</v>
      </c>
      <c r="C52" s="1" t="s">
        <v>17</v>
      </c>
      <c r="D52" s="1" t="s">
        <v>306</v>
      </c>
      <c r="E52" s="1" t="s">
        <v>475</v>
      </c>
      <c r="F52" s="1" t="s">
        <v>475</v>
      </c>
      <c r="G52" s="1">
        <v>12</v>
      </c>
      <c r="H52" s="1">
        <v>11.56</v>
      </c>
      <c r="I52" s="1">
        <v>0</v>
      </c>
      <c r="J52" s="1" t="s">
        <v>307</v>
      </c>
      <c r="K52" s="1">
        <v>48</v>
      </c>
      <c r="L52" s="6">
        <v>7.0000000000000007E-2</v>
      </c>
      <c r="M52" s="1" t="s">
        <v>21</v>
      </c>
      <c r="N52" s="1"/>
      <c r="O52" s="1" t="s">
        <v>1078</v>
      </c>
    </row>
    <row r="53" spans="1:15" ht="17.25" customHeight="1" x14ac:dyDescent="0.2">
      <c r="A53" s="18" t="s">
        <v>379</v>
      </c>
      <c r="B53" s="1" t="s">
        <v>379</v>
      </c>
      <c r="C53" s="1" t="s">
        <v>17</v>
      </c>
      <c r="D53" s="1" t="s">
        <v>306</v>
      </c>
      <c r="E53" s="1" t="s">
        <v>475</v>
      </c>
      <c r="F53" s="1" t="s">
        <v>475</v>
      </c>
      <c r="G53" s="1">
        <v>11.82</v>
      </c>
      <c r="H53" s="1">
        <v>10.78</v>
      </c>
      <c r="I53" s="1">
        <v>5</v>
      </c>
      <c r="J53" s="1" t="s">
        <v>307</v>
      </c>
      <c r="K53" s="1">
        <v>48</v>
      </c>
      <c r="L53" s="6">
        <v>7.4999999999999997E-2</v>
      </c>
      <c r="M53" s="1" t="s">
        <v>21</v>
      </c>
      <c r="N53" s="1"/>
      <c r="O53" s="1" t="s">
        <v>1079</v>
      </c>
    </row>
    <row r="54" spans="1:15" ht="17.25" customHeight="1" x14ac:dyDescent="0.2">
      <c r="A54" s="18" t="s">
        <v>380</v>
      </c>
      <c r="B54" s="1" t="s">
        <v>380</v>
      </c>
      <c r="C54" s="5" t="s">
        <v>22</v>
      </c>
      <c r="D54" s="1" t="s">
        <v>306</v>
      </c>
      <c r="E54" s="1" t="s">
        <v>475</v>
      </c>
      <c r="F54" s="1" t="s">
        <v>475</v>
      </c>
      <c r="G54" s="1">
        <v>11.64</v>
      </c>
      <c r="H54" s="1">
        <v>10.76</v>
      </c>
      <c r="I54" s="1">
        <v>12</v>
      </c>
      <c r="J54" s="1" t="s">
        <v>307</v>
      </c>
      <c r="K54" s="1">
        <v>48</v>
      </c>
      <c r="L54" s="7">
        <v>0.08</v>
      </c>
      <c r="M54" s="1" t="s">
        <v>21</v>
      </c>
      <c r="N54" s="1" t="s">
        <v>1080</v>
      </c>
      <c r="O54" s="1" t="s">
        <v>1081</v>
      </c>
    </row>
    <row r="55" spans="1:15" ht="17.25" customHeight="1" x14ac:dyDescent="0.2">
      <c r="A55" s="18" t="s">
        <v>381</v>
      </c>
      <c r="B55" s="1" t="s">
        <v>381</v>
      </c>
      <c r="C55" s="5" t="s">
        <v>37</v>
      </c>
      <c r="D55" s="1" t="s">
        <v>347</v>
      </c>
      <c r="E55" s="1" t="s">
        <v>382</v>
      </c>
      <c r="F55" s="1" t="s">
        <v>383</v>
      </c>
      <c r="G55" s="1">
        <v>13.3</v>
      </c>
      <c r="H55" s="1">
        <v>10.97</v>
      </c>
      <c r="I55" s="1">
        <v>45</v>
      </c>
      <c r="J55" s="1" t="s">
        <v>243</v>
      </c>
      <c r="K55" s="1">
        <v>48</v>
      </c>
      <c r="L55" s="6">
        <v>7.0000000000000007E-2</v>
      </c>
      <c r="M55" s="1" t="s">
        <v>156</v>
      </c>
      <c r="N55" s="1"/>
      <c r="O55" s="1" t="s">
        <v>1082</v>
      </c>
    </row>
    <row r="56" spans="1:15" ht="17.25" customHeight="1" x14ac:dyDescent="0.2">
      <c r="A56" s="18" t="s">
        <v>384</v>
      </c>
      <c r="B56" s="1" t="s">
        <v>384</v>
      </c>
      <c r="C56" s="5" t="s">
        <v>17</v>
      </c>
      <c r="D56" s="1" t="s">
        <v>347</v>
      </c>
      <c r="E56" s="1" t="s">
        <v>351</v>
      </c>
      <c r="F56" s="1" t="s">
        <v>352</v>
      </c>
      <c r="G56" s="1">
        <v>14.63</v>
      </c>
      <c r="H56" s="1">
        <v>14.03</v>
      </c>
      <c r="I56" s="1">
        <v>5</v>
      </c>
      <c r="J56" s="1" t="s">
        <v>243</v>
      </c>
      <c r="K56" s="1">
        <v>45</v>
      </c>
      <c r="L56" s="6">
        <v>0.03</v>
      </c>
      <c r="M56" s="1" t="s">
        <v>20</v>
      </c>
      <c r="N56" s="1"/>
      <c r="O56" s="1" t="s">
        <v>1083</v>
      </c>
    </row>
    <row r="57" spans="1:15" ht="17.25" customHeight="1" x14ac:dyDescent="0.2">
      <c r="A57" s="18" t="s">
        <v>385</v>
      </c>
      <c r="B57" s="1" t="s">
        <v>385</v>
      </c>
      <c r="C57" s="5" t="s">
        <v>22</v>
      </c>
      <c r="D57" s="1" t="s">
        <v>347</v>
      </c>
      <c r="E57" s="1" t="s">
        <v>354</v>
      </c>
      <c r="F57" s="1" t="s">
        <v>386</v>
      </c>
      <c r="G57" s="1">
        <v>14.3</v>
      </c>
      <c r="H57" s="1">
        <v>13.1</v>
      </c>
      <c r="I57" s="1">
        <v>12</v>
      </c>
      <c r="J57" s="1" t="s">
        <v>243</v>
      </c>
      <c r="K57" s="1">
        <v>45</v>
      </c>
      <c r="L57" s="7">
        <v>3.5000000000000003E-2</v>
      </c>
      <c r="M57" s="1" t="s">
        <v>20</v>
      </c>
      <c r="N57" s="1"/>
      <c r="O57" s="1" t="s">
        <v>1084</v>
      </c>
    </row>
    <row r="58" spans="1:15" ht="17.25" customHeight="1" x14ac:dyDescent="0.2">
      <c r="A58" s="18" t="s">
        <v>387</v>
      </c>
      <c r="B58" s="1" t="s">
        <v>387</v>
      </c>
      <c r="C58" s="5" t="s">
        <v>26</v>
      </c>
      <c r="D58" s="1" t="s">
        <v>347</v>
      </c>
      <c r="E58" s="1" t="s">
        <v>357</v>
      </c>
      <c r="F58" s="1" t="s">
        <v>312</v>
      </c>
      <c r="G58" s="1">
        <v>13.97</v>
      </c>
      <c r="H58" s="1">
        <v>11.97</v>
      </c>
      <c r="I58" s="1">
        <v>25</v>
      </c>
      <c r="J58" s="1" t="s">
        <v>243</v>
      </c>
      <c r="K58" s="1">
        <v>45</v>
      </c>
      <c r="L58" s="6">
        <v>0.04</v>
      </c>
      <c r="M58" s="1" t="s">
        <v>20</v>
      </c>
      <c r="N58" s="1" t="s">
        <v>388</v>
      </c>
      <c r="O58" s="1" t="s">
        <v>1085</v>
      </c>
    </row>
    <row r="59" spans="1:15" ht="17.25" customHeight="1" x14ac:dyDescent="0.2">
      <c r="A59" s="18" t="s">
        <v>389</v>
      </c>
      <c r="B59" s="1" t="s">
        <v>389</v>
      </c>
      <c r="C59" s="5" t="s">
        <v>17</v>
      </c>
      <c r="D59" s="1" t="s">
        <v>347</v>
      </c>
      <c r="E59" s="1" t="s">
        <v>390</v>
      </c>
      <c r="F59" s="1" t="s">
        <v>391</v>
      </c>
      <c r="G59" s="1">
        <v>14.41</v>
      </c>
      <c r="H59" s="1">
        <v>13.84</v>
      </c>
      <c r="I59" s="1">
        <v>5</v>
      </c>
      <c r="J59" s="1" t="s">
        <v>243</v>
      </c>
      <c r="K59" s="1">
        <v>48</v>
      </c>
      <c r="L59" s="7">
        <v>0.04</v>
      </c>
      <c r="M59" s="1" t="s">
        <v>21</v>
      </c>
      <c r="N59" s="1"/>
      <c r="O59" s="1" t="s">
        <v>1086</v>
      </c>
    </row>
    <row r="60" spans="1:15" ht="17.25" customHeight="1" x14ac:dyDescent="0.2">
      <c r="A60" s="18" t="s">
        <v>392</v>
      </c>
      <c r="B60" s="1" t="s">
        <v>392</v>
      </c>
      <c r="C60" s="5" t="s">
        <v>22</v>
      </c>
      <c r="D60" s="1" t="s">
        <v>347</v>
      </c>
      <c r="E60" s="1" t="s">
        <v>393</v>
      </c>
      <c r="F60" s="1" t="s">
        <v>394</v>
      </c>
      <c r="G60" s="1">
        <v>14.15</v>
      </c>
      <c r="H60" s="1">
        <v>14.27</v>
      </c>
      <c r="I60" s="1">
        <v>12</v>
      </c>
      <c r="J60" s="1" t="s">
        <v>243</v>
      </c>
      <c r="K60" s="1">
        <v>48</v>
      </c>
      <c r="L60" s="7">
        <v>4.4999999999999998E-2</v>
      </c>
      <c r="M60" s="1" t="s">
        <v>21</v>
      </c>
      <c r="N60" s="1" t="s">
        <v>1087</v>
      </c>
      <c r="O60" s="1" t="s">
        <v>1088</v>
      </c>
    </row>
    <row r="61" spans="1:15" ht="17.25" customHeight="1" x14ac:dyDescent="0.2">
      <c r="A61" s="18" t="s">
        <v>395</v>
      </c>
      <c r="B61" s="1" t="s">
        <v>395</v>
      </c>
      <c r="C61" s="5" t="s">
        <v>26</v>
      </c>
      <c r="D61" s="1" t="s">
        <v>347</v>
      </c>
      <c r="E61" s="1" t="s">
        <v>396</v>
      </c>
      <c r="F61" s="1" t="s">
        <v>397</v>
      </c>
      <c r="G61" s="1">
        <v>13.52</v>
      </c>
      <c r="H61" s="1">
        <v>11.63</v>
      </c>
      <c r="I61" s="1">
        <v>25</v>
      </c>
      <c r="J61" s="1" t="s">
        <v>243</v>
      </c>
      <c r="K61" s="1">
        <v>48</v>
      </c>
      <c r="L61" s="6">
        <v>0.05</v>
      </c>
      <c r="M61" s="1" t="s">
        <v>21</v>
      </c>
      <c r="N61" s="1" t="s">
        <v>1089</v>
      </c>
      <c r="O61" s="1" t="s">
        <v>1090</v>
      </c>
    </row>
    <row r="62" spans="1:15" ht="17.25" customHeight="1" x14ac:dyDescent="0.2">
      <c r="A62" s="18" t="s">
        <v>398</v>
      </c>
      <c r="B62" s="1" t="s">
        <v>398</v>
      </c>
      <c r="C62" s="5" t="s">
        <v>22</v>
      </c>
      <c r="D62" s="1" t="s">
        <v>311</v>
      </c>
      <c r="E62" s="1" t="s">
        <v>475</v>
      </c>
      <c r="F62" s="1" t="s">
        <v>475</v>
      </c>
      <c r="G62" s="1">
        <v>13.1</v>
      </c>
      <c r="H62" s="1">
        <v>13.57</v>
      </c>
      <c r="I62" s="1">
        <v>12</v>
      </c>
      <c r="J62" s="1" t="s">
        <v>313</v>
      </c>
      <c r="K62" s="1">
        <v>48</v>
      </c>
      <c r="L62" s="7">
        <v>8.0000000000000002E-3</v>
      </c>
      <c r="M62" s="1" t="s">
        <v>21</v>
      </c>
      <c r="N62" s="1"/>
      <c r="O62" s="1" t="s">
        <v>1091</v>
      </c>
    </row>
    <row r="63" spans="1:15" ht="17.25" customHeight="1" x14ac:dyDescent="0.2">
      <c r="A63" s="18" t="s">
        <v>399</v>
      </c>
      <c r="B63" s="1" t="s">
        <v>399</v>
      </c>
      <c r="C63" s="5" t="s">
        <v>26</v>
      </c>
      <c r="D63" s="1" t="s">
        <v>311</v>
      </c>
      <c r="E63" s="1" t="s">
        <v>475</v>
      </c>
      <c r="F63" s="1" t="s">
        <v>475</v>
      </c>
      <c r="G63" s="1">
        <v>12.84</v>
      </c>
      <c r="H63" s="1">
        <v>10.71</v>
      </c>
      <c r="I63" s="1">
        <v>25</v>
      </c>
      <c r="J63" s="1" t="s">
        <v>313</v>
      </c>
      <c r="K63" s="1">
        <v>48</v>
      </c>
      <c r="L63" s="6">
        <v>8.9999999999999993E-3</v>
      </c>
      <c r="M63" s="1" t="s">
        <v>21</v>
      </c>
      <c r="N63" s="1" t="s">
        <v>1092</v>
      </c>
      <c r="O63" s="1" t="s">
        <v>1093</v>
      </c>
    </row>
    <row r="64" spans="1:15" ht="17.25" customHeight="1" x14ac:dyDescent="0.2">
      <c r="A64" s="18" t="s">
        <v>400</v>
      </c>
      <c r="B64" s="1" t="s">
        <v>400</v>
      </c>
      <c r="C64" s="5" t="s">
        <v>37</v>
      </c>
      <c r="D64" s="1" t="s">
        <v>311</v>
      </c>
      <c r="E64" s="1" t="s">
        <v>475</v>
      </c>
      <c r="F64" s="1" t="s">
        <v>475</v>
      </c>
      <c r="G64" s="1">
        <v>12.57</v>
      </c>
      <c r="H64" s="1">
        <v>10.44</v>
      </c>
      <c r="I64" s="1">
        <v>45</v>
      </c>
      <c r="J64" s="1" t="s">
        <v>313</v>
      </c>
      <c r="K64" s="1">
        <v>48</v>
      </c>
      <c r="L64" s="6">
        <v>0.01</v>
      </c>
      <c r="M64" s="1" t="s">
        <v>21</v>
      </c>
      <c r="N64" s="1" t="s">
        <v>1094</v>
      </c>
      <c r="O64" s="1" t="s">
        <v>1095</v>
      </c>
    </row>
    <row r="65" spans="1:15" ht="17.25" customHeight="1" x14ac:dyDescent="0.2">
      <c r="A65" s="18" t="s">
        <v>401</v>
      </c>
      <c r="B65" s="1" t="s">
        <v>401</v>
      </c>
      <c r="C65" s="5" t="s">
        <v>26</v>
      </c>
      <c r="D65" s="1" t="s">
        <v>402</v>
      </c>
      <c r="E65" s="1" t="s">
        <v>475</v>
      </c>
      <c r="F65" s="1" t="s">
        <v>475</v>
      </c>
      <c r="G65" s="1">
        <v>17.29</v>
      </c>
      <c r="H65" s="1">
        <v>14.3</v>
      </c>
      <c r="I65" s="1">
        <v>25</v>
      </c>
      <c r="J65" s="1" t="s">
        <v>313</v>
      </c>
      <c r="K65" s="1">
        <v>46</v>
      </c>
      <c r="L65" s="7">
        <v>1.0999999999999999E-2</v>
      </c>
      <c r="M65" s="1" t="s">
        <v>156</v>
      </c>
      <c r="N65" s="1"/>
      <c r="O65" s="1" t="s">
        <v>1096</v>
      </c>
    </row>
    <row r="66" spans="1:15" ht="17.25" customHeight="1" x14ac:dyDescent="0.2">
      <c r="A66" s="18" t="s">
        <v>403</v>
      </c>
      <c r="B66" s="1" t="s">
        <v>403</v>
      </c>
      <c r="C66" s="5" t="s">
        <v>37</v>
      </c>
      <c r="D66" s="1" t="s">
        <v>311</v>
      </c>
      <c r="E66" s="1" t="s">
        <v>475</v>
      </c>
      <c r="F66" s="1" t="s">
        <v>475</v>
      </c>
      <c r="G66" s="1">
        <v>12.7</v>
      </c>
      <c r="H66" s="1">
        <v>10.38</v>
      </c>
      <c r="I66" s="1">
        <v>45</v>
      </c>
      <c r="J66" s="1" t="s">
        <v>313</v>
      </c>
      <c r="K66" s="1">
        <v>52</v>
      </c>
      <c r="L66" s="6">
        <v>0.06</v>
      </c>
      <c r="M66" s="1" t="s">
        <v>156</v>
      </c>
      <c r="N66" s="1"/>
      <c r="O66" s="1" t="s">
        <v>1097</v>
      </c>
    </row>
    <row r="67" spans="1:15" ht="17.25" customHeight="1" x14ac:dyDescent="0.2">
      <c r="A67" s="18" t="s">
        <v>404</v>
      </c>
      <c r="B67" s="1" t="s">
        <v>404</v>
      </c>
      <c r="C67" s="5" t="s">
        <v>22</v>
      </c>
      <c r="D67" s="1" t="s">
        <v>347</v>
      </c>
      <c r="E67" s="1" t="s">
        <v>360</v>
      </c>
      <c r="F67" s="1" t="s">
        <v>405</v>
      </c>
      <c r="G67" s="1">
        <v>13.3</v>
      </c>
      <c r="H67" s="1">
        <v>11.9</v>
      </c>
      <c r="I67" s="1">
        <v>12</v>
      </c>
      <c r="J67" s="1" t="s">
        <v>243</v>
      </c>
      <c r="K67" s="1">
        <v>52</v>
      </c>
      <c r="L67" s="6">
        <v>0.05</v>
      </c>
      <c r="M67" s="1" t="s">
        <v>20</v>
      </c>
      <c r="N67" s="1"/>
      <c r="O67" s="1" t="s">
        <v>1098</v>
      </c>
    </row>
    <row r="68" spans="1:15" ht="17.25" customHeight="1" x14ac:dyDescent="0.2">
      <c r="A68" s="18" t="s">
        <v>406</v>
      </c>
      <c r="B68" s="1" t="s">
        <v>406</v>
      </c>
      <c r="C68" s="5" t="s">
        <v>26</v>
      </c>
      <c r="D68" s="1" t="s">
        <v>347</v>
      </c>
      <c r="E68" s="1" t="s">
        <v>363</v>
      </c>
      <c r="F68" s="1" t="s">
        <v>407</v>
      </c>
      <c r="G68" s="1">
        <v>12.97</v>
      </c>
      <c r="H68" s="1">
        <v>10.64</v>
      </c>
      <c r="I68" s="1">
        <v>25</v>
      </c>
      <c r="J68" s="1" t="s">
        <v>243</v>
      </c>
      <c r="K68" s="1">
        <v>52</v>
      </c>
      <c r="L68" s="7">
        <v>5.5E-2</v>
      </c>
      <c r="M68" s="1" t="s">
        <v>20</v>
      </c>
      <c r="N68" s="1" t="s">
        <v>1099</v>
      </c>
      <c r="O68" s="1" t="s">
        <v>1100</v>
      </c>
    </row>
    <row r="69" spans="1:15" ht="17.25" customHeight="1" x14ac:dyDescent="0.2">
      <c r="A69" s="18" t="s">
        <v>408</v>
      </c>
      <c r="B69" s="1" t="s">
        <v>408</v>
      </c>
      <c r="C69" s="5" t="s">
        <v>37</v>
      </c>
      <c r="D69" s="1" t="s">
        <v>347</v>
      </c>
      <c r="E69" s="1" t="s">
        <v>366</v>
      </c>
      <c r="F69" s="1" t="s">
        <v>367</v>
      </c>
      <c r="G69" s="1">
        <v>12.64</v>
      </c>
      <c r="H69" s="1">
        <v>10.31</v>
      </c>
      <c r="I69" s="1">
        <v>45</v>
      </c>
      <c r="J69" s="1" t="s">
        <v>243</v>
      </c>
      <c r="K69" s="1">
        <v>52</v>
      </c>
      <c r="L69" s="6">
        <v>0.06</v>
      </c>
      <c r="M69" s="1" t="s">
        <v>20</v>
      </c>
      <c r="N69" s="1" t="s">
        <v>1101</v>
      </c>
      <c r="O69" s="1" t="s">
        <v>1102</v>
      </c>
    </row>
    <row r="70" spans="1:15" ht="17.25" customHeight="1" x14ac:dyDescent="0.2">
      <c r="A70" s="18" t="s">
        <v>409</v>
      </c>
      <c r="B70" s="1" t="s">
        <v>409</v>
      </c>
      <c r="C70" s="5" t="s">
        <v>22</v>
      </c>
      <c r="D70" s="1" t="s">
        <v>347</v>
      </c>
      <c r="E70" s="1" t="s">
        <v>393</v>
      </c>
      <c r="F70" s="1" t="s">
        <v>394</v>
      </c>
      <c r="G70" s="1">
        <v>14.43</v>
      </c>
      <c r="H70" s="1">
        <v>13.04</v>
      </c>
      <c r="I70" s="1">
        <v>12</v>
      </c>
      <c r="J70" s="1" t="s">
        <v>243</v>
      </c>
      <c r="K70" s="1">
        <v>52</v>
      </c>
      <c r="L70" s="6">
        <v>0.04</v>
      </c>
      <c r="M70" s="1"/>
      <c r="N70" s="1" t="s">
        <v>410</v>
      </c>
      <c r="O70" s="1" t="s">
        <v>1103</v>
      </c>
    </row>
    <row r="71" spans="1:15" ht="17.25" customHeight="1" x14ac:dyDescent="0.2">
      <c r="A71" s="18" t="s">
        <v>411</v>
      </c>
      <c r="B71" s="1" t="s">
        <v>411</v>
      </c>
      <c r="C71" s="5" t="s">
        <v>26</v>
      </c>
      <c r="D71" s="1" t="s">
        <v>347</v>
      </c>
      <c r="E71" s="1" t="s">
        <v>396</v>
      </c>
      <c r="F71" s="1" t="s">
        <v>397</v>
      </c>
      <c r="G71" s="1">
        <v>14.1</v>
      </c>
      <c r="H71" s="1">
        <v>11.77</v>
      </c>
      <c r="I71" s="1">
        <v>25</v>
      </c>
      <c r="J71" s="1" t="s">
        <v>243</v>
      </c>
      <c r="K71" s="1">
        <v>52</v>
      </c>
      <c r="L71" s="7">
        <v>4.4999999999999998E-2</v>
      </c>
      <c r="M71" s="1"/>
      <c r="N71" s="1" t="s">
        <v>1104</v>
      </c>
      <c r="O71" s="1" t="s">
        <v>1105</v>
      </c>
    </row>
    <row r="72" spans="1:15" ht="17.25" customHeight="1" x14ac:dyDescent="0.2">
      <c r="A72" s="18" t="s">
        <v>412</v>
      </c>
      <c r="B72" s="1" t="s">
        <v>412</v>
      </c>
      <c r="C72" s="5" t="s">
        <v>37</v>
      </c>
      <c r="D72" s="1" t="s">
        <v>347</v>
      </c>
      <c r="E72" s="1" t="s">
        <v>413</v>
      </c>
      <c r="F72" s="1" t="s">
        <v>414</v>
      </c>
      <c r="G72" s="1">
        <v>13.77</v>
      </c>
      <c r="H72" s="1">
        <v>11.37</v>
      </c>
      <c r="I72" s="1">
        <v>45</v>
      </c>
      <c r="J72" s="1" t="s">
        <v>243</v>
      </c>
      <c r="K72" s="1">
        <v>52</v>
      </c>
      <c r="L72" s="6">
        <v>0.05</v>
      </c>
      <c r="M72" s="1" t="s">
        <v>262</v>
      </c>
      <c r="N72" s="1" t="s">
        <v>1106</v>
      </c>
      <c r="O72" s="1" t="s">
        <v>1107</v>
      </c>
    </row>
    <row r="73" spans="1:15" ht="17.25" customHeight="1" x14ac:dyDescent="0.2">
      <c r="A73" s="18" t="s">
        <v>415</v>
      </c>
      <c r="B73" s="1" t="s">
        <v>415</v>
      </c>
      <c r="C73" s="5" t="s">
        <v>17</v>
      </c>
      <c r="D73" s="1" t="s">
        <v>306</v>
      </c>
      <c r="E73" s="1" t="s">
        <v>475</v>
      </c>
      <c r="F73" s="1" t="s">
        <v>475</v>
      </c>
      <c r="G73" s="1">
        <v>13</v>
      </c>
      <c r="H73" s="1">
        <v>12.54</v>
      </c>
      <c r="I73" s="1">
        <v>5</v>
      </c>
      <c r="J73" s="1" t="s">
        <v>307</v>
      </c>
      <c r="K73" s="1">
        <v>50</v>
      </c>
      <c r="L73" s="6">
        <v>0.09</v>
      </c>
      <c r="M73" s="1" t="s">
        <v>20</v>
      </c>
      <c r="N73" s="1"/>
      <c r="O73" s="1" t="s">
        <v>1108</v>
      </c>
    </row>
    <row r="74" spans="1:15" ht="17.25" customHeight="1" x14ac:dyDescent="0.2">
      <c r="A74" s="18" t="s">
        <v>416</v>
      </c>
      <c r="B74" s="1" t="s">
        <v>416</v>
      </c>
      <c r="C74" s="5" t="s">
        <v>22</v>
      </c>
      <c r="D74" s="1" t="s">
        <v>306</v>
      </c>
      <c r="E74" s="1" t="s">
        <v>475</v>
      </c>
      <c r="F74" s="1" t="s">
        <v>475</v>
      </c>
      <c r="G74" s="1">
        <v>12.78</v>
      </c>
      <c r="H74" s="1">
        <v>11.86</v>
      </c>
      <c r="I74" s="1">
        <v>12</v>
      </c>
      <c r="J74" s="1" t="s">
        <v>307</v>
      </c>
      <c r="K74" s="1">
        <v>50</v>
      </c>
      <c r="L74" s="6">
        <v>9.5000000000000001E-2</v>
      </c>
      <c r="M74" s="1" t="s">
        <v>20</v>
      </c>
      <c r="N74" s="1"/>
      <c r="O74" s="1" t="s">
        <v>1109</v>
      </c>
    </row>
    <row r="75" spans="1:15" ht="17.25" customHeight="1" x14ac:dyDescent="0.2">
      <c r="A75" s="18" t="s">
        <v>417</v>
      </c>
      <c r="B75" s="1" t="s">
        <v>417</v>
      </c>
      <c r="C75" s="5" t="s">
        <v>26</v>
      </c>
      <c r="D75" s="1" t="s">
        <v>306</v>
      </c>
      <c r="E75" s="1" t="s">
        <v>475</v>
      </c>
      <c r="F75" s="1" t="s">
        <v>475</v>
      </c>
      <c r="G75" s="1">
        <v>12.5</v>
      </c>
      <c r="H75" s="1">
        <v>10.97</v>
      </c>
      <c r="I75" s="1">
        <v>25</v>
      </c>
      <c r="J75" s="1" t="s">
        <v>307</v>
      </c>
      <c r="K75" s="1">
        <v>50</v>
      </c>
      <c r="L75" s="7">
        <v>0.1</v>
      </c>
      <c r="M75" s="1" t="s">
        <v>20</v>
      </c>
      <c r="N75" s="1" t="s">
        <v>418</v>
      </c>
      <c r="O75" s="1" t="s">
        <v>1110</v>
      </c>
    </row>
    <row r="76" spans="1:15" ht="17.25" customHeight="1" x14ac:dyDescent="0.2">
      <c r="A76" s="18" t="s">
        <v>419</v>
      </c>
      <c r="B76" s="1" t="s">
        <v>419</v>
      </c>
      <c r="C76" s="5" t="s">
        <v>37</v>
      </c>
      <c r="D76" s="1" t="s">
        <v>306</v>
      </c>
      <c r="E76" s="1" t="s">
        <v>475</v>
      </c>
      <c r="F76" s="1" t="s">
        <v>475</v>
      </c>
      <c r="G76" s="1">
        <v>13.18</v>
      </c>
      <c r="H76" s="1">
        <v>10.61</v>
      </c>
      <c r="I76" s="1">
        <v>45</v>
      </c>
      <c r="J76" s="1" t="s">
        <v>307</v>
      </c>
      <c r="K76" s="1">
        <v>52</v>
      </c>
      <c r="L76" s="6">
        <v>0.1</v>
      </c>
      <c r="M76" s="1" t="s">
        <v>156</v>
      </c>
      <c r="N76" s="1"/>
      <c r="O76" s="1" t="s">
        <v>1111</v>
      </c>
    </row>
    <row r="77" spans="1:15" ht="17.25" customHeight="1" x14ac:dyDescent="0.2">
      <c r="A77" s="18" t="s">
        <v>420</v>
      </c>
      <c r="B77" s="1" t="s">
        <v>420</v>
      </c>
      <c r="C77" s="5" t="s">
        <v>17</v>
      </c>
      <c r="D77" s="1" t="s">
        <v>306</v>
      </c>
      <c r="E77" s="1" t="s">
        <v>475</v>
      </c>
      <c r="F77" s="1" t="s">
        <v>475</v>
      </c>
      <c r="G77" s="1">
        <v>12.05</v>
      </c>
      <c r="H77" s="1">
        <v>11.59</v>
      </c>
      <c r="I77" s="1">
        <v>0</v>
      </c>
      <c r="J77" s="1" t="s">
        <v>307</v>
      </c>
      <c r="K77" s="1">
        <v>47</v>
      </c>
      <c r="L77" s="6">
        <v>0.08</v>
      </c>
      <c r="M77" s="1" t="s">
        <v>20</v>
      </c>
      <c r="N77" s="1"/>
      <c r="O77" s="1" t="s">
        <v>1112</v>
      </c>
    </row>
    <row r="78" spans="1:15" ht="17.25" customHeight="1" x14ac:dyDescent="0.2">
      <c r="A78" s="18" t="s">
        <v>421</v>
      </c>
      <c r="B78" s="1" t="s">
        <v>421</v>
      </c>
      <c r="C78" s="5" t="s">
        <v>17</v>
      </c>
      <c r="D78" s="1" t="s">
        <v>306</v>
      </c>
      <c r="E78" s="1" t="s">
        <v>475</v>
      </c>
      <c r="F78" s="1" t="s">
        <v>475</v>
      </c>
      <c r="G78" s="1">
        <v>11.84</v>
      </c>
      <c r="H78" s="1">
        <v>11.38</v>
      </c>
      <c r="I78" s="1">
        <v>5</v>
      </c>
      <c r="J78" s="1" t="s">
        <v>307</v>
      </c>
      <c r="K78" s="1">
        <v>47</v>
      </c>
      <c r="L78" s="7">
        <v>8.5000000000000006E-2</v>
      </c>
      <c r="M78" s="1" t="s">
        <v>20</v>
      </c>
      <c r="N78" s="1"/>
      <c r="O78" s="1" t="s">
        <v>1113</v>
      </c>
    </row>
    <row r="79" spans="1:15" ht="17.25" customHeight="1" x14ac:dyDescent="0.2">
      <c r="A79" s="18" t="s">
        <v>422</v>
      </c>
      <c r="B79" s="1" t="s">
        <v>422</v>
      </c>
      <c r="C79" s="5" t="s">
        <v>22</v>
      </c>
      <c r="D79" s="1" t="s">
        <v>306</v>
      </c>
      <c r="E79" s="1" t="s">
        <v>475</v>
      </c>
      <c r="F79" s="1" t="s">
        <v>475</v>
      </c>
      <c r="G79" s="1">
        <v>11.56</v>
      </c>
      <c r="H79" s="1">
        <v>10.64</v>
      </c>
      <c r="I79" s="1">
        <v>12</v>
      </c>
      <c r="J79" s="1" t="s">
        <v>307</v>
      </c>
      <c r="K79" s="1">
        <v>47</v>
      </c>
      <c r="L79" s="6">
        <v>0.09</v>
      </c>
      <c r="M79" s="1" t="s">
        <v>20</v>
      </c>
      <c r="N79" s="1" t="s">
        <v>423</v>
      </c>
      <c r="O79" s="1" t="s">
        <v>1114</v>
      </c>
    </row>
    <row r="80" spans="1:15" ht="17.25" customHeight="1" x14ac:dyDescent="0.2">
      <c r="A80" s="18" t="s">
        <v>424</v>
      </c>
      <c r="B80" s="1" t="s">
        <v>424</v>
      </c>
      <c r="C80" s="5" t="s">
        <v>22</v>
      </c>
      <c r="D80" s="1" t="s">
        <v>306</v>
      </c>
      <c r="E80" s="1" t="s">
        <v>475</v>
      </c>
      <c r="F80" s="1" t="s">
        <v>475</v>
      </c>
      <c r="G80" s="1">
        <v>12.96</v>
      </c>
      <c r="H80" s="1">
        <v>11.84</v>
      </c>
      <c r="I80" s="1">
        <v>12</v>
      </c>
      <c r="J80" s="1" t="s">
        <v>307</v>
      </c>
      <c r="K80" s="1">
        <v>53</v>
      </c>
      <c r="L80" s="7">
        <v>0.09</v>
      </c>
      <c r="M80" s="1" t="s">
        <v>20</v>
      </c>
      <c r="N80" s="1"/>
      <c r="O80" s="1" t="s">
        <v>1115</v>
      </c>
    </row>
    <row r="81" spans="1:15" ht="17.25" customHeight="1" x14ac:dyDescent="0.2">
      <c r="A81" s="18" t="s">
        <v>425</v>
      </c>
      <c r="B81" s="1" t="s">
        <v>425</v>
      </c>
      <c r="C81" s="5" t="s">
        <v>26</v>
      </c>
      <c r="D81" s="1" t="s">
        <v>306</v>
      </c>
      <c r="E81" s="1" t="s">
        <v>475</v>
      </c>
      <c r="F81" s="1" t="s">
        <v>475</v>
      </c>
      <c r="G81" s="1">
        <v>12.71</v>
      </c>
      <c r="H81" s="1">
        <v>10.86</v>
      </c>
      <c r="I81" s="1">
        <v>25</v>
      </c>
      <c r="J81" s="1" t="s">
        <v>307</v>
      </c>
      <c r="K81" s="1">
        <v>53</v>
      </c>
      <c r="L81" s="7">
        <v>9.5000000000000001E-2</v>
      </c>
      <c r="M81" s="1" t="s">
        <v>20</v>
      </c>
      <c r="N81" s="1" t="s">
        <v>1116</v>
      </c>
      <c r="O81" s="1" t="s">
        <v>1117</v>
      </c>
    </row>
    <row r="82" spans="1:15" ht="17.25" customHeight="1" x14ac:dyDescent="0.2">
      <c r="A82" s="18" t="s">
        <v>426</v>
      </c>
      <c r="B82" s="1" t="s">
        <v>426</v>
      </c>
      <c r="C82" s="5" t="s">
        <v>37</v>
      </c>
      <c r="D82" s="1" t="s">
        <v>306</v>
      </c>
      <c r="E82" s="1" t="s">
        <v>475</v>
      </c>
      <c r="F82" s="1" t="s">
        <v>475</v>
      </c>
      <c r="G82" s="1">
        <v>12.46</v>
      </c>
      <c r="H82" s="1">
        <v>10.6</v>
      </c>
      <c r="I82" s="1">
        <v>45</v>
      </c>
      <c r="J82" s="1" t="s">
        <v>307</v>
      </c>
      <c r="K82" s="1">
        <v>53</v>
      </c>
      <c r="L82" s="6">
        <v>0.1</v>
      </c>
      <c r="M82" s="1" t="s">
        <v>20</v>
      </c>
      <c r="N82" s="1" t="s">
        <v>427</v>
      </c>
      <c r="O82" s="1" t="s">
        <v>1118</v>
      </c>
    </row>
    <row r="83" spans="1:15" ht="17.25" customHeight="1" x14ac:dyDescent="0.2">
      <c r="A83" s="18" t="s">
        <v>428</v>
      </c>
      <c r="B83" s="1" t="s">
        <v>428</v>
      </c>
      <c r="C83" s="5" t="s">
        <v>17</v>
      </c>
      <c r="D83" s="1" t="s">
        <v>311</v>
      </c>
      <c r="E83" s="1" t="s">
        <v>475</v>
      </c>
      <c r="F83" s="1" t="s">
        <v>475</v>
      </c>
      <c r="G83" s="1">
        <v>11.71</v>
      </c>
      <c r="H83" s="1">
        <v>11.11</v>
      </c>
      <c r="I83" s="1">
        <v>5</v>
      </c>
      <c r="J83" s="1" t="s">
        <v>313</v>
      </c>
      <c r="K83" s="1">
        <v>48</v>
      </c>
      <c r="L83" s="6">
        <v>8.0000000000000002E-3</v>
      </c>
      <c r="M83" s="1" t="s">
        <v>20</v>
      </c>
      <c r="N83" s="1"/>
      <c r="O83" s="1" t="s">
        <v>1119</v>
      </c>
    </row>
    <row r="84" spans="1:15" ht="17.25" customHeight="1" x14ac:dyDescent="0.2">
      <c r="A84" s="18" t="s">
        <v>429</v>
      </c>
      <c r="B84" s="1" t="s">
        <v>429</v>
      </c>
      <c r="C84" s="5" t="s">
        <v>22</v>
      </c>
      <c r="D84" s="1" t="s">
        <v>311</v>
      </c>
      <c r="E84" s="1" t="s">
        <v>475</v>
      </c>
      <c r="F84" s="1" t="s">
        <v>475</v>
      </c>
      <c r="G84" s="1">
        <v>11.44</v>
      </c>
      <c r="H84" s="1">
        <v>10.24</v>
      </c>
      <c r="I84" s="1">
        <v>12</v>
      </c>
      <c r="J84" s="1" t="s">
        <v>313</v>
      </c>
      <c r="K84" s="1">
        <v>48</v>
      </c>
      <c r="L84" s="6">
        <v>8.9999999999999993E-3</v>
      </c>
      <c r="M84" s="1" t="s">
        <v>20</v>
      </c>
      <c r="N84" s="1"/>
      <c r="O84" s="1" t="s">
        <v>1120</v>
      </c>
    </row>
    <row r="85" spans="1:15" ht="17.25" customHeight="1" x14ac:dyDescent="0.2">
      <c r="A85" s="18" t="s">
        <v>430</v>
      </c>
      <c r="B85" s="1" t="s">
        <v>430</v>
      </c>
      <c r="C85" s="5" t="s">
        <v>26</v>
      </c>
      <c r="D85" s="1" t="s">
        <v>311</v>
      </c>
      <c r="E85" s="1" t="s">
        <v>475</v>
      </c>
      <c r="F85" s="1" t="s">
        <v>475</v>
      </c>
      <c r="G85" s="1">
        <v>11.17</v>
      </c>
      <c r="H85" s="1">
        <v>9.18</v>
      </c>
      <c r="I85" s="1">
        <v>25</v>
      </c>
      <c r="J85" s="1" t="s">
        <v>313</v>
      </c>
      <c r="K85" s="1">
        <v>48</v>
      </c>
      <c r="L85" s="7">
        <v>0.01</v>
      </c>
      <c r="M85" s="1" t="s">
        <v>20</v>
      </c>
      <c r="N85" s="1" t="s">
        <v>1121</v>
      </c>
      <c r="O85" s="1" t="s">
        <v>1122</v>
      </c>
    </row>
    <row r="86" spans="1:15" ht="17.25" customHeight="1" x14ac:dyDescent="0.2">
      <c r="A86" s="18" t="s">
        <v>431</v>
      </c>
      <c r="B86" s="1" t="s">
        <v>431</v>
      </c>
      <c r="C86" s="5" t="s">
        <v>37</v>
      </c>
      <c r="D86" s="1" t="s">
        <v>347</v>
      </c>
      <c r="E86" s="1" t="s">
        <v>366</v>
      </c>
      <c r="F86" s="1" t="s">
        <v>367</v>
      </c>
      <c r="G86" s="1">
        <v>15.3</v>
      </c>
      <c r="H86" s="1">
        <v>11.64</v>
      </c>
      <c r="I86" s="1">
        <v>45</v>
      </c>
      <c r="J86" s="1" t="s">
        <v>243</v>
      </c>
      <c r="K86" s="1">
        <v>50</v>
      </c>
      <c r="L86" s="6">
        <v>0.06</v>
      </c>
      <c r="M86" s="1" t="s">
        <v>156</v>
      </c>
      <c r="N86" s="1"/>
      <c r="O86" s="1" t="s">
        <v>1349</v>
      </c>
    </row>
    <row r="87" spans="1:15" ht="17.25" customHeight="1" x14ac:dyDescent="0.2">
      <c r="A87" s="18" t="s">
        <v>432</v>
      </c>
      <c r="B87" s="1" t="s">
        <v>432</v>
      </c>
      <c r="C87" s="5" t="s">
        <v>22</v>
      </c>
      <c r="D87" s="1" t="s">
        <v>306</v>
      </c>
      <c r="E87" s="1" t="s">
        <v>475</v>
      </c>
      <c r="F87" s="1" t="s">
        <v>475</v>
      </c>
      <c r="G87" s="1">
        <v>12.88</v>
      </c>
      <c r="H87" s="1">
        <v>11.81</v>
      </c>
      <c r="I87" s="1">
        <v>12</v>
      </c>
      <c r="J87" s="1" t="s">
        <v>307</v>
      </c>
      <c r="K87" s="1">
        <v>60</v>
      </c>
      <c r="L87" s="7">
        <v>0.09</v>
      </c>
      <c r="M87" s="1"/>
      <c r="N87" s="1" t="s">
        <v>433</v>
      </c>
      <c r="O87" s="1" t="s">
        <v>1123</v>
      </c>
    </row>
    <row r="88" spans="1:15" ht="17.25" customHeight="1" x14ac:dyDescent="0.2">
      <c r="A88" s="18" t="s">
        <v>434</v>
      </c>
      <c r="B88" s="1" t="s">
        <v>434</v>
      </c>
      <c r="C88" s="5" t="s">
        <v>26</v>
      </c>
      <c r="D88" s="1" t="s">
        <v>306</v>
      </c>
      <c r="E88" s="1" t="s">
        <v>475</v>
      </c>
      <c r="F88" s="1" t="s">
        <v>475</v>
      </c>
      <c r="G88" s="1">
        <v>12.62</v>
      </c>
      <c r="H88" s="1">
        <v>10.76</v>
      </c>
      <c r="I88" s="1">
        <v>25</v>
      </c>
      <c r="J88" s="1" t="s">
        <v>307</v>
      </c>
      <c r="K88" s="1">
        <v>60</v>
      </c>
      <c r="L88" s="7">
        <v>9.5000000000000001E-2</v>
      </c>
      <c r="M88" s="1"/>
      <c r="N88" s="1" t="s">
        <v>1124</v>
      </c>
      <c r="O88" s="1" t="s">
        <v>1125</v>
      </c>
    </row>
    <row r="89" spans="1:15" ht="17.25" customHeight="1" x14ac:dyDescent="0.2">
      <c r="A89" s="18" t="s">
        <v>435</v>
      </c>
      <c r="B89" s="1" t="s">
        <v>435</v>
      </c>
      <c r="C89" s="5" t="s">
        <v>37</v>
      </c>
      <c r="D89" s="1" t="s">
        <v>306</v>
      </c>
      <c r="E89" s="1" t="s">
        <v>475</v>
      </c>
      <c r="F89" s="1" t="s">
        <v>475</v>
      </c>
      <c r="G89" s="1">
        <v>12.37</v>
      </c>
      <c r="H89" s="1">
        <v>10.44</v>
      </c>
      <c r="I89" s="1">
        <v>45</v>
      </c>
      <c r="J89" s="1" t="s">
        <v>307</v>
      </c>
      <c r="K89" s="1">
        <v>60</v>
      </c>
      <c r="L89" s="6">
        <v>0.1</v>
      </c>
      <c r="M89" s="1" t="s">
        <v>262</v>
      </c>
      <c r="N89" s="1" t="s">
        <v>436</v>
      </c>
      <c r="O89" s="1" t="s">
        <v>1126</v>
      </c>
    </row>
    <row r="90" spans="1:15" ht="17.25" customHeight="1" x14ac:dyDescent="0.2">
      <c r="A90" s="18" t="s">
        <v>437</v>
      </c>
      <c r="B90" s="1" t="s">
        <v>437</v>
      </c>
      <c r="C90" s="5" t="s">
        <v>17</v>
      </c>
      <c r="D90" s="1" t="s">
        <v>402</v>
      </c>
      <c r="E90" s="1" t="s">
        <v>475</v>
      </c>
      <c r="F90" s="1" t="s">
        <v>475</v>
      </c>
      <c r="G90" s="1">
        <v>18.29</v>
      </c>
      <c r="H90" s="1">
        <v>17.39</v>
      </c>
      <c r="I90" s="1">
        <v>0</v>
      </c>
      <c r="J90" s="1" t="s">
        <v>313</v>
      </c>
      <c r="K90" s="1">
        <v>46</v>
      </c>
      <c r="L90" s="6">
        <v>8.0000000000000002E-3</v>
      </c>
      <c r="M90" s="1" t="s">
        <v>21</v>
      </c>
      <c r="N90" s="1"/>
      <c r="O90" s="1" t="s">
        <v>1127</v>
      </c>
    </row>
    <row r="91" spans="1:15" ht="17.25" customHeight="1" x14ac:dyDescent="0.2">
      <c r="A91" s="18" t="s">
        <v>438</v>
      </c>
      <c r="B91" s="1" t="s">
        <v>438</v>
      </c>
      <c r="C91" s="5" t="s">
        <v>22</v>
      </c>
      <c r="D91" s="1" t="s">
        <v>402</v>
      </c>
      <c r="E91" s="1" t="s">
        <v>475</v>
      </c>
      <c r="F91" s="1" t="s">
        <v>475</v>
      </c>
      <c r="G91" s="1">
        <v>17.62</v>
      </c>
      <c r="H91" s="1">
        <v>15.83</v>
      </c>
      <c r="I91" s="1">
        <v>12</v>
      </c>
      <c r="J91" s="1" t="s">
        <v>313</v>
      </c>
      <c r="K91" s="1">
        <v>46</v>
      </c>
      <c r="L91" s="7">
        <v>8.9999999999999993E-3</v>
      </c>
      <c r="M91" s="1" t="s">
        <v>21</v>
      </c>
      <c r="N91" s="1" t="s">
        <v>439</v>
      </c>
      <c r="O91" s="1" t="s">
        <v>1128</v>
      </c>
    </row>
    <row r="92" spans="1:15" ht="17.25" customHeight="1" x14ac:dyDescent="0.2">
      <c r="A92" s="18" t="s">
        <v>440</v>
      </c>
      <c r="B92" s="1" t="s">
        <v>440</v>
      </c>
      <c r="C92" s="5" t="s">
        <v>26</v>
      </c>
      <c r="D92" s="1" t="s">
        <v>402</v>
      </c>
      <c r="E92" s="1" t="s">
        <v>475</v>
      </c>
      <c r="F92" s="1" t="s">
        <v>475</v>
      </c>
      <c r="G92" s="1">
        <v>16.96</v>
      </c>
      <c r="H92" s="1">
        <v>13.97</v>
      </c>
      <c r="I92" s="1">
        <v>25</v>
      </c>
      <c r="J92" s="1" t="s">
        <v>313</v>
      </c>
      <c r="K92" s="1">
        <v>46</v>
      </c>
      <c r="L92" s="7">
        <v>0.01</v>
      </c>
      <c r="M92" s="1" t="s">
        <v>21</v>
      </c>
      <c r="N92" s="1" t="s">
        <v>1350</v>
      </c>
      <c r="O92" s="1" t="s">
        <v>1129</v>
      </c>
    </row>
    <row r="93" spans="1:15" ht="17.25" customHeight="1" x14ac:dyDescent="0.2">
      <c r="A93" s="18" t="s">
        <v>441</v>
      </c>
      <c r="B93" s="1" t="s">
        <v>441</v>
      </c>
      <c r="C93" s="5" t="s">
        <v>37</v>
      </c>
      <c r="D93" s="1" t="s">
        <v>311</v>
      </c>
      <c r="E93" s="1" t="s">
        <v>475</v>
      </c>
      <c r="F93" s="1" t="s">
        <v>475</v>
      </c>
      <c r="G93" s="1">
        <v>13.77</v>
      </c>
      <c r="H93" s="1">
        <v>11.11</v>
      </c>
      <c r="I93" s="1">
        <v>45</v>
      </c>
      <c r="J93" s="1" t="s">
        <v>313</v>
      </c>
      <c r="K93" s="1">
        <v>47</v>
      </c>
      <c r="L93" s="6">
        <v>7.0000000000000007E-2</v>
      </c>
      <c r="M93" s="1" t="s">
        <v>156</v>
      </c>
      <c r="N93" s="1"/>
      <c r="O93" s="1" t="s">
        <v>1351</v>
      </c>
    </row>
    <row r="94" spans="1:15" ht="17.25" customHeight="1" x14ac:dyDescent="0.2">
      <c r="A94" s="18" t="s">
        <v>442</v>
      </c>
      <c r="B94" s="1" t="s">
        <v>442</v>
      </c>
      <c r="C94" s="5" t="s">
        <v>17</v>
      </c>
      <c r="D94" s="1" t="s">
        <v>311</v>
      </c>
      <c r="E94" s="1" t="s">
        <v>475</v>
      </c>
      <c r="F94" s="1" t="s">
        <v>475</v>
      </c>
      <c r="G94" s="1">
        <v>13.37</v>
      </c>
      <c r="H94" s="1">
        <v>12.77</v>
      </c>
      <c r="I94" s="1">
        <v>0</v>
      </c>
      <c r="J94" s="1" t="s">
        <v>313</v>
      </c>
      <c r="K94" s="1">
        <v>45</v>
      </c>
      <c r="L94" s="6">
        <v>8.0000000000000002E-3</v>
      </c>
      <c r="M94" s="1" t="s">
        <v>20</v>
      </c>
      <c r="N94" s="1"/>
      <c r="O94" s="1" t="s">
        <v>1130</v>
      </c>
    </row>
    <row r="95" spans="1:15" ht="17.25" customHeight="1" x14ac:dyDescent="0.2">
      <c r="A95" s="18" t="s">
        <v>443</v>
      </c>
      <c r="B95" s="1" t="s">
        <v>443</v>
      </c>
      <c r="C95" s="5" t="s">
        <v>17</v>
      </c>
      <c r="D95" s="1" t="s">
        <v>311</v>
      </c>
      <c r="E95" s="1" t="s">
        <v>475</v>
      </c>
      <c r="F95" s="1" t="s">
        <v>475</v>
      </c>
      <c r="G95" s="1">
        <v>13.17</v>
      </c>
      <c r="H95" s="1">
        <v>12.57</v>
      </c>
      <c r="I95" s="1">
        <v>5</v>
      </c>
      <c r="J95" s="1" t="s">
        <v>313</v>
      </c>
      <c r="K95" s="1">
        <v>45</v>
      </c>
      <c r="L95" s="7">
        <v>8.9999999999999993E-3</v>
      </c>
      <c r="M95" s="1" t="s">
        <v>20</v>
      </c>
      <c r="N95" s="1"/>
      <c r="O95" s="1" t="s">
        <v>1131</v>
      </c>
    </row>
    <row r="96" spans="1:15" ht="17.25" customHeight="1" x14ac:dyDescent="0.2">
      <c r="A96" s="18" t="s">
        <v>444</v>
      </c>
      <c r="B96" s="1" t="s">
        <v>444</v>
      </c>
      <c r="C96" s="5" t="s">
        <v>22</v>
      </c>
      <c r="D96" s="1" t="s">
        <v>311</v>
      </c>
      <c r="E96" s="1" t="s">
        <v>475</v>
      </c>
      <c r="F96" s="1" t="s">
        <v>475</v>
      </c>
      <c r="G96" s="1">
        <v>12.97</v>
      </c>
      <c r="H96" s="1">
        <v>11.77</v>
      </c>
      <c r="I96" s="1">
        <v>12</v>
      </c>
      <c r="J96" s="1" t="s">
        <v>313</v>
      </c>
      <c r="K96" s="1">
        <v>45</v>
      </c>
      <c r="L96" s="6">
        <v>0.01</v>
      </c>
      <c r="M96" s="1" t="s">
        <v>20</v>
      </c>
      <c r="N96" s="1" t="s">
        <v>445</v>
      </c>
      <c r="O96" s="1" t="s">
        <v>1132</v>
      </c>
    </row>
    <row r="97" spans="1:15" ht="17.25" customHeight="1" x14ac:dyDescent="0.2">
      <c r="A97" s="18" t="s">
        <v>446</v>
      </c>
      <c r="B97" s="1" t="s">
        <v>446</v>
      </c>
      <c r="C97" s="5" t="s">
        <v>17</v>
      </c>
      <c r="D97" s="1" t="s">
        <v>306</v>
      </c>
      <c r="E97" s="1" t="s">
        <v>475</v>
      </c>
      <c r="F97" s="1" t="s">
        <v>475</v>
      </c>
      <c r="G97" s="1">
        <v>12.06</v>
      </c>
      <c r="H97" s="1">
        <v>11.63</v>
      </c>
      <c r="I97" s="1">
        <v>5</v>
      </c>
      <c r="J97" s="1" t="s">
        <v>307</v>
      </c>
      <c r="K97" s="1">
        <v>52</v>
      </c>
      <c r="L97" s="6">
        <v>0.08</v>
      </c>
      <c r="M97" s="1" t="s">
        <v>21</v>
      </c>
      <c r="N97" s="1"/>
      <c r="O97" s="1" t="s">
        <v>1133</v>
      </c>
    </row>
    <row r="98" spans="1:15" ht="17.25" customHeight="1" x14ac:dyDescent="0.2">
      <c r="A98" s="18" t="s">
        <v>447</v>
      </c>
      <c r="B98" s="1" t="s">
        <v>447</v>
      </c>
      <c r="C98" s="5" t="s">
        <v>22</v>
      </c>
      <c r="D98" s="1" t="s">
        <v>306</v>
      </c>
      <c r="E98" s="1" t="s">
        <v>475</v>
      </c>
      <c r="F98" s="1" t="s">
        <v>475</v>
      </c>
      <c r="G98" s="1">
        <v>11.82</v>
      </c>
      <c r="H98" s="1">
        <v>10.95</v>
      </c>
      <c r="I98" s="1">
        <v>12</v>
      </c>
      <c r="J98" s="1" t="s">
        <v>307</v>
      </c>
      <c r="K98" s="1">
        <v>55</v>
      </c>
      <c r="L98" s="7">
        <v>8.5000000000000006E-2</v>
      </c>
      <c r="M98" s="1" t="s">
        <v>21</v>
      </c>
      <c r="N98" s="1"/>
      <c r="O98" s="1" t="s">
        <v>1134</v>
      </c>
    </row>
    <row r="99" spans="1:15" ht="17.25" customHeight="1" x14ac:dyDescent="0.2">
      <c r="A99" s="18" t="s">
        <v>448</v>
      </c>
      <c r="B99" s="1" t="s">
        <v>448</v>
      </c>
      <c r="C99" s="5" t="s">
        <v>26</v>
      </c>
      <c r="D99" s="1" t="s">
        <v>306</v>
      </c>
      <c r="E99" s="1" t="s">
        <v>475</v>
      </c>
      <c r="F99" s="1" t="s">
        <v>475</v>
      </c>
      <c r="G99" s="1">
        <v>11.71</v>
      </c>
      <c r="H99" s="1">
        <v>10.24</v>
      </c>
      <c r="I99" s="1">
        <v>25</v>
      </c>
      <c r="J99" s="1" t="s">
        <v>307</v>
      </c>
      <c r="K99" s="1">
        <v>52</v>
      </c>
      <c r="L99" s="6">
        <v>0.09</v>
      </c>
      <c r="M99" s="1" t="s">
        <v>21</v>
      </c>
      <c r="N99" s="1" t="s">
        <v>1135</v>
      </c>
      <c r="O99" s="1" t="s">
        <v>1136</v>
      </c>
    </row>
    <row r="100" spans="1:15" ht="17.25" customHeight="1" x14ac:dyDescent="0.2">
      <c r="A100" s="18" t="s">
        <v>449</v>
      </c>
      <c r="B100" s="1" t="s">
        <v>449</v>
      </c>
      <c r="C100" s="5" t="s">
        <v>22</v>
      </c>
      <c r="D100" s="1" t="s">
        <v>306</v>
      </c>
      <c r="E100" s="1" t="s">
        <v>475</v>
      </c>
      <c r="F100" s="1" t="s">
        <v>475</v>
      </c>
      <c r="G100" s="1">
        <v>11.47</v>
      </c>
      <c r="H100" s="1">
        <v>10.59</v>
      </c>
      <c r="I100" s="1">
        <v>12</v>
      </c>
      <c r="J100" s="1" t="s">
        <v>307</v>
      </c>
      <c r="K100" s="1">
        <v>55</v>
      </c>
      <c r="L100" s="6">
        <v>0.08</v>
      </c>
      <c r="M100" s="1" t="s">
        <v>21</v>
      </c>
      <c r="N100" s="1"/>
      <c r="O100" s="1" t="s">
        <v>1137</v>
      </c>
    </row>
    <row r="101" spans="1:15" ht="17.25" customHeight="1" x14ac:dyDescent="0.2">
      <c r="A101" s="18" t="s">
        <v>450</v>
      </c>
      <c r="B101" s="1" t="s">
        <v>450</v>
      </c>
      <c r="C101" s="5" t="s">
        <v>26</v>
      </c>
      <c r="D101" s="1" t="s">
        <v>306</v>
      </c>
      <c r="E101" s="1" t="s">
        <v>475</v>
      </c>
      <c r="F101" s="1" t="s">
        <v>475</v>
      </c>
      <c r="G101" s="1">
        <v>11.23</v>
      </c>
      <c r="H101" s="1">
        <v>9.76</v>
      </c>
      <c r="I101" s="1">
        <v>25</v>
      </c>
      <c r="J101" s="1" t="s">
        <v>307</v>
      </c>
      <c r="K101" s="1">
        <v>55</v>
      </c>
      <c r="L101" s="6">
        <v>8.5000000000000006E-2</v>
      </c>
      <c r="M101" s="1" t="s">
        <v>21</v>
      </c>
      <c r="N101" s="1" t="s">
        <v>1138</v>
      </c>
      <c r="O101" s="1" t="s">
        <v>1139</v>
      </c>
    </row>
    <row r="102" spans="1:15" ht="17.25" customHeight="1" x14ac:dyDescent="0.2">
      <c r="A102" s="18" t="s">
        <v>451</v>
      </c>
      <c r="B102" s="1" t="s">
        <v>451</v>
      </c>
      <c r="C102" s="5" t="s">
        <v>37</v>
      </c>
      <c r="D102" s="1" t="s">
        <v>306</v>
      </c>
      <c r="E102" s="1" t="s">
        <v>475</v>
      </c>
      <c r="F102" s="1" t="s">
        <v>475</v>
      </c>
      <c r="G102" s="1">
        <v>10.99</v>
      </c>
      <c r="H102" s="1">
        <v>9.52</v>
      </c>
      <c r="I102" s="1">
        <v>45</v>
      </c>
      <c r="J102" s="1" t="s">
        <v>307</v>
      </c>
      <c r="K102" s="1">
        <v>55</v>
      </c>
      <c r="L102" s="6">
        <v>0.09</v>
      </c>
      <c r="M102" s="1" t="s">
        <v>21</v>
      </c>
      <c r="N102" s="1" t="s">
        <v>1140</v>
      </c>
      <c r="O102" s="1" t="s">
        <v>1141</v>
      </c>
    </row>
    <row r="103" spans="1:15" ht="17.25" customHeight="1" x14ac:dyDescent="0.2">
      <c r="A103" s="18" t="s">
        <v>1142</v>
      </c>
      <c r="B103" s="1" t="s">
        <v>1142</v>
      </c>
      <c r="C103" s="5" t="s">
        <v>17</v>
      </c>
      <c r="D103" s="1" t="s">
        <v>347</v>
      </c>
      <c r="E103" s="1" t="s">
        <v>351</v>
      </c>
      <c r="F103" s="1" t="s">
        <v>352</v>
      </c>
      <c r="G103" s="1">
        <v>12.64</v>
      </c>
      <c r="H103" s="1">
        <v>12.04</v>
      </c>
      <c r="I103" s="1">
        <v>5</v>
      </c>
      <c r="J103" s="1" t="s">
        <v>243</v>
      </c>
      <c r="K103" s="1">
        <v>45</v>
      </c>
      <c r="L103" s="6">
        <v>0.03</v>
      </c>
      <c r="M103" s="1"/>
      <c r="N103" s="1"/>
      <c r="O103" s="1" t="s">
        <v>1143</v>
      </c>
    </row>
    <row r="104" spans="1:15" ht="17.25" customHeight="1" x14ac:dyDescent="0.2">
      <c r="A104" s="18" t="s">
        <v>1144</v>
      </c>
      <c r="B104" s="1" t="s">
        <v>1144</v>
      </c>
      <c r="C104" s="5" t="s">
        <v>22</v>
      </c>
      <c r="D104" s="1" t="s">
        <v>347</v>
      </c>
      <c r="E104" s="1" t="s">
        <v>354</v>
      </c>
      <c r="F104" s="1" t="s">
        <v>386</v>
      </c>
      <c r="G104" s="1">
        <v>12.64</v>
      </c>
      <c r="H104" s="1">
        <v>11.24</v>
      </c>
      <c r="I104" s="1">
        <v>12</v>
      </c>
      <c r="J104" s="1" t="s">
        <v>243</v>
      </c>
      <c r="K104" s="1">
        <v>45</v>
      </c>
      <c r="L104" s="6">
        <v>3.5000000000000003E-2</v>
      </c>
      <c r="M104" s="1"/>
      <c r="N104" s="1" t="s">
        <v>1145</v>
      </c>
      <c r="O104" s="1" t="s">
        <v>1146</v>
      </c>
    </row>
    <row r="105" spans="1:15" ht="17.25" customHeight="1" x14ac:dyDescent="0.2">
      <c r="A105" s="18" t="s">
        <v>1147</v>
      </c>
      <c r="B105" s="1" t="s">
        <v>1147</v>
      </c>
      <c r="C105" s="5" t="s">
        <v>26</v>
      </c>
      <c r="D105" s="1" t="s">
        <v>347</v>
      </c>
      <c r="E105" s="1" t="s">
        <v>357</v>
      </c>
      <c r="F105" s="1" t="s">
        <v>312</v>
      </c>
      <c r="G105" s="1">
        <v>12.3</v>
      </c>
      <c r="H105" s="1">
        <v>9.98</v>
      </c>
      <c r="I105" s="1">
        <v>25</v>
      </c>
      <c r="J105" s="1" t="s">
        <v>243</v>
      </c>
      <c r="K105" s="1">
        <v>45</v>
      </c>
      <c r="L105" s="6">
        <v>0.04</v>
      </c>
      <c r="M105" s="1" t="s">
        <v>262</v>
      </c>
      <c r="N105" s="1" t="s">
        <v>1148</v>
      </c>
      <c r="O105" s="1" t="s">
        <v>1149</v>
      </c>
    </row>
    <row r="106" spans="1:15" ht="17.25" customHeight="1" x14ac:dyDescent="0.2">
      <c r="A106" s="18"/>
      <c r="B106" s="1"/>
      <c r="D106" s="1"/>
      <c r="E106" s="1"/>
      <c r="F106" s="1"/>
      <c r="G106" s="1"/>
      <c r="H106" s="1"/>
      <c r="I106" s="1"/>
      <c r="J106" s="1"/>
      <c r="K106" s="1"/>
      <c r="L106" s="6"/>
      <c r="M106" s="1"/>
      <c r="N106" s="1"/>
      <c r="O106" s="1"/>
    </row>
    <row r="107" spans="1:15" ht="17.25" customHeight="1" x14ac:dyDescent="0.2">
      <c r="A107" s="18"/>
      <c r="B107" s="1"/>
      <c r="D107" s="1"/>
      <c r="E107" s="1"/>
      <c r="F107" s="1"/>
      <c r="G107" s="1"/>
      <c r="H107" s="1"/>
      <c r="I107" s="1"/>
      <c r="J107" s="1"/>
      <c r="K107" s="1"/>
      <c r="L107" s="6"/>
      <c r="M107" s="1"/>
      <c r="N107" s="1"/>
      <c r="O107" s="1"/>
    </row>
    <row r="108" spans="1:15" ht="17.25" customHeight="1" x14ac:dyDescent="0.2">
      <c r="A108" s="18"/>
      <c r="B108" s="1"/>
      <c r="D108" s="1"/>
      <c r="E108" s="1"/>
      <c r="F108" s="1"/>
      <c r="G108" s="1"/>
      <c r="H108" s="1"/>
      <c r="I108" s="1"/>
      <c r="J108" s="1"/>
      <c r="K108" s="1"/>
      <c r="L108" s="6"/>
      <c r="M108" s="1"/>
      <c r="N108" s="1"/>
      <c r="O108" s="1"/>
    </row>
  </sheetData>
  <autoFilter ref="A1:O101"/>
  <phoneticPr fontId="1" type="noConversion"/>
  <conditionalFormatting sqref="C1:C99 C109:C1048576">
    <cfRule type="cellIs" dxfId="45" priority="4" operator="equal">
      <formula>"紫色"</formula>
    </cfRule>
    <cfRule type="cellIs" dxfId="44" priority="5" operator="equal">
      <formula>"金色"</formula>
    </cfRule>
    <cfRule type="cellIs" dxfId="43" priority="6" operator="equal">
      <formula>"蓝色"</formula>
    </cfRule>
  </conditionalFormatting>
  <conditionalFormatting sqref="C100:C108">
    <cfRule type="cellIs" dxfId="42" priority="1" operator="equal">
      <formula>"紫色"</formula>
    </cfRule>
    <cfRule type="cellIs" dxfId="41" priority="2" operator="equal">
      <formula>"金色"</formula>
    </cfRule>
    <cfRule type="cellIs" dxfId="40" priority="3" operator="equal">
      <formula>"蓝色"</formula>
    </cfRule>
  </conditionalFormatting>
  <pageMargins left="0.7" right="0.7" top="0.75" bottom="0.75" header="0.3" footer="0.3"/>
  <pageSetup paperSize="9" orientation="portrait" horizontalDpi="4294967294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08"/>
  <sheetViews>
    <sheetView topLeftCell="A19" workbookViewId="0">
      <selection activeCell="E44" sqref="E44"/>
    </sheetView>
  </sheetViews>
  <sheetFormatPr defaultRowHeight="14.25" x14ac:dyDescent="0.2"/>
  <cols>
    <col min="1" max="1" width="2.875" style="5" customWidth="1"/>
    <col min="2" max="2" width="25.75" style="5" customWidth="1"/>
    <col min="3" max="16384" width="9" style="5"/>
  </cols>
  <sheetData>
    <row r="1" spans="1:27" s="4" customFormat="1" x14ac:dyDescent="0.2">
      <c r="B1" s="3" t="s">
        <v>0</v>
      </c>
      <c r="C1" s="3" t="s">
        <v>1</v>
      </c>
      <c r="D1" s="3" t="s">
        <v>2</v>
      </c>
      <c r="E1" s="3" t="s">
        <v>14</v>
      </c>
      <c r="F1" s="3" t="s">
        <v>465</v>
      </c>
      <c r="G1" s="3" t="s">
        <v>466</v>
      </c>
      <c r="H1" s="3" t="s">
        <v>467</v>
      </c>
      <c r="I1" s="3" t="s">
        <v>468</v>
      </c>
      <c r="J1" s="3" t="s">
        <v>469</v>
      </c>
      <c r="K1" s="3" t="s">
        <v>470</v>
      </c>
      <c r="L1" s="3" t="s">
        <v>471</v>
      </c>
      <c r="M1" s="3" t="s">
        <v>472</v>
      </c>
      <c r="N1" s="3" t="s">
        <v>473</v>
      </c>
      <c r="O1" s="3" t="s">
        <v>15</v>
      </c>
      <c r="P1" s="3" t="s">
        <v>16</v>
      </c>
      <c r="Q1" s="3"/>
      <c r="R1" s="3"/>
    </row>
    <row r="2" spans="1:27" ht="16.5" customHeight="1" x14ac:dyDescent="0.2">
      <c r="A2" s="18" t="s">
        <v>1411</v>
      </c>
      <c r="B2" s="1" t="s">
        <v>1410</v>
      </c>
      <c r="C2" s="1" t="s">
        <v>26</v>
      </c>
      <c r="D2" s="1" t="s">
        <v>1150</v>
      </c>
      <c r="E2" s="1" t="s">
        <v>156</v>
      </c>
      <c r="F2" s="1" t="s">
        <v>474</v>
      </c>
      <c r="G2" s="1" t="s">
        <v>475</v>
      </c>
      <c r="H2" s="1" t="s">
        <v>475</v>
      </c>
      <c r="I2" s="6" t="s">
        <v>475</v>
      </c>
      <c r="J2" s="1" t="s">
        <v>475</v>
      </c>
      <c r="K2" s="1" t="s">
        <v>475</v>
      </c>
      <c r="L2" s="1" t="s">
        <v>475</v>
      </c>
      <c r="M2" s="1" t="s">
        <v>475</v>
      </c>
      <c r="N2" s="1" t="s">
        <v>1151</v>
      </c>
      <c r="O2" s="1"/>
      <c r="P2" s="1" t="s">
        <v>1152</v>
      </c>
      <c r="Q2" s="1"/>
      <c r="R2" s="1" t="s">
        <v>476</v>
      </c>
    </row>
    <row r="3" spans="1:27" ht="16.5" customHeight="1" x14ac:dyDescent="0.2">
      <c r="A3" s="18" t="s">
        <v>477</v>
      </c>
      <c r="B3" s="1" t="s">
        <v>477</v>
      </c>
      <c r="C3" s="1" t="s">
        <v>26</v>
      </c>
      <c r="D3" s="1" t="s">
        <v>1153</v>
      </c>
      <c r="E3" s="1" t="s">
        <v>156</v>
      </c>
      <c r="F3" s="1" t="s">
        <v>479</v>
      </c>
      <c r="G3" s="1" t="s">
        <v>480</v>
      </c>
      <c r="H3" s="1" t="s">
        <v>475</v>
      </c>
      <c r="I3" s="7" t="s">
        <v>475</v>
      </c>
      <c r="J3" s="1" t="s">
        <v>475</v>
      </c>
      <c r="K3" s="1" t="s">
        <v>475</v>
      </c>
      <c r="L3" s="1" t="s">
        <v>475</v>
      </c>
      <c r="M3" s="1" t="s">
        <v>475</v>
      </c>
      <c r="N3" s="1"/>
      <c r="O3" s="1"/>
      <c r="P3" s="1" t="s">
        <v>1154</v>
      </c>
      <c r="Q3" s="1" t="s">
        <v>479</v>
      </c>
      <c r="R3" s="1" t="s">
        <v>480</v>
      </c>
      <c r="S3" s="5" t="s">
        <v>475</v>
      </c>
      <c r="T3" s="5" t="s">
        <v>475</v>
      </c>
      <c r="U3" s="5" t="s">
        <v>475</v>
      </c>
      <c r="V3" s="5" t="s">
        <v>475</v>
      </c>
      <c r="W3" s="5" t="s">
        <v>475</v>
      </c>
      <c r="X3" s="5" t="s">
        <v>475</v>
      </c>
      <c r="AA3" s="5" t="s">
        <v>481</v>
      </c>
    </row>
    <row r="4" spans="1:27" ht="16.5" customHeight="1" x14ac:dyDescent="0.2">
      <c r="A4" s="18" t="s">
        <v>482</v>
      </c>
      <c r="B4" s="1" t="s">
        <v>482</v>
      </c>
      <c r="C4" s="1" t="s">
        <v>26</v>
      </c>
      <c r="D4" s="1" t="s">
        <v>483</v>
      </c>
      <c r="E4" s="1" t="s">
        <v>38</v>
      </c>
      <c r="F4" s="1" t="s">
        <v>484</v>
      </c>
      <c r="G4" s="1" t="s">
        <v>475</v>
      </c>
      <c r="H4" s="1" t="s">
        <v>475</v>
      </c>
      <c r="I4" s="6" t="s">
        <v>475</v>
      </c>
      <c r="J4" s="1" t="s">
        <v>475</v>
      </c>
      <c r="K4" s="1" t="s">
        <v>475</v>
      </c>
      <c r="L4" s="1" t="s">
        <v>475</v>
      </c>
      <c r="M4" s="1" t="s">
        <v>475</v>
      </c>
      <c r="N4" s="1"/>
      <c r="O4" s="1"/>
      <c r="P4" s="1" t="s">
        <v>1155</v>
      </c>
      <c r="Q4" s="1"/>
      <c r="R4" s="1"/>
    </row>
    <row r="5" spans="1:27" ht="16.5" customHeight="1" x14ac:dyDescent="0.2">
      <c r="A5" s="18" t="s">
        <v>1156</v>
      </c>
      <c r="B5" s="1" t="s">
        <v>1156</v>
      </c>
      <c r="C5" s="1" t="s">
        <v>37</v>
      </c>
      <c r="D5" s="1" t="s">
        <v>1153</v>
      </c>
      <c r="E5" s="1" t="s">
        <v>38</v>
      </c>
      <c r="F5" s="1" t="s">
        <v>1157</v>
      </c>
      <c r="G5" s="1" t="s">
        <v>475</v>
      </c>
      <c r="H5" s="1" t="s">
        <v>475</v>
      </c>
      <c r="I5" s="7" t="s">
        <v>475</v>
      </c>
      <c r="J5" s="1" t="s">
        <v>475</v>
      </c>
      <c r="K5" s="1" t="s">
        <v>475</v>
      </c>
      <c r="L5" s="1" t="s">
        <v>475</v>
      </c>
      <c r="M5" s="1" t="s">
        <v>475</v>
      </c>
      <c r="N5" s="1" t="s">
        <v>1158</v>
      </c>
      <c r="O5" s="1"/>
      <c r="P5" s="1" t="s">
        <v>1159</v>
      </c>
      <c r="Q5" s="1" t="s">
        <v>475</v>
      </c>
      <c r="R5" s="1" t="s">
        <v>475</v>
      </c>
      <c r="S5" s="5" t="s">
        <v>475</v>
      </c>
      <c r="T5" s="5" t="s">
        <v>475</v>
      </c>
      <c r="U5" s="5" t="s">
        <v>475</v>
      </c>
      <c r="V5" s="5" t="s">
        <v>475</v>
      </c>
      <c r="W5" s="5" t="s">
        <v>488</v>
      </c>
      <c r="Y5" s="5" t="s">
        <v>489</v>
      </c>
    </row>
    <row r="6" spans="1:27" ht="16.5" customHeight="1" x14ac:dyDescent="0.2">
      <c r="A6" s="18" t="s">
        <v>1380</v>
      </c>
      <c r="B6" s="1" t="s">
        <v>1380</v>
      </c>
      <c r="C6" s="1" t="s">
        <v>26</v>
      </c>
      <c r="D6" s="1" t="s">
        <v>1381</v>
      </c>
      <c r="E6" s="1" t="s">
        <v>38</v>
      </c>
      <c r="F6" s="1" t="s">
        <v>497</v>
      </c>
      <c r="G6" s="1" t="s">
        <v>1382</v>
      </c>
      <c r="H6" s="1" t="s">
        <v>475</v>
      </c>
      <c r="I6" s="7" t="s">
        <v>475</v>
      </c>
      <c r="J6" s="1" t="s">
        <v>475</v>
      </c>
      <c r="K6" s="1" t="s">
        <v>475</v>
      </c>
      <c r="L6" s="1" t="s">
        <v>475</v>
      </c>
      <c r="M6" s="1" t="s">
        <v>475</v>
      </c>
      <c r="N6" s="1" t="s">
        <v>1383</v>
      </c>
      <c r="O6" s="1"/>
      <c r="P6" s="1" t="s">
        <v>1384</v>
      </c>
      <c r="Q6" s="1" t="s">
        <v>475</v>
      </c>
      <c r="R6" s="1" t="s">
        <v>475</v>
      </c>
      <c r="S6" s="5" t="s">
        <v>475</v>
      </c>
      <c r="T6" s="5" t="s">
        <v>475</v>
      </c>
      <c r="U6" s="5" t="s">
        <v>475</v>
      </c>
      <c r="V6" s="5" t="s">
        <v>475</v>
      </c>
      <c r="W6" s="5" t="s">
        <v>493</v>
      </c>
      <c r="X6" s="5" t="s">
        <v>494</v>
      </c>
      <c r="Y6" s="5" t="s">
        <v>495</v>
      </c>
    </row>
    <row r="7" spans="1:27" ht="16.5" customHeight="1" x14ac:dyDescent="0.2">
      <c r="A7" s="18" t="s">
        <v>485</v>
      </c>
      <c r="B7" s="1" t="s">
        <v>485</v>
      </c>
      <c r="C7" s="1" t="s">
        <v>22</v>
      </c>
      <c r="D7" s="1" t="s">
        <v>1160</v>
      </c>
      <c r="E7" s="1" t="s">
        <v>24</v>
      </c>
      <c r="F7" s="1" t="s">
        <v>486</v>
      </c>
      <c r="G7" s="1" t="s">
        <v>487</v>
      </c>
      <c r="H7" s="1" t="s">
        <v>475</v>
      </c>
      <c r="I7" s="6" t="s">
        <v>475</v>
      </c>
      <c r="J7" s="1" t="s">
        <v>475</v>
      </c>
      <c r="K7" s="1" t="s">
        <v>475</v>
      </c>
      <c r="L7" s="1" t="s">
        <v>475</v>
      </c>
      <c r="M7" s="1" t="s">
        <v>475</v>
      </c>
      <c r="N7" s="1" t="s">
        <v>488</v>
      </c>
      <c r="O7" s="1"/>
      <c r="P7" s="1" t="s">
        <v>1161</v>
      </c>
      <c r="Q7" s="1" t="s">
        <v>475</v>
      </c>
      <c r="R7" s="1" t="s">
        <v>475</v>
      </c>
      <c r="S7" s="5" t="s">
        <v>475</v>
      </c>
      <c r="T7" s="5" t="s">
        <v>475</v>
      </c>
      <c r="U7" s="5" t="s">
        <v>475</v>
      </c>
      <c r="V7" s="5" t="s">
        <v>475</v>
      </c>
      <c r="W7" s="5" t="s">
        <v>499</v>
      </c>
      <c r="X7" s="5" t="s">
        <v>500</v>
      </c>
      <c r="Y7" s="5" t="s">
        <v>501</v>
      </c>
    </row>
    <row r="8" spans="1:27" ht="16.5" customHeight="1" x14ac:dyDescent="0.2">
      <c r="A8" s="18" t="s">
        <v>490</v>
      </c>
      <c r="B8" s="1" t="s">
        <v>490</v>
      </c>
      <c r="C8" s="1" t="s">
        <v>26</v>
      </c>
      <c r="D8" s="1" t="s">
        <v>1160</v>
      </c>
      <c r="E8" s="1" t="s">
        <v>24</v>
      </c>
      <c r="F8" s="1" t="s">
        <v>491</v>
      </c>
      <c r="G8" s="1" t="s">
        <v>492</v>
      </c>
      <c r="H8" s="1" t="s">
        <v>475</v>
      </c>
      <c r="I8" s="6" t="s">
        <v>475</v>
      </c>
      <c r="J8" s="1" t="s">
        <v>475</v>
      </c>
      <c r="K8" s="1" t="s">
        <v>475</v>
      </c>
      <c r="L8" s="1" t="s">
        <v>475</v>
      </c>
      <c r="M8" s="1" t="s">
        <v>475</v>
      </c>
      <c r="N8" s="1" t="s">
        <v>493</v>
      </c>
      <c r="O8" s="1" t="s">
        <v>1385</v>
      </c>
      <c r="P8" s="1" t="s">
        <v>1162</v>
      </c>
      <c r="Q8" s="1"/>
      <c r="R8" s="1"/>
    </row>
    <row r="9" spans="1:27" ht="16.5" customHeight="1" x14ac:dyDescent="0.2">
      <c r="A9" s="18" t="s">
        <v>496</v>
      </c>
      <c r="B9" s="1" t="s">
        <v>496</v>
      </c>
      <c r="C9" s="1" t="s">
        <v>37</v>
      </c>
      <c r="D9" s="1" t="s">
        <v>1160</v>
      </c>
      <c r="E9" s="1" t="s">
        <v>24</v>
      </c>
      <c r="F9" s="1" t="s">
        <v>497</v>
      </c>
      <c r="G9" s="1" t="s">
        <v>498</v>
      </c>
      <c r="H9" s="1" t="s">
        <v>475</v>
      </c>
      <c r="I9" s="6" t="s">
        <v>475</v>
      </c>
      <c r="J9" s="1" t="s">
        <v>475</v>
      </c>
      <c r="K9" s="1" t="s">
        <v>475</v>
      </c>
      <c r="L9" s="1" t="s">
        <v>475</v>
      </c>
      <c r="M9" s="1" t="s">
        <v>475</v>
      </c>
      <c r="N9" s="1" t="s">
        <v>499</v>
      </c>
      <c r="O9" s="1" t="s">
        <v>1163</v>
      </c>
      <c r="P9" s="1" t="s">
        <v>1164</v>
      </c>
      <c r="Q9" s="1"/>
      <c r="R9" s="1"/>
    </row>
    <row r="10" spans="1:27" ht="16.5" customHeight="1" x14ac:dyDescent="0.2">
      <c r="A10" s="18" t="s">
        <v>502</v>
      </c>
      <c r="B10" s="1" t="s">
        <v>502</v>
      </c>
      <c r="C10" s="1" t="s">
        <v>17</v>
      </c>
      <c r="D10" s="1" t="s">
        <v>503</v>
      </c>
      <c r="E10" s="1" t="s">
        <v>284</v>
      </c>
      <c r="F10" s="1" t="s">
        <v>504</v>
      </c>
      <c r="G10" s="1" t="s">
        <v>505</v>
      </c>
      <c r="H10" s="1" t="s">
        <v>506</v>
      </c>
      <c r="I10" s="7" t="s">
        <v>475</v>
      </c>
      <c r="J10" s="1" t="s">
        <v>475</v>
      </c>
      <c r="K10" s="1" t="s">
        <v>475</v>
      </c>
      <c r="L10" s="1" t="s">
        <v>475</v>
      </c>
      <c r="M10" s="1" t="s">
        <v>475</v>
      </c>
      <c r="N10" s="1" t="s">
        <v>507</v>
      </c>
      <c r="O10" s="1"/>
      <c r="P10" s="1" t="s">
        <v>1165</v>
      </c>
      <c r="Q10" s="1"/>
      <c r="R10" s="1"/>
    </row>
    <row r="11" spans="1:27" ht="16.5" customHeight="1" x14ac:dyDescent="0.2">
      <c r="A11" s="18" t="s">
        <v>508</v>
      </c>
      <c r="B11" s="1" t="s">
        <v>508</v>
      </c>
      <c r="C11" s="1" t="s">
        <v>22</v>
      </c>
      <c r="D11" s="1" t="s">
        <v>503</v>
      </c>
      <c r="E11" s="1" t="s">
        <v>284</v>
      </c>
      <c r="F11" s="1" t="s">
        <v>509</v>
      </c>
      <c r="G11" s="1" t="s">
        <v>510</v>
      </c>
      <c r="H11" s="1" t="s">
        <v>511</v>
      </c>
      <c r="I11" s="6" t="s">
        <v>475</v>
      </c>
      <c r="J11" s="1" t="s">
        <v>475</v>
      </c>
      <c r="K11" s="1" t="s">
        <v>475</v>
      </c>
      <c r="L11" s="1" t="s">
        <v>475</v>
      </c>
      <c r="M11" s="1" t="s">
        <v>475</v>
      </c>
      <c r="N11" s="1" t="s">
        <v>507</v>
      </c>
      <c r="O11" s="1"/>
      <c r="P11" s="1" t="s">
        <v>1166</v>
      </c>
      <c r="Q11" s="1" t="s">
        <v>518</v>
      </c>
      <c r="R11" s="1"/>
      <c r="S11" s="5" t="s">
        <v>519</v>
      </c>
    </row>
    <row r="12" spans="1:27" ht="16.5" customHeight="1" x14ac:dyDescent="0.2">
      <c r="A12" s="18" t="s">
        <v>512</v>
      </c>
      <c r="B12" s="1" t="s">
        <v>512</v>
      </c>
      <c r="C12" s="1" t="s">
        <v>26</v>
      </c>
      <c r="D12" s="1" t="s">
        <v>503</v>
      </c>
      <c r="E12" s="1" t="s">
        <v>156</v>
      </c>
      <c r="F12" s="1" t="s">
        <v>513</v>
      </c>
      <c r="G12" s="1" t="s">
        <v>514</v>
      </c>
      <c r="H12" s="1" t="s">
        <v>515</v>
      </c>
      <c r="I12" s="6" t="s">
        <v>475</v>
      </c>
      <c r="J12" s="1" t="s">
        <v>475</v>
      </c>
      <c r="K12" s="1" t="s">
        <v>475</v>
      </c>
      <c r="L12" s="1" t="s">
        <v>475</v>
      </c>
      <c r="M12" s="1" t="s">
        <v>475</v>
      </c>
      <c r="N12" s="1" t="s">
        <v>507</v>
      </c>
      <c r="O12" s="1"/>
      <c r="P12" s="1" t="s">
        <v>1167</v>
      </c>
      <c r="Q12" s="1" t="s">
        <v>523</v>
      </c>
      <c r="R12" s="1" t="s">
        <v>524</v>
      </c>
    </row>
    <row r="13" spans="1:27" ht="16.5" customHeight="1" x14ac:dyDescent="0.2">
      <c r="A13" s="18" t="s">
        <v>1168</v>
      </c>
      <c r="B13" s="1" t="s">
        <v>1168</v>
      </c>
      <c r="C13" s="1" t="s">
        <v>26</v>
      </c>
      <c r="D13" s="1" t="s">
        <v>1169</v>
      </c>
      <c r="E13" s="1" t="s">
        <v>38</v>
      </c>
      <c r="F13" s="1" t="s">
        <v>1170</v>
      </c>
      <c r="G13" s="1" t="s">
        <v>475</v>
      </c>
      <c r="H13" s="1" t="s">
        <v>475</v>
      </c>
      <c r="I13" s="7" t="s">
        <v>475</v>
      </c>
      <c r="J13" s="1" t="s">
        <v>475</v>
      </c>
      <c r="K13" s="1" t="s">
        <v>475</v>
      </c>
      <c r="L13" s="1" t="s">
        <v>475</v>
      </c>
      <c r="M13" s="1" t="s">
        <v>475</v>
      </c>
      <c r="N13" s="1" t="s">
        <v>1171</v>
      </c>
      <c r="O13" s="1"/>
      <c r="P13" s="1" t="s">
        <v>1172</v>
      </c>
      <c r="Q13" s="1"/>
      <c r="R13" s="1" t="s">
        <v>529</v>
      </c>
    </row>
    <row r="14" spans="1:27" ht="16.5" customHeight="1" x14ac:dyDescent="0.2">
      <c r="A14" s="18" t="s">
        <v>1173</v>
      </c>
      <c r="B14" s="1" t="s">
        <v>1173</v>
      </c>
      <c r="C14" s="1" t="s">
        <v>37</v>
      </c>
      <c r="D14" s="1" t="s">
        <v>1169</v>
      </c>
      <c r="E14" s="1" t="s">
        <v>38</v>
      </c>
      <c r="F14" s="1" t="s">
        <v>1174</v>
      </c>
      <c r="G14" s="1" t="s">
        <v>475</v>
      </c>
      <c r="H14" s="1" t="s">
        <v>475</v>
      </c>
      <c r="I14" s="6" t="s">
        <v>475</v>
      </c>
      <c r="J14" s="1" t="s">
        <v>475</v>
      </c>
      <c r="K14" s="1" t="s">
        <v>475</v>
      </c>
      <c r="L14" s="1" t="s">
        <v>475</v>
      </c>
      <c r="M14" s="1" t="s">
        <v>475</v>
      </c>
      <c r="N14" s="1" t="s">
        <v>1175</v>
      </c>
      <c r="O14" s="1"/>
      <c r="P14" s="1"/>
      <c r="Q14" s="1"/>
      <c r="R14" s="1" t="s">
        <v>533</v>
      </c>
    </row>
    <row r="15" spans="1:27" ht="16.5" customHeight="1" x14ac:dyDescent="0.2">
      <c r="A15" s="18" t="s">
        <v>1176</v>
      </c>
      <c r="B15" s="1" t="s">
        <v>1176</v>
      </c>
      <c r="C15" s="1"/>
      <c r="D15" s="1" t="s">
        <v>1177</v>
      </c>
      <c r="E15" s="1"/>
      <c r="F15" s="1"/>
      <c r="G15" s="1"/>
      <c r="H15" s="1"/>
      <c r="I15" s="6"/>
      <c r="J15" s="1"/>
      <c r="K15" s="1"/>
      <c r="L15" s="1"/>
      <c r="M15" s="1"/>
      <c r="N15" s="1"/>
      <c r="O15" s="1"/>
      <c r="P15" s="1"/>
      <c r="Q15" s="1" t="s">
        <v>475</v>
      </c>
      <c r="R15" s="1"/>
      <c r="S15" s="5" t="s">
        <v>537</v>
      </c>
      <c r="T15" s="5" t="s">
        <v>538</v>
      </c>
    </row>
    <row r="16" spans="1:27" ht="16.5" customHeight="1" x14ac:dyDescent="0.2">
      <c r="A16" s="18" t="s">
        <v>516</v>
      </c>
      <c r="B16" s="1" t="s">
        <v>516</v>
      </c>
      <c r="C16" s="1" t="s">
        <v>166</v>
      </c>
      <c r="D16" s="1" t="s">
        <v>1178</v>
      </c>
      <c r="E16" s="1" t="s">
        <v>38</v>
      </c>
      <c r="F16" s="1" t="s">
        <v>498</v>
      </c>
      <c r="G16" s="1" t="s">
        <v>480</v>
      </c>
      <c r="H16" s="1" t="s">
        <v>517</v>
      </c>
      <c r="I16" s="7" t="s">
        <v>475</v>
      </c>
      <c r="J16" s="1" t="s">
        <v>475</v>
      </c>
      <c r="K16" s="1" t="s">
        <v>475</v>
      </c>
      <c r="L16" s="1" t="s">
        <v>475</v>
      </c>
      <c r="M16" s="1" t="s">
        <v>475</v>
      </c>
      <c r="N16" s="1" t="s">
        <v>518</v>
      </c>
      <c r="O16" s="1"/>
      <c r="P16" s="1" t="s">
        <v>1179</v>
      </c>
      <c r="Q16" s="1" t="s">
        <v>475</v>
      </c>
      <c r="R16" s="1"/>
      <c r="S16" s="5" t="s">
        <v>541</v>
      </c>
      <c r="T16" s="5" t="s">
        <v>542</v>
      </c>
    </row>
    <row r="17" spans="1:27" ht="16.5" customHeight="1" x14ac:dyDescent="0.2">
      <c r="A17" s="18" t="s">
        <v>520</v>
      </c>
      <c r="B17" s="1" t="s">
        <v>520</v>
      </c>
      <c r="C17" s="1" t="s">
        <v>26</v>
      </c>
      <c r="D17" s="1" t="s">
        <v>1180</v>
      </c>
      <c r="E17" s="1" t="s">
        <v>38</v>
      </c>
      <c r="F17" s="1" t="s">
        <v>521</v>
      </c>
      <c r="G17" s="1" t="s">
        <v>475</v>
      </c>
      <c r="H17" s="1" t="s">
        <v>475</v>
      </c>
      <c r="I17" s="6" t="s">
        <v>475</v>
      </c>
      <c r="J17" s="1" t="s">
        <v>475</v>
      </c>
      <c r="K17" s="1" t="s">
        <v>475</v>
      </c>
      <c r="L17" s="1" t="s">
        <v>475</v>
      </c>
      <c r="M17" s="1" t="s">
        <v>475</v>
      </c>
      <c r="N17" s="1" t="s">
        <v>522</v>
      </c>
      <c r="O17" s="1"/>
      <c r="P17" s="1" t="s">
        <v>1181</v>
      </c>
      <c r="Q17" s="1" t="s">
        <v>475</v>
      </c>
      <c r="R17" s="1"/>
      <c r="T17" s="5" t="s">
        <v>545</v>
      </c>
    </row>
    <row r="18" spans="1:27" ht="16.5" customHeight="1" x14ac:dyDescent="0.2">
      <c r="A18" s="18" t="s">
        <v>525</v>
      </c>
      <c r="B18" s="1" t="s">
        <v>525</v>
      </c>
      <c r="C18" s="1" t="s">
        <v>37</v>
      </c>
      <c r="D18" s="1" t="s">
        <v>1182</v>
      </c>
      <c r="E18" s="1" t="s">
        <v>156</v>
      </c>
      <c r="F18" s="1" t="s">
        <v>526</v>
      </c>
      <c r="G18" s="1" t="s">
        <v>527</v>
      </c>
      <c r="H18" s="1" t="s">
        <v>475</v>
      </c>
      <c r="I18" s="6" t="s">
        <v>475</v>
      </c>
      <c r="J18" s="1" t="s">
        <v>475</v>
      </c>
      <c r="K18" s="1" t="s">
        <v>475</v>
      </c>
      <c r="L18" s="1" t="s">
        <v>475</v>
      </c>
      <c r="M18" s="1" t="s">
        <v>475</v>
      </c>
      <c r="N18" s="1" t="s">
        <v>528</v>
      </c>
      <c r="O18" s="1"/>
      <c r="P18" s="1" t="s">
        <v>1183</v>
      </c>
      <c r="Q18" s="1" t="s">
        <v>548</v>
      </c>
      <c r="R18" s="1"/>
      <c r="S18" s="5" t="s">
        <v>549</v>
      </c>
    </row>
    <row r="19" spans="1:27" ht="16.5" customHeight="1" x14ac:dyDescent="0.2">
      <c r="A19" s="18" t="s">
        <v>530</v>
      </c>
      <c r="B19" s="1" t="s">
        <v>530</v>
      </c>
      <c r="C19" s="1" t="s">
        <v>26</v>
      </c>
      <c r="D19" s="1" t="s">
        <v>1182</v>
      </c>
      <c r="E19" s="1" t="s">
        <v>21</v>
      </c>
      <c r="F19" s="1" t="s">
        <v>531</v>
      </c>
      <c r="G19" s="1" t="s">
        <v>480</v>
      </c>
      <c r="H19" s="1" t="s">
        <v>475</v>
      </c>
      <c r="I19" s="6" t="s">
        <v>475</v>
      </c>
      <c r="J19" s="1" t="s">
        <v>475</v>
      </c>
      <c r="K19" s="1" t="s">
        <v>475</v>
      </c>
      <c r="L19" s="1" t="s">
        <v>475</v>
      </c>
      <c r="M19" s="1" t="s">
        <v>475</v>
      </c>
      <c r="N19" s="1" t="s">
        <v>532</v>
      </c>
      <c r="O19" s="1"/>
      <c r="P19" s="1" t="s">
        <v>1184</v>
      </c>
      <c r="Q19" s="1"/>
      <c r="R19" s="1"/>
    </row>
    <row r="20" spans="1:27" ht="16.5" customHeight="1" x14ac:dyDescent="0.2">
      <c r="A20" s="18" t="s">
        <v>534</v>
      </c>
      <c r="B20" s="1" t="s">
        <v>534</v>
      </c>
      <c r="C20" s="1" t="s">
        <v>26</v>
      </c>
      <c r="D20" s="1" t="s">
        <v>1185</v>
      </c>
      <c r="E20" s="1" t="s">
        <v>21</v>
      </c>
      <c r="F20" s="1" t="s">
        <v>535</v>
      </c>
      <c r="G20" s="1" t="s">
        <v>536</v>
      </c>
      <c r="H20" s="1" t="s">
        <v>475</v>
      </c>
      <c r="I20" s="7" t="s">
        <v>475</v>
      </c>
      <c r="J20" s="1" t="s">
        <v>475</v>
      </c>
      <c r="K20" s="1" t="s">
        <v>475</v>
      </c>
      <c r="L20" s="1" t="s">
        <v>475</v>
      </c>
      <c r="M20" s="1" t="s">
        <v>475</v>
      </c>
      <c r="N20" s="1"/>
      <c r="O20" s="1" t="s">
        <v>1186</v>
      </c>
      <c r="P20" s="1" t="s">
        <v>1187</v>
      </c>
      <c r="Q20" s="1"/>
      <c r="R20" s="1"/>
    </row>
    <row r="21" spans="1:27" ht="16.5" customHeight="1" x14ac:dyDescent="0.2">
      <c r="A21" s="18" t="s">
        <v>539</v>
      </c>
      <c r="B21" s="1" t="s">
        <v>539</v>
      </c>
      <c r="C21" s="1" t="s">
        <v>37</v>
      </c>
      <c r="D21" s="1" t="s">
        <v>1185</v>
      </c>
      <c r="E21" s="1" t="s">
        <v>21</v>
      </c>
      <c r="F21" s="1" t="s">
        <v>540</v>
      </c>
      <c r="G21" s="1" t="s">
        <v>536</v>
      </c>
      <c r="H21" s="1" t="s">
        <v>475</v>
      </c>
      <c r="I21" s="6" t="s">
        <v>475</v>
      </c>
      <c r="J21" s="1" t="s">
        <v>475</v>
      </c>
      <c r="K21" s="1" t="s">
        <v>475</v>
      </c>
      <c r="L21" s="1" t="s">
        <v>475</v>
      </c>
      <c r="M21" s="1" t="s">
        <v>475</v>
      </c>
      <c r="N21" s="1"/>
      <c r="O21" s="1" t="s">
        <v>541</v>
      </c>
      <c r="P21" s="1" t="s">
        <v>1188</v>
      </c>
      <c r="Q21" s="1"/>
      <c r="R21" s="1"/>
    </row>
    <row r="22" spans="1:27" ht="16.5" customHeight="1" x14ac:dyDescent="0.2">
      <c r="A22" s="18" t="s">
        <v>543</v>
      </c>
      <c r="B22" s="1" t="s">
        <v>543</v>
      </c>
      <c r="C22" s="1" t="s">
        <v>166</v>
      </c>
      <c r="D22" s="1" t="s">
        <v>1185</v>
      </c>
      <c r="E22" s="1" t="s">
        <v>156</v>
      </c>
      <c r="F22" s="1" t="s">
        <v>544</v>
      </c>
      <c r="G22" s="1" t="s">
        <v>536</v>
      </c>
      <c r="H22" s="1" t="s">
        <v>475</v>
      </c>
      <c r="I22" s="7" t="s">
        <v>475</v>
      </c>
      <c r="J22" s="1" t="s">
        <v>475</v>
      </c>
      <c r="K22" s="1" t="s">
        <v>475</v>
      </c>
      <c r="L22" s="1" t="s">
        <v>475</v>
      </c>
      <c r="M22" s="1" t="s">
        <v>475</v>
      </c>
      <c r="N22" s="1"/>
      <c r="O22" s="1"/>
      <c r="P22" s="1" t="s">
        <v>1189</v>
      </c>
      <c r="Q22" s="1" t="s">
        <v>566</v>
      </c>
      <c r="R22" s="1"/>
    </row>
    <row r="23" spans="1:27" ht="16.5" customHeight="1" x14ac:dyDescent="0.2">
      <c r="A23" s="18" t="s">
        <v>546</v>
      </c>
      <c r="B23" s="1" t="s">
        <v>546</v>
      </c>
      <c r="C23" s="1" t="s">
        <v>26</v>
      </c>
      <c r="D23" s="1" t="s">
        <v>1190</v>
      </c>
      <c r="E23" s="1" t="s">
        <v>156</v>
      </c>
      <c r="F23" s="1" t="s">
        <v>547</v>
      </c>
      <c r="G23" s="1" t="s">
        <v>475</v>
      </c>
      <c r="H23" s="1" t="s">
        <v>475</v>
      </c>
      <c r="I23" s="7" t="s">
        <v>475</v>
      </c>
      <c r="J23" s="1" t="s">
        <v>475</v>
      </c>
      <c r="K23" s="1" t="s">
        <v>475</v>
      </c>
      <c r="L23" s="1" t="s">
        <v>475</v>
      </c>
      <c r="M23" s="1" t="s">
        <v>475</v>
      </c>
      <c r="N23" s="1" t="s">
        <v>548</v>
      </c>
      <c r="O23" s="1"/>
      <c r="P23" s="1" t="s">
        <v>1191</v>
      </c>
      <c r="Q23" s="1" t="s">
        <v>570</v>
      </c>
      <c r="R23" s="1"/>
    </row>
    <row r="24" spans="1:27" ht="16.5" customHeight="1" x14ac:dyDescent="0.2">
      <c r="A24" s="18" t="s">
        <v>1192</v>
      </c>
      <c r="B24" s="1" t="s">
        <v>1192</v>
      </c>
      <c r="C24" s="1" t="s">
        <v>26</v>
      </c>
      <c r="D24" s="1" t="s">
        <v>1193</v>
      </c>
      <c r="E24" s="1" t="s">
        <v>38</v>
      </c>
      <c r="F24" s="1" t="s">
        <v>1194</v>
      </c>
      <c r="G24" s="1" t="s">
        <v>1195</v>
      </c>
      <c r="H24" s="1" t="s">
        <v>475</v>
      </c>
      <c r="I24" s="6" t="s">
        <v>475</v>
      </c>
      <c r="J24" s="1" t="s">
        <v>475</v>
      </c>
      <c r="K24" s="1" t="s">
        <v>475</v>
      </c>
      <c r="L24" s="1" t="s">
        <v>475</v>
      </c>
      <c r="M24" s="1" t="s">
        <v>475</v>
      </c>
      <c r="N24" s="1" t="s">
        <v>1196</v>
      </c>
      <c r="O24" s="1"/>
      <c r="P24" s="1" t="s">
        <v>1197</v>
      </c>
      <c r="Q24" s="1" t="s">
        <v>575</v>
      </c>
      <c r="R24" s="1"/>
    </row>
    <row r="25" spans="1:27" ht="16.5" customHeight="1" x14ac:dyDescent="0.2">
      <c r="A25" s="18" t="s">
        <v>550</v>
      </c>
      <c r="B25" s="1" t="s">
        <v>550</v>
      </c>
      <c r="C25" s="1" t="s">
        <v>17</v>
      </c>
      <c r="D25" s="1" t="s">
        <v>503</v>
      </c>
      <c r="E25" s="1" t="s">
        <v>284</v>
      </c>
      <c r="F25" s="1" t="s">
        <v>551</v>
      </c>
      <c r="G25" s="1" t="s">
        <v>505</v>
      </c>
      <c r="H25" s="1" t="s">
        <v>552</v>
      </c>
      <c r="I25" s="6" t="s">
        <v>475</v>
      </c>
      <c r="J25" s="1" t="s">
        <v>475</v>
      </c>
      <c r="K25" s="1" t="s">
        <v>475</v>
      </c>
      <c r="L25" s="1" t="s">
        <v>475</v>
      </c>
      <c r="M25" s="1" t="s">
        <v>475</v>
      </c>
      <c r="N25" s="1" t="s">
        <v>553</v>
      </c>
      <c r="O25" s="1"/>
      <c r="P25" s="1" t="s">
        <v>1198</v>
      </c>
      <c r="Q25" s="1" t="s">
        <v>584</v>
      </c>
      <c r="R25" s="1"/>
    </row>
    <row r="26" spans="1:27" ht="16.5" customHeight="1" x14ac:dyDescent="0.2">
      <c r="A26" s="18" t="s">
        <v>554</v>
      </c>
      <c r="B26" s="1" t="s">
        <v>554</v>
      </c>
      <c r="C26" s="1" t="s">
        <v>22</v>
      </c>
      <c r="D26" s="1" t="s">
        <v>503</v>
      </c>
      <c r="E26" s="1" t="s">
        <v>284</v>
      </c>
      <c r="F26" s="1" t="s">
        <v>555</v>
      </c>
      <c r="G26" s="1" t="s">
        <v>510</v>
      </c>
      <c r="H26" s="1" t="s">
        <v>556</v>
      </c>
      <c r="I26" s="7" t="s">
        <v>475</v>
      </c>
      <c r="J26" s="1" t="s">
        <v>475</v>
      </c>
      <c r="K26" s="1" t="s">
        <v>475</v>
      </c>
      <c r="L26" s="1" t="s">
        <v>475</v>
      </c>
      <c r="M26" s="1" t="s">
        <v>475</v>
      </c>
      <c r="N26" s="1" t="s">
        <v>553</v>
      </c>
      <c r="O26" s="1"/>
      <c r="P26" s="1" t="s">
        <v>1199</v>
      </c>
      <c r="Q26" s="1" t="s">
        <v>588</v>
      </c>
      <c r="R26" s="1"/>
    </row>
    <row r="27" spans="1:27" ht="16.5" customHeight="1" x14ac:dyDescent="0.2">
      <c r="A27" s="18" t="s">
        <v>557</v>
      </c>
      <c r="B27" s="1" t="s">
        <v>557</v>
      </c>
      <c r="C27" s="1" t="s">
        <v>26</v>
      </c>
      <c r="D27" s="1" t="s">
        <v>503</v>
      </c>
      <c r="E27" s="1" t="s">
        <v>38</v>
      </c>
      <c r="F27" s="1" t="s">
        <v>558</v>
      </c>
      <c r="G27" s="1" t="s">
        <v>514</v>
      </c>
      <c r="H27" s="1" t="s">
        <v>559</v>
      </c>
      <c r="I27" s="6" t="s">
        <v>475</v>
      </c>
      <c r="J27" s="1" t="s">
        <v>475</v>
      </c>
      <c r="K27" s="1" t="s">
        <v>475</v>
      </c>
      <c r="L27" s="1" t="s">
        <v>475</v>
      </c>
      <c r="M27" s="1" t="s">
        <v>475</v>
      </c>
      <c r="N27" s="1" t="s">
        <v>553</v>
      </c>
      <c r="O27" s="1"/>
      <c r="P27" s="1" t="s">
        <v>1200</v>
      </c>
      <c r="Q27" s="1" t="s">
        <v>592</v>
      </c>
      <c r="R27" s="1"/>
    </row>
    <row r="28" spans="1:27" ht="16.5" customHeight="1" x14ac:dyDescent="0.2">
      <c r="A28" s="18" t="s">
        <v>1201</v>
      </c>
      <c r="B28" s="1" t="s">
        <v>1201</v>
      </c>
      <c r="C28" s="1" t="s">
        <v>37</v>
      </c>
      <c r="D28" s="1" t="s">
        <v>478</v>
      </c>
      <c r="E28" s="1" t="s">
        <v>156</v>
      </c>
      <c r="F28" s="1" t="s">
        <v>1202</v>
      </c>
      <c r="G28" s="1" t="s">
        <v>475</v>
      </c>
      <c r="H28" s="1" t="s">
        <v>475</v>
      </c>
      <c r="I28" s="7" t="s">
        <v>475</v>
      </c>
      <c r="J28" s="1" t="s">
        <v>475</v>
      </c>
      <c r="K28" s="1" t="s">
        <v>475</v>
      </c>
      <c r="L28" s="1" t="s">
        <v>475</v>
      </c>
      <c r="M28" s="1" t="s">
        <v>475</v>
      </c>
      <c r="N28" s="1" t="s">
        <v>1203</v>
      </c>
      <c r="O28" s="1"/>
      <c r="P28" s="1" t="s">
        <v>1204</v>
      </c>
      <c r="Q28" s="1" t="s">
        <v>594</v>
      </c>
      <c r="R28" s="1" t="s">
        <v>475</v>
      </c>
      <c r="S28" s="5" t="s">
        <v>475</v>
      </c>
      <c r="T28" s="5" t="s">
        <v>475</v>
      </c>
      <c r="U28" s="5" t="s">
        <v>475</v>
      </c>
      <c r="V28" s="5" t="s">
        <v>475</v>
      </c>
      <c r="W28" s="5" t="s">
        <v>475</v>
      </c>
      <c r="X28" s="5" t="s">
        <v>475</v>
      </c>
      <c r="AA28" s="5" t="s">
        <v>595</v>
      </c>
    </row>
    <row r="29" spans="1:27" ht="16.5" customHeight="1" x14ac:dyDescent="0.2">
      <c r="A29" s="18" t="s">
        <v>561</v>
      </c>
      <c r="B29" s="1" t="s">
        <v>561</v>
      </c>
      <c r="C29" s="1" t="s">
        <v>17</v>
      </c>
      <c r="D29" s="1" t="s">
        <v>1205</v>
      </c>
      <c r="E29" s="1" t="s">
        <v>284</v>
      </c>
      <c r="F29" s="1" t="s">
        <v>562</v>
      </c>
      <c r="G29" s="1" t="s">
        <v>563</v>
      </c>
      <c r="H29" s="1" t="s">
        <v>564</v>
      </c>
      <c r="I29" s="7" t="s">
        <v>565</v>
      </c>
      <c r="J29" s="1" t="s">
        <v>475</v>
      </c>
      <c r="K29" s="1" t="s">
        <v>475</v>
      </c>
      <c r="L29" s="1" t="s">
        <v>475</v>
      </c>
      <c r="M29" s="1" t="s">
        <v>475</v>
      </c>
      <c r="N29" s="1"/>
      <c r="O29" s="1"/>
      <c r="P29" s="1" t="s">
        <v>1206</v>
      </c>
      <c r="Q29" s="1" t="s">
        <v>597</v>
      </c>
      <c r="R29" s="1" t="s">
        <v>475</v>
      </c>
      <c r="S29" s="5" t="s">
        <v>475</v>
      </c>
      <c r="T29" s="5" t="s">
        <v>475</v>
      </c>
      <c r="U29" s="5" t="s">
        <v>475</v>
      </c>
      <c r="V29" s="5" t="s">
        <v>475</v>
      </c>
      <c r="W29" s="5" t="s">
        <v>475</v>
      </c>
      <c r="X29" s="5" t="s">
        <v>475</v>
      </c>
      <c r="AA29" s="5" t="s">
        <v>598</v>
      </c>
    </row>
    <row r="30" spans="1:27" ht="16.5" customHeight="1" x14ac:dyDescent="0.2">
      <c r="A30" s="18" t="s">
        <v>567</v>
      </c>
      <c r="B30" s="1" t="s">
        <v>567</v>
      </c>
      <c r="C30" s="1" t="s">
        <v>22</v>
      </c>
      <c r="D30" s="1" t="s">
        <v>1205</v>
      </c>
      <c r="E30" s="1" t="s">
        <v>284</v>
      </c>
      <c r="F30" s="1" t="s">
        <v>568</v>
      </c>
      <c r="G30" s="1" t="s">
        <v>569</v>
      </c>
      <c r="H30" s="1" t="s">
        <v>564</v>
      </c>
      <c r="I30" s="6" t="s">
        <v>565</v>
      </c>
      <c r="J30" s="1" t="s">
        <v>475</v>
      </c>
      <c r="K30" s="1" t="s">
        <v>475</v>
      </c>
      <c r="L30" s="1" t="s">
        <v>475</v>
      </c>
      <c r="M30" s="1" t="s">
        <v>475</v>
      </c>
      <c r="N30" s="1"/>
      <c r="O30" s="1" t="s">
        <v>1207</v>
      </c>
      <c r="P30" s="1" t="s">
        <v>1208</v>
      </c>
      <c r="Q30" s="1" t="s">
        <v>600</v>
      </c>
      <c r="R30" s="1" t="s">
        <v>475</v>
      </c>
      <c r="S30" s="5" t="s">
        <v>475</v>
      </c>
      <c r="T30" s="5" t="s">
        <v>475</v>
      </c>
      <c r="U30" s="5" t="s">
        <v>475</v>
      </c>
      <c r="V30" s="5" t="s">
        <v>475</v>
      </c>
      <c r="W30" s="5" t="s">
        <v>475</v>
      </c>
      <c r="X30" s="5" t="s">
        <v>475</v>
      </c>
      <c r="Z30" s="5" t="s">
        <v>601</v>
      </c>
      <c r="AA30" s="5" t="s">
        <v>602</v>
      </c>
    </row>
    <row r="31" spans="1:27" ht="16.5" customHeight="1" x14ac:dyDescent="0.2">
      <c r="A31" s="18" t="s">
        <v>571</v>
      </c>
      <c r="B31" s="1" t="s">
        <v>571</v>
      </c>
      <c r="C31" s="1" t="s">
        <v>26</v>
      </c>
      <c r="D31" s="1" t="s">
        <v>1205</v>
      </c>
      <c r="E31" s="1" t="s">
        <v>38</v>
      </c>
      <c r="F31" s="1" t="s">
        <v>572</v>
      </c>
      <c r="G31" s="1" t="s">
        <v>573</v>
      </c>
      <c r="H31" s="1" t="s">
        <v>574</v>
      </c>
      <c r="I31" s="6" t="s">
        <v>565</v>
      </c>
      <c r="J31" s="1" t="s">
        <v>475</v>
      </c>
      <c r="K31" s="1" t="s">
        <v>475</v>
      </c>
      <c r="L31" s="1" t="s">
        <v>475</v>
      </c>
      <c r="M31" s="1" t="s">
        <v>475</v>
      </c>
      <c r="N31" s="1"/>
      <c r="O31" s="1" t="s">
        <v>1386</v>
      </c>
      <c r="P31" s="1" t="s">
        <v>1209</v>
      </c>
      <c r="Q31" s="1" t="s">
        <v>604</v>
      </c>
      <c r="R31" s="1" t="s">
        <v>605</v>
      </c>
      <c r="S31" s="5" t="s">
        <v>475</v>
      </c>
      <c r="T31" s="5" t="s">
        <v>475</v>
      </c>
      <c r="U31" s="5" t="s">
        <v>475</v>
      </c>
      <c r="V31" s="5" t="s">
        <v>475</v>
      </c>
      <c r="W31" s="5" t="s">
        <v>475</v>
      </c>
      <c r="X31" s="5" t="s">
        <v>475</v>
      </c>
      <c r="Y31" s="5" t="s">
        <v>606</v>
      </c>
      <c r="Z31" s="5" t="s">
        <v>607</v>
      </c>
      <c r="AA31" s="5" t="s">
        <v>608</v>
      </c>
    </row>
    <row r="32" spans="1:27" ht="16.5" customHeight="1" x14ac:dyDescent="0.2">
      <c r="A32" s="18" t="s">
        <v>576</v>
      </c>
      <c r="B32" s="1" t="s">
        <v>576</v>
      </c>
      <c r="C32" s="1" t="s">
        <v>17</v>
      </c>
      <c r="D32" s="1" t="s">
        <v>1205</v>
      </c>
      <c r="E32" s="1" t="s">
        <v>284</v>
      </c>
      <c r="F32" s="1" t="s">
        <v>577</v>
      </c>
      <c r="G32" s="1" t="s">
        <v>578</v>
      </c>
      <c r="H32" s="1" t="s">
        <v>579</v>
      </c>
      <c r="I32" s="7" t="s">
        <v>475</v>
      </c>
      <c r="J32" s="1" t="s">
        <v>580</v>
      </c>
      <c r="K32" s="1" t="s">
        <v>581</v>
      </c>
      <c r="L32" s="1" t="s">
        <v>582</v>
      </c>
      <c r="M32" s="1" t="s">
        <v>583</v>
      </c>
      <c r="N32" s="1"/>
      <c r="O32" s="1"/>
      <c r="P32" s="1" t="s">
        <v>1210</v>
      </c>
      <c r="Q32" s="1"/>
      <c r="R32" s="1" t="s">
        <v>612</v>
      </c>
    </row>
    <row r="33" spans="1:27" ht="16.5" customHeight="1" x14ac:dyDescent="0.2">
      <c r="A33" s="18" t="s">
        <v>585</v>
      </c>
      <c r="B33" s="1" t="s">
        <v>585</v>
      </c>
      <c r="C33" s="1" t="s">
        <v>17</v>
      </c>
      <c r="D33" s="1" t="s">
        <v>1205</v>
      </c>
      <c r="E33" s="1" t="s">
        <v>284</v>
      </c>
      <c r="F33" s="1" t="s">
        <v>586</v>
      </c>
      <c r="G33" s="1" t="s">
        <v>505</v>
      </c>
      <c r="H33" s="1" t="s">
        <v>587</v>
      </c>
      <c r="I33" s="7" t="s">
        <v>475</v>
      </c>
      <c r="J33" s="1" t="s">
        <v>580</v>
      </c>
      <c r="K33" s="1" t="s">
        <v>581</v>
      </c>
      <c r="L33" s="1" t="s">
        <v>582</v>
      </c>
      <c r="M33" s="1" t="s">
        <v>583</v>
      </c>
      <c r="N33" s="1"/>
      <c r="O33" s="1"/>
      <c r="P33" s="1" t="s">
        <v>1211</v>
      </c>
      <c r="Q33" s="1"/>
      <c r="R33" s="1"/>
    </row>
    <row r="34" spans="1:27" ht="16.5" customHeight="1" x14ac:dyDescent="0.2">
      <c r="A34" s="18" t="s">
        <v>589</v>
      </c>
      <c r="B34" s="1" t="s">
        <v>589</v>
      </c>
      <c r="C34" s="1" t="s">
        <v>22</v>
      </c>
      <c r="D34" s="1" t="s">
        <v>1205</v>
      </c>
      <c r="E34" s="1" t="s">
        <v>284</v>
      </c>
      <c r="F34" s="1" t="s">
        <v>590</v>
      </c>
      <c r="G34" s="1" t="s">
        <v>510</v>
      </c>
      <c r="H34" s="1" t="s">
        <v>591</v>
      </c>
      <c r="I34" s="6" t="s">
        <v>475</v>
      </c>
      <c r="J34" s="1" t="s">
        <v>580</v>
      </c>
      <c r="K34" s="1" t="s">
        <v>581</v>
      </c>
      <c r="L34" s="1" t="s">
        <v>582</v>
      </c>
      <c r="M34" s="1" t="s">
        <v>583</v>
      </c>
      <c r="N34" s="1" t="s">
        <v>38</v>
      </c>
      <c r="O34" s="1" t="s">
        <v>1212</v>
      </c>
      <c r="P34" s="1" t="s">
        <v>1213</v>
      </c>
      <c r="Q34" s="1" t="s">
        <v>620</v>
      </c>
      <c r="R34" s="1"/>
    </row>
    <row r="35" spans="1:27" ht="16.5" customHeight="1" x14ac:dyDescent="0.2">
      <c r="A35" s="18" t="s">
        <v>593</v>
      </c>
      <c r="B35" s="1" t="s">
        <v>593</v>
      </c>
      <c r="C35" s="1" t="s">
        <v>17</v>
      </c>
      <c r="D35" s="1" t="s">
        <v>1153</v>
      </c>
      <c r="E35" s="1" t="s">
        <v>248</v>
      </c>
      <c r="F35" s="1" t="s">
        <v>594</v>
      </c>
      <c r="G35" s="1" t="s">
        <v>475</v>
      </c>
      <c r="H35" s="1" t="s">
        <v>475</v>
      </c>
      <c r="I35" s="6" t="s">
        <v>475</v>
      </c>
      <c r="J35" s="1" t="s">
        <v>475</v>
      </c>
      <c r="K35" s="1" t="s">
        <v>475</v>
      </c>
      <c r="L35" s="1" t="s">
        <v>475</v>
      </c>
      <c r="M35" s="1" t="s">
        <v>475</v>
      </c>
      <c r="N35" s="1"/>
      <c r="O35" s="1"/>
      <c r="P35" s="1" t="s">
        <v>1214</v>
      </c>
      <c r="Q35" s="1" t="s">
        <v>624</v>
      </c>
      <c r="R35" s="1"/>
    </row>
    <row r="36" spans="1:27" ht="16.5" customHeight="1" x14ac:dyDescent="0.2">
      <c r="A36" s="18" t="s">
        <v>596</v>
      </c>
      <c r="B36" s="1" t="s">
        <v>596</v>
      </c>
      <c r="C36" s="1" t="s">
        <v>22</v>
      </c>
      <c r="D36" s="1" t="s">
        <v>1153</v>
      </c>
      <c r="E36" s="1" t="s">
        <v>248</v>
      </c>
      <c r="F36" s="1" t="s">
        <v>597</v>
      </c>
      <c r="G36" s="1" t="s">
        <v>475</v>
      </c>
      <c r="H36" s="1" t="s">
        <v>475</v>
      </c>
      <c r="I36" s="6" t="s">
        <v>475</v>
      </c>
      <c r="J36" s="1" t="s">
        <v>475</v>
      </c>
      <c r="K36" s="1" t="s">
        <v>475</v>
      </c>
      <c r="L36" s="1" t="s">
        <v>475</v>
      </c>
      <c r="M36" s="1" t="s">
        <v>475</v>
      </c>
      <c r="N36" s="1"/>
      <c r="O36" s="1"/>
      <c r="P36" s="1" t="s">
        <v>1215</v>
      </c>
      <c r="Q36" s="1" t="s">
        <v>629</v>
      </c>
      <c r="R36" s="1"/>
    </row>
    <row r="37" spans="1:27" ht="16.5" customHeight="1" x14ac:dyDescent="0.2">
      <c r="A37" s="18" t="s">
        <v>599</v>
      </c>
      <c r="B37" s="1" t="s">
        <v>599</v>
      </c>
      <c r="C37" s="1" t="s">
        <v>26</v>
      </c>
      <c r="D37" s="1" t="s">
        <v>1153</v>
      </c>
      <c r="E37" s="1" t="s">
        <v>248</v>
      </c>
      <c r="F37" s="1" t="s">
        <v>600</v>
      </c>
      <c r="G37" s="1" t="s">
        <v>475</v>
      </c>
      <c r="H37" s="1" t="s">
        <v>475</v>
      </c>
      <c r="I37" s="7" t="s">
        <v>475</v>
      </c>
      <c r="J37" s="1" t="s">
        <v>475</v>
      </c>
      <c r="K37" s="1" t="s">
        <v>475</v>
      </c>
      <c r="L37" s="1" t="s">
        <v>475</v>
      </c>
      <c r="M37" s="1" t="s">
        <v>475</v>
      </c>
      <c r="N37" s="1"/>
      <c r="O37" s="1" t="s">
        <v>1387</v>
      </c>
      <c r="P37" s="1" t="s">
        <v>1216</v>
      </c>
      <c r="Q37" s="1" t="s">
        <v>635</v>
      </c>
      <c r="R37" s="1"/>
    </row>
    <row r="38" spans="1:27" ht="16.5" customHeight="1" x14ac:dyDescent="0.2">
      <c r="A38" s="18" t="s">
        <v>603</v>
      </c>
      <c r="B38" s="1" t="s">
        <v>603</v>
      </c>
      <c r="C38" s="1" t="s">
        <v>37</v>
      </c>
      <c r="D38" s="1" t="s">
        <v>1153</v>
      </c>
      <c r="E38" s="1" t="s">
        <v>38</v>
      </c>
      <c r="F38" s="1" t="s">
        <v>604</v>
      </c>
      <c r="G38" s="1" t="s">
        <v>605</v>
      </c>
      <c r="H38" s="1" t="s">
        <v>475</v>
      </c>
      <c r="I38" s="6" t="s">
        <v>475</v>
      </c>
      <c r="J38" s="1" t="s">
        <v>475</v>
      </c>
      <c r="K38" s="1" t="s">
        <v>475</v>
      </c>
      <c r="L38" s="1" t="s">
        <v>475</v>
      </c>
      <c r="M38" s="1" t="s">
        <v>475</v>
      </c>
      <c r="N38" s="1" t="s">
        <v>606</v>
      </c>
      <c r="O38" s="1" t="s">
        <v>607</v>
      </c>
      <c r="P38" s="1" t="s">
        <v>1217</v>
      </c>
      <c r="Q38" s="1" t="s">
        <v>639</v>
      </c>
      <c r="R38" s="1"/>
    </row>
    <row r="39" spans="1:27" ht="16.5" customHeight="1" x14ac:dyDescent="0.2">
      <c r="A39" s="18" t="s">
        <v>609</v>
      </c>
      <c r="B39" s="1" t="s">
        <v>609</v>
      </c>
      <c r="C39" s="1" t="s">
        <v>26</v>
      </c>
      <c r="D39" s="1" t="s">
        <v>1150</v>
      </c>
      <c r="E39" s="1" t="s">
        <v>156</v>
      </c>
      <c r="F39" s="1" t="s">
        <v>610</v>
      </c>
      <c r="G39" s="1" t="s">
        <v>475</v>
      </c>
      <c r="H39" s="1" t="s">
        <v>475</v>
      </c>
      <c r="I39" s="6" t="s">
        <v>475</v>
      </c>
      <c r="J39" s="1" t="s">
        <v>475</v>
      </c>
      <c r="K39" s="1" t="s">
        <v>475</v>
      </c>
      <c r="L39" s="1" t="s">
        <v>475</v>
      </c>
      <c r="M39" s="1" t="s">
        <v>475</v>
      </c>
      <c r="N39" s="1" t="s">
        <v>611</v>
      </c>
      <c r="O39" s="1"/>
      <c r="P39" s="1" t="s">
        <v>1218</v>
      </c>
      <c r="Q39" s="1" t="s">
        <v>643</v>
      </c>
      <c r="R39" s="1"/>
    </row>
    <row r="40" spans="1:27" ht="16.5" customHeight="1" x14ac:dyDescent="0.2">
      <c r="A40" s="18" t="s">
        <v>613</v>
      </c>
      <c r="B40" s="1" t="s">
        <v>613</v>
      </c>
      <c r="C40" s="1" t="s">
        <v>37</v>
      </c>
      <c r="D40" s="1" t="s">
        <v>452</v>
      </c>
      <c r="E40" s="1" t="s">
        <v>156</v>
      </c>
      <c r="F40" s="1" t="s">
        <v>614</v>
      </c>
      <c r="G40" s="1" t="s">
        <v>475</v>
      </c>
      <c r="H40" s="1" t="s">
        <v>475</v>
      </c>
      <c r="I40" s="7" t="s">
        <v>475</v>
      </c>
      <c r="J40" s="1" t="s">
        <v>475</v>
      </c>
      <c r="K40" s="1" t="s">
        <v>475</v>
      </c>
      <c r="L40" s="1" t="s">
        <v>475</v>
      </c>
      <c r="M40" s="1" t="s">
        <v>475</v>
      </c>
      <c r="N40" s="1"/>
      <c r="O40" s="1"/>
      <c r="P40" s="1" t="s">
        <v>1219</v>
      </c>
      <c r="Q40" s="1"/>
      <c r="R40" s="1"/>
    </row>
    <row r="41" spans="1:27" ht="16.5" customHeight="1" x14ac:dyDescent="0.2">
      <c r="A41" s="18" t="s">
        <v>615</v>
      </c>
      <c r="B41" s="1" t="s">
        <v>615</v>
      </c>
      <c r="C41" s="1" t="s">
        <v>22</v>
      </c>
      <c r="D41" s="1" t="s">
        <v>1205</v>
      </c>
      <c r="E41" s="1" t="s">
        <v>284</v>
      </c>
      <c r="F41" s="1" t="s">
        <v>616</v>
      </c>
      <c r="G41" s="1" t="s">
        <v>617</v>
      </c>
      <c r="H41" s="1" t="s">
        <v>618</v>
      </c>
      <c r="I41" s="6" t="s">
        <v>619</v>
      </c>
      <c r="J41" s="1" t="s">
        <v>475</v>
      </c>
      <c r="K41" s="1" t="s">
        <v>475</v>
      </c>
      <c r="L41" s="1" t="s">
        <v>475</v>
      </c>
      <c r="M41" s="1" t="s">
        <v>475</v>
      </c>
      <c r="N41" s="1"/>
      <c r="O41" s="1" t="s">
        <v>1388</v>
      </c>
      <c r="P41" s="1" t="s">
        <v>1220</v>
      </c>
      <c r="Q41" s="1" t="s">
        <v>648</v>
      </c>
      <c r="R41" s="1" t="s">
        <v>649</v>
      </c>
      <c r="S41" s="5" t="s">
        <v>475</v>
      </c>
      <c r="T41" s="5" t="s">
        <v>475</v>
      </c>
      <c r="U41" s="5" t="s">
        <v>475</v>
      </c>
      <c r="V41" s="5" t="s">
        <v>475</v>
      </c>
      <c r="W41" s="5" t="s">
        <v>475</v>
      </c>
      <c r="X41" s="5" t="s">
        <v>475</v>
      </c>
      <c r="AA41" s="5" t="s">
        <v>650</v>
      </c>
    </row>
    <row r="42" spans="1:27" ht="16.5" customHeight="1" x14ac:dyDescent="0.2">
      <c r="A42" s="18" t="s">
        <v>621</v>
      </c>
      <c r="B42" s="1" t="s">
        <v>621</v>
      </c>
      <c r="C42" s="1" t="s">
        <v>26</v>
      </c>
      <c r="D42" s="1" t="s">
        <v>1205</v>
      </c>
      <c r="E42" s="1" t="s">
        <v>38</v>
      </c>
      <c r="F42" s="1" t="s">
        <v>484</v>
      </c>
      <c r="G42" s="1" t="s">
        <v>622</v>
      </c>
      <c r="H42" s="1" t="s">
        <v>623</v>
      </c>
      <c r="I42" s="6" t="s">
        <v>619</v>
      </c>
      <c r="J42" s="1" t="s">
        <v>475</v>
      </c>
      <c r="K42" s="1" t="s">
        <v>475</v>
      </c>
      <c r="L42" s="1" t="s">
        <v>475</v>
      </c>
      <c r="M42" s="1" t="s">
        <v>475</v>
      </c>
      <c r="N42" s="1"/>
      <c r="O42" s="1" t="s">
        <v>1389</v>
      </c>
      <c r="P42" s="1" t="s">
        <v>1221</v>
      </c>
      <c r="Q42" s="1" t="s">
        <v>652</v>
      </c>
      <c r="R42" s="1" t="s">
        <v>653</v>
      </c>
      <c r="S42" s="5" t="s">
        <v>475</v>
      </c>
      <c r="T42" s="5" t="s">
        <v>475</v>
      </c>
      <c r="U42" s="5" t="s">
        <v>475</v>
      </c>
      <c r="V42" s="5" t="s">
        <v>475</v>
      </c>
      <c r="W42" s="5" t="s">
        <v>475</v>
      </c>
      <c r="X42" s="5" t="s">
        <v>475</v>
      </c>
      <c r="AA42" s="5" t="s">
        <v>654</v>
      </c>
    </row>
    <row r="43" spans="1:27" ht="16.5" customHeight="1" x14ac:dyDescent="0.2">
      <c r="A43" s="18" t="s">
        <v>625</v>
      </c>
      <c r="B43" s="1" t="s">
        <v>625</v>
      </c>
      <c r="C43" s="1" t="s">
        <v>37</v>
      </c>
      <c r="D43" s="1" t="s">
        <v>1205</v>
      </c>
      <c r="E43" s="1" t="s">
        <v>38</v>
      </c>
      <c r="F43" s="1" t="s">
        <v>626</v>
      </c>
      <c r="G43" s="1" t="s">
        <v>627</v>
      </c>
      <c r="H43" s="1" t="s">
        <v>628</v>
      </c>
      <c r="I43" s="6" t="s">
        <v>619</v>
      </c>
      <c r="J43" s="1" t="s">
        <v>475</v>
      </c>
      <c r="K43" s="1" t="s">
        <v>475</v>
      </c>
      <c r="L43" s="1" t="s">
        <v>475</v>
      </c>
      <c r="M43" s="1" t="s">
        <v>475</v>
      </c>
      <c r="N43" s="1"/>
      <c r="O43" s="1" t="s">
        <v>1008</v>
      </c>
      <c r="P43" s="1" t="s">
        <v>1222</v>
      </c>
      <c r="Q43" s="1" t="s">
        <v>656</v>
      </c>
      <c r="R43" s="1" t="s">
        <v>657</v>
      </c>
      <c r="S43" s="5" t="s">
        <v>475</v>
      </c>
      <c r="T43" s="5" t="s">
        <v>475</v>
      </c>
      <c r="U43" s="5" t="s">
        <v>475</v>
      </c>
      <c r="V43" s="5" t="s">
        <v>475</v>
      </c>
      <c r="W43" s="5" t="s">
        <v>475</v>
      </c>
      <c r="X43" s="5" t="s">
        <v>475</v>
      </c>
      <c r="Z43" s="5" t="s">
        <v>658</v>
      </c>
      <c r="AA43" s="5" t="s">
        <v>659</v>
      </c>
    </row>
    <row r="44" spans="1:27" ht="16.5" customHeight="1" x14ac:dyDescent="0.2">
      <c r="A44" s="18" t="s">
        <v>630</v>
      </c>
      <c r="B44" s="1" t="s">
        <v>630</v>
      </c>
      <c r="C44" s="1" t="s">
        <v>17</v>
      </c>
      <c r="D44" s="1" t="s">
        <v>1205</v>
      </c>
      <c r="E44" s="1" t="s">
        <v>284</v>
      </c>
      <c r="F44" s="1" t="s">
        <v>631</v>
      </c>
      <c r="G44" s="1" t="s">
        <v>505</v>
      </c>
      <c r="H44" s="1" t="s">
        <v>632</v>
      </c>
      <c r="I44" s="7" t="s">
        <v>475</v>
      </c>
      <c r="J44" s="1" t="s">
        <v>580</v>
      </c>
      <c r="K44" s="1" t="s">
        <v>633</v>
      </c>
      <c r="L44" s="1" t="s">
        <v>634</v>
      </c>
      <c r="M44" s="1" t="s">
        <v>583</v>
      </c>
      <c r="N44" s="1"/>
      <c r="O44" s="1"/>
      <c r="P44" s="1" t="s">
        <v>1223</v>
      </c>
      <c r="Q44" s="1" t="s">
        <v>661</v>
      </c>
      <c r="R44" s="1" t="s">
        <v>662</v>
      </c>
      <c r="S44" s="5" t="s">
        <v>475</v>
      </c>
      <c r="T44" s="5" t="s">
        <v>475</v>
      </c>
      <c r="U44" s="5" t="s">
        <v>475</v>
      </c>
      <c r="V44" s="5" t="s">
        <v>475</v>
      </c>
      <c r="W44" s="5" t="s">
        <v>475</v>
      </c>
      <c r="X44" s="5" t="s">
        <v>475</v>
      </c>
      <c r="Y44" s="5" t="s">
        <v>663</v>
      </c>
      <c r="AA44" s="5" t="s">
        <v>664</v>
      </c>
    </row>
    <row r="45" spans="1:27" ht="16.5" customHeight="1" x14ac:dyDescent="0.2">
      <c r="A45" s="18" t="s">
        <v>636</v>
      </c>
      <c r="B45" s="1" t="s">
        <v>636</v>
      </c>
      <c r="C45" s="1" t="s">
        <v>22</v>
      </c>
      <c r="D45" s="1" t="s">
        <v>1205</v>
      </c>
      <c r="E45" s="1" t="s">
        <v>284</v>
      </c>
      <c r="F45" s="1" t="s">
        <v>637</v>
      </c>
      <c r="G45" s="1" t="s">
        <v>510</v>
      </c>
      <c r="H45" s="1" t="s">
        <v>638</v>
      </c>
      <c r="I45" s="6" t="s">
        <v>475</v>
      </c>
      <c r="J45" s="1" t="s">
        <v>580</v>
      </c>
      <c r="K45" s="1" t="s">
        <v>633</v>
      </c>
      <c r="L45" s="1" t="s">
        <v>634</v>
      </c>
      <c r="M45" s="1" t="s">
        <v>583</v>
      </c>
      <c r="N45" s="1"/>
      <c r="O45" s="1" t="s">
        <v>1390</v>
      </c>
      <c r="P45" s="1" t="s">
        <v>1224</v>
      </c>
      <c r="Q45" s="1" t="s">
        <v>656</v>
      </c>
      <c r="R45" s="1" t="s">
        <v>657</v>
      </c>
      <c r="S45" s="5" t="s">
        <v>475</v>
      </c>
      <c r="T45" s="5" t="s">
        <v>475</v>
      </c>
      <c r="U45" s="5" t="s">
        <v>475</v>
      </c>
      <c r="V45" s="5" t="s">
        <v>475</v>
      </c>
      <c r="W45" s="5" t="s">
        <v>475</v>
      </c>
      <c r="X45" s="5" t="s">
        <v>475</v>
      </c>
      <c r="Y45" s="5" t="s">
        <v>666</v>
      </c>
      <c r="AA45" s="5" t="s">
        <v>667</v>
      </c>
    </row>
    <row r="46" spans="1:27" ht="16.5" customHeight="1" x14ac:dyDescent="0.2">
      <c r="A46" s="18" t="s">
        <v>640</v>
      </c>
      <c r="B46" s="1" t="s">
        <v>640</v>
      </c>
      <c r="C46" s="1" t="s">
        <v>26</v>
      </c>
      <c r="D46" s="1" t="s">
        <v>1205</v>
      </c>
      <c r="E46" s="1" t="s">
        <v>38</v>
      </c>
      <c r="F46" s="1" t="s">
        <v>641</v>
      </c>
      <c r="G46" s="1" t="s">
        <v>514</v>
      </c>
      <c r="H46" s="1" t="s">
        <v>642</v>
      </c>
      <c r="I46" s="7" t="s">
        <v>475</v>
      </c>
      <c r="J46" s="1" t="s">
        <v>580</v>
      </c>
      <c r="K46" s="1" t="s">
        <v>633</v>
      </c>
      <c r="L46" s="1" t="s">
        <v>634</v>
      </c>
      <c r="M46" s="1" t="s">
        <v>583</v>
      </c>
      <c r="N46" s="1"/>
      <c r="O46" s="1" t="s">
        <v>1391</v>
      </c>
      <c r="P46" s="1" t="s">
        <v>1225</v>
      </c>
      <c r="Q46" s="1" t="s">
        <v>670</v>
      </c>
      <c r="R46" s="1" t="s">
        <v>475</v>
      </c>
      <c r="S46" s="5" t="s">
        <v>475</v>
      </c>
      <c r="T46" s="5" t="s">
        <v>475</v>
      </c>
      <c r="U46" s="5" t="s">
        <v>475</v>
      </c>
      <c r="V46" s="5" t="s">
        <v>475</v>
      </c>
      <c r="W46" s="5" t="s">
        <v>475</v>
      </c>
      <c r="X46" s="5" t="s">
        <v>475</v>
      </c>
      <c r="Y46" s="5" t="s">
        <v>671</v>
      </c>
      <c r="Z46" s="5" t="s">
        <v>672</v>
      </c>
      <c r="AA46" s="5" t="s">
        <v>673</v>
      </c>
    </row>
    <row r="47" spans="1:27" ht="16.5" customHeight="1" x14ac:dyDescent="0.2">
      <c r="A47" s="18" t="s">
        <v>644</v>
      </c>
      <c r="B47" s="1" t="s">
        <v>644</v>
      </c>
      <c r="C47" s="1" t="s">
        <v>37</v>
      </c>
      <c r="D47" s="1" t="s">
        <v>452</v>
      </c>
      <c r="E47" s="1" t="s">
        <v>156</v>
      </c>
      <c r="F47" s="1" t="s">
        <v>645</v>
      </c>
      <c r="G47" s="1" t="s">
        <v>475</v>
      </c>
      <c r="H47" s="1" t="s">
        <v>475</v>
      </c>
      <c r="I47" s="7" t="s">
        <v>475</v>
      </c>
      <c r="J47" s="1" t="s">
        <v>475</v>
      </c>
      <c r="K47" s="1" t="s">
        <v>475</v>
      </c>
      <c r="L47" s="1" t="s">
        <v>475</v>
      </c>
      <c r="M47" s="1" t="s">
        <v>475</v>
      </c>
      <c r="N47" s="1" t="s">
        <v>646</v>
      </c>
      <c r="O47" s="1"/>
      <c r="P47" s="1" t="s">
        <v>1226</v>
      </c>
      <c r="Q47" s="1" t="s">
        <v>675</v>
      </c>
      <c r="R47" s="1" t="s">
        <v>676</v>
      </c>
      <c r="S47" s="5" t="s">
        <v>475</v>
      </c>
      <c r="T47" s="5" t="s">
        <v>475</v>
      </c>
      <c r="U47" s="5" t="s">
        <v>475</v>
      </c>
      <c r="V47" s="5" t="s">
        <v>475</v>
      </c>
      <c r="W47" s="5" t="s">
        <v>475</v>
      </c>
      <c r="X47" s="5" t="s">
        <v>475</v>
      </c>
      <c r="AA47" s="5" t="s">
        <v>677</v>
      </c>
    </row>
    <row r="48" spans="1:27" ht="16.5" customHeight="1" x14ac:dyDescent="0.2">
      <c r="A48" s="18" t="s">
        <v>647</v>
      </c>
      <c r="B48" s="1" t="s">
        <v>647</v>
      </c>
      <c r="C48" s="1" t="s">
        <v>17</v>
      </c>
      <c r="D48" s="1" t="s">
        <v>1153</v>
      </c>
      <c r="E48" s="1" t="s">
        <v>248</v>
      </c>
      <c r="F48" s="1" t="s">
        <v>648</v>
      </c>
      <c r="G48" s="1" t="s">
        <v>649</v>
      </c>
      <c r="H48" s="1" t="s">
        <v>475</v>
      </c>
      <c r="I48" s="6" t="s">
        <v>475</v>
      </c>
      <c r="J48" s="1" t="s">
        <v>475</v>
      </c>
      <c r="K48" s="1" t="s">
        <v>475</v>
      </c>
      <c r="L48" s="1" t="s">
        <v>475</v>
      </c>
      <c r="M48" s="1" t="s">
        <v>475</v>
      </c>
      <c r="N48" s="1"/>
      <c r="O48" s="1"/>
      <c r="P48" s="1" t="s">
        <v>1227</v>
      </c>
      <c r="Q48" s="1" t="s">
        <v>679</v>
      </c>
      <c r="R48" s="1" t="s">
        <v>680</v>
      </c>
      <c r="S48" s="5" t="s">
        <v>475</v>
      </c>
      <c r="T48" s="5" t="s">
        <v>475</v>
      </c>
      <c r="U48" s="5" t="s">
        <v>475</v>
      </c>
      <c r="V48" s="5" t="s">
        <v>475</v>
      </c>
      <c r="W48" s="5" t="s">
        <v>475</v>
      </c>
      <c r="X48" s="5" t="s">
        <v>475</v>
      </c>
      <c r="AA48" s="5" t="s">
        <v>681</v>
      </c>
    </row>
    <row r="49" spans="1:27" ht="16.5" customHeight="1" x14ac:dyDescent="0.2">
      <c r="A49" s="18" t="s">
        <v>651</v>
      </c>
      <c r="B49" s="1" t="s">
        <v>651</v>
      </c>
      <c r="C49" s="1" t="s">
        <v>22</v>
      </c>
      <c r="D49" s="1" t="s">
        <v>1153</v>
      </c>
      <c r="E49" s="1" t="s">
        <v>248</v>
      </c>
      <c r="F49" s="1" t="s">
        <v>652</v>
      </c>
      <c r="G49" s="1" t="s">
        <v>653</v>
      </c>
      <c r="H49" s="1" t="s">
        <v>475</v>
      </c>
      <c r="I49" s="6" t="s">
        <v>475</v>
      </c>
      <c r="J49" s="1" t="s">
        <v>475</v>
      </c>
      <c r="K49" s="1" t="s">
        <v>475</v>
      </c>
      <c r="L49" s="1" t="s">
        <v>475</v>
      </c>
      <c r="M49" s="1" t="s">
        <v>475</v>
      </c>
      <c r="N49" s="1"/>
      <c r="O49" s="1"/>
      <c r="P49" s="1" t="s">
        <v>1228</v>
      </c>
      <c r="Q49" s="1" t="s">
        <v>683</v>
      </c>
      <c r="R49" s="1" t="s">
        <v>684</v>
      </c>
      <c r="S49" s="5" t="s">
        <v>475</v>
      </c>
      <c r="T49" s="5" t="s">
        <v>475</v>
      </c>
      <c r="U49" s="5" t="s">
        <v>475</v>
      </c>
      <c r="V49" s="5" t="s">
        <v>475</v>
      </c>
      <c r="W49" s="5" t="s">
        <v>475</v>
      </c>
      <c r="X49" s="5" t="s">
        <v>475</v>
      </c>
      <c r="Z49" s="5">
        <v>43498</v>
      </c>
      <c r="AA49" s="5" t="s">
        <v>685</v>
      </c>
    </row>
    <row r="50" spans="1:27" ht="16.5" customHeight="1" x14ac:dyDescent="0.2">
      <c r="A50" s="18" t="s">
        <v>655</v>
      </c>
      <c r="B50" s="1" t="s">
        <v>655</v>
      </c>
      <c r="C50" s="1" t="s">
        <v>26</v>
      </c>
      <c r="D50" s="1" t="s">
        <v>1153</v>
      </c>
      <c r="E50" s="1" t="s">
        <v>248</v>
      </c>
      <c r="F50" s="1" t="s">
        <v>656</v>
      </c>
      <c r="G50" s="1" t="s">
        <v>657</v>
      </c>
      <c r="H50" s="1" t="s">
        <v>475</v>
      </c>
      <c r="I50" s="7" t="s">
        <v>475</v>
      </c>
      <c r="J50" s="1" t="s">
        <v>475</v>
      </c>
      <c r="K50" s="1" t="s">
        <v>475</v>
      </c>
      <c r="L50" s="1" t="s">
        <v>475</v>
      </c>
      <c r="M50" s="1" t="s">
        <v>475</v>
      </c>
      <c r="N50" s="1"/>
      <c r="O50" s="1" t="s">
        <v>1392</v>
      </c>
      <c r="P50" s="1" t="s">
        <v>1229</v>
      </c>
      <c r="Q50" s="1"/>
      <c r="R50" s="1" t="s">
        <v>689</v>
      </c>
    </row>
    <row r="51" spans="1:27" ht="16.5" customHeight="1" x14ac:dyDescent="0.2">
      <c r="A51" s="18" t="s">
        <v>660</v>
      </c>
      <c r="B51" s="1" t="s">
        <v>660</v>
      </c>
      <c r="C51" s="1" t="s">
        <v>37</v>
      </c>
      <c r="D51" s="1" t="s">
        <v>1153</v>
      </c>
      <c r="E51" s="1" t="s">
        <v>38</v>
      </c>
      <c r="F51" s="1" t="s">
        <v>661</v>
      </c>
      <c r="G51" s="1" t="s">
        <v>662</v>
      </c>
      <c r="H51" s="1" t="s">
        <v>475</v>
      </c>
      <c r="I51" s="6" t="s">
        <v>475</v>
      </c>
      <c r="J51" s="1" t="s">
        <v>475</v>
      </c>
      <c r="K51" s="1" t="s">
        <v>475</v>
      </c>
      <c r="L51" s="1" t="s">
        <v>475</v>
      </c>
      <c r="M51" s="1" t="s">
        <v>475</v>
      </c>
      <c r="N51" s="1" t="s">
        <v>663</v>
      </c>
      <c r="O51" s="1"/>
      <c r="P51" s="1" t="s">
        <v>1230</v>
      </c>
      <c r="Q51" s="2" t="s">
        <v>692</v>
      </c>
      <c r="R51" s="1" t="s">
        <v>693</v>
      </c>
    </row>
    <row r="52" spans="1:27" ht="16.5" customHeight="1" x14ac:dyDescent="0.2">
      <c r="A52" s="18" t="s">
        <v>665</v>
      </c>
      <c r="B52" s="1" t="s">
        <v>665</v>
      </c>
      <c r="C52" s="1" t="s">
        <v>37</v>
      </c>
      <c r="D52" s="1" t="s">
        <v>1153</v>
      </c>
      <c r="E52" s="1" t="s">
        <v>38</v>
      </c>
      <c r="F52" s="1" t="s">
        <v>656</v>
      </c>
      <c r="G52" s="1" t="s">
        <v>657</v>
      </c>
      <c r="H52" s="1" t="s">
        <v>475</v>
      </c>
      <c r="I52" s="6" t="s">
        <v>475</v>
      </c>
      <c r="J52" s="1" t="s">
        <v>475</v>
      </c>
      <c r="K52" s="1" t="s">
        <v>475</v>
      </c>
      <c r="L52" s="1" t="s">
        <v>475</v>
      </c>
      <c r="M52" s="1" t="s">
        <v>475</v>
      </c>
      <c r="N52" s="1" t="s">
        <v>666</v>
      </c>
      <c r="O52" s="1"/>
      <c r="P52" s="1" t="s">
        <v>1231</v>
      </c>
      <c r="Q52" s="1" t="s">
        <v>696</v>
      </c>
      <c r="R52" s="1" t="s">
        <v>697</v>
      </c>
    </row>
    <row r="53" spans="1:27" ht="16.5" customHeight="1" x14ac:dyDescent="0.2">
      <c r="A53" s="18" t="s">
        <v>1232</v>
      </c>
      <c r="B53" s="1" t="s">
        <v>1232</v>
      </c>
      <c r="C53" s="1" t="s">
        <v>26</v>
      </c>
      <c r="D53" s="1" t="s">
        <v>1193</v>
      </c>
      <c r="E53" s="1" t="s">
        <v>38</v>
      </c>
      <c r="F53" s="1" t="s">
        <v>1233</v>
      </c>
      <c r="G53" s="1" t="s">
        <v>1234</v>
      </c>
      <c r="H53" s="1" t="s">
        <v>475</v>
      </c>
      <c r="I53" s="6" t="s">
        <v>475</v>
      </c>
      <c r="J53" s="1" t="s">
        <v>475</v>
      </c>
      <c r="K53" s="1" t="s">
        <v>475</v>
      </c>
      <c r="L53" s="1" t="s">
        <v>475</v>
      </c>
      <c r="M53" s="1" t="s">
        <v>475</v>
      </c>
      <c r="N53" s="1" t="s">
        <v>1235</v>
      </c>
      <c r="O53" s="1"/>
      <c r="P53" s="1" t="s">
        <v>1236</v>
      </c>
      <c r="Q53" s="1" t="s">
        <v>675</v>
      </c>
      <c r="R53" s="1" t="s">
        <v>676</v>
      </c>
      <c r="S53" s="5" t="s">
        <v>475</v>
      </c>
      <c r="T53" s="5" t="s">
        <v>475</v>
      </c>
      <c r="U53" s="5" t="s">
        <v>475</v>
      </c>
      <c r="V53" s="5" t="s">
        <v>475</v>
      </c>
      <c r="W53" s="5" t="s">
        <v>475</v>
      </c>
      <c r="X53" s="5" t="s">
        <v>475</v>
      </c>
      <c r="AA53" s="5" t="s">
        <v>699</v>
      </c>
    </row>
    <row r="54" spans="1:27" ht="16.5" customHeight="1" x14ac:dyDescent="0.2">
      <c r="A54" s="18" t="s">
        <v>668</v>
      </c>
      <c r="B54" s="1" t="s">
        <v>668</v>
      </c>
      <c r="C54" s="5" t="s">
        <v>37</v>
      </c>
      <c r="D54" s="1" t="s">
        <v>1237</v>
      </c>
      <c r="E54" s="1" t="s">
        <v>38</v>
      </c>
      <c r="F54" s="1" t="s">
        <v>670</v>
      </c>
      <c r="G54" s="1" t="s">
        <v>475</v>
      </c>
      <c r="H54" s="1" t="s">
        <v>475</v>
      </c>
      <c r="I54" s="7" t="s">
        <v>475</v>
      </c>
      <c r="J54" s="1" t="s">
        <v>475</v>
      </c>
      <c r="K54" s="1" t="s">
        <v>475</v>
      </c>
      <c r="L54" s="1" t="s">
        <v>475</v>
      </c>
      <c r="M54" s="1" t="s">
        <v>475</v>
      </c>
      <c r="N54" s="1" t="s">
        <v>671</v>
      </c>
      <c r="O54" s="1"/>
      <c r="P54" s="1" t="s">
        <v>1238</v>
      </c>
      <c r="Q54" s="1" t="s">
        <v>679</v>
      </c>
      <c r="R54" s="1" t="s">
        <v>680</v>
      </c>
      <c r="S54" s="5" t="s">
        <v>475</v>
      </c>
      <c r="T54" s="5" t="s">
        <v>475</v>
      </c>
      <c r="U54" s="5" t="s">
        <v>475</v>
      </c>
      <c r="V54" s="5" t="s">
        <v>475</v>
      </c>
      <c r="W54" s="5" t="s">
        <v>475</v>
      </c>
      <c r="X54" s="5" t="s">
        <v>475</v>
      </c>
      <c r="AA54" s="5" t="s">
        <v>701</v>
      </c>
    </row>
    <row r="55" spans="1:27" ht="16.5" customHeight="1" x14ac:dyDescent="0.2">
      <c r="A55" s="18" t="s">
        <v>674</v>
      </c>
      <c r="B55" s="1" t="s">
        <v>674</v>
      </c>
      <c r="C55" s="5" t="s">
        <v>17</v>
      </c>
      <c r="D55" s="1" t="s">
        <v>1153</v>
      </c>
      <c r="E55" s="1" t="s">
        <v>248</v>
      </c>
      <c r="F55" s="1" t="s">
        <v>675</v>
      </c>
      <c r="G55" s="1" t="s">
        <v>676</v>
      </c>
      <c r="H55" s="1" t="s">
        <v>475</v>
      </c>
      <c r="I55" s="6" t="s">
        <v>475</v>
      </c>
      <c r="J55" s="1" t="s">
        <v>475</v>
      </c>
      <c r="K55" s="1" t="s">
        <v>475</v>
      </c>
      <c r="L55" s="1" t="s">
        <v>475</v>
      </c>
      <c r="M55" s="1" t="s">
        <v>475</v>
      </c>
      <c r="N55" s="1"/>
      <c r="O55" s="1"/>
      <c r="P55" s="1" t="s">
        <v>1239</v>
      </c>
      <c r="Q55" s="1" t="s">
        <v>683</v>
      </c>
      <c r="R55" s="1" t="s">
        <v>684</v>
      </c>
      <c r="S55" s="5" t="s">
        <v>475</v>
      </c>
      <c r="T55" s="5" t="s">
        <v>475</v>
      </c>
      <c r="U55" s="5" t="s">
        <v>475</v>
      </c>
      <c r="V55" s="5" t="s">
        <v>475</v>
      </c>
      <c r="W55" s="5" t="s">
        <v>475</v>
      </c>
      <c r="X55" s="5" t="s">
        <v>475</v>
      </c>
      <c r="Z55" s="5" t="s">
        <v>703</v>
      </c>
      <c r="AA55" s="5" t="s">
        <v>704</v>
      </c>
    </row>
    <row r="56" spans="1:27" ht="16.5" customHeight="1" x14ac:dyDescent="0.2">
      <c r="A56" s="18" t="s">
        <v>678</v>
      </c>
      <c r="B56" s="1" t="s">
        <v>678</v>
      </c>
      <c r="C56" s="5" t="s">
        <v>17</v>
      </c>
      <c r="D56" s="1" t="s">
        <v>1153</v>
      </c>
      <c r="E56" s="1" t="s">
        <v>248</v>
      </c>
      <c r="F56" s="1" t="s">
        <v>679</v>
      </c>
      <c r="G56" s="1" t="s">
        <v>680</v>
      </c>
      <c r="H56" s="1" t="s">
        <v>475</v>
      </c>
      <c r="I56" s="6" t="s">
        <v>475</v>
      </c>
      <c r="J56" s="1" t="s">
        <v>475</v>
      </c>
      <c r="K56" s="1" t="s">
        <v>475</v>
      </c>
      <c r="L56" s="1" t="s">
        <v>475</v>
      </c>
      <c r="M56" s="1" t="s">
        <v>475</v>
      </c>
      <c r="N56" s="1"/>
      <c r="O56" s="1"/>
      <c r="P56" s="1" t="s">
        <v>1240</v>
      </c>
      <c r="Q56" s="1" t="s">
        <v>475</v>
      </c>
      <c r="R56" s="1" t="s">
        <v>475</v>
      </c>
      <c r="U56" s="5" t="s">
        <v>708</v>
      </c>
    </row>
    <row r="57" spans="1:27" ht="16.5" customHeight="1" x14ac:dyDescent="0.2">
      <c r="A57" s="18" t="s">
        <v>682</v>
      </c>
      <c r="B57" s="1" t="s">
        <v>682</v>
      </c>
      <c r="C57" s="5" t="s">
        <v>22</v>
      </c>
      <c r="D57" s="1" t="s">
        <v>1153</v>
      </c>
      <c r="E57" s="1" t="s">
        <v>248</v>
      </c>
      <c r="F57" s="1" t="s">
        <v>683</v>
      </c>
      <c r="G57" s="1" t="s">
        <v>684</v>
      </c>
      <c r="H57" s="1" t="s">
        <v>475</v>
      </c>
      <c r="I57" s="7" t="s">
        <v>475</v>
      </c>
      <c r="J57" s="1" t="s">
        <v>475</v>
      </c>
      <c r="K57" s="1" t="s">
        <v>475</v>
      </c>
      <c r="L57" s="1" t="s">
        <v>475</v>
      </c>
      <c r="M57" s="1" t="s">
        <v>475</v>
      </c>
      <c r="N57" s="1"/>
      <c r="O57" s="1" t="s">
        <v>1393</v>
      </c>
      <c r="P57" s="1" t="s">
        <v>1241</v>
      </c>
      <c r="Q57" s="1" t="s">
        <v>475</v>
      </c>
      <c r="R57" s="1" t="s">
        <v>475</v>
      </c>
      <c r="U57" s="5" t="s">
        <v>711</v>
      </c>
    </row>
    <row r="58" spans="1:27" ht="16.5" customHeight="1" x14ac:dyDescent="0.2">
      <c r="A58" s="18" t="s">
        <v>1242</v>
      </c>
      <c r="B58" s="1" t="s">
        <v>1242</v>
      </c>
      <c r="C58" s="5" t="s">
        <v>26</v>
      </c>
      <c r="D58" s="1" t="s">
        <v>1153</v>
      </c>
      <c r="E58" s="1" t="s">
        <v>156</v>
      </c>
      <c r="F58" s="1" t="s">
        <v>1243</v>
      </c>
      <c r="G58" s="1" t="s">
        <v>1244</v>
      </c>
      <c r="H58" s="1" t="s">
        <v>475</v>
      </c>
      <c r="I58" s="6" t="s">
        <v>475</v>
      </c>
      <c r="J58" s="1" t="s">
        <v>475</v>
      </c>
      <c r="K58" s="1" t="s">
        <v>475</v>
      </c>
      <c r="L58" s="1" t="s">
        <v>475</v>
      </c>
      <c r="M58" s="1" t="s">
        <v>475</v>
      </c>
      <c r="N58" s="1"/>
      <c r="O58" s="1"/>
      <c r="P58" s="1" t="s">
        <v>1245</v>
      </c>
      <c r="Q58" s="1" t="s">
        <v>475</v>
      </c>
      <c r="R58" s="1" t="s">
        <v>475</v>
      </c>
      <c r="T58" s="5" t="s">
        <v>714</v>
      </c>
      <c r="U58" s="5" t="s">
        <v>715</v>
      </c>
    </row>
    <row r="59" spans="1:27" ht="16.5" customHeight="1" x14ac:dyDescent="0.2">
      <c r="A59" s="18" t="s">
        <v>686</v>
      </c>
      <c r="B59" s="1" t="s">
        <v>686</v>
      </c>
      <c r="C59" s="5" t="s">
        <v>22</v>
      </c>
      <c r="D59" s="1" t="s">
        <v>1150</v>
      </c>
      <c r="E59" s="1" t="s">
        <v>248</v>
      </c>
      <c r="F59" s="1" t="s">
        <v>687</v>
      </c>
      <c r="G59" s="1" t="s">
        <v>688</v>
      </c>
      <c r="H59" s="1" t="s">
        <v>475</v>
      </c>
      <c r="I59" s="7" t="s">
        <v>475</v>
      </c>
      <c r="J59" s="1" t="s">
        <v>475</v>
      </c>
      <c r="K59" s="1" t="s">
        <v>475</v>
      </c>
      <c r="L59" s="1" t="s">
        <v>475</v>
      </c>
      <c r="M59" s="1" t="s">
        <v>475</v>
      </c>
      <c r="N59" s="1"/>
      <c r="O59" s="1"/>
      <c r="P59" s="1" t="s">
        <v>1246</v>
      </c>
      <c r="Q59" s="1" t="s">
        <v>717</v>
      </c>
      <c r="R59" s="1" t="s">
        <v>475</v>
      </c>
      <c r="S59" s="5" t="s">
        <v>475</v>
      </c>
      <c r="T59" s="5" t="s">
        <v>475</v>
      </c>
      <c r="U59" s="5" t="s">
        <v>475</v>
      </c>
      <c r="V59" s="5" t="s">
        <v>475</v>
      </c>
      <c r="W59" s="5" t="s">
        <v>475</v>
      </c>
      <c r="X59" s="5" t="s">
        <v>475</v>
      </c>
      <c r="Y59" s="5" t="s">
        <v>718</v>
      </c>
      <c r="AA59" s="5" t="s">
        <v>719</v>
      </c>
    </row>
    <row r="60" spans="1:27" ht="16.5" customHeight="1" x14ac:dyDescent="0.2">
      <c r="A60" s="18" t="s">
        <v>690</v>
      </c>
      <c r="B60" s="1" t="s">
        <v>690</v>
      </c>
      <c r="C60" s="5" t="s">
        <v>26</v>
      </c>
      <c r="D60" s="1" t="s">
        <v>1150</v>
      </c>
      <c r="E60" s="1" t="s">
        <v>248</v>
      </c>
      <c r="F60" s="1" t="s">
        <v>474</v>
      </c>
      <c r="G60" s="1" t="s">
        <v>691</v>
      </c>
      <c r="H60" s="1" t="s">
        <v>475</v>
      </c>
      <c r="I60" s="7" t="s">
        <v>475</v>
      </c>
      <c r="J60" s="1" t="s">
        <v>475</v>
      </c>
      <c r="K60" s="1" t="s">
        <v>475</v>
      </c>
      <c r="L60" s="1" t="s">
        <v>475</v>
      </c>
      <c r="M60" s="1" t="s">
        <v>475</v>
      </c>
      <c r="N60" s="1"/>
      <c r="O60" s="1" t="s">
        <v>1394</v>
      </c>
      <c r="P60" s="1" t="s">
        <v>1247</v>
      </c>
      <c r="Q60" s="1" t="s">
        <v>721</v>
      </c>
      <c r="R60" s="1" t="s">
        <v>475</v>
      </c>
      <c r="S60" s="5" t="s">
        <v>475</v>
      </c>
      <c r="T60" s="5" t="s">
        <v>475</v>
      </c>
      <c r="U60" s="5" t="s">
        <v>475</v>
      </c>
      <c r="V60" s="5" t="s">
        <v>475</v>
      </c>
      <c r="W60" s="5" t="s">
        <v>475</v>
      </c>
      <c r="X60" s="5" t="s">
        <v>475</v>
      </c>
      <c r="Y60" s="5" t="s">
        <v>722</v>
      </c>
      <c r="AA60" s="5" t="s">
        <v>723</v>
      </c>
    </row>
    <row r="61" spans="1:27" ht="16.5" customHeight="1" x14ac:dyDescent="0.2">
      <c r="A61" s="18" t="s">
        <v>694</v>
      </c>
      <c r="B61" s="1" t="s">
        <v>694</v>
      </c>
      <c r="C61" s="5" t="s">
        <v>37</v>
      </c>
      <c r="D61" s="1" t="s">
        <v>1150</v>
      </c>
      <c r="E61" s="1" t="s">
        <v>248</v>
      </c>
      <c r="F61" s="1" t="s">
        <v>695</v>
      </c>
      <c r="G61" s="1" t="s">
        <v>605</v>
      </c>
      <c r="H61" s="1" t="s">
        <v>475</v>
      </c>
      <c r="I61" s="6" t="s">
        <v>475</v>
      </c>
      <c r="J61" s="1" t="s">
        <v>475</v>
      </c>
      <c r="K61" s="1" t="s">
        <v>475</v>
      </c>
      <c r="L61" s="1" t="s">
        <v>475</v>
      </c>
      <c r="M61" s="1" t="s">
        <v>475</v>
      </c>
      <c r="N61" s="1"/>
      <c r="O61" s="1" t="s">
        <v>1248</v>
      </c>
      <c r="P61" s="1" t="s">
        <v>1249</v>
      </c>
      <c r="Q61" s="1" t="s">
        <v>725</v>
      </c>
      <c r="R61" s="1" t="s">
        <v>475</v>
      </c>
      <c r="S61" s="5" t="s">
        <v>475</v>
      </c>
      <c r="T61" s="5" t="s">
        <v>475</v>
      </c>
      <c r="U61" s="5" t="s">
        <v>475</v>
      </c>
      <c r="V61" s="5" t="s">
        <v>475</v>
      </c>
      <c r="W61" s="5" t="s">
        <v>475</v>
      </c>
      <c r="X61" s="5" t="s">
        <v>475</v>
      </c>
      <c r="Y61" s="5" t="s">
        <v>726</v>
      </c>
      <c r="Z61" s="5" t="s">
        <v>727</v>
      </c>
      <c r="AA61" s="5" t="s">
        <v>728</v>
      </c>
    </row>
    <row r="62" spans="1:27" ht="16.5" customHeight="1" x14ac:dyDescent="0.2">
      <c r="A62" s="18" t="s">
        <v>698</v>
      </c>
      <c r="B62" s="1" t="s">
        <v>698</v>
      </c>
      <c r="C62" s="5" t="s">
        <v>17</v>
      </c>
      <c r="D62" s="1" t="s">
        <v>1153</v>
      </c>
      <c r="E62" s="1" t="s">
        <v>248</v>
      </c>
      <c r="F62" s="1" t="s">
        <v>675</v>
      </c>
      <c r="G62" s="1" t="s">
        <v>676</v>
      </c>
      <c r="H62" s="1" t="s">
        <v>475</v>
      </c>
      <c r="I62" s="7" t="s">
        <v>475</v>
      </c>
      <c r="J62" s="1" t="s">
        <v>475</v>
      </c>
      <c r="K62" s="1" t="s">
        <v>475</v>
      </c>
      <c r="L62" s="1" t="s">
        <v>475</v>
      </c>
      <c r="M62" s="1" t="s">
        <v>475</v>
      </c>
      <c r="N62" s="1"/>
      <c r="O62" s="1"/>
      <c r="P62" s="1" t="s">
        <v>1250</v>
      </c>
      <c r="Q62" s="1" t="s">
        <v>717</v>
      </c>
      <c r="R62" s="1" t="s">
        <v>730</v>
      </c>
      <c r="S62" s="5" t="s">
        <v>475</v>
      </c>
      <c r="T62" s="5" t="s">
        <v>475</v>
      </c>
      <c r="U62" s="5" t="s">
        <v>475</v>
      </c>
      <c r="V62" s="5" t="s">
        <v>475</v>
      </c>
      <c r="W62" s="5" t="s">
        <v>475</v>
      </c>
      <c r="X62" s="5" t="s">
        <v>475</v>
      </c>
      <c r="AA62" s="5" t="s">
        <v>731</v>
      </c>
    </row>
    <row r="63" spans="1:27" ht="16.5" customHeight="1" x14ac:dyDescent="0.2">
      <c r="A63" s="18" t="s">
        <v>700</v>
      </c>
      <c r="B63" s="1" t="s">
        <v>700</v>
      </c>
      <c r="C63" s="5" t="s">
        <v>17</v>
      </c>
      <c r="D63" s="1" t="s">
        <v>1153</v>
      </c>
      <c r="E63" s="1" t="s">
        <v>248</v>
      </c>
      <c r="F63" s="1" t="s">
        <v>679</v>
      </c>
      <c r="G63" s="1" t="s">
        <v>680</v>
      </c>
      <c r="H63" s="1" t="s">
        <v>475</v>
      </c>
      <c r="I63" s="6" t="s">
        <v>475</v>
      </c>
      <c r="J63" s="1" t="s">
        <v>475</v>
      </c>
      <c r="K63" s="1" t="s">
        <v>475</v>
      </c>
      <c r="L63" s="1" t="s">
        <v>475</v>
      </c>
      <c r="M63" s="1" t="s">
        <v>475</v>
      </c>
      <c r="N63" s="1"/>
      <c r="O63" s="1"/>
      <c r="P63" s="1" t="s">
        <v>1251</v>
      </c>
      <c r="Q63" s="1" t="s">
        <v>733</v>
      </c>
      <c r="R63" s="1" t="s">
        <v>675</v>
      </c>
      <c r="S63" s="5" t="s">
        <v>475</v>
      </c>
      <c r="T63" s="5" t="s">
        <v>475</v>
      </c>
      <c r="U63" s="5" t="s">
        <v>475</v>
      </c>
      <c r="V63" s="5" t="s">
        <v>475</v>
      </c>
      <c r="W63" s="5" t="s">
        <v>475</v>
      </c>
      <c r="X63" s="5" t="s">
        <v>475</v>
      </c>
      <c r="AA63" s="5" t="s">
        <v>734</v>
      </c>
    </row>
    <row r="64" spans="1:27" ht="16.5" customHeight="1" x14ac:dyDescent="0.2">
      <c r="A64" s="18" t="s">
        <v>702</v>
      </c>
      <c r="B64" s="1" t="s">
        <v>702</v>
      </c>
      <c r="C64" s="5" t="s">
        <v>22</v>
      </c>
      <c r="D64" s="1" t="s">
        <v>1153</v>
      </c>
      <c r="E64" s="1" t="s">
        <v>248</v>
      </c>
      <c r="F64" s="1" t="s">
        <v>683</v>
      </c>
      <c r="G64" s="1" t="s">
        <v>684</v>
      </c>
      <c r="H64" s="1" t="s">
        <v>475</v>
      </c>
      <c r="I64" s="6" t="s">
        <v>475</v>
      </c>
      <c r="J64" s="1" t="s">
        <v>475</v>
      </c>
      <c r="K64" s="1" t="s">
        <v>475</v>
      </c>
      <c r="L64" s="1" t="s">
        <v>475</v>
      </c>
      <c r="M64" s="1" t="s">
        <v>475</v>
      </c>
      <c r="N64" s="1"/>
      <c r="O64" s="1" t="s">
        <v>1395</v>
      </c>
      <c r="P64" s="1" t="s">
        <v>1252</v>
      </c>
      <c r="Q64" s="1" t="s">
        <v>736</v>
      </c>
      <c r="R64" s="1" t="s">
        <v>487</v>
      </c>
      <c r="S64" s="5" t="s">
        <v>475</v>
      </c>
      <c r="T64" s="5" t="s">
        <v>475</v>
      </c>
      <c r="U64" s="5" t="s">
        <v>475</v>
      </c>
      <c r="V64" s="5" t="s">
        <v>475</v>
      </c>
      <c r="W64" s="5" t="s">
        <v>475</v>
      </c>
      <c r="X64" s="5" t="s">
        <v>475</v>
      </c>
      <c r="Z64" s="5" t="s">
        <v>737</v>
      </c>
      <c r="AA64" s="5" t="s">
        <v>738</v>
      </c>
    </row>
    <row r="65" spans="1:27" ht="16.5" customHeight="1" x14ac:dyDescent="0.2">
      <c r="A65" s="18" t="s">
        <v>705</v>
      </c>
      <c r="B65" s="1" t="s">
        <v>705</v>
      </c>
      <c r="C65" s="5" t="s">
        <v>17</v>
      </c>
      <c r="D65" s="1" t="s">
        <v>1253</v>
      </c>
      <c r="E65" s="1" t="s">
        <v>248</v>
      </c>
      <c r="F65" s="1" t="s">
        <v>706</v>
      </c>
      <c r="G65" s="1" t="s">
        <v>707</v>
      </c>
      <c r="H65" s="1" t="s">
        <v>475</v>
      </c>
      <c r="I65" s="7" t="s">
        <v>475</v>
      </c>
      <c r="J65" s="1" t="s">
        <v>475</v>
      </c>
      <c r="K65" s="1" t="s">
        <v>475</v>
      </c>
      <c r="L65" s="1" t="s">
        <v>475</v>
      </c>
      <c r="M65" s="1" t="s">
        <v>475</v>
      </c>
      <c r="N65" s="1"/>
      <c r="O65" s="1"/>
      <c r="P65" s="1" t="s">
        <v>1254</v>
      </c>
      <c r="Q65" s="1" t="s">
        <v>661</v>
      </c>
      <c r="R65" s="1" t="s">
        <v>475</v>
      </c>
      <c r="S65" s="5" t="s">
        <v>475</v>
      </c>
      <c r="T65" s="5" t="s">
        <v>475</v>
      </c>
      <c r="U65" s="5" t="s">
        <v>475</v>
      </c>
      <c r="V65" s="5" t="s">
        <v>475</v>
      </c>
      <c r="W65" s="5" t="s">
        <v>475</v>
      </c>
      <c r="X65" s="5" t="s">
        <v>475</v>
      </c>
      <c r="Y65" s="5" t="s">
        <v>740</v>
      </c>
      <c r="Z65" s="5" t="s">
        <v>741</v>
      </c>
      <c r="AA65" s="5" t="s">
        <v>742</v>
      </c>
    </row>
    <row r="66" spans="1:27" ht="16.5" customHeight="1" x14ac:dyDescent="0.2">
      <c r="A66" s="18" t="s">
        <v>709</v>
      </c>
      <c r="B66" s="1" t="s">
        <v>709</v>
      </c>
      <c r="C66" s="5" t="s">
        <v>22</v>
      </c>
      <c r="D66" s="1" t="s">
        <v>1253</v>
      </c>
      <c r="E66" s="1" t="s">
        <v>248</v>
      </c>
      <c r="F66" s="1" t="s">
        <v>486</v>
      </c>
      <c r="G66" s="1" t="s">
        <v>710</v>
      </c>
      <c r="H66" s="1" t="s">
        <v>475</v>
      </c>
      <c r="I66" s="6" t="s">
        <v>475</v>
      </c>
      <c r="J66" s="1" t="s">
        <v>475</v>
      </c>
      <c r="K66" s="1" t="s">
        <v>475</v>
      </c>
      <c r="L66" s="1" t="s">
        <v>475</v>
      </c>
      <c r="M66" s="1" t="s">
        <v>475</v>
      </c>
      <c r="N66" s="1"/>
      <c r="O66" s="1"/>
      <c r="P66" s="1" t="s">
        <v>1255</v>
      </c>
      <c r="Q66" s="1" t="s">
        <v>475</v>
      </c>
      <c r="R66" s="1" t="s">
        <v>475</v>
      </c>
      <c r="S66" s="5" t="s">
        <v>475</v>
      </c>
      <c r="T66" s="5" t="s">
        <v>475</v>
      </c>
      <c r="U66" s="5" t="s">
        <v>475</v>
      </c>
      <c r="V66" s="5" t="s">
        <v>475</v>
      </c>
      <c r="Y66" s="5" t="s">
        <v>746</v>
      </c>
    </row>
    <row r="67" spans="1:27" ht="16.5" customHeight="1" x14ac:dyDescent="0.2">
      <c r="A67" s="18" t="s">
        <v>712</v>
      </c>
      <c r="B67" s="1" t="s">
        <v>712</v>
      </c>
      <c r="C67" s="5" t="s">
        <v>26</v>
      </c>
      <c r="D67" s="1" t="s">
        <v>1253</v>
      </c>
      <c r="E67" s="1" t="s">
        <v>248</v>
      </c>
      <c r="F67" s="1" t="s">
        <v>491</v>
      </c>
      <c r="G67" s="1" t="s">
        <v>713</v>
      </c>
      <c r="H67" s="1" t="s">
        <v>475</v>
      </c>
      <c r="I67" s="6" t="s">
        <v>475</v>
      </c>
      <c r="J67" s="1" t="s">
        <v>475</v>
      </c>
      <c r="K67" s="1" t="s">
        <v>475</v>
      </c>
      <c r="L67" s="1" t="s">
        <v>475</v>
      </c>
      <c r="M67" s="1" t="s">
        <v>475</v>
      </c>
      <c r="N67" s="1"/>
      <c r="O67" s="1" t="s">
        <v>1396</v>
      </c>
      <c r="P67" s="1" t="s">
        <v>1256</v>
      </c>
      <c r="Q67" s="1" t="s">
        <v>475</v>
      </c>
      <c r="R67" s="1" t="s">
        <v>475</v>
      </c>
      <c r="S67" s="5" t="s">
        <v>475</v>
      </c>
      <c r="T67" s="5" t="s">
        <v>475</v>
      </c>
      <c r="U67" s="5" t="s">
        <v>475</v>
      </c>
      <c r="V67" s="5" t="s">
        <v>475</v>
      </c>
      <c r="Y67" s="5" t="s">
        <v>750</v>
      </c>
    </row>
    <row r="68" spans="1:27" ht="16.5" customHeight="1" x14ac:dyDescent="0.2">
      <c r="A68" s="18" t="s">
        <v>716</v>
      </c>
      <c r="B68" s="1" t="s">
        <v>716</v>
      </c>
      <c r="C68" s="5" t="s">
        <v>17</v>
      </c>
      <c r="D68" s="1" t="s">
        <v>1153</v>
      </c>
      <c r="E68" s="1" t="s">
        <v>248</v>
      </c>
      <c r="F68" s="1" t="s">
        <v>717</v>
      </c>
      <c r="G68" s="1" t="s">
        <v>475</v>
      </c>
      <c r="H68" s="1" t="s">
        <v>475</v>
      </c>
      <c r="I68" s="7" t="s">
        <v>475</v>
      </c>
      <c r="J68" s="1" t="s">
        <v>475</v>
      </c>
      <c r="K68" s="1" t="s">
        <v>475</v>
      </c>
      <c r="L68" s="1" t="s">
        <v>475</v>
      </c>
      <c r="M68" s="1" t="s">
        <v>475</v>
      </c>
      <c r="N68" s="1" t="s">
        <v>718</v>
      </c>
      <c r="O68" s="1"/>
      <c r="P68" s="1" t="s">
        <v>1257</v>
      </c>
      <c r="Q68" s="1" t="s">
        <v>475</v>
      </c>
      <c r="R68" s="1" t="s">
        <v>475</v>
      </c>
      <c r="S68" s="5" t="s">
        <v>475</v>
      </c>
      <c r="T68" s="5" t="s">
        <v>475</v>
      </c>
      <c r="U68" s="5" t="s">
        <v>475</v>
      </c>
      <c r="V68" s="5" t="s">
        <v>475</v>
      </c>
      <c r="X68" s="5" t="s">
        <v>754</v>
      </c>
      <c r="Y68" s="5" t="s">
        <v>755</v>
      </c>
    </row>
    <row r="69" spans="1:27" ht="16.5" customHeight="1" x14ac:dyDescent="0.2">
      <c r="A69" s="18" t="s">
        <v>720</v>
      </c>
      <c r="B69" s="1" t="s">
        <v>720</v>
      </c>
      <c r="C69" s="5" t="s">
        <v>17</v>
      </c>
      <c r="D69" s="1" t="s">
        <v>1153</v>
      </c>
      <c r="E69" s="1" t="s">
        <v>248</v>
      </c>
      <c r="F69" s="1" t="s">
        <v>721</v>
      </c>
      <c r="G69" s="1" t="s">
        <v>475</v>
      </c>
      <c r="H69" s="1" t="s">
        <v>475</v>
      </c>
      <c r="I69" s="6" t="s">
        <v>475</v>
      </c>
      <c r="J69" s="1" t="s">
        <v>475</v>
      </c>
      <c r="K69" s="1" t="s">
        <v>475</v>
      </c>
      <c r="L69" s="1" t="s">
        <v>475</v>
      </c>
      <c r="M69" s="1" t="s">
        <v>475</v>
      </c>
      <c r="N69" s="1" t="s">
        <v>722</v>
      </c>
      <c r="O69" s="1"/>
      <c r="P69" s="1" t="s">
        <v>1258</v>
      </c>
      <c r="Q69" s="1"/>
      <c r="R69" s="1" t="s">
        <v>760</v>
      </c>
    </row>
    <row r="70" spans="1:27" ht="16.5" customHeight="1" x14ac:dyDescent="0.2">
      <c r="A70" s="18" t="s">
        <v>724</v>
      </c>
      <c r="B70" s="1" t="s">
        <v>724</v>
      </c>
      <c r="C70" s="5" t="s">
        <v>22</v>
      </c>
      <c r="D70" s="1" t="s">
        <v>1153</v>
      </c>
      <c r="E70" s="1" t="s">
        <v>248</v>
      </c>
      <c r="F70" s="1" t="s">
        <v>725</v>
      </c>
      <c r="G70" s="1" t="s">
        <v>475</v>
      </c>
      <c r="H70" s="1" t="s">
        <v>475</v>
      </c>
      <c r="I70" s="6" t="s">
        <v>475</v>
      </c>
      <c r="J70" s="1" t="s">
        <v>475</v>
      </c>
      <c r="K70" s="1" t="s">
        <v>475</v>
      </c>
      <c r="L70" s="1" t="s">
        <v>475</v>
      </c>
      <c r="M70" s="1" t="s">
        <v>475</v>
      </c>
      <c r="N70" s="1" t="s">
        <v>726</v>
      </c>
      <c r="O70" s="1" t="s">
        <v>1259</v>
      </c>
      <c r="P70" s="1" t="s">
        <v>1260</v>
      </c>
      <c r="Q70" s="1" t="s">
        <v>721</v>
      </c>
      <c r="R70" s="1" t="s">
        <v>475</v>
      </c>
      <c r="S70" s="5" t="s">
        <v>475</v>
      </c>
      <c r="T70" s="5" t="s">
        <v>475</v>
      </c>
      <c r="U70" s="5" t="s">
        <v>475</v>
      </c>
      <c r="V70" s="5" t="s">
        <v>475</v>
      </c>
      <c r="W70" s="5" t="s">
        <v>475</v>
      </c>
      <c r="X70" s="5" t="s">
        <v>475</v>
      </c>
      <c r="Y70" s="5" t="s">
        <v>762</v>
      </c>
      <c r="AA70" s="5" t="s">
        <v>763</v>
      </c>
    </row>
    <row r="71" spans="1:27" ht="16.5" customHeight="1" x14ac:dyDescent="0.2">
      <c r="A71" s="18" t="s">
        <v>729</v>
      </c>
      <c r="B71" s="1" t="s">
        <v>729</v>
      </c>
      <c r="C71" s="5" t="s">
        <v>17</v>
      </c>
      <c r="D71" s="1" t="s">
        <v>1153</v>
      </c>
      <c r="E71" s="1" t="s">
        <v>248</v>
      </c>
      <c r="F71" s="1" t="s">
        <v>717</v>
      </c>
      <c r="G71" s="1" t="s">
        <v>730</v>
      </c>
      <c r="H71" s="1" t="s">
        <v>475</v>
      </c>
      <c r="I71" s="7" t="s">
        <v>475</v>
      </c>
      <c r="J71" s="1" t="s">
        <v>475</v>
      </c>
      <c r="K71" s="1" t="s">
        <v>475</v>
      </c>
      <c r="L71" s="1" t="s">
        <v>475</v>
      </c>
      <c r="M71" s="1" t="s">
        <v>475</v>
      </c>
      <c r="N71" s="1"/>
      <c r="O71" s="1"/>
      <c r="P71" s="1" t="s">
        <v>1261</v>
      </c>
      <c r="Q71" s="1" t="s">
        <v>725</v>
      </c>
      <c r="R71" s="1" t="s">
        <v>475</v>
      </c>
      <c r="S71" s="5" t="s">
        <v>475</v>
      </c>
      <c r="T71" s="5" t="s">
        <v>475</v>
      </c>
      <c r="U71" s="5" t="s">
        <v>475</v>
      </c>
      <c r="V71" s="5" t="s">
        <v>475</v>
      </c>
      <c r="W71" s="5" t="s">
        <v>475</v>
      </c>
      <c r="X71" s="5" t="s">
        <v>475</v>
      </c>
      <c r="Y71" s="5" t="s">
        <v>765</v>
      </c>
      <c r="AA71" s="5" t="s">
        <v>766</v>
      </c>
    </row>
    <row r="72" spans="1:27" ht="16.5" customHeight="1" x14ac:dyDescent="0.2">
      <c r="A72" s="18" t="s">
        <v>732</v>
      </c>
      <c r="B72" s="1" t="s">
        <v>732</v>
      </c>
      <c r="C72" s="5" t="s">
        <v>22</v>
      </c>
      <c r="D72" s="1" t="s">
        <v>1153</v>
      </c>
      <c r="E72" s="1" t="s">
        <v>248</v>
      </c>
      <c r="F72" s="1" t="s">
        <v>733</v>
      </c>
      <c r="G72" s="1" t="s">
        <v>675</v>
      </c>
      <c r="H72" s="1" t="s">
        <v>475</v>
      </c>
      <c r="I72" s="6" t="s">
        <v>475</v>
      </c>
      <c r="J72" s="1" t="s">
        <v>475</v>
      </c>
      <c r="K72" s="1" t="s">
        <v>475</v>
      </c>
      <c r="L72" s="1" t="s">
        <v>475</v>
      </c>
      <c r="M72" s="1" t="s">
        <v>475</v>
      </c>
      <c r="N72" s="1"/>
      <c r="O72" s="1"/>
      <c r="P72" s="1" t="s">
        <v>1262</v>
      </c>
      <c r="Q72" s="1" t="s">
        <v>661</v>
      </c>
      <c r="R72" s="1" t="s">
        <v>475</v>
      </c>
      <c r="S72" s="5" t="s">
        <v>475</v>
      </c>
      <c r="T72" s="5" t="s">
        <v>475</v>
      </c>
      <c r="U72" s="5" t="s">
        <v>475</v>
      </c>
      <c r="V72" s="5" t="s">
        <v>475</v>
      </c>
      <c r="W72" s="5" t="s">
        <v>475</v>
      </c>
      <c r="X72" s="5" t="s">
        <v>475</v>
      </c>
      <c r="Y72" s="5" t="s">
        <v>768</v>
      </c>
      <c r="Z72" s="5" t="s">
        <v>769</v>
      </c>
      <c r="AA72" s="5" t="s">
        <v>770</v>
      </c>
    </row>
    <row r="73" spans="1:27" ht="16.5" customHeight="1" x14ac:dyDescent="0.2">
      <c r="A73" s="18" t="s">
        <v>735</v>
      </c>
      <c r="B73" s="1" t="s">
        <v>735</v>
      </c>
      <c r="C73" s="5" t="s">
        <v>26</v>
      </c>
      <c r="D73" s="1" t="s">
        <v>1153</v>
      </c>
      <c r="E73" s="1" t="s">
        <v>248</v>
      </c>
      <c r="F73" s="1" t="s">
        <v>736</v>
      </c>
      <c r="G73" s="1" t="s">
        <v>487</v>
      </c>
      <c r="H73" s="1" t="s">
        <v>475</v>
      </c>
      <c r="I73" s="6" t="s">
        <v>475</v>
      </c>
      <c r="J73" s="1" t="s">
        <v>475</v>
      </c>
      <c r="K73" s="1" t="s">
        <v>475</v>
      </c>
      <c r="L73" s="1" t="s">
        <v>475</v>
      </c>
      <c r="M73" s="1" t="s">
        <v>475</v>
      </c>
      <c r="N73" s="1"/>
      <c r="O73" s="1" t="s">
        <v>1397</v>
      </c>
      <c r="P73" s="1" t="s">
        <v>1263</v>
      </c>
      <c r="Q73" s="1"/>
      <c r="R73" s="1" t="s">
        <v>774</v>
      </c>
    </row>
    <row r="74" spans="1:27" ht="16.5" customHeight="1" x14ac:dyDescent="0.2">
      <c r="A74" s="18" t="s">
        <v>1264</v>
      </c>
      <c r="B74" s="1" t="s">
        <v>1264</v>
      </c>
      <c r="C74" s="5" t="s">
        <v>37</v>
      </c>
      <c r="D74" s="1" t="s">
        <v>1153</v>
      </c>
      <c r="E74" s="1" t="s">
        <v>38</v>
      </c>
      <c r="F74" s="1" t="s">
        <v>484</v>
      </c>
      <c r="G74" s="1" t="s">
        <v>1195</v>
      </c>
      <c r="H74" s="1" t="s">
        <v>475</v>
      </c>
      <c r="I74" s="6" t="s">
        <v>475</v>
      </c>
      <c r="J74" s="1" t="s">
        <v>475</v>
      </c>
      <c r="K74" s="1" t="s">
        <v>475</v>
      </c>
      <c r="L74" s="1" t="s">
        <v>475</v>
      </c>
      <c r="M74" s="1" t="s">
        <v>475</v>
      </c>
      <c r="N74" s="1" t="s">
        <v>1265</v>
      </c>
      <c r="O74" s="1"/>
      <c r="P74" s="1" t="s">
        <v>1266</v>
      </c>
      <c r="Q74" s="1"/>
      <c r="R74" s="1" t="s">
        <v>778</v>
      </c>
    </row>
    <row r="75" spans="1:27" ht="16.5" customHeight="1" x14ac:dyDescent="0.2">
      <c r="A75" s="18" t="s">
        <v>739</v>
      </c>
      <c r="B75" s="1" t="s">
        <v>739</v>
      </c>
      <c r="C75" s="5" t="s">
        <v>37</v>
      </c>
      <c r="D75" s="1" t="s">
        <v>1153</v>
      </c>
      <c r="E75" s="1" t="s">
        <v>38</v>
      </c>
      <c r="F75" s="1" t="s">
        <v>661</v>
      </c>
      <c r="G75" s="1" t="s">
        <v>475</v>
      </c>
      <c r="H75" s="1" t="s">
        <v>475</v>
      </c>
      <c r="I75" s="7" t="s">
        <v>475</v>
      </c>
      <c r="J75" s="1" t="s">
        <v>475</v>
      </c>
      <c r="K75" s="1" t="s">
        <v>475</v>
      </c>
      <c r="L75" s="1" t="s">
        <v>475</v>
      </c>
      <c r="M75" s="1" t="s">
        <v>475</v>
      </c>
      <c r="N75" s="1" t="s">
        <v>740</v>
      </c>
      <c r="O75" s="1" t="s">
        <v>741</v>
      </c>
      <c r="P75" s="1" t="s">
        <v>1267</v>
      </c>
      <c r="Q75" s="1" t="s">
        <v>781</v>
      </c>
      <c r="R75" s="1" t="s">
        <v>782</v>
      </c>
    </row>
    <row r="76" spans="1:27" ht="16.5" customHeight="1" x14ac:dyDescent="0.2">
      <c r="A76" s="18" t="s">
        <v>743</v>
      </c>
      <c r="B76" s="1" t="s">
        <v>743</v>
      </c>
      <c r="C76" s="5" t="s">
        <v>17</v>
      </c>
      <c r="D76" s="1" t="s">
        <v>1160</v>
      </c>
      <c r="E76" s="1" t="s">
        <v>248</v>
      </c>
      <c r="F76" s="1" t="s">
        <v>744</v>
      </c>
      <c r="G76" s="1" t="s">
        <v>745</v>
      </c>
      <c r="H76" s="1" t="s">
        <v>475</v>
      </c>
      <c r="I76" s="6" t="s">
        <v>475</v>
      </c>
      <c r="J76" s="1" t="s">
        <v>475</v>
      </c>
      <c r="K76" s="1" t="s">
        <v>475</v>
      </c>
      <c r="L76" s="1" t="s">
        <v>475</v>
      </c>
      <c r="M76" s="1" t="s">
        <v>475</v>
      </c>
      <c r="N76" s="1"/>
      <c r="O76" s="1"/>
      <c r="P76" s="1" t="s">
        <v>1268</v>
      </c>
      <c r="Q76" s="1"/>
      <c r="R76" s="1"/>
    </row>
    <row r="77" spans="1:27" ht="16.5" customHeight="1" x14ac:dyDescent="0.2">
      <c r="A77" s="18" t="s">
        <v>747</v>
      </c>
      <c r="B77" s="1" t="s">
        <v>747</v>
      </c>
      <c r="C77" s="5" t="s">
        <v>17</v>
      </c>
      <c r="D77" s="1" t="s">
        <v>1160</v>
      </c>
      <c r="E77" s="1" t="s">
        <v>248</v>
      </c>
      <c r="F77" s="1" t="s">
        <v>748</v>
      </c>
      <c r="G77" s="1" t="s">
        <v>749</v>
      </c>
      <c r="H77" s="1" t="s">
        <v>475</v>
      </c>
      <c r="I77" s="6" t="s">
        <v>475</v>
      </c>
      <c r="J77" s="1" t="s">
        <v>475</v>
      </c>
      <c r="K77" s="1" t="s">
        <v>475</v>
      </c>
      <c r="L77" s="1" t="s">
        <v>475</v>
      </c>
      <c r="M77" s="1" t="s">
        <v>475</v>
      </c>
      <c r="N77" s="1"/>
      <c r="O77" s="1"/>
      <c r="P77" s="1" t="s">
        <v>1269</v>
      </c>
      <c r="Q77" s="1"/>
      <c r="R77" s="1"/>
    </row>
    <row r="78" spans="1:27" ht="16.5" customHeight="1" x14ac:dyDescent="0.2">
      <c r="A78" s="18" t="s">
        <v>751</v>
      </c>
      <c r="B78" s="1" t="s">
        <v>751</v>
      </c>
      <c r="C78" s="5" t="s">
        <v>22</v>
      </c>
      <c r="D78" s="1" t="s">
        <v>1160</v>
      </c>
      <c r="E78" s="1" t="s">
        <v>248</v>
      </c>
      <c r="F78" s="1" t="s">
        <v>752</v>
      </c>
      <c r="G78" s="1" t="s">
        <v>753</v>
      </c>
      <c r="H78" s="1" t="s">
        <v>475</v>
      </c>
      <c r="I78" s="7" t="s">
        <v>475</v>
      </c>
      <c r="J78" s="1" t="s">
        <v>475</v>
      </c>
      <c r="K78" s="1" t="s">
        <v>475</v>
      </c>
      <c r="L78" s="1" t="s">
        <v>475</v>
      </c>
      <c r="M78" s="1" t="s">
        <v>475</v>
      </c>
      <c r="N78" s="1"/>
      <c r="O78" s="1" t="s">
        <v>1398</v>
      </c>
      <c r="P78" s="1" t="s">
        <v>1270</v>
      </c>
      <c r="Q78" s="1"/>
      <c r="R78" s="1"/>
    </row>
    <row r="79" spans="1:27" ht="16.5" customHeight="1" x14ac:dyDescent="0.2">
      <c r="A79" s="18" t="s">
        <v>756</v>
      </c>
      <c r="B79" s="1" t="s">
        <v>756</v>
      </c>
      <c r="C79" s="5" t="s">
        <v>37</v>
      </c>
      <c r="D79" s="1" t="s">
        <v>1271</v>
      </c>
      <c r="E79" s="1" t="s">
        <v>38</v>
      </c>
      <c r="F79" s="1" t="s">
        <v>757</v>
      </c>
      <c r="G79" s="1" t="s">
        <v>758</v>
      </c>
      <c r="H79" s="1" t="s">
        <v>475</v>
      </c>
      <c r="I79" s="6" t="s">
        <v>475</v>
      </c>
      <c r="J79" s="1" t="s">
        <v>475</v>
      </c>
      <c r="K79" s="1" t="s">
        <v>475</v>
      </c>
      <c r="L79" s="1" t="s">
        <v>475</v>
      </c>
      <c r="M79" s="1" t="s">
        <v>475</v>
      </c>
      <c r="N79" s="1" t="s">
        <v>759</v>
      </c>
      <c r="O79" s="1"/>
      <c r="P79" s="1" t="s">
        <v>1272</v>
      </c>
      <c r="Q79" s="1"/>
      <c r="R79" s="1" t="s">
        <v>793</v>
      </c>
    </row>
    <row r="80" spans="1:27" ht="16.5" customHeight="1" x14ac:dyDescent="0.2">
      <c r="A80" s="18" t="s">
        <v>1273</v>
      </c>
      <c r="B80" s="1" t="s">
        <v>1273</v>
      </c>
      <c r="C80" s="5" t="s">
        <v>37</v>
      </c>
      <c r="D80" s="1" t="s">
        <v>1153</v>
      </c>
      <c r="E80" s="1" t="s">
        <v>38</v>
      </c>
      <c r="F80" s="1" t="s">
        <v>498</v>
      </c>
      <c r="G80" s="1" t="s">
        <v>825</v>
      </c>
      <c r="H80" s="1" t="s">
        <v>475</v>
      </c>
      <c r="I80" s="7" t="s">
        <v>475</v>
      </c>
      <c r="J80" s="1" t="s">
        <v>475</v>
      </c>
      <c r="K80" s="1" t="s">
        <v>475</v>
      </c>
      <c r="L80" s="1" t="s">
        <v>475</v>
      </c>
      <c r="M80" s="1" t="s">
        <v>475</v>
      </c>
      <c r="N80" s="1" t="s">
        <v>1274</v>
      </c>
      <c r="O80" s="1"/>
      <c r="P80" s="1" t="s">
        <v>1275</v>
      </c>
      <c r="Q80" s="1" t="s">
        <v>475</v>
      </c>
      <c r="R80" s="1" t="s">
        <v>475</v>
      </c>
      <c r="S80" s="5" t="s">
        <v>475</v>
      </c>
      <c r="T80" s="5" t="s">
        <v>475</v>
      </c>
      <c r="U80" s="5" t="s">
        <v>475</v>
      </c>
      <c r="V80" s="5" t="s">
        <v>475</v>
      </c>
      <c r="Y80" s="5" t="s">
        <v>796</v>
      </c>
    </row>
    <row r="81" spans="1:27" ht="16.5" customHeight="1" x14ac:dyDescent="0.2">
      <c r="A81" s="18" t="s">
        <v>761</v>
      </c>
      <c r="B81" s="1" t="s">
        <v>761</v>
      </c>
      <c r="C81" s="5" t="s">
        <v>17</v>
      </c>
      <c r="D81" s="1" t="s">
        <v>1153</v>
      </c>
      <c r="E81" s="1" t="s">
        <v>248</v>
      </c>
      <c r="F81" s="1" t="s">
        <v>721</v>
      </c>
      <c r="G81" s="1" t="s">
        <v>475</v>
      </c>
      <c r="H81" s="1" t="s">
        <v>475</v>
      </c>
      <c r="I81" s="7" t="s">
        <v>475</v>
      </c>
      <c r="J81" s="1" t="s">
        <v>475</v>
      </c>
      <c r="K81" s="1" t="s">
        <v>475</v>
      </c>
      <c r="L81" s="1" t="s">
        <v>475</v>
      </c>
      <c r="M81" s="1" t="s">
        <v>475</v>
      </c>
      <c r="N81" s="1" t="s">
        <v>762</v>
      </c>
      <c r="O81" s="1"/>
      <c r="P81" s="1" t="s">
        <v>1276</v>
      </c>
      <c r="Q81" s="1" t="s">
        <v>475</v>
      </c>
      <c r="R81" s="1" t="s">
        <v>475</v>
      </c>
      <c r="S81" s="5" t="s">
        <v>475</v>
      </c>
      <c r="T81" s="5" t="s">
        <v>475</v>
      </c>
      <c r="U81" s="5" t="s">
        <v>475</v>
      </c>
      <c r="V81" s="5" t="s">
        <v>475</v>
      </c>
      <c r="Y81" s="5" t="s">
        <v>799</v>
      </c>
    </row>
    <row r="82" spans="1:27" ht="16.5" customHeight="1" x14ac:dyDescent="0.2">
      <c r="A82" s="18" t="s">
        <v>764</v>
      </c>
      <c r="B82" s="1" t="s">
        <v>764</v>
      </c>
      <c r="C82" s="5" t="s">
        <v>22</v>
      </c>
      <c r="D82" s="1" t="s">
        <v>1153</v>
      </c>
      <c r="E82" s="1" t="s">
        <v>248</v>
      </c>
      <c r="F82" s="1" t="s">
        <v>725</v>
      </c>
      <c r="G82" s="1" t="s">
        <v>475</v>
      </c>
      <c r="H82" s="1" t="s">
        <v>475</v>
      </c>
      <c r="I82" s="6" t="s">
        <v>475</v>
      </c>
      <c r="J82" s="1" t="s">
        <v>475</v>
      </c>
      <c r="K82" s="1" t="s">
        <v>475</v>
      </c>
      <c r="L82" s="1" t="s">
        <v>475</v>
      </c>
      <c r="M82" s="1" t="s">
        <v>475</v>
      </c>
      <c r="N82" s="1" t="s">
        <v>765</v>
      </c>
      <c r="O82" s="1"/>
      <c r="P82" s="1" t="s">
        <v>1277</v>
      </c>
      <c r="Q82" s="1" t="s">
        <v>475</v>
      </c>
      <c r="R82" s="1" t="s">
        <v>475</v>
      </c>
      <c r="S82" s="5" t="s">
        <v>475</v>
      </c>
      <c r="T82" s="5" t="s">
        <v>475</v>
      </c>
      <c r="U82" s="5" t="s">
        <v>475</v>
      </c>
      <c r="V82" s="5" t="s">
        <v>475</v>
      </c>
      <c r="X82" s="5" t="s">
        <v>803</v>
      </c>
      <c r="Y82" s="5" t="s">
        <v>804</v>
      </c>
    </row>
    <row r="83" spans="1:27" ht="16.5" customHeight="1" x14ac:dyDescent="0.2">
      <c r="A83" s="18" t="s">
        <v>767</v>
      </c>
      <c r="B83" s="1" t="s">
        <v>767</v>
      </c>
      <c r="C83" s="5" t="s">
        <v>26</v>
      </c>
      <c r="D83" s="1" t="s">
        <v>1153</v>
      </c>
      <c r="E83" s="1" t="s">
        <v>248</v>
      </c>
      <c r="F83" s="1" t="s">
        <v>661</v>
      </c>
      <c r="G83" s="1" t="s">
        <v>475</v>
      </c>
      <c r="H83" s="1" t="s">
        <v>475</v>
      </c>
      <c r="I83" s="6" t="s">
        <v>475</v>
      </c>
      <c r="J83" s="1" t="s">
        <v>475</v>
      </c>
      <c r="K83" s="1" t="s">
        <v>475</v>
      </c>
      <c r="L83" s="1" t="s">
        <v>475</v>
      </c>
      <c r="M83" s="1" t="s">
        <v>475</v>
      </c>
      <c r="N83" s="1" t="s">
        <v>768</v>
      </c>
      <c r="O83" s="1" t="s">
        <v>1399</v>
      </c>
      <c r="P83" s="1" t="s">
        <v>1278</v>
      </c>
      <c r="Q83" s="1" t="s">
        <v>475</v>
      </c>
      <c r="R83" s="1" t="s">
        <v>475</v>
      </c>
      <c r="S83" s="5" t="s">
        <v>475</v>
      </c>
      <c r="T83" s="5" t="s">
        <v>475</v>
      </c>
      <c r="U83" s="5" t="s">
        <v>475</v>
      </c>
      <c r="V83" s="5" t="s">
        <v>475</v>
      </c>
      <c r="W83" s="5" t="s">
        <v>806</v>
      </c>
      <c r="Y83" s="5" t="s">
        <v>807</v>
      </c>
    </row>
    <row r="84" spans="1:27" ht="16.5" customHeight="1" x14ac:dyDescent="0.2">
      <c r="A84" s="18" t="s">
        <v>771</v>
      </c>
      <c r="B84" s="1" t="s">
        <v>771</v>
      </c>
      <c r="C84" s="5" t="s">
        <v>17</v>
      </c>
      <c r="D84" s="1" t="s">
        <v>1150</v>
      </c>
      <c r="E84" s="1" t="s">
        <v>248</v>
      </c>
      <c r="F84" s="1" t="s">
        <v>772</v>
      </c>
      <c r="G84" s="1" t="s">
        <v>676</v>
      </c>
      <c r="H84" s="1" t="s">
        <v>475</v>
      </c>
      <c r="I84" s="6" t="s">
        <v>475</v>
      </c>
      <c r="J84" s="1" t="s">
        <v>475</v>
      </c>
      <c r="K84" s="1" t="s">
        <v>475</v>
      </c>
      <c r="L84" s="1" t="s">
        <v>475</v>
      </c>
      <c r="M84" s="1" t="s">
        <v>475</v>
      </c>
      <c r="N84" s="1" t="s">
        <v>773</v>
      </c>
      <c r="O84" s="1"/>
      <c r="P84" s="1" t="s">
        <v>1279</v>
      </c>
      <c r="Q84" s="1" t="s">
        <v>475</v>
      </c>
      <c r="R84" s="1" t="s">
        <v>475</v>
      </c>
      <c r="S84" s="5" t="s">
        <v>475</v>
      </c>
      <c r="T84" s="5" t="s">
        <v>475</v>
      </c>
      <c r="U84" s="5" t="s">
        <v>475</v>
      </c>
      <c r="V84" s="5" t="s">
        <v>475</v>
      </c>
      <c r="W84" s="5" t="s">
        <v>809</v>
      </c>
      <c r="Y84" s="5" t="s">
        <v>810</v>
      </c>
    </row>
    <row r="85" spans="1:27" ht="16.5" customHeight="1" x14ac:dyDescent="0.2">
      <c r="A85" s="18" t="s">
        <v>775</v>
      </c>
      <c r="B85" s="1" t="s">
        <v>775</v>
      </c>
      <c r="C85" s="5" t="s">
        <v>22</v>
      </c>
      <c r="D85" s="1" t="s">
        <v>1150</v>
      </c>
      <c r="E85" s="1" t="s">
        <v>248</v>
      </c>
      <c r="F85" s="1" t="s">
        <v>687</v>
      </c>
      <c r="G85" s="1" t="s">
        <v>776</v>
      </c>
      <c r="H85" s="1" t="s">
        <v>475</v>
      </c>
      <c r="I85" s="7" t="s">
        <v>475</v>
      </c>
      <c r="J85" s="1" t="s">
        <v>475</v>
      </c>
      <c r="K85" s="1" t="s">
        <v>475</v>
      </c>
      <c r="L85" s="1" t="s">
        <v>475</v>
      </c>
      <c r="M85" s="1" t="s">
        <v>475</v>
      </c>
      <c r="N85" s="1" t="s">
        <v>777</v>
      </c>
      <c r="O85" s="1"/>
      <c r="P85" s="1" t="s">
        <v>1280</v>
      </c>
      <c r="Q85" s="1" t="s">
        <v>475</v>
      </c>
      <c r="R85" s="1" t="s">
        <v>475</v>
      </c>
      <c r="S85" s="5" t="s">
        <v>475</v>
      </c>
      <c r="T85" s="5" t="s">
        <v>475</v>
      </c>
      <c r="U85" s="5" t="s">
        <v>475</v>
      </c>
      <c r="V85" s="5" t="s">
        <v>475</v>
      </c>
      <c r="W85" s="5" t="s">
        <v>812</v>
      </c>
      <c r="X85" s="5" t="s">
        <v>813</v>
      </c>
      <c r="Y85" s="5" t="s">
        <v>814</v>
      </c>
    </row>
    <row r="86" spans="1:27" ht="16.5" customHeight="1" x14ac:dyDescent="0.2">
      <c r="A86" s="18" t="s">
        <v>779</v>
      </c>
      <c r="B86" s="1" t="s">
        <v>779</v>
      </c>
      <c r="C86" s="5" t="s">
        <v>26</v>
      </c>
      <c r="D86" s="1" t="s">
        <v>1150</v>
      </c>
      <c r="E86" s="1" t="s">
        <v>248</v>
      </c>
      <c r="F86" s="1" t="s">
        <v>474</v>
      </c>
      <c r="G86" s="1" t="s">
        <v>691</v>
      </c>
      <c r="H86" s="1" t="s">
        <v>475</v>
      </c>
      <c r="I86" s="6" t="s">
        <v>475</v>
      </c>
      <c r="J86" s="1" t="s">
        <v>475</v>
      </c>
      <c r="K86" s="1" t="s">
        <v>475</v>
      </c>
      <c r="L86" s="1" t="s">
        <v>475</v>
      </c>
      <c r="M86" s="1" t="s">
        <v>475</v>
      </c>
      <c r="N86" s="1" t="s">
        <v>780</v>
      </c>
      <c r="O86" s="1" t="s">
        <v>1400</v>
      </c>
      <c r="P86" s="1" t="s">
        <v>1281</v>
      </c>
      <c r="Q86" s="1" t="s">
        <v>475</v>
      </c>
      <c r="R86" s="1" t="s">
        <v>475</v>
      </c>
      <c r="S86" s="5" t="s">
        <v>475</v>
      </c>
      <c r="T86" s="5" t="s">
        <v>475</v>
      </c>
      <c r="U86" s="5" t="s">
        <v>475</v>
      </c>
      <c r="V86" s="5" t="s">
        <v>475</v>
      </c>
      <c r="Y86" s="5" t="s">
        <v>817</v>
      </c>
    </row>
    <row r="87" spans="1:27" ht="16.5" customHeight="1" x14ac:dyDescent="0.2">
      <c r="A87" s="18" t="s">
        <v>783</v>
      </c>
      <c r="B87" s="1" t="s">
        <v>783</v>
      </c>
      <c r="C87" s="5" t="s">
        <v>22</v>
      </c>
      <c r="D87" s="1" t="s">
        <v>669</v>
      </c>
      <c r="E87" s="1" t="s">
        <v>248</v>
      </c>
      <c r="F87" s="1" t="s">
        <v>733</v>
      </c>
      <c r="G87" s="1" t="s">
        <v>475</v>
      </c>
      <c r="H87" s="1" t="s">
        <v>475</v>
      </c>
      <c r="I87" s="7" t="s">
        <v>475</v>
      </c>
      <c r="J87" s="1" t="s">
        <v>475</v>
      </c>
      <c r="K87" s="1" t="s">
        <v>475</v>
      </c>
      <c r="L87" s="1" t="s">
        <v>475</v>
      </c>
      <c r="M87" s="1" t="s">
        <v>475</v>
      </c>
      <c r="N87" s="1" t="s">
        <v>784</v>
      </c>
      <c r="O87" s="1"/>
      <c r="P87" s="1" t="s">
        <v>1282</v>
      </c>
      <c r="Q87" s="1" t="s">
        <v>475</v>
      </c>
      <c r="R87" s="1" t="s">
        <v>475</v>
      </c>
      <c r="S87" s="5" t="s">
        <v>475</v>
      </c>
      <c r="T87" s="5" t="s">
        <v>475</v>
      </c>
      <c r="U87" s="5" t="s">
        <v>475</v>
      </c>
      <c r="V87" s="5" t="s">
        <v>475</v>
      </c>
      <c r="Y87" s="5" t="s">
        <v>820</v>
      </c>
    </row>
    <row r="88" spans="1:27" ht="16.5" customHeight="1" x14ac:dyDescent="0.2">
      <c r="A88" s="18" t="s">
        <v>785</v>
      </c>
      <c r="B88" s="1" t="s">
        <v>785</v>
      </c>
      <c r="C88" s="5" t="s">
        <v>26</v>
      </c>
      <c r="D88" s="1" t="s">
        <v>669</v>
      </c>
      <c r="E88" s="1" t="s">
        <v>248</v>
      </c>
      <c r="F88" s="1" t="s">
        <v>736</v>
      </c>
      <c r="G88" s="1" t="s">
        <v>475</v>
      </c>
      <c r="H88" s="1" t="s">
        <v>475</v>
      </c>
      <c r="I88" s="7" t="s">
        <v>475</v>
      </c>
      <c r="J88" s="1" t="s">
        <v>475</v>
      </c>
      <c r="K88" s="1" t="s">
        <v>475</v>
      </c>
      <c r="L88" s="1" t="s">
        <v>475</v>
      </c>
      <c r="M88" s="1" t="s">
        <v>475</v>
      </c>
      <c r="N88" s="1" t="s">
        <v>786</v>
      </c>
      <c r="O88" s="1" t="s">
        <v>1401</v>
      </c>
      <c r="P88" s="1" t="s">
        <v>1283</v>
      </c>
      <c r="Q88" s="1" t="s">
        <v>475</v>
      </c>
      <c r="R88" s="1" t="s">
        <v>475</v>
      </c>
      <c r="S88" s="5" t="s">
        <v>475</v>
      </c>
      <c r="T88" s="5" t="s">
        <v>475</v>
      </c>
      <c r="U88" s="5" t="s">
        <v>475</v>
      </c>
      <c r="V88" s="5" t="s">
        <v>475</v>
      </c>
      <c r="X88" s="5" t="s">
        <v>822</v>
      </c>
      <c r="Y88" s="5" t="s">
        <v>823</v>
      </c>
    </row>
    <row r="89" spans="1:27" ht="16.5" customHeight="1" x14ac:dyDescent="0.2">
      <c r="A89" s="18" t="s">
        <v>787</v>
      </c>
      <c r="B89" s="1" t="s">
        <v>787</v>
      </c>
      <c r="C89" s="5" t="s">
        <v>37</v>
      </c>
      <c r="D89" s="1" t="s">
        <v>669</v>
      </c>
      <c r="E89" s="1" t="s">
        <v>248</v>
      </c>
      <c r="F89" s="1" t="s">
        <v>661</v>
      </c>
      <c r="G89" s="1" t="s">
        <v>475</v>
      </c>
      <c r="H89" s="1" t="s">
        <v>475</v>
      </c>
      <c r="I89" s="6" t="s">
        <v>475</v>
      </c>
      <c r="J89" s="1" t="s">
        <v>475</v>
      </c>
      <c r="K89" s="1" t="s">
        <v>475</v>
      </c>
      <c r="L89" s="1" t="s">
        <v>475</v>
      </c>
      <c r="M89" s="1" t="s">
        <v>475</v>
      </c>
      <c r="N89" s="1" t="s">
        <v>788</v>
      </c>
      <c r="O89" s="1" t="s">
        <v>789</v>
      </c>
      <c r="P89" s="1" t="s">
        <v>1284</v>
      </c>
      <c r="Q89" s="1" t="s">
        <v>825</v>
      </c>
      <c r="R89" s="1" t="s">
        <v>498</v>
      </c>
      <c r="S89" s="5" t="s">
        <v>475</v>
      </c>
      <c r="T89" s="5" t="s">
        <v>475</v>
      </c>
      <c r="U89" s="5" t="s">
        <v>475</v>
      </c>
      <c r="V89" s="5" t="s">
        <v>475</v>
      </c>
      <c r="W89" s="5" t="s">
        <v>475</v>
      </c>
      <c r="X89" s="5" t="s">
        <v>475</v>
      </c>
      <c r="Y89" s="5" t="s">
        <v>826</v>
      </c>
      <c r="AA89" s="5" t="s">
        <v>827</v>
      </c>
    </row>
    <row r="90" spans="1:27" ht="16.5" customHeight="1" x14ac:dyDescent="0.2">
      <c r="A90" s="18" t="s">
        <v>1402</v>
      </c>
      <c r="B90" s="1" t="s">
        <v>1402</v>
      </c>
      <c r="C90" s="5" t="s">
        <v>26</v>
      </c>
      <c r="D90" s="1" t="s">
        <v>452</v>
      </c>
      <c r="E90" s="1" t="s">
        <v>156</v>
      </c>
      <c r="F90" s="1" t="s">
        <v>1403</v>
      </c>
      <c r="G90" s="1" t="s">
        <v>1404</v>
      </c>
      <c r="H90" s="1" t="s">
        <v>475</v>
      </c>
      <c r="I90" s="6" t="s">
        <v>475</v>
      </c>
      <c r="J90" s="1" t="s">
        <v>475</v>
      </c>
      <c r="K90" s="1" t="s">
        <v>475</v>
      </c>
      <c r="L90" s="1" t="s">
        <v>475</v>
      </c>
      <c r="M90" s="1" t="s">
        <v>475</v>
      </c>
      <c r="N90" s="1" t="s">
        <v>1405</v>
      </c>
      <c r="O90" s="1"/>
      <c r="P90" s="1" t="s">
        <v>1406</v>
      </c>
      <c r="Q90" s="1"/>
      <c r="R90" s="1"/>
    </row>
    <row r="91" spans="1:27" ht="16.5" customHeight="1" x14ac:dyDescent="0.2">
      <c r="A91" s="18" t="s">
        <v>790</v>
      </c>
      <c r="B91" s="1" t="s">
        <v>790</v>
      </c>
      <c r="C91" s="5" t="s">
        <v>37</v>
      </c>
      <c r="D91" s="1" t="s">
        <v>1182</v>
      </c>
      <c r="E91" s="1" t="s">
        <v>156</v>
      </c>
      <c r="F91" s="1" t="s">
        <v>791</v>
      </c>
      <c r="G91" s="1" t="s">
        <v>475</v>
      </c>
      <c r="H91" s="1" t="s">
        <v>475</v>
      </c>
      <c r="I91" s="7" t="s">
        <v>475</v>
      </c>
      <c r="J91" s="1" t="s">
        <v>475</v>
      </c>
      <c r="K91" s="1" t="s">
        <v>475</v>
      </c>
      <c r="L91" s="1" t="s">
        <v>475</v>
      </c>
      <c r="M91" s="1" t="s">
        <v>475</v>
      </c>
      <c r="N91" s="1" t="s">
        <v>792</v>
      </c>
      <c r="O91" s="1"/>
      <c r="P91" s="1" t="s">
        <v>1285</v>
      </c>
      <c r="Q91" s="1" t="s">
        <v>831</v>
      </c>
      <c r="R91" s="1" t="s">
        <v>475</v>
      </c>
      <c r="S91" s="5" t="s">
        <v>475</v>
      </c>
      <c r="T91" s="5" t="s">
        <v>475</v>
      </c>
      <c r="U91" s="5" t="s">
        <v>475</v>
      </c>
      <c r="V91" s="5" t="s">
        <v>475</v>
      </c>
      <c r="W91" s="5" t="s">
        <v>475</v>
      </c>
      <c r="X91" s="5" t="s">
        <v>475</v>
      </c>
      <c r="Y91" s="5" t="s">
        <v>832</v>
      </c>
      <c r="AA91" s="5" t="s">
        <v>833</v>
      </c>
    </row>
    <row r="92" spans="1:27" ht="16.5" customHeight="1" x14ac:dyDescent="0.2">
      <c r="A92" s="18" t="s">
        <v>794</v>
      </c>
      <c r="B92" s="1" t="s">
        <v>794</v>
      </c>
      <c r="C92" s="5" t="s">
        <v>17</v>
      </c>
      <c r="D92" s="1" t="s">
        <v>1160</v>
      </c>
      <c r="E92" s="1" t="s">
        <v>248</v>
      </c>
      <c r="F92" s="1" t="s">
        <v>748</v>
      </c>
      <c r="G92" s="1" t="s">
        <v>795</v>
      </c>
      <c r="H92" s="1" t="s">
        <v>475</v>
      </c>
      <c r="I92" s="7" t="s">
        <v>475</v>
      </c>
      <c r="J92" s="1" t="s">
        <v>475</v>
      </c>
      <c r="K92" s="1" t="s">
        <v>475</v>
      </c>
      <c r="L92" s="1" t="s">
        <v>475</v>
      </c>
      <c r="M92" s="1" t="s">
        <v>475</v>
      </c>
      <c r="N92" s="1"/>
      <c r="O92" s="1"/>
      <c r="P92" s="1" t="s">
        <v>1286</v>
      </c>
      <c r="Q92" s="1" t="s">
        <v>837</v>
      </c>
      <c r="R92" s="1"/>
      <c r="S92" s="5" t="s">
        <v>838</v>
      </c>
    </row>
    <row r="93" spans="1:27" ht="16.5" customHeight="1" x14ac:dyDescent="0.2">
      <c r="A93" s="18" t="s">
        <v>797</v>
      </c>
      <c r="B93" s="1" t="s">
        <v>797</v>
      </c>
      <c r="C93" s="5" t="s">
        <v>22</v>
      </c>
      <c r="D93" s="1" t="s">
        <v>1160</v>
      </c>
      <c r="E93" s="1" t="s">
        <v>248</v>
      </c>
      <c r="F93" s="1" t="s">
        <v>752</v>
      </c>
      <c r="G93" s="1" t="s">
        <v>798</v>
      </c>
      <c r="H93" s="1" t="s">
        <v>475</v>
      </c>
      <c r="I93" s="6" t="s">
        <v>475</v>
      </c>
      <c r="J93" s="1" t="s">
        <v>475</v>
      </c>
      <c r="K93" s="1" t="s">
        <v>475</v>
      </c>
      <c r="L93" s="1" t="s">
        <v>475</v>
      </c>
      <c r="M93" s="1" t="s">
        <v>475</v>
      </c>
      <c r="N93" s="1"/>
      <c r="O93" s="1"/>
      <c r="P93" s="1" t="s">
        <v>1287</v>
      </c>
      <c r="Q93" s="1" t="s">
        <v>840</v>
      </c>
      <c r="R93" s="1" t="s">
        <v>841</v>
      </c>
      <c r="S93" s="5" t="s">
        <v>475</v>
      </c>
      <c r="T93" s="5" t="s">
        <v>475</v>
      </c>
      <c r="U93" s="5" t="s">
        <v>475</v>
      </c>
      <c r="V93" s="5" t="s">
        <v>475</v>
      </c>
      <c r="W93" s="5" t="s">
        <v>475</v>
      </c>
      <c r="X93" s="5" t="s">
        <v>475</v>
      </c>
      <c r="Y93" s="5" t="s">
        <v>842</v>
      </c>
      <c r="AA93" s="5" t="s">
        <v>843</v>
      </c>
    </row>
    <row r="94" spans="1:27" ht="16.5" customHeight="1" x14ac:dyDescent="0.2">
      <c r="A94" s="18" t="s">
        <v>800</v>
      </c>
      <c r="B94" s="1" t="s">
        <v>800</v>
      </c>
      <c r="C94" s="5" t="s">
        <v>26</v>
      </c>
      <c r="D94" s="1" t="s">
        <v>1160</v>
      </c>
      <c r="E94" s="1" t="s">
        <v>248</v>
      </c>
      <c r="F94" s="1" t="s">
        <v>801</v>
      </c>
      <c r="G94" s="1" t="s">
        <v>802</v>
      </c>
      <c r="H94" s="1" t="s">
        <v>475</v>
      </c>
      <c r="I94" s="6" t="s">
        <v>475</v>
      </c>
      <c r="J94" s="1" t="s">
        <v>475</v>
      </c>
      <c r="K94" s="1" t="s">
        <v>475</v>
      </c>
      <c r="L94" s="1" t="s">
        <v>475</v>
      </c>
      <c r="M94" s="1" t="s">
        <v>475</v>
      </c>
      <c r="N94" s="1"/>
      <c r="O94" s="1" t="s">
        <v>1407</v>
      </c>
      <c r="P94" s="1" t="s">
        <v>1288</v>
      </c>
      <c r="Q94" s="1"/>
      <c r="R94" s="1"/>
    </row>
    <row r="95" spans="1:27" ht="16.5" customHeight="1" x14ac:dyDescent="0.2">
      <c r="A95" s="18" t="s">
        <v>805</v>
      </c>
      <c r="B95" s="1" t="s">
        <v>805</v>
      </c>
      <c r="C95" s="5" t="s">
        <v>17</v>
      </c>
      <c r="D95" s="1" t="s">
        <v>1289</v>
      </c>
      <c r="E95" s="1" t="s">
        <v>248</v>
      </c>
      <c r="F95" s="1" t="s">
        <v>717</v>
      </c>
      <c r="G95" s="1" t="s">
        <v>475</v>
      </c>
      <c r="H95" s="1" t="s">
        <v>475</v>
      </c>
      <c r="I95" s="7" t="s">
        <v>475</v>
      </c>
      <c r="J95" s="1" t="s">
        <v>475</v>
      </c>
      <c r="K95" s="1" t="s">
        <v>475</v>
      </c>
      <c r="L95" s="1" t="s">
        <v>475</v>
      </c>
      <c r="M95" s="1" t="s">
        <v>475</v>
      </c>
      <c r="N95" s="1" t="s">
        <v>806</v>
      </c>
      <c r="O95" s="1"/>
      <c r="P95" s="1" t="s">
        <v>1290</v>
      </c>
      <c r="Q95" s="1"/>
      <c r="R95" s="1"/>
    </row>
    <row r="96" spans="1:27" ht="16.5" customHeight="1" x14ac:dyDescent="0.2">
      <c r="A96" s="18" t="s">
        <v>808</v>
      </c>
      <c r="B96" s="1" t="s">
        <v>808</v>
      </c>
      <c r="C96" s="5" t="s">
        <v>22</v>
      </c>
      <c r="D96" s="1" t="s">
        <v>1289</v>
      </c>
      <c r="E96" s="1" t="s">
        <v>248</v>
      </c>
      <c r="F96" s="1" t="s">
        <v>733</v>
      </c>
      <c r="G96" s="1" t="s">
        <v>475</v>
      </c>
      <c r="H96" s="1" t="s">
        <v>475</v>
      </c>
      <c r="I96" s="6" t="s">
        <v>475</v>
      </c>
      <c r="J96" s="1" t="s">
        <v>475</v>
      </c>
      <c r="K96" s="1" t="s">
        <v>475</v>
      </c>
      <c r="L96" s="1" t="s">
        <v>475</v>
      </c>
      <c r="M96" s="1" t="s">
        <v>475</v>
      </c>
      <c r="N96" s="1" t="s">
        <v>809</v>
      </c>
      <c r="O96" s="1"/>
      <c r="P96" s="1" t="s">
        <v>1291</v>
      </c>
      <c r="Q96" s="1"/>
      <c r="R96" s="1"/>
    </row>
    <row r="97" spans="1:18" ht="16.5" customHeight="1" x14ac:dyDescent="0.2">
      <c r="A97" s="18" t="s">
        <v>811</v>
      </c>
      <c r="B97" s="1" t="s">
        <v>811</v>
      </c>
      <c r="C97" s="5" t="s">
        <v>26</v>
      </c>
      <c r="D97" s="1" t="s">
        <v>1289</v>
      </c>
      <c r="E97" s="1" t="s">
        <v>248</v>
      </c>
      <c r="F97" s="1" t="s">
        <v>736</v>
      </c>
      <c r="G97" s="1" t="s">
        <v>475</v>
      </c>
      <c r="H97" s="1" t="s">
        <v>475</v>
      </c>
      <c r="I97" s="6" t="s">
        <v>475</v>
      </c>
      <c r="J97" s="1" t="s">
        <v>475</v>
      </c>
      <c r="K97" s="1" t="s">
        <v>475</v>
      </c>
      <c r="L97" s="1" t="s">
        <v>475</v>
      </c>
      <c r="M97" s="1" t="s">
        <v>475</v>
      </c>
      <c r="N97" s="1" t="s">
        <v>812</v>
      </c>
      <c r="O97" s="1" t="s">
        <v>1408</v>
      </c>
      <c r="P97" s="1" t="s">
        <v>1292</v>
      </c>
      <c r="Q97" s="1"/>
      <c r="R97" s="1"/>
    </row>
    <row r="98" spans="1:18" ht="16.5" customHeight="1" x14ac:dyDescent="0.2">
      <c r="A98" s="18" t="s">
        <v>815</v>
      </c>
      <c r="B98" s="1" t="s">
        <v>815</v>
      </c>
      <c r="C98" s="5" t="s">
        <v>17</v>
      </c>
      <c r="D98" s="1" t="s">
        <v>1160</v>
      </c>
      <c r="E98" s="1" t="s">
        <v>248</v>
      </c>
      <c r="F98" s="1" t="s">
        <v>816</v>
      </c>
      <c r="G98" s="1" t="s">
        <v>649</v>
      </c>
      <c r="H98" s="1" t="s">
        <v>475</v>
      </c>
      <c r="I98" s="7" t="s">
        <v>475</v>
      </c>
      <c r="J98" s="1" t="s">
        <v>475</v>
      </c>
      <c r="K98" s="1" t="s">
        <v>475</v>
      </c>
      <c r="L98" s="1" t="s">
        <v>475</v>
      </c>
      <c r="M98" s="1" t="s">
        <v>475</v>
      </c>
      <c r="N98" s="1"/>
      <c r="O98" s="1"/>
      <c r="P98" s="1" t="s">
        <v>1293</v>
      </c>
      <c r="Q98" s="1"/>
      <c r="R98" s="1"/>
    </row>
    <row r="99" spans="1:18" ht="16.5" customHeight="1" x14ac:dyDescent="0.2">
      <c r="A99" s="18" t="s">
        <v>818</v>
      </c>
      <c r="B99" s="1" t="s">
        <v>818</v>
      </c>
      <c r="C99" s="5" t="s">
        <v>22</v>
      </c>
      <c r="D99" s="1" t="s">
        <v>1160</v>
      </c>
      <c r="E99" s="1" t="s">
        <v>248</v>
      </c>
      <c r="F99" s="1" t="s">
        <v>819</v>
      </c>
      <c r="G99" s="1" t="s">
        <v>653</v>
      </c>
      <c r="H99" s="1" t="s">
        <v>475</v>
      </c>
      <c r="I99" s="6" t="s">
        <v>475</v>
      </c>
      <c r="J99" s="1" t="s">
        <v>475</v>
      </c>
      <c r="K99" s="1" t="s">
        <v>475</v>
      </c>
      <c r="L99" s="1" t="s">
        <v>475</v>
      </c>
      <c r="M99" s="1" t="s">
        <v>475</v>
      </c>
      <c r="N99" s="1"/>
      <c r="O99" s="1"/>
      <c r="P99" s="1" t="s">
        <v>1294</v>
      </c>
      <c r="Q99" s="1"/>
      <c r="R99" s="1"/>
    </row>
    <row r="100" spans="1:18" ht="16.5" customHeight="1" x14ac:dyDescent="0.2">
      <c r="A100" s="19" t="s">
        <v>821</v>
      </c>
      <c r="B100" s="5" t="s">
        <v>821</v>
      </c>
      <c r="C100" s="5" t="s">
        <v>26</v>
      </c>
      <c r="D100" s="5" t="s">
        <v>1160</v>
      </c>
      <c r="E100" s="5" t="s">
        <v>248</v>
      </c>
      <c r="F100" s="5" t="s">
        <v>497</v>
      </c>
      <c r="G100" s="5" t="s">
        <v>657</v>
      </c>
      <c r="H100" s="5" t="s">
        <v>475</v>
      </c>
      <c r="I100" s="5" t="s">
        <v>475</v>
      </c>
      <c r="J100" s="5" t="s">
        <v>475</v>
      </c>
      <c r="K100" s="5" t="s">
        <v>475</v>
      </c>
      <c r="L100" s="5" t="s">
        <v>475</v>
      </c>
      <c r="M100" s="5" t="s">
        <v>475</v>
      </c>
      <c r="O100" s="5" t="s">
        <v>1409</v>
      </c>
      <c r="P100" s="5" t="s">
        <v>1295</v>
      </c>
    </row>
    <row r="101" spans="1:18" ht="16.5" customHeight="1" x14ac:dyDescent="0.2">
      <c r="A101" s="19" t="s">
        <v>824</v>
      </c>
      <c r="B101" s="5" t="s">
        <v>824</v>
      </c>
      <c r="C101" s="5" t="s">
        <v>37</v>
      </c>
      <c r="D101" s="5" t="s">
        <v>1153</v>
      </c>
      <c r="E101" s="5" t="s">
        <v>38</v>
      </c>
      <c r="F101" s="5" t="s">
        <v>825</v>
      </c>
      <c r="G101" s="5" t="s">
        <v>498</v>
      </c>
      <c r="H101" s="5" t="s">
        <v>475</v>
      </c>
      <c r="I101" s="5" t="s">
        <v>475</v>
      </c>
      <c r="J101" s="5" t="s">
        <v>475</v>
      </c>
      <c r="K101" s="5" t="s">
        <v>475</v>
      </c>
      <c r="L101" s="5" t="s">
        <v>475</v>
      </c>
      <c r="M101" s="5" t="s">
        <v>475</v>
      </c>
      <c r="N101" s="5" t="s">
        <v>826</v>
      </c>
      <c r="P101" s="5" t="s">
        <v>1296</v>
      </c>
    </row>
    <row r="102" spans="1:18" ht="16.5" customHeight="1" x14ac:dyDescent="0.2">
      <c r="A102" s="19" t="s">
        <v>828</v>
      </c>
      <c r="B102" s="5" t="s">
        <v>828</v>
      </c>
      <c r="C102" s="5" t="s">
        <v>26</v>
      </c>
      <c r="D102" s="5" t="s">
        <v>452</v>
      </c>
      <c r="E102" s="5" t="s">
        <v>38</v>
      </c>
      <c r="F102" s="5" t="s">
        <v>829</v>
      </c>
      <c r="G102" s="5" t="s">
        <v>475</v>
      </c>
      <c r="H102" s="5" t="s">
        <v>475</v>
      </c>
      <c r="I102" s="5" t="s">
        <v>475</v>
      </c>
      <c r="J102" s="5" t="s">
        <v>475</v>
      </c>
      <c r="K102" s="5" t="s">
        <v>475</v>
      </c>
      <c r="L102" s="5" t="s">
        <v>475</v>
      </c>
      <c r="M102" s="5" t="s">
        <v>475</v>
      </c>
      <c r="O102" s="5" t="s">
        <v>560</v>
      </c>
      <c r="P102" s="5" t="s">
        <v>1297</v>
      </c>
    </row>
    <row r="103" spans="1:18" ht="16.5" customHeight="1" x14ac:dyDescent="0.2">
      <c r="A103" s="19" t="s">
        <v>830</v>
      </c>
      <c r="B103" s="5" t="s">
        <v>830</v>
      </c>
      <c r="C103" s="5" t="s">
        <v>37</v>
      </c>
      <c r="D103" s="5" t="s">
        <v>1153</v>
      </c>
      <c r="E103" s="5" t="s">
        <v>158</v>
      </c>
      <c r="F103" s="5" t="s">
        <v>831</v>
      </c>
      <c r="G103" s="5" t="s">
        <v>475</v>
      </c>
      <c r="H103" s="5" t="s">
        <v>475</v>
      </c>
      <c r="I103" s="5" t="s">
        <v>475</v>
      </c>
      <c r="J103" s="5" t="s">
        <v>475</v>
      </c>
      <c r="K103" s="5" t="s">
        <v>475</v>
      </c>
      <c r="L103" s="5" t="s">
        <v>475</v>
      </c>
      <c r="M103" s="5" t="s">
        <v>475</v>
      </c>
      <c r="N103" s="5" t="s">
        <v>832</v>
      </c>
      <c r="P103" s="5" t="s">
        <v>1298</v>
      </c>
    </row>
    <row r="104" spans="1:18" ht="16.5" customHeight="1" x14ac:dyDescent="0.2">
      <c r="A104" s="19" t="s">
        <v>834</v>
      </c>
      <c r="B104" s="5" t="s">
        <v>834</v>
      </c>
      <c r="C104" s="5" t="s">
        <v>37</v>
      </c>
      <c r="D104" s="5" t="s">
        <v>1190</v>
      </c>
      <c r="E104" s="5" t="s">
        <v>158</v>
      </c>
      <c r="F104" s="5" t="s">
        <v>835</v>
      </c>
      <c r="G104" s="5" t="s">
        <v>836</v>
      </c>
      <c r="H104" s="5" t="s">
        <v>475</v>
      </c>
      <c r="I104" s="5" t="s">
        <v>475</v>
      </c>
      <c r="J104" s="5" t="s">
        <v>475</v>
      </c>
      <c r="K104" s="5" t="s">
        <v>475</v>
      </c>
      <c r="L104" s="5" t="s">
        <v>475</v>
      </c>
      <c r="M104" s="5" t="s">
        <v>475</v>
      </c>
      <c r="N104" s="5" t="s">
        <v>837</v>
      </c>
      <c r="P104" s="5" t="s">
        <v>1299</v>
      </c>
    </row>
    <row r="105" spans="1:18" ht="16.5" customHeight="1" x14ac:dyDescent="0.2">
      <c r="A105" s="19" t="s">
        <v>839</v>
      </c>
      <c r="B105" s="5" t="s">
        <v>839</v>
      </c>
      <c r="C105" s="5" t="s">
        <v>37</v>
      </c>
      <c r="D105" s="5" t="s">
        <v>1193</v>
      </c>
      <c r="E105" s="5" t="s">
        <v>158</v>
      </c>
      <c r="F105" s="5" t="s">
        <v>840</v>
      </c>
      <c r="G105" s="5" t="s">
        <v>841</v>
      </c>
      <c r="H105" s="5" t="s">
        <v>475</v>
      </c>
      <c r="I105" s="5" t="s">
        <v>475</v>
      </c>
      <c r="J105" s="5" t="s">
        <v>475</v>
      </c>
      <c r="K105" s="5" t="s">
        <v>475</v>
      </c>
      <c r="L105" s="5" t="s">
        <v>475</v>
      </c>
      <c r="M105" s="5" t="s">
        <v>475</v>
      </c>
      <c r="N105" s="5" t="s">
        <v>842</v>
      </c>
      <c r="P105" s="5" t="s">
        <v>1300</v>
      </c>
    </row>
    <row r="106" spans="1:18" ht="16.5" customHeight="1" x14ac:dyDescent="0.2">
      <c r="A106" s="19" t="s">
        <v>1301</v>
      </c>
      <c r="B106" s="5" t="s">
        <v>1301</v>
      </c>
      <c r="C106" s="5" t="s">
        <v>37</v>
      </c>
      <c r="D106" s="5" t="s">
        <v>1153</v>
      </c>
      <c r="E106" s="5" t="s">
        <v>38</v>
      </c>
      <c r="F106" s="5" t="s">
        <v>656</v>
      </c>
      <c r="G106" s="5" t="s">
        <v>657</v>
      </c>
      <c r="H106" s="5" t="s">
        <v>475</v>
      </c>
      <c r="I106" s="5" t="s">
        <v>475</v>
      </c>
      <c r="J106" s="5" t="s">
        <v>475</v>
      </c>
      <c r="K106" s="5" t="s">
        <v>475</v>
      </c>
      <c r="L106" s="5" t="s">
        <v>475</v>
      </c>
      <c r="M106" s="5" t="s">
        <v>475</v>
      </c>
      <c r="N106" s="5" t="s">
        <v>1302</v>
      </c>
      <c r="P106" s="5" t="s">
        <v>1303</v>
      </c>
    </row>
    <row r="107" spans="1:18" ht="16.5" customHeight="1" x14ac:dyDescent="0.2">
      <c r="A107" s="19"/>
    </row>
    <row r="108" spans="1:18" ht="16.5" customHeight="1" x14ac:dyDescent="0.2">
      <c r="A108" s="19"/>
    </row>
  </sheetData>
  <autoFilter ref="A1:AA104"/>
  <phoneticPr fontId="1" type="noConversion"/>
  <conditionalFormatting sqref="C1:C103 C109:C1048576">
    <cfRule type="cellIs" dxfId="39" priority="4" operator="equal">
      <formula>"Purple"</formula>
    </cfRule>
    <cfRule type="cellIs" dxfId="38" priority="5" operator="equal">
      <formula>"Gold"</formula>
    </cfRule>
    <cfRule type="cellIs" dxfId="37" priority="6" operator="equal">
      <formula>"Blue"</formula>
    </cfRule>
  </conditionalFormatting>
  <conditionalFormatting sqref="C104:C108">
    <cfRule type="cellIs" dxfId="36" priority="1" operator="equal">
      <formula>"Purple"</formula>
    </cfRule>
    <cfRule type="cellIs" dxfId="35" priority="2" operator="equal">
      <formula>"Gold"</formula>
    </cfRule>
    <cfRule type="cellIs" dxfId="34" priority="3" operator="equal">
      <formula>"Blue"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47"/>
  <sheetViews>
    <sheetView workbookViewId="0">
      <pane xSplit="4" ySplit="3" topLeftCell="E22" activePane="bottomRight" state="frozen"/>
      <selection pane="topRight" activeCell="E1" sqref="E1"/>
      <selection pane="bottomLeft" activeCell="A4" sqref="A4"/>
      <selection pane="bottomRight" activeCell="D48" sqref="D48"/>
    </sheetView>
  </sheetViews>
  <sheetFormatPr defaultRowHeight="16.5" x14ac:dyDescent="0.2"/>
  <cols>
    <col min="1" max="1" width="9" style="12"/>
    <col min="2" max="2" width="11.125" style="12" customWidth="1"/>
    <col min="3" max="3" width="10.25" style="12" customWidth="1"/>
    <col min="4" max="4" width="25.625" style="12" customWidth="1"/>
    <col min="5" max="7" width="9" style="12"/>
    <col min="8" max="8" width="11.625" style="12" customWidth="1"/>
    <col min="9" max="16384" width="9" style="12"/>
  </cols>
  <sheetData>
    <row r="2" spans="2:14" x14ac:dyDescent="0.2">
      <c r="B2" s="14"/>
      <c r="C2" s="14"/>
      <c r="D2" s="14"/>
      <c r="E2" s="24" t="s">
        <v>454</v>
      </c>
      <c r="F2" s="24"/>
      <c r="G2" s="24"/>
    </row>
    <row r="3" spans="2:14" x14ac:dyDescent="0.2">
      <c r="B3" s="14" t="s">
        <v>453</v>
      </c>
      <c r="C3" s="14" t="s">
        <v>458</v>
      </c>
      <c r="D3" s="14" t="s">
        <v>460</v>
      </c>
      <c r="E3" s="14" t="s">
        <v>461</v>
      </c>
      <c r="F3" s="14" t="s">
        <v>459</v>
      </c>
      <c r="G3" s="14" t="s">
        <v>462</v>
      </c>
    </row>
    <row r="4" spans="2:14" x14ac:dyDescent="0.2">
      <c r="B4" s="13" t="s">
        <v>1550</v>
      </c>
      <c r="C4" s="1" t="s">
        <v>455</v>
      </c>
      <c r="D4" s="13" t="str">
        <f>B4&amp;"+"&amp;C4</f>
        <v>舰炮(驱逐)+通常弹</v>
      </c>
      <c r="E4" s="13">
        <v>1</v>
      </c>
      <c r="F4" s="13">
        <v>0.5</v>
      </c>
      <c r="G4" s="13">
        <v>0.2</v>
      </c>
    </row>
    <row r="5" spans="2:14" x14ac:dyDescent="0.2">
      <c r="B5" s="13" t="s">
        <v>1473</v>
      </c>
      <c r="C5" s="1" t="s">
        <v>456</v>
      </c>
      <c r="D5" s="13" t="str">
        <f t="shared" ref="D5:D15" si="0">B5&amp;"+"&amp;C5</f>
        <v>舰炮(驱逐)+高爆弹</v>
      </c>
      <c r="E5" s="13">
        <v>1.2</v>
      </c>
      <c r="F5" s="13">
        <v>0.6</v>
      </c>
      <c r="G5" s="13">
        <v>0.6</v>
      </c>
      <c r="K5" s="25" t="s">
        <v>1549</v>
      </c>
      <c r="M5" s="25" t="s">
        <v>1466</v>
      </c>
    </row>
    <row r="6" spans="2:14" x14ac:dyDescent="0.2">
      <c r="B6" s="13" t="s">
        <v>1473</v>
      </c>
      <c r="C6" s="1" t="s">
        <v>457</v>
      </c>
      <c r="D6" s="13" t="str">
        <f t="shared" si="0"/>
        <v>舰炮(驱逐)+穿甲弹</v>
      </c>
      <c r="E6" s="13">
        <v>0.9</v>
      </c>
      <c r="F6" s="13">
        <v>0.7</v>
      </c>
      <c r="G6" s="13">
        <v>0.4</v>
      </c>
      <c r="K6" s="1" t="s">
        <v>1474</v>
      </c>
      <c r="M6" s="1" t="s">
        <v>19</v>
      </c>
      <c r="N6" s="1"/>
    </row>
    <row r="7" spans="2:14" x14ac:dyDescent="0.2">
      <c r="B7" s="13" t="s">
        <v>1552</v>
      </c>
      <c r="C7" s="1" t="s">
        <v>455</v>
      </c>
      <c r="D7" s="13" t="str">
        <f t="shared" si="0"/>
        <v>舰炮(轻巡)+通常弹</v>
      </c>
      <c r="E7" s="13">
        <v>1</v>
      </c>
      <c r="F7" s="13">
        <v>0.75</v>
      </c>
      <c r="G7" s="13">
        <v>0.4</v>
      </c>
      <c r="K7" s="1" t="s">
        <v>1472</v>
      </c>
      <c r="M7" s="1" t="s">
        <v>64</v>
      </c>
      <c r="N7" s="1"/>
    </row>
    <row r="8" spans="2:14" x14ac:dyDescent="0.2">
      <c r="B8" s="13" t="s">
        <v>1481</v>
      </c>
      <c r="C8" s="1" t="s">
        <v>456</v>
      </c>
      <c r="D8" s="13" t="str">
        <f t="shared" si="0"/>
        <v>舰炮(轻巡)+高爆弹</v>
      </c>
      <c r="E8" s="13">
        <v>1.45</v>
      </c>
      <c r="F8" s="13">
        <v>1.1000000000000001</v>
      </c>
      <c r="G8" s="13">
        <v>0.75</v>
      </c>
      <c r="K8" s="1" t="s">
        <v>1477</v>
      </c>
      <c r="M8" s="1" t="s">
        <v>27</v>
      </c>
      <c r="N8" s="1"/>
    </row>
    <row r="9" spans="2:14" x14ac:dyDescent="0.2">
      <c r="B9" s="13" t="s">
        <v>1481</v>
      </c>
      <c r="C9" s="1" t="s">
        <v>457</v>
      </c>
      <c r="D9" s="13" t="str">
        <f t="shared" si="0"/>
        <v>舰炮(轻巡)+穿甲弹</v>
      </c>
      <c r="E9" s="13">
        <v>1</v>
      </c>
      <c r="F9" s="13">
        <v>0.8</v>
      </c>
      <c r="G9" s="13">
        <v>0.6</v>
      </c>
      <c r="K9" s="1" t="s">
        <v>1479</v>
      </c>
      <c r="M9" s="26" t="s">
        <v>854</v>
      </c>
    </row>
    <row r="10" spans="2:14" x14ac:dyDescent="0.2">
      <c r="B10" s="13" t="s">
        <v>1487</v>
      </c>
      <c r="C10" s="1" t="s">
        <v>455</v>
      </c>
      <c r="D10" s="13" t="str">
        <f t="shared" si="0"/>
        <v>舰炮(重巡)+通常弹</v>
      </c>
      <c r="E10" s="13">
        <v>1</v>
      </c>
      <c r="F10" s="13">
        <v>0.9</v>
      </c>
      <c r="G10" s="13">
        <v>0.5</v>
      </c>
      <c r="K10" s="1" t="s">
        <v>1505</v>
      </c>
    </row>
    <row r="11" spans="2:14" x14ac:dyDescent="0.2">
      <c r="B11" s="13" t="s">
        <v>1487</v>
      </c>
      <c r="C11" s="1" t="s">
        <v>456</v>
      </c>
      <c r="D11" s="13" t="str">
        <f t="shared" si="0"/>
        <v>舰炮(重巡)+高爆弹</v>
      </c>
      <c r="E11" s="13">
        <v>1.35</v>
      </c>
      <c r="F11" s="13">
        <v>0.95</v>
      </c>
      <c r="G11" s="13">
        <v>0.7</v>
      </c>
    </row>
    <row r="12" spans="2:14" x14ac:dyDescent="0.2">
      <c r="B12" s="13" t="s">
        <v>1554</v>
      </c>
      <c r="C12" s="1" t="s">
        <v>457</v>
      </c>
      <c r="D12" s="13" t="str">
        <f t="shared" si="0"/>
        <v>舰炮(重巡)+穿甲弹</v>
      </c>
      <c r="E12" s="13">
        <v>0.75</v>
      </c>
      <c r="F12" s="13">
        <v>1.1000000000000001</v>
      </c>
      <c r="G12" s="13">
        <v>0.75</v>
      </c>
    </row>
    <row r="13" spans="2:14" x14ac:dyDescent="0.2">
      <c r="B13" s="13" t="s">
        <v>1476</v>
      </c>
      <c r="C13" s="1" t="s">
        <v>455</v>
      </c>
      <c r="D13" s="13" t="str">
        <f t="shared" si="0"/>
        <v>舰炮(战列)+通常弹</v>
      </c>
      <c r="E13" s="13">
        <v>0.7</v>
      </c>
      <c r="F13" s="13">
        <v>1</v>
      </c>
      <c r="G13" s="13">
        <v>0.9</v>
      </c>
    </row>
    <row r="14" spans="2:14" x14ac:dyDescent="0.2">
      <c r="B14" s="13" t="s">
        <v>1476</v>
      </c>
      <c r="C14" s="1" t="s">
        <v>456</v>
      </c>
      <c r="D14" s="13" t="str">
        <f t="shared" si="0"/>
        <v>舰炮(战列)+高爆弹</v>
      </c>
      <c r="E14" s="13">
        <v>1.4</v>
      </c>
      <c r="F14" s="13">
        <v>1.1000000000000001</v>
      </c>
      <c r="G14" s="13">
        <v>0.9</v>
      </c>
    </row>
    <row r="15" spans="2:14" x14ac:dyDescent="0.2">
      <c r="B15" s="13" t="s">
        <v>1476</v>
      </c>
      <c r="C15" s="1" t="s">
        <v>457</v>
      </c>
      <c r="D15" s="13" t="str">
        <f t="shared" si="0"/>
        <v>舰炮(战列)+穿甲弹</v>
      </c>
      <c r="E15" s="13">
        <v>0.45</v>
      </c>
      <c r="F15" s="13">
        <v>1.3</v>
      </c>
      <c r="G15" s="13">
        <v>1.1000000000000001</v>
      </c>
    </row>
    <row r="18" spans="2:3" x14ac:dyDescent="0.2">
      <c r="B18" s="15"/>
      <c r="C18" s="15" t="s">
        <v>869</v>
      </c>
    </row>
    <row r="19" spans="2:3" x14ac:dyDescent="0.2">
      <c r="B19" s="13" t="s">
        <v>1551</v>
      </c>
      <c r="C19" s="12">
        <v>0.16</v>
      </c>
    </row>
    <row r="20" spans="2:3" x14ac:dyDescent="0.2">
      <c r="B20" s="13" t="s">
        <v>1553</v>
      </c>
      <c r="C20" s="12">
        <v>0.18</v>
      </c>
    </row>
    <row r="21" spans="2:3" x14ac:dyDescent="0.2">
      <c r="B21" s="13" t="s">
        <v>1555</v>
      </c>
      <c r="C21" s="12">
        <v>0.2</v>
      </c>
    </row>
    <row r="23" spans="2:3" x14ac:dyDescent="0.2">
      <c r="B23" s="15" t="s">
        <v>870</v>
      </c>
      <c r="C23" s="12">
        <v>0.1</v>
      </c>
    </row>
    <row r="25" spans="2:3" x14ac:dyDescent="0.2">
      <c r="B25" s="16" t="s">
        <v>872</v>
      </c>
      <c r="C25" s="12">
        <v>100</v>
      </c>
    </row>
    <row r="29" spans="2:3" x14ac:dyDescent="0.2">
      <c r="B29" s="22" t="s">
        <v>1304</v>
      </c>
    </row>
    <row r="30" spans="2:3" x14ac:dyDescent="0.2">
      <c r="B30" s="12">
        <v>1.22</v>
      </c>
      <c r="C30" s="12">
        <v>0.64</v>
      </c>
    </row>
    <row r="32" spans="2:3" x14ac:dyDescent="0.2">
      <c r="B32" s="28" t="s">
        <v>1565</v>
      </c>
      <c r="C32" s="29"/>
    </row>
    <row r="33" spans="2:3" x14ac:dyDescent="0.2">
      <c r="B33" s="12" t="s">
        <v>1556</v>
      </c>
      <c r="C33" s="12">
        <v>0.3</v>
      </c>
    </row>
    <row r="34" spans="2:3" x14ac:dyDescent="0.2">
      <c r="B34" s="12" t="s">
        <v>1557</v>
      </c>
      <c r="C34" s="12">
        <v>0.4</v>
      </c>
    </row>
    <row r="35" spans="2:3" x14ac:dyDescent="0.2">
      <c r="B35" s="12" t="s">
        <v>1558</v>
      </c>
      <c r="C35" s="12">
        <v>0.3</v>
      </c>
    </row>
    <row r="38" spans="2:3" x14ac:dyDescent="0.2">
      <c r="B38" s="28" t="s">
        <v>1566</v>
      </c>
      <c r="C38" s="29"/>
    </row>
    <row r="39" spans="2:3" x14ac:dyDescent="0.2">
      <c r="B39" s="12" t="s">
        <v>1556</v>
      </c>
      <c r="C39" s="12">
        <v>0.5</v>
      </c>
    </row>
    <row r="40" spans="2:3" x14ac:dyDescent="0.2">
      <c r="B40" s="12" t="s">
        <v>1557</v>
      </c>
      <c r="C40" s="12">
        <v>0.4</v>
      </c>
    </row>
    <row r="41" spans="2:3" x14ac:dyDescent="0.2">
      <c r="B41" s="12" t="s">
        <v>1558</v>
      </c>
      <c r="C41" s="12">
        <v>0.1</v>
      </c>
    </row>
    <row r="44" spans="2:3" x14ac:dyDescent="0.2">
      <c r="B44" s="28" t="s">
        <v>1572</v>
      </c>
      <c r="C44" s="29"/>
    </row>
    <row r="45" spans="2:3" x14ac:dyDescent="0.2">
      <c r="B45" s="12" t="s">
        <v>1556</v>
      </c>
      <c r="C45" s="12">
        <v>0.1</v>
      </c>
    </row>
    <row r="46" spans="2:3" x14ac:dyDescent="0.2">
      <c r="B46" s="12" t="s">
        <v>1557</v>
      </c>
      <c r="C46" s="12">
        <v>0.4</v>
      </c>
    </row>
    <row r="47" spans="2:3" x14ac:dyDescent="0.2">
      <c r="B47" s="12" t="s">
        <v>1558</v>
      </c>
      <c r="C47" s="12">
        <v>0.5</v>
      </c>
    </row>
  </sheetData>
  <mergeCells count="4">
    <mergeCell ref="E2:G2"/>
    <mergeCell ref="B32:C32"/>
    <mergeCell ref="B38:C38"/>
    <mergeCell ref="B44:C44"/>
  </mergeCells>
  <phoneticPr fontId="1" type="noConversion"/>
  <conditionalFormatting sqref="C4:C15">
    <cfRule type="cellIs" dxfId="33" priority="43" operator="equal">
      <formula>"通常弹"</formula>
    </cfRule>
    <cfRule type="cellIs" dxfId="32" priority="44" operator="equal">
      <formula>"穿甲弹"</formula>
    </cfRule>
    <cfRule type="cellIs" dxfId="31" priority="45" operator="equal">
      <formula>"高爆弹"</formula>
    </cfRule>
  </conditionalFormatting>
  <conditionalFormatting sqref="K7:K10">
    <cfRule type="cellIs" dxfId="30" priority="38" operator="equal">
      <formula>"SSR"</formula>
    </cfRule>
    <cfRule type="cellIs" dxfId="29" priority="39" operator="equal">
      <formula>"Gray"</formula>
    </cfRule>
    <cfRule type="cellIs" dxfId="28" priority="40" operator="equal">
      <formula>"Purple"</formula>
    </cfRule>
    <cfRule type="cellIs" dxfId="27" priority="41" operator="equal">
      <formula>"Gold"</formula>
    </cfRule>
    <cfRule type="cellIs" dxfId="26" priority="42" operator="equal">
      <formula>"Blue"</formula>
    </cfRule>
  </conditionalFormatting>
  <conditionalFormatting sqref="K6">
    <cfRule type="cellIs" dxfId="25" priority="28" operator="equal">
      <formula>"SSR"</formula>
    </cfRule>
    <cfRule type="cellIs" dxfId="24" priority="29" operator="equal">
      <formula>"Gray"</formula>
    </cfRule>
    <cfRule type="cellIs" dxfId="23" priority="30" operator="equal">
      <formula>"Purple"</formula>
    </cfRule>
    <cfRule type="cellIs" dxfId="22" priority="31" operator="equal">
      <formula>"Gold"</formula>
    </cfRule>
    <cfRule type="cellIs" dxfId="21" priority="32" operator="equal">
      <formula>"Blue"</formula>
    </cfRule>
  </conditionalFormatting>
  <conditionalFormatting sqref="N6">
    <cfRule type="cellIs" dxfId="20" priority="16" operator="equal">
      <formula>"通常弹"</formula>
    </cfRule>
    <cfRule type="cellIs" dxfId="19" priority="17" operator="equal">
      <formula>"穿甲弹"</formula>
    </cfRule>
    <cfRule type="cellIs" dxfId="18" priority="18" operator="equal">
      <formula>"高爆弹"</formula>
    </cfRule>
  </conditionalFormatting>
  <conditionalFormatting sqref="N7">
    <cfRule type="cellIs" dxfId="17" priority="13" operator="equal">
      <formula>"通常弹"</formula>
    </cfRule>
    <cfRule type="cellIs" dxfId="16" priority="14" operator="equal">
      <formula>"穿甲弹"</formula>
    </cfRule>
    <cfRule type="cellIs" dxfId="15" priority="15" operator="equal">
      <formula>"高爆弹"</formula>
    </cfRule>
  </conditionalFormatting>
  <conditionalFormatting sqref="M9">
    <cfRule type="cellIs" dxfId="14" priority="19" operator="equal">
      <formula>"通常弹"</formula>
    </cfRule>
    <cfRule type="cellIs" dxfId="13" priority="20" operator="equal">
      <formula>"穿甲弹"</formula>
    </cfRule>
    <cfRule type="cellIs" dxfId="12" priority="21" operator="equal">
      <formula>"高爆弹"</formula>
    </cfRule>
  </conditionalFormatting>
  <conditionalFormatting sqref="N8">
    <cfRule type="cellIs" dxfId="11" priority="10" operator="equal">
      <formula>"通常弹"</formula>
    </cfRule>
    <cfRule type="cellIs" dxfId="10" priority="11" operator="equal">
      <formula>"穿甲弹"</formula>
    </cfRule>
    <cfRule type="cellIs" dxfId="9" priority="12" operator="equal">
      <formula>"高爆弹"</formula>
    </cfRule>
  </conditionalFormatting>
  <conditionalFormatting sqref="M6">
    <cfRule type="cellIs" dxfId="8" priority="7" operator="equal">
      <formula>"通常弹"</formula>
    </cfRule>
    <cfRule type="cellIs" dxfId="7" priority="8" operator="equal">
      <formula>"穿甲弹"</formula>
    </cfRule>
    <cfRule type="cellIs" dxfId="6" priority="9" operator="equal">
      <formula>"高爆弹"</formula>
    </cfRule>
  </conditionalFormatting>
  <conditionalFormatting sqref="M7">
    <cfRule type="cellIs" dxfId="5" priority="4" operator="equal">
      <formula>"通常弹"</formula>
    </cfRule>
    <cfRule type="cellIs" dxfId="4" priority="5" operator="equal">
      <formula>"穿甲弹"</formula>
    </cfRule>
    <cfRule type="cellIs" dxfId="3" priority="6" operator="equal">
      <formula>"高爆弹"</formula>
    </cfRule>
  </conditionalFormatting>
  <conditionalFormatting sqref="M8">
    <cfRule type="cellIs" dxfId="2" priority="1" operator="equal">
      <formula>"通常弹"</formula>
    </cfRule>
    <cfRule type="cellIs" dxfId="1" priority="2" operator="equal">
      <formula>"穿甲弹"</formula>
    </cfRule>
    <cfRule type="cellIs" dxfId="0" priority="3" operator="equal">
      <formula>"高爆弹"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舰炮</vt:lpstr>
      <vt:lpstr>防空炮</vt:lpstr>
      <vt:lpstr>鱼雷</vt:lpstr>
      <vt:lpstr>舰载机</vt:lpstr>
      <vt:lpstr>设备</vt:lpstr>
      <vt:lpstr>附件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pot</cp:lastModifiedBy>
  <dcterms:created xsi:type="dcterms:W3CDTF">2015-06-05T18:19:34Z</dcterms:created>
  <dcterms:modified xsi:type="dcterms:W3CDTF">2021-01-04T14:31:50Z</dcterms:modified>
</cp:coreProperties>
</file>