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240" activeTab="2"/>
  </bookViews>
  <sheets>
    <sheet name="基本概念" sheetId="1" r:id="rId1"/>
    <sheet name="身体部位表" sheetId="3" r:id="rId2"/>
    <sheet name="公式" sheetId="2" r:id="rId3"/>
    <sheet name="Body Parts Complete" sheetId="10" r:id="rId4"/>
    <sheet name="Body Parts" sheetId="9" r:id="rId5"/>
    <sheet name="Health总结（rimworld）" sheetId="8" r:id="rId6"/>
    <sheet name="伤害类型" sheetId="4" r:id="rId7"/>
    <sheet name="装备_防具" sheetId="6" r:id="rId8"/>
    <sheet name="Health (4)" sheetId="7" r:id="rId9"/>
  </sheets>
  <definedNames>
    <definedName name="_xlnm._FilterDatabase" localSheetId="3">'Body Parts Complete'!$B$4:$J$31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4" l="1"/>
  <c r="U8" i="4"/>
  <c r="U9" i="4"/>
  <c r="U6" i="4"/>
  <c r="L17" i="4" l="1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16" i="4"/>
  <c r="C30" i="2" l="1"/>
  <c r="I7" i="10"/>
  <c r="I8" i="10"/>
  <c r="I9" i="10"/>
  <c r="I10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C29" i="2"/>
  <c r="C28" i="2" l="1"/>
  <c r="G11" i="10" l="1"/>
  <c r="G8" i="10"/>
  <c r="G9" i="10"/>
  <c r="G10" i="10"/>
  <c r="G7" i="10"/>
  <c r="H6" i="10" s="1"/>
  <c r="F6" i="10" s="1"/>
  <c r="G20" i="10"/>
  <c r="G21" i="10"/>
  <c r="G22" i="10"/>
  <c r="G23" i="10"/>
  <c r="G24" i="10"/>
  <c r="G25" i="10"/>
  <c r="G19" i="10"/>
  <c r="G26" i="10" s="1"/>
  <c r="H18" i="10" l="1"/>
  <c r="F18" i="10" s="1"/>
  <c r="G12" i="10"/>
  <c r="H11" i="10" s="1"/>
  <c r="F11" i="10" s="1"/>
  <c r="G13" i="10"/>
  <c r="G14" i="10"/>
  <c r="G15" i="10"/>
  <c r="G16" i="10"/>
  <c r="G17" i="10"/>
  <c r="D27" i="9" l="1"/>
</calcChain>
</file>

<file path=xl/sharedStrings.xml><?xml version="1.0" encoding="utf-8"?>
<sst xmlns="http://schemas.openxmlformats.org/spreadsheetml/2006/main" count="463" uniqueCount="394">
  <si>
    <t>迅疾</t>
    <phoneticPr fontId="3" type="noConversion"/>
  </si>
  <si>
    <t>拳掌</t>
    <phoneticPr fontId="3" type="noConversion"/>
  </si>
  <si>
    <t>腿法</t>
    <phoneticPr fontId="3" type="noConversion"/>
  </si>
  <si>
    <t>指法</t>
    <phoneticPr fontId="3" type="noConversion"/>
  </si>
  <si>
    <t>剑法</t>
    <phoneticPr fontId="3" type="noConversion"/>
  </si>
  <si>
    <t>刀法</t>
    <phoneticPr fontId="3" type="noConversion"/>
  </si>
  <si>
    <t>内功</t>
    <phoneticPr fontId="3" type="noConversion"/>
  </si>
  <si>
    <t>身法</t>
    <phoneticPr fontId="3" type="noConversion"/>
  </si>
  <si>
    <t>绝技</t>
    <phoneticPr fontId="3" type="noConversion"/>
  </si>
  <si>
    <t>棍法</t>
    <phoneticPr fontId="3" type="noConversion"/>
  </si>
  <si>
    <t>效果</t>
    <phoneticPr fontId="3" type="noConversion"/>
  </si>
  <si>
    <t>来源</t>
    <phoneticPr fontId="3" type="noConversion"/>
  </si>
  <si>
    <t>属性名</t>
    <phoneticPr fontId="3" type="noConversion"/>
  </si>
  <si>
    <t>效果</t>
    <phoneticPr fontId="3" type="noConversion"/>
  </si>
  <si>
    <t>放大伤害</t>
    <phoneticPr fontId="3" type="noConversion"/>
  </si>
  <si>
    <t>二级属性</t>
    <phoneticPr fontId="3" type="noConversion"/>
  </si>
  <si>
    <t>资质属性</t>
    <phoneticPr fontId="3" type="noConversion"/>
  </si>
  <si>
    <t>基本属性</t>
    <phoneticPr fontId="3" type="noConversion"/>
  </si>
  <si>
    <t>迅疾、精妙、力道</t>
    <phoneticPr fontId="3" type="noConversion"/>
  </si>
  <si>
    <t>伤害</t>
    <phoneticPr fontId="3" type="noConversion"/>
  </si>
  <si>
    <t>发挥度</t>
    <phoneticPr fontId="3" type="noConversion"/>
  </si>
  <si>
    <t>力道</t>
    <phoneticPr fontId="3" type="noConversion"/>
  </si>
  <si>
    <t>是否造成伤害相关</t>
    <phoneticPr fontId="3" type="noConversion"/>
  </si>
  <si>
    <t>拆招</t>
    <phoneticPr fontId="3" type="noConversion"/>
  </si>
  <si>
    <t>区域</t>
    <phoneticPr fontId="3" type="noConversion"/>
  </si>
  <si>
    <t>鼻</t>
    <phoneticPr fontId="3" type="noConversion"/>
  </si>
  <si>
    <t>颈</t>
    <phoneticPr fontId="3" type="noConversion"/>
  </si>
  <si>
    <t>腹</t>
    <phoneticPr fontId="3" type="noConversion"/>
  </si>
  <si>
    <t>心</t>
    <phoneticPr fontId="3" type="noConversion"/>
  </si>
  <si>
    <t>肺 * 2</t>
    <phoneticPr fontId="3" type="noConversion"/>
  </si>
  <si>
    <t>胃</t>
    <phoneticPr fontId="3" type="noConversion"/>
  </si>
  <si>
    <t>肝</t>
    <phoneticPr fontId="3" type="noConversion"/>
  </si>
  <si>
    <t>上部</t>
    <phoneticPr fontId="3" type="noConversion"/>
  </si>
  <si>
    <t>中部</t>
    <phoneticPr fontId="3" type="noConversion"/>
  </si>
  <si>
    <t>下部</t>
    <phoneticPr fontId="3" type="noConversion"/>
  </si>
  <si>
    <t>胸</t>
    <phoneticPr fontId="3" type="noConversion"/>
  </si>
  <si>
    <t>一级部位</t>
    <phoneticPr fontId="3" type="noConversion"/>
  </si>
  <si>
    <t>二级部位</t>
    <phoneticPr fontId="3" type="noConversion"/>
  </si>
  <si>
    <t>三级部位</t>
    <phoneticPr fontId="3" type="noConversion"/>
  </si>
  <si>
    <t>眼睛 * 2</t>
    <phoneticPr fontId="3" type="noConversion"/>
  </si>
  <si>
    <t>耳朵 * 2</t>
    <phoneticPr fontId="3" type="noConversion"/>
  </si>
  <si>
    <t>上肢 * 2</t>
    <phoneticPr fontId="3" type="noConversion"/>
  </si>
  <si>
    <t>肾</t>
    <phoneticPr fontId="3" type="noConversion"/>
  </si>
  <si>
    <t>脑</t>
    <phoneticPr fontId="3" type="noConversion"/>
  </si>
  <si>
    <t>头 10%</t>
    <phoneticPr fontId="3" type="noConversion"/>
  </si>
  <si>
    <t>颅骨</t>
    <phoneticPr fontId="3" type="noConversion"/>
  </si>
  <si>
    <t>/</t>
    <phoneticPr fontId="3" type="noConversion"/>
  </si>
  <si>
    <t>/</t>
    <phoneticPr fontId="3" type="noConversion"/>
  </si>
  <si>
    <t>/</t>
    <phoneticPr fontId="3" type="noConversion"/>
  </si>
  <si>
    <t>/</t>
    <phoneticPr fontId="3" type="noConversion"/>
  </si>
  <si>
    <t>/</t>
    <phoneticPr fontId="3" type="noConversion"/>
  </si>
  <si>
    <t>/</t>
    <phoneticPr fontId="3" type="noConversion"/>
  </si>
  <si>
    <t>对应功能</t>
    <phoneticPr fontId="3" type="noConversion"/>
  </si>
  <si>
    <t>提供视力；影响正前方180°的拆招、精妙</t>
    <phoneticPr fontId="3" type="noConversion"/>
  </si>
  <si>
    <t>颅骨保护大脑；大脑是意识的原始产生处</t>
    <phoneticPr fontId="3" type="noConversion"/>
  </si>
  <si>
    <t>提供嗅觉</t>
    <phoneticPr fontId="3" type="noConversion"/>
  </si>
  <si>
    <t>下巴</t>
    <phoneticPr fontId="3" type="noConversion"/>
  </si>
  <si>
    <t>进食能力；影响发声效率</t>
    <phoneticPr fontId="3" type="noConversion"/>
  </si>
  <si>
    <t>肋骨</t>
    <phoneticPr fontId="3" type="noConversion"/>
  </si>
  <si>
    <t>提供血液循环驱动力；</t>
    <phoneticPr fontId="3" type="noConversion"/>
  </si>
  <si>
    <t>提供呼吸；轻微影响意识和行走</t>
    <phoneticPr fontId="3" type="noConversion"/>
  </si>
  <si>
    <t>提供听力；影响周身360°的拆招、精妙，提供的值比视力弱</t>
    <phoneticPr fontId="3" type="noConversion"/>
  </si>
  <si>
    <t>连接头和躯干；影响进食、发声、呼吸效率</t>
    <phoneticPr fontId="3" type="noConversion"/>
  </si>
  <si>
    <t>命中部位偏移、降低命中率</t>
    <phoneticPr fontId="3" type="noConversion"/>
  </si>
  <si>
    <t>与命中部位和命中率相关</t>
    <phoneticPr fontId="3" type="noConversion"/>
  </si>
  <si>
    <t>疼痛</t>
    <phoneticPr fontId="3" type="noConversion"/>
  </si>
  <si>
    <t>类似HP，超过疼痛承受阈值则会倒地</t>
    <phoneticPr fontId="3" type="noConversion"/>
  </si>
  <si>
    <t>内力护体效率</t>
    <phoneticPr fontId="3" type="noConversion"/>
  </si>
  <si>
    <t>用内力代替部位承受部分伤害</t>
    <phoneticPr fontId="3" type="noConversion"/>
  </si>
  <si>
    <t>部位生命值</t>
    <phoneticPr fontId="3" type="noConversion"/>
  </si>
  <si>
    <t>护体真气</t>
    <phoneticPr fontId="3" type="noConversion"/>
  </si>
  <si>
    <t>该部位每点伤害造成的疼痛值</t>
    <phoneticPr fontId="3" type="noConversion"/>
  </si>
  <si>
    <t>部位疼痛倍率</t>
    <phoneticPr fontId="3" type="noConversion"/>
  </si>
  <si>
    <t>功法、内力加成、装备</t>
    <phoneticPr fontId="3" type="noConversion"/>
  </si>
  <si>
    <t>精妙</t>
    <phoneticPr fontId="3" type="noConversion"/>
  </si>
  <si>
    <t>拆解对方招式，不受到伤害</t>
    <phoneticPr fontId="3" type="noConversion"/>
  </si>
  <si>
    <t>武器</t>
    <phoneticPr fontId="3" type="noConversion"/>
  </si>
  <si>
    <t>基本属性</t>
    <phoneticPr fontId="3" type="noConversion"/>
  </si>
  <si>
    <t>伤害</t>
    <phoneticPr fontId="3" type="noConversion"/>
  </si>
  <si>
    <t>类型</t>
    <phoneticPr fontId="3" type="noConversion"/>
  </si>
  <si>
    <t>发挥度</t>
    <phoneticPr fontId="3" type="noConversion"/>
  </si>
  <si>
    <t>卸力</t>
    <phoneticPr fontId="3" type="noConversion"/>
  </si>
  <si>
    <t>内力活化速度</t>
    <phoneticPr fontId="3" type="noConversion"/>
  </si>
  <si>
    <t>内力转化为活力真气的速度</t>
    <phoneticPr fontId="3" type="noConversion"/>
  </si>
  <si>
    <t>速度</t>
    <phoneticPr fontId="3" type="noConversion"/>
  </si>
  <si>
    <t>其他属性</t>
    <phoneticPr fontId="3" type="noConversion"/>
  </si>
  <si>
    <t>部位流血率</t>
    <phoneticPr fontId="3" type="noConversion"/>
  </si>
  <si>
    <t>每点伤害造成的流血率</t>
    <phoneticPr fontId="3" type="noConversion"/>
  </si>
  <si>
    <t>钝伤、刃伤</t>
    <phoneticPr fontId="3" type="noConversion"/>
  </si>
  <si>
    <t>伤害类型</t>
    <phoneticPr fontId="3" type="noConversion"/>
  </si>
  <si>
    <t>减小伤害；对抗力道；</t>
    <phoneticPr fontId="3" type="noConversion"/>
  </si>
  <si>
    <t>灵巧</t>
    <phoneticPr fontId="3" type="noConversion"/>
  </si>
  <si>
    <t>悟性</t>
    <phoneticPr fontId="3" type="noConversion"/>
  </si>
  <si>
    <t>意志</t>
    <phoneticPr fontId="3" type="noConversion"/>
  </si>
  <si>
    <t>消化系统；毒药耐性、药物食物转化效率</t>
    <phoneticPr fontId="3" type="noConversion"/>
  </si>
  <si>
    <t>血液过滤；解毒、意识</t>
    <phoneticPr fontId="3" type="noConversion"/>
  </si>
  <si>
    <t>影响疼痛昏厥阈值，影响意识受疼痛影响的难易度</t>
    <phoneticPr fontId="3" type="noConversion"/>
  </si>
  <si>
    <t>Health 健康</t>
    <phoneticPr fontId="3" type="noConversion"/>
  </si>
  <si>
    <t>Fomula 计算公式</t>
    <phoneticPr fontId="3" type="noConversion"/>
  </si>
  <si>
    <t>Function 作用</t>
    <phoneticPr fontId="3" type="noConversion"/>
  </si>
  <si>
    <t>Pain 疼痛</t>
    <phoneticPr fontId="3" type="noConversion"/>
  </si>
  <si>
    <r>
      <t>单一伤口造成的疼痛值 = 伤害值 * 1.25%</t>
    </r>
    <r>
      <rPr>
        <sz val="11"/>
        <rFont val="微软雅黑"/>
        <family val="2"/>
        <charset val="134"/>
      </rPr>
      <t xml:space="preserve">
总疼痛值 = 所有伤口的疼痛值之和</t>
    </r>
    <phoneticPr fontId="3" type="noConversion"/>
  </si>
  <si>
    <t>大于“疼痛休克阈值”（初始为80%）时，会休克倒地
疼痛会降低意识，疼痛感越强，意识越低；通过疼痛最多减少40%意识</t>
    <phoneticPr fontId="3" type="noConversion"/>
  </si>
  <si>
    <t>Consciousness 意识</t>
    <phoneticPr fontId="3" type="noConversion"/>
  </si>
  <si>
    <t>影响生物体受意识作用的方方面面，并且是直接乘性相关；
意识小于30%时，生物体会进入昏迷</t>
    <phoneticPr fontId="3" type="noConversion"/>
  </si>
  <si>
    <t>Sight 视觉</t>
    <phoneticPr fontId="3" type="noConversion"/>
  </si>
  <si>
    <r>
      <rPr>
        <b/>
        <sz val="11"/>
        <rFont val="微软雅黑"/>
        <family val="2"/>
        <charset val="134"/>
      </rPr>
      <t>视觉</t>
    </r>
    <r>
      <rPr>
        <sz val="11"/>
        <rFont val="微软雅黑"/>
        <family val="2"/>
        <charset val="134"/>
      </rPr>
      <t xml:space="preserve"> </t>
    </r>
    <r>
      <rPr>
        <b/>
        <sz val="11"/>
        <rFont val="微软雅黑"/>
        <family val="2"/>
        <charset val="134"/>
      </rPr>
      <t>= (0.75 * 视觉最好的那只眼睛的效率 + 0.25 * 除开最好的那只眼睛之外其他眼睛的效率平均值) * 意识</t>
    </r>
    <phoneticPr fontId="3" type="noConversion"/>
  </si>
  <si>
    <t>影响射击精度、近战攻击命中率等，以及大部分的工作属性</t>
    <phoneticPr fontId="3" type="noConversion"/>
  </si>
  <si>
    <t>Hearing 听觉</t>
    <phoneticPr fontId="3" type="noConversion"/>
  </si>
  <si>
    <t>听觉 = (0.75 * 听觉最好的那只耳朵的效率 + 0.25 * 除开最好的那只耳朵之外其他耳朵的效率平均值) * 意识</t>
    <phoneticPr fontId="3" type="noConversion"/>
  </si>
  <si>
    <t>影响交易时的协商价格</t>
    <phoneticPr fontId="3" type="noConversion"/>
  </si>
  <si>
    <t>Moving 行动</t>
    <phoneticPr fontId="3" type="noConversion"/>
  </si>
  <si>
    <t>Manipulation 操作</t>
    <phoneticPr fontId="3" type="noConversion"/>
  </si>
  <si>
    <t>影响几乎每项工作</t>
    <phoneticPr fontId="3" type="noConversion"/>
  </si>
  <si>
    <t>Eating 进食</t>
    <phoneticPr fontId="3" type="noConversion"/>
  </si>
  <si>
    <t>进食 = E(下巴) * E(颈部) * 意识</t>
    <phoneticPr fontId="3" type="noConversion"/>
  </si>
  <si>
    <t>影响进食的速度</t>
    <phoneticPr fontId="3" type="noConversion"/>
  </si>
  <si>
    <t>Breathing 呼吸</t>
    <phoneticPr fontId="3" type="noConversion"/>
  </si>
  <si>
    <t>呼吸 = 两个肺的效率平均值 * E(颈部) * E(胸腔)</t>
    <phoneticPr fontId="3" type="noConversion"/>
  </si>
  <si>
    <t>影响意识和移动速度</t>
    <phoneticPr fontId="3" type="noConversion"/>
  </si>
  <si>
    <t>BloodFiltration 血液过滤</t>
    <phoneticPr fontId="3" type="noConversion"/>
  </si>
  <si>
    <t>血液过滤 = 两个肾的效率平均值 * E(肝脏)</t>
    <phoneticPr fontId="3" type="noConversion"/>
  </si>
  <si>
    <t>BloodPumping 血液循环</t>
    <phoneticPr fontId="3" type="noConversion"/>
  </si>
  <si>
    <t>血液循环 = E(心脏)</t>
    <phoneticPr fontId="3" type="noConversion"/>
  </si>
  <si>
    <t>Metabolism 新陈代谢</t>
    <phoneticPr fontId="3" type="noConversion"/>
  </si>
  <si>
    <t>新陈代谢 = E(胃)</t>
    <phoneticPr fontId="3" type="noConversion"/>
  </si>
  <si>
    <t>消化食物；新城代谢值越高，食物和睡眠需求越少</t>
    <phoneticPr fontId="3" type="noConversion"/>
  </si>
  <si>
    <t>备注：E(部件) = 部件的当前生命值 / 部件的总生命值</t>
    <phoneticPr fontId="3" type="noConversion"/>
  </si>
  <si>
    <t>Sounding 发声</t>
    <phoneticPr fontId="3" type="noConversion"/>
  </si>
  <si>
    <t>影响狮吼功等的发挥效率</t>
    <phoneticPr fontId="3" type="noConversion"/>
  </si>
  <si>
    <t>保护胸腔，降低心肺受伤概率</t>
    <phoneticPr fontId="3" type="noConversion"/>
  </si>
  <si>
    <t>血液过滤；解毒、意识</t>
    <phoneticPr fontId="3" type="noConversion"/>
  </si>
  <si>
    <t>下体</t>
    <phoneticPr fontId="3" type="noConversion"/>
  </si>
  <si>
    <t>/</t>
    <phoneticPr fontId="3" type="noConversion"/>
  </si>
  <si>
    <t>暴露于体外的所有部位中，疼痛放大值最高的部位</t>
    <phoneticPr fontId="3" type="noConversion"/>
  </si>
  <si>
    <t>影响几乎所有功法的发挥</t>
    <phoneticPr fontId="3" type="noConversion"/>
  </si>
  <si>
    <t>影响身法</t>
    <phoneticPr fontId="3" type="noConversion"/>
  </si>
  <si>
    <t>影响移动速度，当小于15%时，会倒地不起</t>
    <phoneticPr fontId="3" type="noConversion"/>
  </si>
  <si>
    <t>行动 = 两条腿效率的平均值 * [ 1 - 0.2 * ( 1 - 血液循环 ) ] * [ 1 - 0.2 * ( 1 - 呼吸 ) ] * 意识</t>
    <phoneticPr fontId="3" type="noConversion"/>
  </si>
  <si>
    <r>
      <t xml:space="preserve">意识 = E(大脑) * 疼痛影响因子 * 血液循环影响因子 * 呼吸影响因子 * 血液过滤影响因子 
</t>
    </r>
    <r>
      <rPr>
        <b/>
        <sz val="11"/>
        <rFont val="微软雅黑"/>
        <family val="2"/>
        <charset val="134"/>
      </rPr>
      <t>意识 = 大脑效率 * [ ( 疼痛 / 意志% - 10% ) * 4 / 9 ] * [ 1 - 0.2 * ( 1 - 血液循环)] * [ 1 - 0.2 * ( 1 - 呼吸)] * [ 1 - 0.1 * ( 1 - 血液过滤)]</t>
    </r>
    <phoneticPr fontId="3" type="noConversion"/>
  </si>
  <si>
    <t>操作 = 各条胳膊的效率平局值 * 意识</t>
    <phoneticPr fontId="3" type="noConversion"/>
  </si>
  <si>
    <t>发声 = E(下巴) * E(颈部) * 意识</t>
    <phoneticPr fontId="3" type="noConversion"/>
  </si>
  <si>
    <t>身体部位覆盖率表</t>
    <phoneticPr fontId="3" type="noConversion"/>
  </si>
  <si>
    <t>部位名称</t>
    <phoneticPr fontId="3" type="noConversion"/>
  </si>
  <si>
    <t>部位覆盖率/子部件</t>
    <phoneticPr fontId="3" type="noConversion"/>
  </si>
  <si>
    <t>Ribcage 肋骨</t>
    <phoneticPr fontId="3" type="noConversion"/>
  </si>
  <si>
    <t>Stomach 胃</t>
    <phoneticPr fontId="3" type="noConversion"/>
  </si>
  <si>
    <t>Heart 心脏</t>
    <phoneticPr fontId="3" type="noConversion"/>
  </si>
  <si>
    <t>Left Lung 左肺</t>
    <phoneticPr fontId="3" type="noConversion"/>
  </si>
  <si>
    <t>Right Lung 右肺</t>
    <phoneticPr fontId="3" type="noConversion"/>
  </si>
  <si>
    <t>Left kidney 左肾</t>
    <phoneticPr fontId="3" type="noConversion"/>
  </si>
  <si>
    <t>Right kidney 右肾</t>
    <phoneticPr fontId="3" type="noConversion"/>
  </si>
  <si>
    <t>Liver 肝脏</t>
    <phoneticPr fontId="3" type="noConversion"/>
  </si>
  <si>
    <t>Skull 头骨</t>
    <phoneticPr fontId="3" type="noConversion"/>
  </si>
  <si>
    <t>Brain 大脑</t>
    <phoneticPr fontId="3" type="noConversion"/>
  </si>
  <si>
    <t>Left eye 左眼</t>
    <phoneticPr fontId="3" type="noConversion"/>
  </si>
  <si>
    <t>Right eye 右眼</t>
    <phoneticPr fontId="3" type="noConversion"/>
  </si>
  <si>
    <t>Left ear 左耳</t>
    <phoneticPr fontId="3" type="noConversion"/>
  </si>
  <si>
    <t>Right ear 右耳</t>
    <phoneticPr fontId="3" type="noConversion"/>
  </si>
  <si>
    <t>Nose 鼻子</t>
    <phoneticPr fontId="3" type="noConversion"/>
  </si>
  <si>
    <t>Jaw 下巴</t>
    <phoneticPr fontId="3" type="noConversion"/>
  </si>
  <si>
    <t>Left Leg 左腿</t>
    <phoneticPr fontId="3" type="noConversion"/>
  </si>
  <si>
    <t>Right Leg 右腿</t>
  </si>
  <si>
    <t>Neck 颈部</t>
    <phoneticPr fontId="3" type="noConversion"/>
  </si>
  <si>
    <t>Body</t>
    <phoneticPr fontId="3" type="noConversion"/>
  </si>
  <si>
    <t>Head 头</t>
    <phoneticPr fontId="3" type="noConversion"/>
  </si>
  <si>
    <t>Left Arm 左臂</t>
    <phoneticPr fontId="3" type="noConversion"/>
  </si>
  <si>
    <t>Right Arm 右臂</t>
    <phoneticPr fontId="3" type="noConversion"/>
  </si>
  <si>
    <t>躲闪</t>
    <phoneticPr fontId="3" type="noConversion"/>
  </si>
  <si>
    <t>影响意识和移动速度</t>
    <phoneticPr fontId="3" type="noConversion"/>
  </si>
  <si>
    <t>影响意识和免疫获得速度</t>
    <phoneticPr fontId="3" type="noConversion"/>
  </si>
  <si>
    <t>决定伤害倍率（加成到力道），影响武器发挥</t>
    <phoneticPr fontId="3" type="noConversion"/>
  </si>
  <si>
    <t>护体真气，玩家分配</t>
    <phoneticPr fontId="3" type="noConversion"/>
  </si>
  <si>
    <t>伤口，疼痛阈值受意志影响</t>
    <phoneticPr fontId="3" type="noConversion"/>
  </si>
  <si>
    <t>config</t>
    <phoneticPr fontId="3" type="noConversion"/>
  </si>
  <si>
    <t>config，受体质加成</t>
    <phoneticPr fontId="3" type="noConversion"/>
  </si>
  <si>
    <t>部位组</t>
    <phoneticPr fontId="3" type="noConversion"/>
  </si>
  <si>
    <t>头</t>
    <phoneticPr fontId="3" type="noConversion"/>
  </si>
  <si>
    <t>下体</t>
    <phoneticPr fontId="3" type="noConversion"/>
  </si>
  <si>
    <t>上肢</t>
    <phoneticPr fontId="3" type="noConversion"/>
  </si>
  <si>
    <t>下肢</t>
    <phoneticPr fontId="3" type="noConversion"/>
  </si>
  <si>
    <t>颈</t>
    <phoneticPr fontId="3" type="noConversion"/>
  </si>
  <si>
    <t>胸</t>
    <phoneticPr fontId="3" type="noConversion"/>
  </si>
  <si>
    <t>内息</t>
    <phoneticPr fontId="3" type="noConversion"/>
  </si>
  <si>
    <t>拆招功法</t>
    <phoneticPr fontId="3" type="noConversion"/>
  </si>
  <si>
    <t>格挡功法</t>
    <phoneticPr fontId="3" type="noConversion"/>
  </si>
  <si>
    <t>灵巧、功法</t>
    <phoneticPr fontId="3" type="noConversion"/>
  </si>
  <si>
    <t>功法</t>
    <phoneticPr fontId="3" type="noConversion"/>
  </si>
  <si>
    <t>装备、资质+造诣（同系）、功法发挥（同门）、所运拆招功法</t>
    <phoneticPr fontId="3" type="noConversion"/>
  </si>
  <si>
    <t>格挡住对方的招式，通过卸力减少受到的伤害；对抗迅疾和精妙；格挡住时，卸力发挥效率变为2倍</t>
    <phoneticPr fontId="3" type="noConversion"/>
  </si>
  <si>
    <t>格挡</t>
    <phoneticPr fontId="3" type="noConversion"/>
  </si>
  <si>
    <t>所运身法、灵巧</t>
    <phoneticPr fontId="3" type="noConversion"/>
  </si>
  <si>
    <t>躯干  70%</t>
    <phoneticPr fontId="3" type="noConversion"/>
  </si>
  <si>
    <t>决定行动频率</t>
    <phoneticPr fontId="3" type="noConversion"/>
  </si>
  <si>
    <t>受轻灵真气加成</t>
    <phoneticPr fontId="3" type="noConversion"/>
  </si>
  <si>
    <t>受护体真气加成</t>
    <phoneticPr fontId="3" type="noConversion"/>
  </si>
  <si>
    <t>外功伤害 = ( 招式外功伤害 + 武器外功伤害 - 外功防御 ) *  [ (1 + (力道 + 力量) %) / (1+ 卸力%) ]</t>
    <phoneticPr fontId="3" type="noConversion"/>
  </si>
  <si>
    <t>内功伤害 = ( 招式内功伤害 - 内功防御 ) * [ ( 1 +  ( 力道 + 力量 )  % ) / ( 1 + 卸力% ) ]</t>
    <phoneticPr fontId="3" type="noConversion"/>
  </si>
  <si>
    <t>体质</t>
    <phoneticPr fontId="3" type="noConversion"/>
  </si>
  <si>
    <t>力量</t>
    <phoneticPr fontId="3" type="noConversion"/>
  </si>
  <si>
    <t>内功加点、绝技</t>
    <phoneticPr fontId="3" type="noConversion"/>
  </si>
  <si>
    <t>修炼内功</t>
    <phoneticPr fontId="3" type="noConversion"/>
  </si>
  <si>
    <t>config，灵巧，身法</t>
    <phoneticPr fontId="3" type="noConversion"/>
  </si>
  <si>
    <t>行动力消耗的多少决定下次出手时机到来的快慢</t>
    <phoneticPr fontId="3" type="noConversion"/>
  </si>
  <si>
    <t>config</t>
    <phoneticPr fontId="3" type="noConversion"/>
  </si>
  <si>
    <t>行动力</t>
    <phoneticPr fontId="3" type="noConversion"/>
  </si>
  <si>
    <t>行动力消耗</t>
    <phoneticPr fontId="3" type="noConversion"/>
  </si>
  <si>
    <t>随功法不同而不同</t>
    <phoneticPr fontId="3" type="noConversion"/>
  </si>
  <si>
    <t>影响身法的发挥，影响部分武器的发挥</t>
    <phoneticPr fontId="3" type="noConversion"/>
  </si>
  <si>
    <t>决定部位生命值</t>
    <phoneticPr fontId="3" type="noConversion"/>
  </si>
  <si>
    <t>影响武功学习的效率、部分武功的发挥</t>
    <phoneticPr fontId="3" type="noConversion"/>
  </si>
  <si>
    <t>配置用于格挡对方招式的功法</t>
    <phoneticPr fontId="3" type="noConversion"/>
  </si>
  <si>
    <t>配置用于拆解对方招式的功法</t>
    <phoneticPr fontId="3" type="noConversion"/>
  </si>
  <si>
    <t>加成到拆招值</t>
    <phoneticPr fontId="3" type="noConversion"/>
  </si>
  <si>
    <t>加成到格挡值</t>
    <phoneticPr fontId="3" type="noConversion"/>
  </si>
  <si>
    <t>内力护体</t>
    <phoneticPr fontId="3" type="noConversion"/>
  </si>
  <si>
    <t>内力承受伤害的比例</t>
    <phoneticPr fontId="3" type="noConversion"/>
  </si>
  <si>
    <t>部位可以承受的伤害上限，受伤时影响部位效率</t>
    <phoneticPr fontId="3" type="noConversion"/>
  </si>
  <si>
    <t>部位生命值</t>
    <phoneticPr fontId="3" type="noConversion"/>
  </si>
  <si>
    <t>Torso</t>
    <phoneticPr fontId="3" type="noConversion"/>
  </si>
  <si>
    <t>所属</t>
    <phoneticPr fontId="3" type="noConversion"/>
  </si>
  <si>
    <t>Body</t>
    <phoneticPr fontId="3" type="noConversion"/>
  </si>
  <si>
    <t>Head</t>
    <phoneticPr fontId="3" type="noConversion"/>
  </si>
  <si>
    <t>Skull</t>
    <phoneticPr fontId="3" type="noConversion"/>
  </si>
  <si>
    <t>Head</t>
    <phoneticPr fontId="3" type="noConversion"/>
  </si>
  <si>
    <t>伤害倍率</t>
    <phoneticPr fontId="3" type="noConversion"/>
  </si>
  <si>
    <t>生命值_bak</t>
    <phoneticPr fontId="3" type="noConversion"/>
  </si>
  <si>
    <t>生命值</t>
    <phoneticPr fontId="3" type="noConversion"/>
  </si>
  <si>
    <t>位置</t>
    <phoneticPr fontId="3" type="noConversion"/>
  </si>
  <si>
    <t>ouside</t>
    <phoneticPr fontId="3" type="noConversion"/>
  </si>
  <si>
    <t>inside</t>
    <phoneticPr fontId="3" type="noConversion"/>
  </si>
  <si>
    <t>部位伤害倍率</t>
    <phoneticPr fontId="3" type="noConversion"/>
  </si>
  <si>
    <t>该部位受到伤害时乘以的伤害倍率</t>
    <phoneticPr fontId="3" type="noConversion"/>
  </si>
  <si>
    <t>摧毁时是否致命</t>
    <phoneticPr fontId="3" type="noConversion"/>
  </si>
  <si>
    <t>装备、所运格挡功法</t>
    <phoneticPr fontId="3" type="noConversion"/>
  </si>
  <si>
    <t>疼痛倍率</t>
    <phoneticPr fontId="3" type="noConversion"/>
  </si>
  <si>
    <t>Chest</t>
    <phoneticPr fontId="3" type="noConversion"/>
  </si>
  <si>
    <t xml:space="preserve">Belly </t>
  </si>
  <si>
    <t>上肢 20%</t>
    <phoneticPr fontId="3" type="noConversion"/>
  </si>
  <si>
    <t>下肢 24%</t>
    <phoneticPr fontId="3" type="noConversion"/>
  </si>
  <si>
    <t>部位中文名</t>
    <phoneticPr fontId="3" type="noConversion"/>
  </si>
  <si>
    <t>肋骨</t>
  </si>
  <si>
    <t>心脏</t>
  </si>
  <si>
    <t>左肺</t>
  </si>
  <si>
    <t>右肺</t>
  </si>
  <si>
    <t>左肾</t>
  </si>
  <si>
    <t>右肾</t>
  </si>
  <si>
    <t>肝脏</t>
  </si>
  <si>
    <t>胃</t>
  </si>
  <si>
    <t>颈部</t>
  </si>
  <si>
    <t>下体</t>
  </si>
  <si>
    <t>头</t>
  </si>
  <si>
    <t>头骨</t>
  </si>
  <si>
    <t>左眼</t>
  </si>
  <si>
    <t>右眼</t>
  </si>
  <si>
    <t>左耳</t>
  </si>
  <si>
    <t>右耳</t>
  </si>
  <si>
    <t>鼻子</t>
  </si>
  <si>
    <t>下巴</t>
  </si>
  <si>
    <t>大脑</t>
  </si>
  <si>
    <t>左臂</t>
  </si>
  <si>
    <t>右臂</t>
  </si>
  <si>
    <t>左腿</t>
  </si>
  <si>
    <t>右腿</t>
  </si>
  <si>
    <t>胸部</t>
    <phoneticPr fontId="3" type="noConversion"/>
  </si>
  <si>
    <t>Chest</t>
    <phoneticPr fontId="3" type="noConversion"/>
  </si>
  <si>
    <t>躯干</t>
    <phoneticPr fontId="3" type="noConversion"/>
  </si>
  <si>
    <t>腹部</t>
    <phoneticPr fontId="3" type="noConversion"/>
  </si>
  <si>
    <t>Belly</t>
    <phoneticPr fontId="3" type="noConversion"/>
  </si>
  <si>
    <t>LeftKidney</t>
  </si>
  <si>
    <t>RightKidney</t>
  </si>
  <si>
    <t>Liver</t>
  </si>
  <si>
    <t>Stomach</t>
  </si>
  <si>
    <t>Neck</t>
  </si>
  <si>
    <t>Private</t>
  </si>
  <si>
    <t>Head</t>
  </si>
  <si>
    <t>Skull</t>
  </si>
  <si>
    <t>Brain</t>
  </si>
  <si>
    <t>LeftEye</t>
  </si>
  <si>
    <t>RightEye</t>
  </si>
  <si>
    <t>LeftEar</t>
  </si>
  <si>
    <t>RightEar</t>
  </si>
  <si>
    <t>Nose</t>
  </si>
  <si>
    <t>Jaw</t>
  </si>
  <si>
    <t>LeftArm</t>
  </si>
  <si>
    <t>RightArm</t>
  </si>
  <si>
    <t>LeftLeg</t>
  </si>
  <si>
    <t>RightLeg</t>
  </si>
  <si>
    <t>Ribcage</t>
  </si>
  <si>
    <t>Heart</t>
  </si>
  <si>
    <t>LeftLung</t>
  </si>
  <si>
    <t>RightLung</t>
  </si>
  <si>
    <t>部位覆盖率</t>
    <phoneticPr fontId="3" type="noConversion"/>
  </si>
  <si>
    <t>相对</t>
    <phoneticPr fontId="3" type="noConversion"/>
  </si>
  <si>
    <t>绝对</t>
    <phoneticPr fontId="3" type="noConversion"/>
  </si>
  <si>
    <t>整体</t>
    <phoneticPr fontId="3" type="noConversion"/>
  </si>
  <si>
    <t>部分</t>
    <phoneticPr fontId="3" type="noConversion"/>
  </si>
  <si>
    <t>整体</t>
    <phoneticPr fontId="3" type="noConversion"/>
  </si>
  <si>
    <t>ouside</t>
    <phoneticPr fontId="3" type="noConversion"/>
  </si>
  <si>
    <t>刺伤</t>
    <phoneticPr fontId="3" type="noConversion"/>
  </si>
  <si>
    <t>割伤</t>
    <phoneticPr fontId="3" type="noConversion"/>
  </si>
  <si>
    <t>钝伤</t>
    <phoneticPr fontId="3" type="noConversion"/>
  </si>
  <si>
    <t>内伤</t>
    <phoneticPr fontId="3" type="noConversion"/>
  </si>
  <si>
    <t>着重于破甲穿透，基础伤害低；
较易穿透体外部位，伤害体内部位</t>
    <phoneticPr fontId="3" type="noConversion"/>
  </si>
  <si>
    <t>着重于伤害，破甲穿透低；
不易穿透体外部位，伤害体内部位</t>
    <phoneticPr fontId="3" type="noConversion"/>
  </si>
  <si>
    <t>着重于忽视护甲百分比；
较易穿透体外部位，伤害体内部位</t>
    <phoneticPr fontId="3" type="noConversion"/>
  </si>
  <si>
    <t>着重于无视护甲；
极易穿透体外部位，伤害体内部位</t>
    <phoneticPr fontId="3" type="noConversion"/>
  </si>
  <si>
    <t>剑、矛</t>
    <phoneticPr fontId="3" type="noConversion"/>
  </si>
  <si>
    <t>刀</t>
    <phoneticPr fontId="3" type="noConversion"/>
  </si>
  <si>
    <t>棍、拳</t>
    <phoneticPr fontId="3" type="noConversion"/>
  </si>
  <si>
    <t>掌、指</t>
    <phoneticPr fontId="3" type="noConversion"/>
  </si>
  <si>
    <t>钝伤</t>
    <phoneticPr fontId="3" type="noConversion"/>
  </si>
  <si>
    <t>外伤吸收率 = 部位覆盖率 * 护体真气 / ( 部位生命值 + 部位覆盖率 * 护体真气 )</t>
    <phoneticPr fontId="3" type="noConversion"/>
  </si>
  <si>
    <t>内伤吸收率 = 2 * 部位覆盖率 * 护体真气 / ( 部位生命值 + 2 * 部位覆盖率 * 护体真气 )</t>
    <phoneticPr fontId="3" type="noConversion"/>
  </si>
  <si>
    <t>部位受到外伤 = 伤害 * (1 - 外伤吸收率)</t>
    <phoneticPr fontId="3" type="noConversion"/>
  </si>
  <si>
    <t>部位受到内伤 = 伤害 * (1 - 内伤吸收率)</t>
    <phoneticPr fontId="3" type="noConversion"/>
  </si>
  <si>
    <t>部位受伤真气损耗 = 伤害 * 伤害吸收率</t>
    <phoneticPr fontId="3" type="noConversion"/>
  </si>
  <si>
    <t>主属性</t>
    <phoneticPr fontId="3" type="noConversion"/>
  </si>
  <si>
    <t>辅属性</t>
    <phoneticPr fontId="3" type="noConversion"/>
  </si>
  <si>
    <t>内功加点、绝技</t>
    <phoneticPr fontId="3" type="noConversion"/>
  </si>
  <si>
    <t>轻灵真气</t>
    <phoneticPr fontId="3" type="noConversion"/>
  </si>
  <si>
    <t>内功加点、绝技</t>
    <phoneticPr fontId="3" type="noConversion"/>
  </si>
  <si>
    <t>内功加点、绝技、内功</t>
    <phoneticPr fontId="3" type="noConversion"/>
  </si>
  <si>
    <t>内力</t>
    <phoneticPr fontId="3" type="noConversion"/>
  </si>
  <si>
    <t>可以转化成活化真气部分的内力</t>
    <phoneticPr fontId="3" type="noConversion"/>
  </si>
  <si>
    <t>劲力真气</t>
    <phoneticPr fontId="3" type="noConversion"/>
  </si>
  <si>
    <t>内力总量，内力未转化前的总内力值</t>
    <phoneticPr fontId="3" type="noConversion"/>
  </si>
  <si>
    <t>加成力量，通过力量影响功法的发挥；</t>
    <phoneticPr fontId="3" type="noConversion"/>
  </si>
  <si>
    <t>加成体质，通过体质影响部位生命值；同时用于抵扣伤害</t>
    <phoneticPr fontId="3" type="noConversion"/>
  </si>
  <si>
    <t>内息转化</t>
    <phoneticPr fontId="3" type="noConversion"/>
  </si>
  <si>
    <t>影响内息转化为活化真气的效率，影响活化真气的上限</t>
    <phoneticPr fontId="3" type="noConversion"/>
  </si>
  <si>
    <t>受活化真气加成</t>
    <phoneticPr fontId="3" type="noConversion"/>
  </si>
  <si>
    <t>活化真气</t>
    <phoneticPr fontId="3" type="noConversion"/>
  </si>
  <si>
    <t>加成灵巧，通过灵巧影响身法的发挥效率；</t>
    <phoneticPr fontId="3" type="noConversion"/>
  </si>
  <si>
    <t>加成根骨，通过根骨影响内功的发挥效率；内息转化而成的真气，可以直接用于施展招式；同时影响内息转化为活化真气的速度和内息的回复速度</t>
    <phoneticPr fontId="3" type="noConversion"/>
  </si>
  <si>
    <t>活力真气总量 = 根骨*5</t>
    <phoneticPr fontId="3" type="noConversion"/>
  </si>
  <si>
    <t>内息 = 根骨*20</t>
    <phoneticPr fontId="3" type="noConversion"/>
  </si>
  <si>
    <t>内力活化速度 = 根骨</t>
    <phoneticPr fontId="3" type="noConversion"/>
  </si>
  <si>
    <t>内息回复速度 = 根骨 / 5</t>
    <phoneticPr fontId="3" type="noConversion"/>
  </si>
  <si>
    <t>总生命值 = 200 + 体质 * 8</t>
    <phoneticPr fontId="3" type="noConversion"/>
  </si>
  <si>
    <t>根骨</t>
    <phoneticPr fontId="3" type="noConversion"/>
  </si>
  <si>
    <t>受到劲力真气加成</t>
    <phoneticPr fontId="3" type="noConversion"/>
  </si>
  <si>
    <t>体外部位受伤 = Min( (Damage + Pierce - Armor), Damage ) - PD</t>
    <phoneticPr fontId="3" type="noConversion"/>
  </si>
  <si>
    <t>刺伤</t>
    <phoneticPr fontId="3" type="noConversion"/>
  </si>
  <si>
    <t>割伤</t>
    <phoneticPr fontId="3" type="noConversion"/>
  </si>
  <si>
    <t>钝伤忽视护甲百分比ArmorIgnorePecent = Ignore</t>
    <phoneticPr fontId="3" type="noConversion"/>
  </si>
  <si>
    <t>总穿透 = Pierce，总伤害Damage，防具护甲 = Armor， 部位总生命值 = PartHealth，部位穿透阈值 = PenetrateResist</t>
    <phoneticPr fontId="3" type="noConversion"/>
  </si>
  <si>
    <t>内力加成一级属性公式 x = 0.5*[ sqrt(8 * Enegy + 1) - 1]</t>
    <phoneticPr fontId="3" type="noConversion"/>
  </si>
  <si>
    <t>疼痛 = (原始伤害/部位生命倍率) * 疼痛倍率</t>
    <phoneticPr fontId="3" type="noConversion"/>
  </si>
  <si>
    <t>刺伤</t>
    <phoneticPr fontId="3" type="noConversion"/>
  </si>
  <si>
    <t>割伤</t>
    <phoneticPr fontId="3" type="noConversion"/>
  </si>
  <si>
    <t>钝伤</t>
    <phoneticPr fontId="3" type="noConversion"/>
  </si>
  <si>
    <t>内伤</t>
    <phoneticPr fontId="3" type="noConversion"/>
  </si>
  <si>
    <t>Pierce</t>
    <phoneticPr fontId="3" type="noConversion"/>
  </si>
  <si>
    <t>D*2</t>
    <phoneticPr fontId="3" type="noConversion"/>
  </si>
  <si>
    <t>D*0.5</t>
    <phoneticPr fontId="3" type="noConversion"/>
  </si>
  <si>
    <t>Ignore</t>
    <phoneticPr fontId="3" type="noConversion"/>
  </si>
  <si>
    <t>Damage</t>
    <phoneticPr fontId="3" type="noConversion"/>
  </si>
  <si>
    <t>Pierce</t>
    <phoneticPr fontId="3" type="noConversion"/>
  </si>
  <si>
    <t>Ignore</t>
    <phoneticPr fontId="3" type="noConversion"/>
  </si>
  <si>
    <t>Armor</t>
    <phoneticPr fontId="3" type="noConversion"/>
  </si>
  <si>
    <t>/</t>
    <phoneticPr fontId="3" type="noConversion"/>
  </si>
  <si>
    <t>属性枚举</t>
    <phoneticPr fontId="3" type="noConversion"/>
  </si>
  <si>
    <t>基础属性</t>
    <phoneticPr fontId="3" type="noConversion"/>
  </si>
  <si>
    <t>护甲</t>
    <phoneticPr fontId="3" type="noConversion"/>
  </si>
  <si>
    <t>伤害穿透抗性</t>
    <phoneticPr fontId="3" type="noConversion"/>
  </si>
  <si>
    <t>DamageValue</t>
    <phoneticPr fontId="3" type="noConversion"/>
  </si>
  <si>
    <t>Damage</t>
    <phoneticPr fontId="3" type="noConversion"/>
  </si>
  <si>
    <t>WoundSize</t>
    <phoneticPr fontId="3" type="noConversion"/>
  </si>
  <si>
    <t>Ignore</t>
    <phoneticPr fontId="3" type="noConversion"/>
  </si>
  <si>
    <t>DmgValue</t>
    <phoneticPr fontId="3" type="noConversion"/>
  </si>
  <si>
    <t>体外部位受伤 = Min( (Damage + Pierce - Armor), Damage ) - PD</t>
    <phoneticPr fontId="3" type="noConversion"/>
  </si>
  <si>
    <t>穿透伤害 PD = Min( (Damage + Pierce - Armor - PenetrateResist * WoundSize), Damage )</t>
    <phoneticPr fontId="3" type="noConversion"/>
  </si>
  <si>
    <t>穿透伤害 PD = Min( (Damage + Pierce - Armor - PenetrateResist * WoundSize), Damage)</t>
    <phoneticPr fontId="3" type="noConversion"/>
  </si>
  <si>
    <t>穿透伤害 PD = Max( (Damage -  Armor * (1 - Ignore) - PenetrateResist * (1 - Ignore) * WoundSize ), 0)</t>
    <phoneticPr fontId="3" type="noConversion"/>
  </si>
  <si>
    <t xml:space="preserve">体外部位受伤 = Min( Damage -  Armor * (1 - Ignore), PenetrateResist * (1 - Ignore) * WoundSize ) </t>
    <phoneticPr fontId="3" type="noConversion"/>
  </si>
  <si>
    <t>钝伤穿透抗性</t>
    <phoneticPr fontId="3" type="noConversion"/>
  </si>
  <si>
    <t>内伤穿透抗性</t>
    <phoneticPr fontId="3" type="noConversion"/>
  </si>
  <si>
    <t>卸力</t>
    <phoneticPr fontId="3" type="noConversion"/>
  </si>
  <si>
    <t>刃伤穿透抗性</t>
    <phoneticPr fontId="3" type="noConversion"/>
  </si>
  <si>
    <t>重量</t>
    <phoneticPr fontId="3" type="noConversion"/>
  </si>
  <si>
    <t>负面价值</t>
    <phoneticPr fontId="3" type="noConversion"/>
  </si>
  <si>
    <t>耐久</t>
    <phoneticPr fontId="3" type="noConversion"/>
  </si>
  <si>
    <t>影响护甲发挥效率（概率+效率）</t>
    <phoneticPr fontId="3" type="noConversion"/>
  </si>
  <si>
    <t>减少力道，从而降低伤害（破甲后才生效）</t>
    <phoneticPr fontId="3" type="noConversion"/>
  </si>
  <si>
    <t>减少伤害和穿透</t>
    <phoneticPr fontId="3" type="noConversion"/>
  </si>
  <si>
    <t>针对刃伤的百分比减穿透</t>
    <phoneticPr fontId="3" type="noConversion"/>
  </si>
  <si>
    <t>针对钝伤的百分比减穿透</t>
    <phoneticPr fontId="3" type="noConversion"/>
  </si>
  <si>
    <t>针对内伤的百分比减穿透</t>
    <phoneticPr fontId="3" type="noConversion"/>
  </si>
  <si>
    <t>降低躲闪、迅疾、速度等</t>
    <phoneticPr fontId="3" type="noConversion"/>
  </si>
  <si>
    <t>内功、绝技、装备</t>
    <phoneticPr fontId="3" type="noConversion"/>
  </si>
  <si>
    <t>攻击功法</t>
    <phoneticPr fontId="3" type="noConversion"/>
  </si>
  <si>
    <t>躲闪率 = 躲闪 / (迅疾 + 躲闪)</t>
    <phoneticPr fontId="3" type="noConversion"/>
  </si>
  <si>
    <t>躲闪 = 灵巧 + 功法躲闪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</si>
</sst>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0">
    <xf numFmtId="0" fontId="0" fillId="0" borderId="0"/>
    <xf numFmtId="0" fontId="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2" fillId="0" borderId="0">
      <alignment vertical="center"/>
    </xf>
    <xf numFmtId="0" fontId="11" fillId="0" borderId="0"/>
    <xf numFmtId="0" fontId="12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</cellXfs>
  <cellStyles count="10">
    <cellStyle name="百分比 2" xfId="8"/>
    <cellStyle name="常规" xfId="0" builtinId="0"/>
    <cellStyle name="常规 2" xfId="2"/>
    <cellStyle name="常规 3" xfId="3"/>
    <cellStyle name="常规 3 2" xfId="4"/>
    <cellStyle name="常规 3 3" xfId="6"/>
    <cellStyle name="常规 4" xfId="7"/>
    <cellStyle name="常规 5" xfId="5"/>
    <cellStyle name="常规 6" xfId="9"/>
    <cellStyle name="常规 7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表2" displayName="表2" ref="C8:E19" totalsRowShown="0" headerRowDxfId="6" headerRowBorderDxfId="5" tableBorderDxfId="4" totalsRowBorderDxfId="3">
  <autoFilter ref="C8:E19"/>
  <tableColumns count="3">
    <tableColumn id="1" name="Pain 疼痛" dataDxfId="2"/>
    <tableColumn id="2" name="单一伤口造成的疼痛值 = 伤害值 * 1.25%_x000a__x000a_总疼痛值 = 所有伤口的疼痛值之和" dataDxfId="1"/>
    <tableColumn id="3" name="大于“疼痛休克阈值”（初始为80%）时，会休克倒地_x000a__x000a_疼痛会降低意识，疼痛感越强，意识越低；通过疼痛最多减少40%意识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2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6" sqref="C6:E7"/>
    </sheetView>
  </sheetViews>
  <sheetFormatPr defaultRowHeight="16.5" x14ac:dyDescent="0.2"/>
  <cols>
    <col min="1" max="2" width="9" style="27"/>
    <col min="3" max="3" width="14.375" style="27" customWidth="1"/>
    <col min="4" max="4" width="36.625" style="27" customWidth="1"/>
    <col min="5" max="5" width="32.5" style="27" customWidth="1"/>
    <col min="6" max="6" width="9.5" style="27" customWidth="1"/>
    <col min="7" max="7" width="22.5" style="27" customWidth="1"/>
    <col min="8" max="8" width="28.25" style="27" customWidth="1"/>
    <col min="9" max="16384" width="9" style="27"/>
  </cols>
  <sheetData>
    <row r="1" spans="3:8" ht="7.5" customHeight="1" x14ac:dyDescent="0.2"/>
    <row r="2" spans="3:8" ht="7.5" customHeight="1" x14ac:dyDescent="0.2"/>
    <row r="3" spans="3:8" ht="7.5" customHeight="1" x14ac:dyDescent="0.2"/>
    <row r="4" spans="3:8" x14ac:dyDescent="0.2">
      <c r="C4" s="28" t="s">
        <v>15</v>
      </c>
    </row>
    <row r="5" spans="3:8" x14ac:dyDescent="0.2">
      <c r="C5" s="29" t="s">
        <v>12</v>
      </c>
      <c r="D5" s="29" t="s">
        <v>10</v>
      </c>
      <c r="E5" s="29" t="s">
        <v>11</v>
      </c>
      <c r="F5" s="29" t="s">
        <v>12</v>
      </c>
      <c r="G5" s="29" t="s">
        <v>13</v>
      </c>
      <c r="H5" s="29" t="s">
        <v>11</v>
      </c>
    </row>
    <row r="6" spans="3:8" x14ac:dyDescent="0.2">
      <c r="C6" s="27" t="s">
        <v>168</v>
      </c>
      <c r="D6" s="27" t="s">
        <v>63</v>
      </c>
      <c r="E6" s="27" t="s">
        <v>191</v>
      </c>
      <c r="F6" s="27" t="s">
        <v>0</v>
      </c>
      <c r="G6" s="27" t="s">
        <v>64</v>
      </c>
      <c r="H6" s="27" t="s">
        <v>186</v>
      </c>
    </row>
    <row r="7" spans="3:8" ht="33" x14ac:dyDescent="0.2">
      <c r="C7" s="27" t="s">
        <v>23</v>
      </c>
      <c r="D7" s="27" t="s">
        <v>75</v>
      </c>
      <c r="E7" s="27" t="s">
        <v>188</v>
      </c>
      <c r="F7" s="27" t="s">
        <v>74</v>
      </c>
      <c r="G7" s="27" t="s">
        <v>22</v>
      </c>
      <c r="H7" s="27" t="s">
        <v>187</v>
      </c>
    </row>
    <row r="8" spans="3:8" ht="54" customHeight="1" x14ac:dyDescent="0.2">
      <c r="C8" s="27" t="s">
        <v>190</v>
      </c>
      <c r="D8" s="27" t="s">
        <v>189</v>
      </c>
      <c r="E8" s="27" t="s">
        <v>234</v>
      </c>
    </row>
    <row r="9" spans="3:8" x14ac:dyDescent="0.2">
      <c r="C9" s="27" t="s">
        <v>81</v>
      </c>
      <c r="D9" s="27" t="s">
        <v>90</v>
      </c>
      <c r="E9" s="27" t="s">
        <v>390</v>
      </c>
      <c r="F9" s="27" t="s">
        <v>21</v>
      </c>
      <c r="G9" s="27" t="s">
        <v>14</v>
      </c>
      <c r="H9" s="27" t="s">
        <v>73</v>
      </c>
    </row>
    <row r="14" spans="3:8" s="8" customFormat="1" x14ac:dyDescent="0.2">
      <c r="C14" s="8" t="s">
        <v>65</v>
      </c>
      <c r="D14" s="8" t="s">
        <v>66</v>
      </c>
      <c r="E14" s="8" t="s">
        <v>173</v>
      </c>
    </row>
    <row r="15" spans="3:8" x14ac:dyDescent="0.2">
      <c r="C15" s="27" t="s">
        <v>215</v>
      </c>
      <c r="D15" s="27" t="s">
        <v>68</v>
      </c>
      <c r="E15" s="27" t="s">
        <v>172</v>
      </c>
    </row>
    <row r="16" spans="3:8" x14ac:dyDescent="0.2">
      <c r="C16" s="27" t="s">
        <v>67</v>
      </c>
      <c r="D16" s="27" t="s">
        <v>216</v>
      </c>
      <c r="E16" s="27" t="s">
        <v>70</v>
      </c>
    </row>
    <row r="17" spans="3:5" ht="33" x14ac:dyDescent="0.2">
      <c r="C17" s="27" t="s">
        <v>69</v>
      </c>
      <c r="D17" s="27" t="s">
        <v>217</v>
      </c>
      <c r="E17" s="27" t="s">
        <v>175</v>
      </c>
    </row>
    <row r="18" spans="3:5" x14ac:dyDescent="0.2">
      <c r="C18" s="27" t="s">
        <v>231</v>
      </c>
      <c r="D18" s="27" t="s">
        <v>232</v>
      </c>
    </row>
    <row r="19" spans="3:5" x14ac:dyDescent="0.2">
      <c r="C19" s="27" t="s">
        <v>72</v>
      </c>
      <c r="D19" s="27" t="s">
        <v>71</v>
      </c>
      <c r="E19" s="27" t="s">
        <v>174</v>
      </c>
    </row>
    <row r="20" spans="3:5" x14ac:dyDescent="0.2">
      <c r="C20" s="27" t="s">
        <v>86</v>
      </c>
      <c r="D20" s="27" t="s">
        <v>87</v>
      </c>
      <c r="E20" s="27" t="s">
        <v>174</v>
      </c>
    </row>
    <row r="22" spans="3:5" x14ac:dyDescent="0.2">
      <c r="C22" s="27" t="s">
        <v>323</v>
      </c>
      <c r="D22" s="27" t="s">
        <v>326</v>
      </c>
      <c r="E22" s="27" t="s">
        <v>201</v>
      </c>
    </row>
    <row r="23" spans="3:5" ht="32.25" customHeight="1" x14ac:dyDescent="0.2">
      <c r="C23" s="27" t="s">
        <v>183</v>
      </c>
      <c r="D23" s="27" t="s">
        <v>324</v>
      </c>
      <c r="E23" s="27" t="s">
        <v>319</v>
      </c>
    </row>
    <row r="24" spans="3:5" ht="37.5" customHeight="1" x14ac:dyDescent="0.2">
      <c r="C24" s="27" t="s">
        <v>325</v>
      </c>
      <c r="D24" s="27" t="s">
        <v>327</v>
      </c>
    </row>
    <row r="25" spans="3:5" ht="33" x14ac:dyDescent="0.2">
      <c r="C25" s="27" t="s">
        <v>70</v>
      </c>
      <c r="D25" s="27" t="s">
        <v>328</v>
      </c>
      <c r="E25" s="27" t="s">
        <v>200</v>
      </c>
    </row>
    <row r="26" spans="3:5" ht="29.25" customHeight="1" x14ac:dyDescent="0.2">
      <c r="C26" s="27" t="s">
        <v>320</v>
      </c>
      <c r="D26" s="27" t="s">
        <v>333</v>
      </c>
      <c r="E26" s="27" t="s">
        <v>321</v>
      </c>
    </row>
    <row r="27" spans="3:5" ht="75.75" customHeight="1" x14ac:dyDescent="0.2">
      <c r="C27" s="27" t="s">
        <v>332</v>
      </c>
      <c r="D27" s="27" t="s">
        <v>334</v>
      </c>
      <c r="E27" s="27" t="s">
        <v>329</v>
      </c>
    </row>
    <row r="28" spans="3:5" x14ac:dyDescent="0.2">
      <c r="C28" s="27" t="s">
        <v>82</v>
      </c>
      <c r="D28" s="27" t="s">
        <v>83</v>
      </c>
      <c r="E28" s="27" t="s">
        <v>322</v>
      </c>
    </row>
    <row r="30" spans="3:5" x14ac:dyDescent="0.2">
      <c r="C30" s="27" t="s">
        <v>84</v>
      </c>
      <c r="D30" s="27" t="s">
        <v>193</v>
      </c>
      <c r="E30" s="27" t="s">
        <v>202</v>
      </c>
    </row>
    <row r="31" spans="3:5" ht="33" x14ac:dyDescent="0.2">
      <c r="C31" s="27" t="s">
        <v>205</v>
      </c>
      <c r="D31" s="27" t="s">
        <v>203</v>
      </c>
      <c r="E31" s="27" t="s">
        <v>204</v>
      </c>
    </row>
    <row r="32" spans="3:5" x14ac:dyDescent="0.2">
      <c r="C32" s="27" t="s">
        <v>206</v>
      </c>
      <c r="E32" s="27" t="s">
        <v>207</v>
      </c>
    </row>
    <row r="34" spans="2:5" ht="33" x14ac:dyDescent="0.2">
      <c r="B34" s="34" t="s">
        <v>317</v>
      </c>
      <c r="C34" s="27" t="s">
        <v>199</v>
      </c>
      <c r="D34" s="27" t="s">
        <v>171</v>
      </c>
      <c r="E34" s="27" t="s">
        <v>341</v>
      </c>
    </row>
    <row r="35" spans="2:5" x14ac:dyDescent="0.2">
      <c r="B35" s="34"/>
      <c r="C35" s="27" t="s">
        <v>198</v>
      </c>
      <c r="D35" s="27" t="s">
        <v>209</v>
      </c>
      <c r="E35" s="27" t="s">
        <v>195</v>
      </c>
    </row>
    <row r="36" spans="2:5" x14ac:dyDescent="0.2">
      <c r="B36" s="34"/>
      <c r="C36" s="27" t="s">
        <v>91</v>
      </c>
      <c r="D36" s="27" t="s">
        <v>208</v>
      </c>
      <c r="E36" s="27" t="s">
        <v>194</v>
      </c>
    </row>
    <row r="37" spans="2:5" ht="33" x14ac:dyDescent="0.2">
      <c r="B37" s="34"/>
      <c r="C37" s="27" t="s">
        <v>340</v>
      </c>
      <c r="D37" s="27" t="s">
        <v>330</v>
      </c>
      <c r="E37" s="27" t="s">
        <v>331</v>
      </c>
    </row>
    <row r="38" spans="2:5" ht="27" customHeight="1" x14ac:dyDescent="0.2">
      <c r="B38" s="34" t="s">
        <v>318</v>
      </c>
      <c r="C38" s="27" t="s">
        <v>92</v>
      </c>
      <c r="D38" s="27" t="s">
        <v>210</v>
      </c>
    </row>
    <row r="39" spans="2:5" ht="33" x14ac:dyDescent="0.2">
      <c r="B39" s="34"/>
      <c r="C39" s="27" t="s">
        <v>93</v>
      </c>
      <c r="D39" s="27" t="s">
        <v>96</v>
      </c>
    </row>
    <row r="42" spans="2:5" x14ac:dyDescent="0.2">
      <c r="C42" s="27" t="s">
        <v>184</v>
      </c>
      <c r="D42" s="27" t="s">
        <v>213</v>
      </c>
      <c r="E42" s="27" t="s">
        <v>212</v>
      </c>
    </row>
    <row r="43" spans="2:5" x14ac:dyDescent="0.2">
      <c r="C43" s="27" t="s">
        <v>185</v>
      </c>
      <c r="D43" s="27" t="s">
        <v>214</v>
      </c>
      <c r="E43" s="27" t="s">
        <v>211</v>
      </c>
    </row>
    <row r="46" spans="2:5" x14ac:dyDescent="0.2">
      <c r="C46" s="27" t="s">
        <v>16</v>
      </c>
    </row>
    <row r="47" spans="2:5" x14ac:dyDescent="0.2">
      <c r="C47" s="27" t="s">
        <v>1</v>
      </c>
    </row>
    <row r="48" spans="2:5" x14ac:dyDescent="0.2">
      <c r="C48" s="27" t="s">
        <v>2</v>
      </c>
    </row>
    <row r="49" spans="3:6" x14ac:dyDescent="0.2">
      <c r="C49" s="27" t="s">
        <v>3</v>
      </c>
    </row>
    <row r="50" spans="3:6" x14ac:dyDescent="0.2">
      <c r="C50" s="27" t="s">
        <v>4</v>
      </c>
    </row>
    <row r="51" spans="3:6" x14ac:dyDescent="0.2">
      <c r="C51" s="27" t="s">
        <v>5</v>
      </c>
    </row>
    <row r="52" spans="3:6" x14ac:dyDescent="0.2">
      <c r="C52" s="27" t="s">
        <v>6</v>
      </c>
    </row>
    <row r="53" spans="3:6" x14ac:dyDescent="0.2">
      <c r="C53" s="27" t="s">
        <v>7</v>
      </c>
    </row>
    <row r="54" spans="3:6" x14ac:dyDescent="0.2">
      <c r="C54" s="27" t="s">
        <v>8</v>
      </c>
    </row>
    <row r="55" spans="3:6" x14ac:dyDescent="0.2">
      <c r="C55" s="27" t="s">
        <v>9</v>
      </c>
    </row>
    <row r="60" spans="3:6" x14ac:dyDescent="0.2">
      <c r="C60" s="27" t="s">
        <v>391</v>
      </c>
      <c r="D60" s="27" t="s">
        <v>17</v>
      </c>
      <c r="E60" s="27" t="s">
        <v>85</v>
      </c>
      <c r="F60" s="27" t="s">
        <v>20</v>
      </c>
    </row>
    <row r="61" spans="3:6" x14ac:dyDescent="0.2">
      <c r="D61" s="27" t="s">
        <v>19</v>
      </c>
      <c r="E61" s="27" t="s">
        <v>18</v>
      </c>
    </row>
    <row r="65" spans="3:6" x14ac:dyDescent="0.2">
      <c r="C65" s="27" t="s">
        <v>76</v>
      </c>
      <c r="D65" s="27" t="s">
        <v>77</v>
      </c>
      <c r="E65" s="27" t="s">
        <v>79</v>
      </c>
      <c r="F65" s="27" t="s">
        <v>80</v>
      </c>
    </row>
    <row r="66" spans="3:6" x14ac:dyDescent="0.2">
      <c r="D66" s="27" t="s">
        <v>78</v>
      </c>
      <c r="E66" s="27" t="s">
        <v>88</v>
      </c>
    </row>
    <row r="68" spans="3:6" x14ac:dyDescent="0.2">
      <c r="C68" s="27" t="s">
        <v>89</v>
      </c>
    </row>
    <row r="69" spans="3:6" ht="33" x14ac:dyDescent="0.2">
      <c r="C69" s="27" t="s">
        <v>299</v>
      </c>
      <c r="D69" s="27" t="s">
        <v>303</v>
      </c>
      <c r="E69" s="27" t="s">
        <v>307</v>
      </c>
    </row>
    <row r="70" spans="3:6" ht="33" x14ac:dyDescent="0.2">
      <c r="C70" s="27" t="s">
        <v>300</v>
      </c>
      <c r="D70" s="27" t="s">
        <v>304</v>
      </c>
      <c r="E70" s="27" t="s">
        <v>308</v>
      </c>
    </row>
    <row r="71" spans="3:6" ht="33" x14ac:dyDescent="0.2">
      <c r="C71" s="27" t="s">
        <v>301</v>
      </c>
      <c r="D71" s="27" t="s">
        <v>305</v>
      </c>
      <c r="E71" s="27" t="s">
        <v>309</v>
      </c>
    </row>
    <row r="72" spans="3:6" ht="33" x14ac:dyDescent="0.2">
      <c r="C72" s="27" t="s">
        <v>302</v>
      </c>
      <c r="D72" s="27" t="s">
        <v>306</v>
      </c>
      <c r="E72" s="27" t="s">
        <v>310</v>
      </c>
    </row>
  </sheetData>
  <mergeCells count="2">
    <mergeCell ref="B38:B39"/>
    <mergeCell ref="B34:B3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9"/>
  <sheetViews>
    <sheetView workbookViewId="0">
      <selection activeCell="F19" sqref="F19"/>
    </sheetView>
  </sheetViews>
  <sheetFormatPr defaultRowHeight="16.5" x14ac:dyDescent="0.2"/>
  <cols>
    <col min="1" max="1" width="6.25" style="3" customWidth="1"/>
    <col min="2" max="2" width="6.375" style="3" customWidth="1"/>
    <col min="3" max="3" width="13.5" style="3" customWidth="1"/>
    <col min="4" max="4" width="14.25" style="3" customWidth="1"/>
    <col min="5" max="5" width="11.25" style="3" customWidth="1"/>
    <col min="6" max="6" width="56.375" style="3" customWidth="1"/>
    <col min="7" max="7" width="37.375" style="6" customWidth="1"/>
    <col min="8" max="16384" width="9" style="3"/>
  </cols>
  <sheetData>
    <row r="4" spans="2:7" x14ac:dyDescent="0.2">
      <c r="B4" s="23" t="s">
        <v>24</v>
      </c>
      <c r="C4" s="23" t="s">
        <v>36</v>
      </c>
      <c r="D4" s="23" t="s">
        <v>37</v>
      </c>
      <c r="E4" s="23" t="s">
        <v>38</v>
      </c>
      <c r="F4" s="23" t="s">
        <v>52</v>
      </c>
      <c r="G4" s="23" t="s">
        <v>176</v>
      </c>
    </row>
    <row r="5" spans="2:7" x14ac:dyDescent="0.2">
      <c r="B5" s="38" t="s">
        <v>32</v>
      </c>
      <c r="C5" s="38" t="s">
        <v>44</v>
      </c>
      <c r="D5" s="24" t="s">
        <v>45</v>
      </c>
      <c r="E5" s="24" t="s">
        <v>43</v>
      </c>
      <c r="F5" s="24" t="s">
        <v>54</v>
      </c>
      <c r="G5" s="35" t="s">
        <v>177</v>
      </c>
    </row>
    <row r="6" spans="2:7" ht="27" customHeight="1" x14ac:dyDescent="0.2">
      <c r="B6" s="38"/>
      <c r="C6" s="38"/>
      <c r="D6" s="24" t="s">
        <v>39</v>
      </c>
      <c r="E6" s="24" t="s">
        <v>46</v>
      </c>
      <c r="F6" s="24" t="s">
        <v>53</v>
      </c>
      <c r="G6" s="36"/>
    </row>
    <row r="7" spans="2:7" ht="27" customHeight="1" x14ac:dyDescent="0.2">
      <c r="B7" s="38"/>
      <c r="C7" s="38"/>
      <c r="D7" s="24" t="s">
        <v>40</v>
      </c>
      <c r="E7" s="24" t="s">
        <v>47</v>
      </c>
      <c r="F7" s="24" t="s">
        <v>61</v>
      </c>
      <c r="G7" s="36"/>
    </row>
    <row r="8" spans="2:7" ht="27" customHeight="1" x14ac:dyDescent="0.2">
      <c r="B8" s="38"/>
      <c r="C8" s="38"/>
      <c r="D8" s="24" t="s">
        <v>25</v>
      </c>
      <c r="E8" s="24" t="s">
        <v>48</v>
      </c>
      <c r="F8" s="24" t="s">
        <v>55</v>
      </c>
      <c r="G8" s="36"/>
    </row>
    <row r="9" spans="2:7" s="4" customFormat="1" ht="27" customHeight="1" x14ac:dyDescent="0.2">
      <c r="B9" s="38"/>
      <c r="C9" s="38"/>
      <c r="D9" s="24" t="s">
        <v>56</v>
      </c>
      <c r="E9" s="24" t="s">
        <v>48</v>
      </c>
      <c r="F9" s="24" t="s">
        <v>57</v>
      </c>
      <c r="G9" s="37"/>
    </row>
    <row r="10" spans="2:7" ht="27" customHeight="1" x14ac:dyDescent="0.2">
      <c r="B10" s="38" t="s">
        <v>33</v>
      </c>
      <c r="C10" s="35" t="s">
        <v>192</v>
      </c>
      <c r="D10" s="24" t="s">
        <v>26</v>
      </c>
      <c r="E10" s="24" t="s">
        <v>49</v>
      </c>
      <c r="F10" s="24" t="s">
        <v>62</v>
      </c>
      <c r="G10" s="26" t="s">
        <v>181</v>
      </c>
    </row>
    <row r="11" spans="2:7" s="5" customFormat="1" ht="27" customHeight="1" x14ac:dyDescent="0.2">
      <c r="B11" s="38"/>
      <c r="C11" s="36"/>
      <c r="D11" s="38" t="s">
        <v>35</v>
      </c>
      <c r="E11" s="24" t="s">
        <v>58</v>
      </c>
      <c r="F11" s="24" t="s">
        <v>130</v>
      </c>
      <c r="G11" s="35" t="s">
        <v>182</v>
      </c>
    </row>
    <row r="12" spans="2:7" ht="27" customHeight="1" x14ac:dyDescent="0.2">
      <c r="B12" s="38"/>
      <c r="C12" s="36"/>
      <c r="D12" s="38"/>
      <c r="E12" s="24" t="s">
        <v>28</v>
      </c>
      <c r="F12" s="24" t="s">
        <v>59</v>
      </c>
      <c r="G12" s="36"/>
    </row>
    <row r="13" spans="2:7" ht="27" customHeight="1" x14ac:dyDescent="0.2">
      <c r="B13" s="38"/>
      <c r="C13" s="36"/>
      <c r="D13" s="38"/>
      <c r="E13" s="24" t="s">
        <v>29</v>
      </c>
      <c r="F13" s="24" t="s">
        <v>60</v>
      </c>
      <c r="G13" s="37"/>
    </row>
    <row r="14" spans="2:7" ht="36.75" customHeight="1" x14ac:dyDescent="0.2">
      <c r="B14" s="38"/>
      <c r="C14" s="36"/>
      <c r="D14" s="38" t="s">
        <v>27</v>
      </c>
      <c r="E14" s="24" t="s">
        <v>30</v>
      </c>
      <c r="F14" s="24" t="s">
        <v>94</v>
      </c>
      <c r="G14" s="35" t="s">
        <v>27</v>
      </c>
    </row>
    <row r="15" spans="2:7" ht="36.75" customHeight="1" x14ac:dyDescent="0.2">
      <c r="B15" s="38"/>
      <c r="C15" s="36"/>
      <c r="D15" s="38"/>
      <c r="E15" s="24" t="s">
        <v>31</v>
      </c>
      <c r="F15" s="24" t="s">
        <v>131</v>
      </c>
      <c r="G15" s="36"/>
    </row>
    <row r="16" spans="2:7" ht="36.75" customHeight="1" x14ac:dyDescent="0.2">
      <c r="B16" s="38"/>
      <c r="C16" s="36"/>
      <c r="D16" s="38"/>
      <c r="E16" s="24" t="s">
        <v>42</v>
      </c>
      <c r="F16" s="24" t="s">
        <v>95</v>
      </c>
      <c r="G16" s="37"/>
    </row>
    <row r="17" spans="2:7" ht="27" customHeight="1" x14ac:dyDescent="0.2">
      <c r="B17" s="38"/>
      <c r="C17" s="37"/>
      <c r="D17" s="24" t="s">
        <v>132</v>
      </c>
      <c r="E17" s="24" t="s">
        <v>50</v>
      </c>
      <c r="F17" s="24" t="s">
        <v>134</v>
      </c>
      <c r="G17" s="25" t="s">
        <v>178</v>
      </c>
    </row>
    <row r="18" spans="2:7" ht="30" customHeight="1" x14ac:dyDescent="0.2">
      <c r="B18" s="38"/>
      <c r="C18" s="30" t="s">
        <v>238</v>
      </c>
      <c r="D18" s="24" t="s">
        <v>41</v>
      </c>
      <c r="E18" s="24" t="s">
        <v>133</v>
      </c>
      <c r="F18" s="24" t="s">
        <v>135</v>
      </c>
      <c r="G18" s="25" t="s">
        <v>179</v>
      </c>
    </row>
    <row r="19" spans="2:7" ht="71.25" customHeight="1" x14ac:dyDescent="0.2">
      <c r="B19" s="24" t="s">
        <v>34</v>
      </c>
      <c r="C19" s="24" t="s">
        <v>239</v>
      </c>
      <c r="D19" s="24" t="s">
        <v>51</v>
      </c>
      <c r="E19" s="24" t="s">
        <v>48</v>
      </c>
      <c r="F19" s="24" t="s">
        <v>136</v>
      </c>
      <c r="G19" s="25" t="s">
        <v>180</v>
      </c>
    </row>
  </sheetData>
  <mergeCells count="9">
    <mergeCell ref="G5:G9"/>
    <mergeCell ref="G11:G13"/>
    <mergeCell ref="G14:G16"/>
    <mergeCell ref="B10:B18"/>
    <mergeCell ref="D14:D16"/>
    <mergeCell ref="B5:B9"/>
    <mergeCell ref="C5:C9"/>
    <mergeCell ref="D11:D13"/>
    <mergeCell ref="C10:C17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2"/>
  <sheetViews>
    <sheetView tabSelected="1" workbookViewId="0">
      <selection activeCell="H23" sqref="H23"/>
    </sheetView>
  </sheetViews>
  <sheetFormatPr defaultRowHeight="16.5" x14ac:dyDescent="0.3"/>
  <cols>
    <col min="1" max="1" width="9" style="1"/>
    <col min="2" max="2" width="9" style="1" customWidth="1"/>
    <col min="3" max="3" width="101.375" style="1" customWidth="1"/>
    <col min="4" max="7" width="9" style="1"/>
    <col min="8" max="8" width="37.375" style="1" customWidth="1"/>
    <col min="9" max="16384" width="9" style="1"/>
  </cols>
  <sheetData>
    <row r="4" spans="3:3" x14ac:dyDescent="0.3">
      <c r="C4" s="1" t="s">
        <v>393</v>
      </c>
    </row>
    <row r="5" spans="3:3" x14ac:dyDescent="0.3">
      <c r="C5" s="1" t="s">
        <v>392</v>
      </c>
    </row>
    <row r="12" spans="3:3" x14ac:dyDescent="0.3">
      <c r="C12" s="1" t="s">
        <v>196</v>
      </c>
    </row>
    <row r="13" spans="3:3" x14ac:dyDescent="0.3">
      <c r="C13" s="1" t="s">
        <v>197</v>
      </c>
    </row>
    <row r="15" spans="3:3" x14ac:dyDescent="0.3">
      <c r="C15" s="1" t="s">
        <v>312</v>
      </c>
    </row>
    <row r="16" spans="3:3" x14ac:dyDescent="0.3">
      <c r="C16" s="1" t="s">
        <v>313</v>
      </c>
    </row>
    <row r="17" spans="2:3" x14ac:dyDescent="0.3">
      <c r="C17" s="1" t="s">
        <v>314</v>
      </c>
    </row>
    <row r="18" spans="2:3" x14ac:dyDescent="0.3">
      <c r="C18" s="1" t="s">
        <v>315</v>
      </c>
    </row>
    <row r="19" spans="2:3" x14ac:dyDescent="0.3">
      <c r="C19" s="1" t="s">
        <v>316</v>
      </c>
    </row>
    <row r="21" spans="2:3" ht="18" customHeight="1" x14ac:dyDescent="0.3">
      <c r="C21" s="2"/>
    </row>
    <row r="23" spans="2:3" x14ac:dyDescent="0.3">
      <c r="C23" s="1" t="s">
        <v>348</v>
      </c>
    </row>
    <row r="27" spans="2:3" x14ac:dyDescent="0.3">
      <c r="C27" s="1" t="s">
        <v>347</v>
      </c>
    </row>
    <row r="28" spans="2:3" x14ac:dyDescent="0.3">
      <c r="B28" s="1">
        <v>100</v>
      </c>
      <c r="C28" s="31">
        <f>B28*(1+B28)/2</f>
        <v>5050</v>
      </c>
    </row>
    <row r="29" spans="2:3" x14ac:dyDescent="0.3">
      <c r="B29" s="1">
        <v>80</v>
      </c>
      <c r="C29" s="31">
        <f>B29*(1+B29)/2</f>
        <v>3240</v>
      </c>
    </row>
    <row r="30" spans="2:3" x14ac:dyDescent="0.3">
      <c r="B30" s="1">
        <v>20</v>
      </c>
      <c r="C30" s="31">
        <f>B30*(1+B30)/2</f>
        <v>210</v>
      </c>
    </row>
    <row r="31" spans="2:3" x14ac:dyDescent="0.3">
      <c r="C31" s="31" t="s">
        <v>336</v>
      </c>
    </row>
    <row r="32" spans="2:3" x14ac:dyDescent="0.3">
      <c r="C32" s="31" t="s">
        <v>335</v>
      </c>
    </row>
    <row r="33" spans="2:3" x14ac:dyDescent="0.3">
      <c r="C33" s="31" t="s">
        <v>337</v>
      </c>
    </row>
    <row r="34" spans="2:3" x14ac:dyDescent="0.3">
      <c r="C34" s="31" t="s">
        <v>338</v>
      </c>
    </row>
    <row r="35" spans="2:3" x14ac:dyDescent="0.3">
      <c r="C35" s="31"/>
    </row>
    <row r="36" spans="2:3" x14ac:dyDescent="0.3">
      <c r="C36" s="31" t="s">
        <v>339</v>
      </c>
    </row>
    <row r="37" spans="2:3" x14ac:dyDescent="0.3">
      <c r="C37" s="31"/>
    </row>
    <row r="38" spans="2:3" x14ac:dyDescent="0.3">
      <c r="C38" s="31"/>
    </row>
    <row r="39" spans="2:3" x14ac:dyDescent="0.3">
      <c r="C39" s="31"/>
    </row>
    <row r="40" spans="2:3" ht="21.75" customHeight="1" x14ac:dyDescent="0.3">
      <c r="C40" s="1" t="s">
        <v>346</v>
      </c>
    </row>
    <row r="41" spans="2:3" ht="21.75" customHeight="1" x14ac:dyDescent="0.3">
      <c r="B41" s="39" t="s">
        <v>343</v>
      </c>
      <c r="C41" s="1" t="s">
        <v>371</v>
      </c>
    </row>
    <row r="42" spans="2:3" ht="21.75" customHeight="1" x14ac:dyDescent="0.3">
      <c r="B42" s="39"/>
      <c r="C42" s="1" t="s">
        <v>372</v>
      </c>
    </row>
    <row r="43" spans="2:3" ht="21.75" customHeight="1" x14ac:dyDescent="0.3">
      <c r="B43" s="39" t="s">
        <v>344</v>
      </c>
      <c r="C43" s="1" t="s">
        <v>342</v>
      </c>
    </row>
    <row r="44" spans="2:3" ht="21.75" customHeight="1" x14ac:dyDescent="0.3">
      <c r="B44" s="39"/>
      <c r="C44" s="1" t="s">
        <v>373</v>
      </c>
    </row>
    <row r="45" spans="2:3" ht="21.75" customHeight="1" x14ac:dyDescent="0.3">
      <c r="B45" s="39" t="s">
        <v>311</v>
      </c>
      <c r="C45" s="1" t="s">
        <v>345</v>
      </c>
    </row>
    <row r="46" spans="2:3" ht="21.75" customHeight="1" x14ac:dyDescent="0.3">
      <c r="B46" s="39"/>
      <c r="C46" s="1" t="s">
        <v>375</v>
      </c>
    </row>
    <row r="47" spans="2:3" ht="21.75" customHeight="1" x14ac:dyDescent="0.3">
      <c r="B47" s="39"/>
      <c r="C47" s="1" t="s">
        <v>374</v>
      </c>
    </row>
    <row r="48" spans="2:3" ht="21.75" customHeight="1" x14ac:dyDescent="0.3">
      <c r="B48" s="39" t="s">
        <v>302</v>
      </c>
      <c r="C48" s="1" t="s">
        <v>375</v>
      </c>
    </row>
    <row r="49" spans="2:3" ht="21.75" customHeight="1" x14ac:dyDescent="0.3">
      <c r="B49" s="39"/>
      <c r="C49" s="1" t="s">
        <v>374</v>
      </c>
    </row>
    <row r="54" spans="2:3" x14ac:dyDescent="0.3">
      <c r="B54" s="39"/>
    </row>
    <row r="55" spans="2:3" x14ac:dyDescent="0.3">
      <c r="B55" s="39"/>
    </row>
    <row r="56" spans="2:3" x14ac:dyDescent="0.3">
      <c r="B56" s="39"/>
    </row>
    <row r="57" spans="2:3" x14ac:dyDescent="0.3">
      <c r="B57" s="39"/>
    </row>
    <row r="58" spans="2:3" x14ac:dyDescent="0.3">
      <c r="B58" s="39"/>
    </row>
    <row r="59" spans="2:3" x14ac:dyDescent="0.3">
      <c r="B59" s="39"/>
    </row>
    <row r="60" spans="2:3" x14ac:dyDescent="0.3">
      <c r="B60" s="39"/>
    </row>
    <row r="61" spans="2:3" x14ac:dyDescent="0.3">
      <c r="B61" s="39"/>
    </row>
    <row r="62" spans="2:3" x14ac:dyDescent="0.3">
      <c r="B62" s="39"/>
    </row>
  </sheetData>
  <mergeCells count="8">
    <mergeCell ref="B56:B57"/>
    <mergeCell ref="B58:B60"/>
    <mergeCell ref="B61:B62"/>
    <mergeCell ref="B41:B42"/>
    <mergeCell ref="B43:B44"/>
    <mergeCell ref="B45:B47"/>
    <mergeCell ref="B48:B49"/>
    <mergeCell ref="B54:B55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workbookViewId="0">
      <selection activeCell="G14" sqref="G14"/>
    </sheetView>
  </sheetViews>
  <sheetFormatPr defaultRowHeight="16.5" x14ac:dyDescent="0.2"/>
  <cols>
    <col min="1" max="1" width="9" style="7"/>
    <col min="2" max="2" width="21.5" style="7" customWidth="1"/>
    <col min="3" max="3" width="17.125" style="7" customWidth="1"/>
    <col min="4" max="4" width="9" style="7" customWidth="1"/>
    <col min="5" max="6" width="11.5" style="7" customWidth="1"/>
    <col min="7" max="8" width="10.75" style="7" customWidth="1"/>
    <col min="9" max="9" width="11.5" style="7" customWidth="1"/>
    <col min="10" max="10" width="14.875" style="7" customWidth="1"/>
    <col min="11" max="11" width="11.75" style="7" customWidth="1"/>
    <col min="12" max="13" width="9" style="7"/>
    <col min="14" max="14" width="15.75" style="7" customWidth="1"/>
    <col min="15" max="16384" width="9" style="7"/>
  </cols>
  <sheetData>
    <row r="2" spans="2:14" x14ac:dyDescent="0.2">
      <c r="B2" s="7" t="s">
        <v>142</v>
      </c>
      <c r="E2" s="39" t="s">
        <v>292</v>
      </c>
      <c r="F2" s="39"/>
      <c r="G2" s="39"/>
      <c r="H2" s="39"/>
    </row>
    <row r="3" spans="2:14" x14ac:dyDescent="0.2">
      <c r="E3" s="39" t="s">
        <v>293</v>
      </c>
      <c r="F3" s="39"/>
      <c r="G3" s="39" t="s">
        <v>294</v>
      </c>
      <c r="H3" s="39"/>
    </row>
    <row r="4" spans="2:14" x14ac:dyDescent="0.2">
      <c r="B4" s="7" t="s">
        <v>143</v>
      </c>
      <c r="C4" s="7" t="s">
        <v>240</v>
      </c>
      <c r="D4" s="7" t="s">
        <v>220</v>
      </c>
      <c r="E4" s="7" t="s">
        <v>295</v>
      </c>
      <c r="F4" s="7" t="s">
        <v>296</v>
      </c>
      <c r="G4" s="7" t="s">
        <v>297</v>
      </c>
      <c r="H4" s="7" t="s">
        <v>296</v>
      </c>
      <c r="I4" s="7" t="s">
        <v>227</v>
      </c>
      <c r="J4" s="7" t="s">
        <v>226</v>
      </c>
      <c r="K4" s="7" t="s">
        <v>225</v>
      </c>
      <c r="L4" s="7" t="s">
        <v>235</v>
      </c>
      <c r="M4" s="7" t="s">
        <v>228</v>
      </c>
      <c r="N4" s="7" t="s">
        <v>233</v>
      </c>
    </row>
    <row r="5" spans="2:14" x14ac:dyDescent="0.2">
      <c r="B5" s="7" t="s">
        <v>219</v>
      </c>
      <c r="C5" s="7" t="s">
        <v>266</v>
      </c>
      <c r="D5" s="7" t="s">
        <v>164</v>
      </c>
      <c r="E5" s="7">
        <v>0.5</v>
      </c>
      <c r="F5" s="7">
        <v>0</v>
      </c>
      <c r="G5" s="7">
        <v>0.5</v>
      </c>
      <c r="H5" s="7">
        <v>0</v>
      </c>
      <c r="I5" s="7">
        <v>200</v>
      </c>
      <c r="J5" s="7">
        <v>0</v>
      </c>
      <c r="K5" s="7">
        <v>1</v>
      </c>
      <c r="L5" s="7">
        <v>1</v>
      </c>
      <c r="M5" s="7" t="s">
        <v>298</v>
      </c>
      <c r="N5" s="7">
        <v>1</v>
      </c>
    </row>
    <row r="6" spans="2:14" x14ac:dyDescent="0.2">
      <c r="B6" s="7" t="s">
        <v>265</v>
      </c>
      <c r="C6" s="7" t="s">
        <v>264</v>
      </c>
      <c r="D6" s="7" t="s">
        <v>219</v>
      </c>
      <c r="E6" s="7">
        <v>0.4</v>
      </c>
      <c r="F6" s="7">
        <f>H6/G5</f>
        <v>0.19</v>
      </c>
      <c r="G6" s="7">
        <v>0.2</v>
      </c>
      <c r="H6" s="7">
        <f>G6-SUM(G7:G10)</f>
        <v>9.5000000000000001E-2</v>
      </c>
      <c r="I6" s="7">
        <v>80</v>
      </c>
      <c r="K6" s="7">
        <v>1</v>
      </c>
      <c r="L6" s="7">
        <v>1</v>
      </c>
      <c r="M6" s="7" t="s">
        <v>229</v>
      </c>
    </row>
    <row r="7" spans="2:14" x14ac:dyDescent="0.2">
      <c r="B7" s="7" t="s">
        <v>288</v>
      </c>
      <c r="C7" s="7" t="s">
        <v>241</v>
      </c>
      <c r="D7" s="7" t="s">
        <v>236</v>
      </c>
      <c r="E7" s="7">
        <v>0.1</v>
      </c>
      <c r="G7" s="7">
        <f>E7*$G$5</f>
        <v>0.05</v>
      </c>
      <c r="I7" s="7">
        <f t="shared" ref="I7:I25" si="0">J7*2</f>
        <v>60</v>
      </c>
      <c r="J7" s="7">
        <v>30</v>
      </c>
      <c r="K7" s="7">
        <v>1</v>
      </c>
      <c r="L7" s="7">
        <v>1</v>
      </c>
      <c r="M7" s="7" t="s">
        <v>230</v>
      </c>
    </row>
    <row r="8" spans="2:14" x14ac:dyDescent="0.2">
      <c r="B8" s="7" t="s">
        <v>289</v>
      </c>
      <c r="C8" s="7" t="s">
        <v>242</v>
      </c>
      <c r="D8" s="7" t="s">
        <v>236</v>
      </c>
      <c r="E8" s="7">
        <v>0.03</v>
      </c>
      <c r="G8" s="7">
        <f t="shared" ref="G8:G11" si="1">E8*$G$5</f>
        <v>1.4999999999999999E-2</v>
      </c>
      <c r="I8" s="7">
        <f t="shared" si="0"/>
        <v>30</v>
      </c>
      <c r="J8" s="7">
        <v>15</v>
      </c>
      <c r="K8" s="7">
        <v>3</v>
      </c>
      <c r="L8" s="7">
        <v>3</v>
      </c>
      <c r="M8" s="7" t="s">
        <v>230</v>
      </c>
      <c r="N8" s="7">
        <v>1</v>
      </c>
    </row>
    <row r="9" spans="2:14" x14ac:dyDescent="0.2">
      <c r="B9" s="7" t="s">
        <v>290</v>
      </c>
      <c r="C9" s="7" t="s">
        <v>243</v>
      </c>
      <c r="D9" s="7" t="s">
        <v>236</v>
      </c>
      <c r="E9" s="7">
        <v>0.04</v>
      </c>
      <c r="G9" s="7">
        <f t="shared" si="1"/>
        <v>0.02</v>
      </c>
      <c r="I9" s="7">
        <f t="shared" si="0"/>
        <v>30</v>
      </c>
      <c r="J9" s="7">
        <v>15</v>
      </c>
      <c r="K9" s="7">
        <v>1.5</v>
      </c>
      <c r="L9" s="7">
        <v>1.5</v>
      </c>
      <c r="M9" s="7" t="s">
        <v>230</v>
      </c>
      <c r="N9" s="7">
        <v>0.5</v>
      </c>
    </row>
    <row r="10" spans="2:14" x14ac:dyDescent="0.2">
      <c r="B10" s="7" t="s">
        <v>291</v>
      </c>
      <c r="C10" s="7" t="s">
        <v>244</v>
      </c>
      <c r="D10" s="7" t="s">
        <v>236</v>
      </c>
      <c r="E10" s="7">
        <v>0.04</v>
      </c>
      <c r="G10" s="7">
        <f t="shared" si="1"/>
        <v>0.02</v>
      </c>
      <c r="I10" s="7">
        <f t="shared" si="0"/>
        <v>30</v>
      </c>
      <c r="J10" s="7">
        <v>15</v>
      </c>
      <c r="K10" s="7">
        <v>1.5</v>
      </c>
      <c r="L10" s="7">
        <v>1.5</v>
      </c>
      <c r="M10" s="7" t="s">
        <v>230</v>
      </c>
      <c r="N10" s="7">
        <v>0.5</v>
      </c>
    </row>
    <row r="11" spans="2:14" x14ac:dyDescent="0.2">
      <c r="B11" s="7" t="s">
        <v>268</v>
      </c>
      <c r="C11" s="7" t="s">
        <v>267</v>
      </c>
      <c r="D11" s="7" t="s">
        <v>219</v>
      </c>
      <c r="E11" s="7">
        <v>0.46</v>
      </c>
      <c r="F11" s="7">
        <f>H11/G5</f>
        <v>0.29000000000000004</v>
      </c>
      <c r="G11" s="7">
        <f t="shared" si="1"/>
        <v>0.23</v>
      </c>
      <c r="H11" s="7">
        <f>G11-SUM(G12:G15)</f>
        <v>0.14500000000000002</v>
      </c>
      <c r="I11" s="7">
        <v>80</v>
      </c>
      <c r="K11" s="7">
        <v>1</v>
      </c>
      <c r="L11" s="7">
        <v>1</v>
      </c>
      <c r="M11" s="7" t="s">
        <v>229</v>
      </c>
    </row>
    <row r="12" spans="2:14" x14ac:dyDescent="0.2">
      <c r="B12" s="7" t="s">
        <v>269</v>
      </c>
      <c r="C12" s="7" t="s">
        <v>245</v>
      </c>
      <c r="D12" s="7" t="s">
        <v>237</v>
      </c>
      <c r="E12" s="7">
        <v>0.03</v>
      </c>
      <c r="G12" s="7">
        <f t="shared" ref="G12:G17" si="2">E12*$E$5</f>
        <v>1.4999999999999999E-2</v>
      </c>
      <c r="I12" s="7">
        <f t="shared" si="0"/>
        <v>30</v>
      </c>
      <c r="J12" s="7">
        <v>15</v>
      </c>
      <c r="K12" s="7">
        <v>1.5</v>
      </c>
      <c r="L12" s="7">
        <v>1.5</v>
      </c>
      <c r="M12" s="7" t="s">
        <v>230</v>
      </c>
      <c r="N12" s="7">
        <v>0.5</v>
      </c>
    </row>
    <row r="13" spans="2:14" x14ac:dyDescent="0.2">
      <c r="B13" s="7" t="s">
        <v>270</v>
      </c>
      <c r="C13" s="7" t="s">
        <v>246</v>
      </c>
      <c r="D13" s="7" t="s">
        <v>237</v>
      </c>
      <c r="E13" s="7">
        <v>0.03</v>
      </c>
      <c r="G13" s="7">
        <f t="shared" si="2"/>
        <v>1.4999999999999999E-2</v>
      </c>
      <c r="I13" s="7">
        <f t="shared" si="0"/>
        <v>30</v>
      </c>
      <c r="J13" s="7">
        <v>15</v>
      </c>
      <c r="K13" s="7">
        <v>1.5</v>
      </c>
      <c r="L13" s="7">
        <v>1.5</v>
      </c>
      <c r="M13" s="7" t="s">
        <v>230</v>
      </c>
      <c r="N13" s="7">
        <v>0.5</v>
      </c>
    </row>
    <row r="14" spans="2:14" x14ac:dyDescent="0.2">
      <c r="B14" s="7" t="s">
        <v>271</v>
      </c>
      <c r="C14" s="7" t="s">
        <v>247</v>
      </c>
      <c r="D14" s="7" t="s">
        <v>237</v>
      </c>
      <c r="E14" s="7">
        <v>0.05</v>
      </c>
      <c r="G14" s="7">
        <f t="shared" si="2"/>
        <v>2.5000000000000001E-2</v>
      </c>
      <c r="I14" s="7">
        <f t="shared" si="0"/>
        <v>40</v>
      </c>
      <c r="J14" s="7">
        <v>20</v>
      </c>
      <c r="K14" s="7">
        <v>1.5</v>
      </c>
      <c r="L14" s="7">
        <v>1.5</v>
      </c>
      <c r="M14" s="7" t="s">
        <v>230</v>
      </c>
      <c r="N14" s="7">
        <v>1</v>
      </c>
    </row>
    <row r="15" spans="2:14" x14ac:dyDescent="0.2">
      <c r="B15" s="7" t="s">
        <v>272</v>
      </c>
      <c r="C15" s="7" t="s">
        <v>248</v>
      </c>
      <c r="D15" s="7" t="s">
        <v>237</v>
      </c>
      <c r="E15" s="7">
        <v>0.06</v>
      </c>
      <c r="G15" s="7">
        <f t="shared" si="2"/>
        <v>0.03</v>
      </c>
      <c r="I15" s="7">
        <f t="shared" si="0"/>
        <v>40</v>
      </c>
      <c r="J15" s="7">
        <v>20</v>
      </c>
      <c r="K15" s="7">
        <v>1.5</v>
      </c>
      <c r="L15" s="7">
        <v>1.5</v>
      </c>
      <c r="M15" s="7" t="s">
        <v>230</v>
      </c>
    </row>
    <row r="16" spans="2:14" x14ac:dyDescent="0.2">
      <c r="B16" s="7" t="s">
        <v>273</v>
      </c>
      <c r="C16" s="7" t="s">
        <v>249</v>
      </c>
      <c r="D16" s="7" t="s">
        <v>219</v>
      </c>
      <c r="E16" s="7">
        <v>0.08</v>
      </c>
      <c r="G16" s="7">
        <f t="shared" si="2"/>
        <v>0.04</v>
      </c>
      <c r="I16" s="7">
        <f t="shared" si="0"/>
        <v>50</v>
      </c>
      <c r="J16" s="7">
        <v>25</v>
      </c>
      <c r="K16" s="7">
        <v>1.5</v>
      </c>
      <c r="L16" s="7">
        <v>1.5</v>
      </c>
      <c r="M16" s="7" t="s">
        <v>230</v>
      </c>
      <c r="N16" s="7">
        <v>1</v>
      </c>
    </row>
    <row r="17" spans="2:14" x14ac:dyDescent="0.2">
      <c r="B17" s="7" t="s">
        <v>274</v>
      </c>
      <c r="C17" s="7" t="s">
        <v>250</v>
      </c>
      <c r="D17" s="7" t="s">
        <v>219</v>
      </c>
      <c r="E17" s="7">
        <v>0.06</v>
      </c>
      <c r="G17" s="7">
        <f t="shared" si="2"/>
        <v>0.03</v>
      </c>
      <c r="I17" s="7">
        <f t="shared" si="0"/>
        <v>30</v>
      </c>
      <c r="J17" s="7">
        <v>15</v>
      </c>
      <c r="K17" s="7">
        <v>1.5</v>
      </c>
      <c r="L17" s="7">
        <v>3</v>
      </c>
      <c r="M17" s="7" t="s">
        <v>229</v>
      </c>
    </row>
    <row r="18" spans="2:14" x14ac:dyDescent="0.2">
      <c r="B18" s="7" t="s">
        <v>275</v>
      </c>
      <c r="C18" s="7" t="s">
        <v>251</v>
      </c>
      <c r="D18" s="7" t="s">
        <v>221</v>
      </c>
      <c r="E18" s="7">
        <v>0.06</v>
      </c>
      <c r="F18" s="7">
        <f>H18/G18</f>
        <v>0.29999999999999993</v>
      </c>
      <c r="G18" s="7">
        <v>0.06</v>
      </c>
      <c r="H18" s="7">
        <f>G18-SUM(G19:G25)</f>
        <v>1.7999999999999995E-2</v>
      </c>
      <c r="I18" s="7">
        <f t="shared" si="0"/>
        <v>50</v>
      </c>
      <c r="J18" s="7">
        <v>25</v>
      </c>
      <c r="K18" s="7">
        <v>1.2</v>
      </c>
      <c r="L18" s="7">
        <v>1.2</v>
      </c>
      <c r="M18" s="7" t="s">
        <v>229</v>
      </c>
      <c r="N18" s="7">
        <v>1</v>
      </c>
    </row>
    <row r="19" spans="2:14" x14ac:dyDescent="0.2">
      <c r="B19" s="7" t="s">
        <v>276</v>
      </c>
      <c r="C19" s="7" t="s">
        <v>252</v>
      </c>
      <c r="D19" s="7" t="s">
        <v>224</v>
      </c>
      <c r="E19" s="7">
        <v>0.17</v>
      </c>
      <c r="G19" s="7">
        <f>$G$18*E19</f>
        <v>1.0200000000000001E-2</v>
      </c>
      <c r="I19" s="7">
        <f t="shared" si="0"/>
        <v>50</v>
      </c>
      <c r="J19" s="7">
        <v>25</v>
      </c>
      <c r="K19" s="7">
        <v>1.5</v>
      </c>
      <c r="L19" s="7">
        <v>1.5</v>
      </c>
      <c r="M19" s="7" t="s">
        <v>229</v>
      </c>
    </row>
    <row r="20" spans="2:14" x14ac:dyDescent="0.2">
      <c r="B20" s="7" t="s">
        <v>277</v>
      </c>
      <c r="C20" s="7" t="s">
        <v>259</v>
      </c>
      <c r="D20" s="7" t="s">
        <v>222</v>
      </c>
      <c r="E20" s="7">
        <v>7.0000000000000007E-2</v>
      </c>
      <c r="G20" s="7">
        <f t="shared" ref="G20:G25" si="3">$G$18*E20</f>
        <v>4.2000000000000006E-3</v>
      </c>
      <c r="I20" s="7">
        <f t="shared" si="0"/>
        <v>20</v>
      </c>
      <c r="J20" s="7">
        <v>10</v>
      </c>
      <c r="K20" s="7">
        <v>1.5</v>
      </c>
      <c r="L20" s="7">
        <v>1.5</v>
      </c>
      <c r="M20" s="7" t="s">
        <v>229</v>
      </c>
      <c r="N20" s="7">
        <v>1</v>
      </c>
    </row>
    <row r="21" spans="2:14" x14ac:dyDescent="0.2">
      <c r="B21" s="7" t="s">
        <v>278</v>
      </c>
      <c r="C21" s="7" t="s">
        <v>253</v>
      </c>
      <c r="D21" s="7" t="s">
        <v>222</v>
      </c>
      <c r="E21" s="7">
        <v>7.0000000000000007E-2</v>
      </c>
      <c r="G21" s="7">
        <f t="shared" si="3"/>
        <v>4.2000000000000006E-3</v>
      </c>
      <c r="I21" s="7">
        <f t="shared" si="0"/>
        <v>20</v>
      </c>
      <c r="J21" s="7">
        <v>10</v>
      </c>
      <c r="K21" s="7">
        <v>1.5</v>
      </c>
      <c r="L21" s="7">
        <v>1.5</v>
      </c>
      <c r="M21" s="7" t="s">
        <v>229</v>
      </c>
    </row>
    <row r="22" spans="2:14" x14ac:dyDescent="0.2">
      <c r="B22" s="7" t="s">
        <v>279</v>
      </c>
      <c r="C22" s="7" t="s">
        <v>254</v>
      </c>
      <c r="D22" s="7" t="s">
        <v>222</v>
      </c>
      <c r="E22" s="7">
        <v>7.0000000000000007E-2</v>
      </c>
      <c r="G22" s="7">
        <f t="shared" si="3"/>
        <v>4.2000000000000006E-3</v>
      </c>
      <c r="I22" s="7">
        <f t="shared" si="0"/>
        <v>24</v>
      </c>
      <c r="J22" s="7">
        <v>12</v>
      </c>
      <c r="K22" s="7">
        <v>1.2</v>
      </c>
      <c r="L22" s="7">
        <v>1.5</v>
      </c>
      <c r="M22" s="7" t="s">
        <v>229</v>
      </c>
    </row>
    <row r="23" spans="2:14" x14ac:dyDescent="0.2">
      <c r="B23" s="7" t="s">
        <v>280</v>
      </c>
      <c r="C23" s="7" t="s">
        <v>255</v>
      </c>
      <c r="D23" s="7" t="s">
        <v>222</v>
      </c>
      <c r="E23" s="7">
        <v>7.0000000000000007E-2</v>
      </c>
      <c r="G23" s="7">
        <f t="shared" si="3"/>
        <v>4.2000000000000006E-3</v>
      </c>
      <c r="I23" s="7">
        <f t="shared" si="0"/>
        <v>24</v>
      </c>
      <c r="J23" s="7">
        <v>12</v>
      </c>
      <c r="K23" s="7">
        <v>1.2</v>
      </c>
      <c r="L23" s="7">
        <v>1.5</v>
      </c>
      <c r="M23" s="7" t="s">
        <v>229</v>
      </c>
    </row>
    <row r="24" spans="2:14" x14ac:dyDescent="0.2">
      <c r="B24" s="7" t="s">
        <v>281</v>
      </c>
      <c r="C24" s="7" t="s">
        <v>256</v>
      </c>
      <c r="D24" s="7" t="s">
        <v>222</v>
      </c>
      <c r="E24" s="7">
        <v>0.1</v>
      </c>
      <c r="G24" s="7">
        <f t="shared" si="3"/>
        <v>6.0000000000000001E-3</v>
      </c>
      <c r="I24" s="7">
        <f t="shared" si="0"/>
        <v>20</v>
      </c>
      <c r="J24" s="7">
        <v>10</v>
      </c>
      <c r="K24" s="7">
        <v>1.2</v>
      </c>
      <c r="L24" s="7">
        <v>1.5</v>
      </c>
      <c r="M24" s="7" t="s">
        <v>229</v>
      </c>
    </row>
    <row r="25" spans="2:14" x14ac:dyDescent="0.2">
      <c r="B25" s="7" t="s">
        <v>282</v>
      </c>
      <c r="C25" s="7" t="s">
        <v>257</v>
      </c>
      <c r="D25" s="7" t="s">
        <v>222</v>
      </c>
      <c r="E25" s="7">
        <v>0.15</v>
      </c>
      <c r="G25" s="7">
        <f t="shared" si="3"/>
        <v>8.9999999999999993E-3</v>
      </c>
      <c r="I25" s="7">
        <f t="shared" si="0"/>
        <v>40</v>
      </c>
      <c r="J25" s="7">
        <v>20</v>
      </c>
      <c r="K25" s="7">
        <v>1.2</v>
      </c>
      <c r="L25" s="7">
        <v>1.5</v>
      </c>
      <c r="M25" s="7" t="s">
        <v>229</v>
      </c>
    </row>
    <row r="26" spans="2:14" x14ac:dyDescent="0.2">
      <c r="B26" s="7" t="s">
        <v>283</v>
      </c>
      <c r="C26" s="7" t="s">
        <v>258</v>
      </c>
      <c r="D26" s="7" t="s">
        <v>223</v>
      </c>
      <c r="E26" s="7">
        <v>0.8</v>
      </c>
      <c r="G26" s="7">
        <f>E26*$G$19</f>
        <v>8.1600000000000006E-3</v>
      </c>
      <c r="I26" s="7">
        <f>J26*2</f>
        <v>20</v>
      </c>
      <c r="J26" s="7">
        <v>10</v>
      </c>
      <c r="K26" s="7">
        <v>3</v>
      </c>
      <c r="L26" s="7">
        <v>3</v>
      </c>
      <c r="M26" s="7" t="s">
        <v>230</v>
      </c>
    </row>
    <row r="27" spans="2:14" x14ac:dyDescent="0.2">
      <c r="B27" s="7" t="s">
        <v>284</v>
      </c>
      <c r="C27" s="7" t="s">
        <v>260</v>
      </c>
      <c r="D27" s="7" t="s">
        <v>221</v>
      </c>
      <c r="E27" s="7">
        <v>0.1</v>
      </c>
      <c r="F27" s="7">
        <v>0.1</v>
      </c>
      <c r="G27" s="7">
        <v>0.1</v>
      </c>
      <c r="H27" s="7">
        <v>0.1</v>
      </c>
      <c r="I27" s="7">
        <v>80</v>
      </c>
      <c r="K27" s="7">
        <v>0.8</v>
      </c>
      <c r="L27" s="7">
        <v>0.8</v>
      </c>
      <c r="M27" s="7" t="s">
        <v>229</v>
      </c>
    </row>
    <row r="28" spans="2:14" x14ac:dyDescent="0.2">
      <c r="B28" s="7" t="s">
        <v>285</v>
      </c>
      <c r="C28" s="7" t="s">
        <v>261</v>
      </c>
      <c r="D28" s="7" t="s">
        <v>221</v>
      </c>
      <c r="E28" s="7">
        <v>0.1</v>
      </c>
      <c r="F28" s="7">
        <v>0.1</v>
      </c>
      <c r="G28" s="7">
        <v>0.1</v>
      </c>
      <c r="H28" s="7">
        <v>0.1</v>
      </c>
      <c r="I28" s="7">
        <v>80</v>
      </c>
      <c r="K28" s="7">
        <v>0.8</v>
      </c>
      <c r="L28" s="7">
        <v>0.8</v>
      </c>
      <c r="M28" s="7" t="s">
        <v>229</v>
      </c>
    </row>
    <row r="29" spans="2:14" x14ac:dyDescent="0.2">
      <c r="B29" s="7" t="s">
        <v>286</v>
      </c>
      <c r="C29" s="7" t="s">
        <v>262</v>
      </c>
      <c r="D29" s="7" t="s">
        <v>221</v>
      </c>
      <c r="E29" s="7">
        <v>0.12</v>
      </c>
      <c r="F29" s="7">
        <v>0.12</v>
      </c>
      <c r="G29" s="7">
        <v>0.12</v>
      </c>
      <c r="H29" s="7">
        <v>0.12</v>
      </c>
      <c r="I29" s="7">
        <v>100</v>
      </c>
      <c r="K29" s="7">
        <v>0.8</v>
      </c>
      <c r="L29" s="7">
        <v>0.8</v>
      </c>
      <c r="M29" s="7" t="s">
        <v>229</v>
      </c>
    </row>
    <row r="30" spans="2:14" x14ac:dyDescent="0.2">
      <c r="B30" s="7" t="s">
        <v>287</v>
      </c>
      <c r="C30" s="7" t="s">
        <v>263</v>
      </c>
      <c r="D30" s="7" t="s">
        <v>221</v>
      </c>
      <c r="E30" s="7">
        <v>0.12</v>
      </c>
      <c r="F30" s="7">
        <v>0.12</v>
      </c>
      <c r="G30" s="7">
        <v>0.12</v>
      </c>
      <c r="H30" s="7">
        <v>0.12</v>
      </c>
      <c r="I30" s="7">
        <v>100</v>
      </c>
      <c r="K30" s="7">
        <v>0.8</v>
      </c>
      <c r="L30" s="7">
        <v>0.8</v>
      </c>
      <c r="M30" s="7" t="s">
        <v>229</v>
      </c>
    </row>
  </sheetData>
  <autoFilter ref="B4:J31"/>
  <mergeCells count="3">
    <mergeCell ref="E2:H2"/>
    <mergeCell ref="E3:F3"/>
    <mergeCell ref="G3:H3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workbookViewId="0">
      <selection activeCell="E15" sqref="E15"/>
    </sheetView>
  </sheetViews>
  <sheetFormatPr defaultRowHeight="16.5" x14ac:dyDescent="0.2"/>
  <cols>
    <col min="1" max="2" width="9" style="6"/>
    <col min="3" max="3" width="21.5" style="7" customWidth="1"/>
    <col min="4" max="4" width="19" style="7" customWidth="1"/>
    <col min="5" max="5" width="16.125" style="7" customWidth="1"/>
    <col min="6" max="6" width="16" style="7" customWidth="1"/>
    <col min="7" max="7" width="8.125" style="6" customWidth="1"/>
    <col min="8" max="16384" width="9" style="6"/>
  </cols>
  <sheetData>
    <row r="2" spans="2:7" x14ac:dyDescent="0.2">
      <c r="B2" s="7" t="s">
        <v>142</v>
      </c>
    </row>
    <row r="4" spans="2:7" x14ac:dyDescent="0.2">
      <c r="B4" s="6" t="s">
        <v>164</v>
      </c>
      <c r="C4" s="7" t="s">
        <v>143</v>
      </c>
      <c r="D4" s="7" t="s">
        <v>144</v>
      </c>
      <c r="E4" s="7" t="s">
        <v>218</v>
      </c>
    </row>
    <row r="5" spans="2:7" x14ac:dyDescent="0.2">
      <c r="C5" s="7" t="s">
        <v>145</v>
      </c>
      <c r="D5" s="7">
        <v>3.9E-2</v>
      </c>
    </row>
    <row r="6" spans="2:7" s="7" customFormat="1" x14ac:dyDescent="0.2">
      <c r="B6" s="6"/>
      <c r="C6" s="7" t="s">
        <v>147</v>
      </c>
      <c r="D6" s="7">
        <v>0.02</v>
      </c>
      <c r="G6" s="6"/>
    </row>
    <row r="7" spans="2:7" s="7" customFormat="1" x14ac:dyDescent="0.2">
      <c r="B7" s="6"/>
      <c r="C7" s="7" t="s">
        <v>148</v>
      </c>
      <c r="D7" s="7">
        <v>0.03</v>
      </c>
      <c r="G7" s="6"/>
    </row>
    <row r="8" spans="2:7" s="7" customFormat="1" x14ac:dyDescent="0.2">
      <c r="B8" s="6"/>
      <c r="C8" s="7" t="s">
        <v>149</v>
      </c>
      <c r="D8" s="7">
        <v>0.03</v>
      </c>
      <c r="G8" s="6"/>
    </row>
    <row r="9" spans="2:7" s="7" customFormat="1" x14ac:dyDescent="0.2">
      <c r="B9" s="6"/>
      <c r="C9" s="7" t="s">
        <v>150</v>
      </c>
      <c r="D9" s="7">
        <v>1.7999999999999999E-2</v>
      </c>
      <c r="G9" s="6"/>
    </row>
    <row r="10" spans="2:7" s="7" customFormat="1" x14ac:dyDescent="0.2">
      <c r="B10" s="6"/>
      <c r="C10" s="7" t="s">
        <v>151</v>
      </c>
      <c r="D10" s="7">
        <v>1.7999999999999999E-2</v>
      </c>
      <c r="G10" s="6"/>
    </row>
    <row r="11" spans="2:7" s="7" customFormat="1" x14ac:dyDescent="0.2">
      <c r="B11" s="6"/>
      <c r="C11" s="7" t="s">
        <v>152</v>
      </c>
      <c r="D11" s="7">
        <v>2.5000000000000001E-2</v>
      </c>
      <c r="G11" s="6"/>
    </row>
    <row r="12" spans="2:7" s="7" customFormat="1" x14ac:dyDescent="0.2">
      <c r="B12" s="6"/>
      <c r="C12" s="7" t="s">
        <v>146</v>
      </c>
      <c r="D12" s="7">
        <v>0.03</v>
      </c>
      <c r="G12" s="6"/>
    </row>
    <row r="13" spans="2:7" s="7" customFormat="1" x14ac:dyDescent="0.2">
      <c r="B13" s="6"/>
      <c r="C13" s="7" t="s">
        <v>163</v>
      </c>
      <c r="D13" s="7">
        <v>0.04</v>
      </c>
      <c r="G13" s="6"/>
    </row>
    <row r="14" spans="2:7" x14ac:dyDescent="0.2">
      <c r="C14" s="7" t="s">
        <v>165</v>
      </c>
      <c r="D14" s="7">
        <v>7.0000000000000007E-2</v>
      </c>
      <c r="F14" s="6"/>
    </row>
    <row r="15" spans="2:7" x14ac:dyDescent="0.2">
      <c r="D15" s="7" t="s">
        <v>153</v>
      </c>
      <c r="E15" s="7">
        <v>0.18</v>
      </c>
      <c r="F15" s="6"/>
    </row>
    <row r="16" spans="2:7" x14ac:dyDescent="0.2">
      <c r="E16" s="7" t="s">
        <v>154</v>
      </c>
      <c r="F16" s="6">
        <v>0.8</v>
      </c>
    </row>
    <row r="17" spans="3:6" x14ac:dyDescent="0.2">
      <c r="D17" s="7" t="s">
        <v>155</v>
      </c>
      <c r="E17" s="7">
        <v>7.0000000000000007E-2</v>
      </c>
      <c r="F17" s="6"/>
    </row>
    <row r="18" spans="3:6" x14ac:dyDescent="0.2">
      <c r="D18" s="7" t="s">
        <v>156</v>
      </c>
      <c r="E18" s="7">
        <v>7.0000000000000007E-2</v>
      </c>
      <c r="F18" s="6"/>
    </row>
    <row r="19" spans="3:6" x14ac:dyDescent="0.2">
      <c r="D19" s="7" t="s">
        <v>157</v>
      </c>
      <c r="E19" s="7">
        <v>7.0000000000000007E-2</v>
      </c>
      <c r="F19" s="6"/>
    </row>
    <row r="20" spans="3:6" x14ac:dyDescent="0.2">
      <c r="D20" s="7" t="s">
        <v>158</v>
      </c>
      <c r="E20" s="7">
        <v>7.0000000000000007E-2</v>
      </c>
      <c r="F20" s="6"/>
    </row>
    <row r="21" spans="3:6" x14ac:dyDescent="0.2">
      <c r="D21" s="7" t="s">
        <v>159</v>
      </c>
      <c r="E21" s="7">
        <v>0.1</v>
      </c>
      <c r="F21" s="6"/>
    </row>
    <row r="22" spans="3:6" x14ac:dyDescent="0.2">
      <c r="D22" s="7" t="s">
        <v>160</v>
      </c>
      <c r="E22" s="7">
        <v>0.15</v>
      </c>
      <c r="F22" s="6"/>
    </row>
    <row r="23" spans="3:6" x14ac:dyDescent="0.2">
      <c r="C23" s="7" t="s">
        <v>166</v>
      </c>
      <c r="D23" s="7">
        <v>0.11</v>
      </c>
    </row>
    <row r="24" spans="3:6" x14ac:dyDescent="0.2">
      <c r="C24" s="7" t="s">
        <v>167</v>
      </c>
      <c r="D24" s="7">
        <v>0.11</v>
      </c>
    </row>
    <row r="25" spans="3:6" x14ac:dyDescent="0.2">
      <c r="C25" s="7" t="s">
        <v>161</v>
      </c>
      <c r="D25" s="7">
        <v>0.13</v>
      </c>
    </row>
    <row r="26" spans="3:6" x14ac:dyDescent="0.2">
      <c r="C26" s="7" t="s">
        <v>162</v>
      </c>
      <c r="D26" s="7">
        <v>0.13</v>
      </c>
    </row>
    <row r="27" spans="3:6" x14ac:dyDescent="0.2">
      <c r="D27" s="7">
        <f>SUM(D5:D26)</f>
        <v>0.79999999999999993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21"/>
  <sheetViews>
    <sheetView topLeftCell="A10" workbookViewId="0">
      <selection activeCell="D27" sqref="D27"/>
    </sheetView>
  </sheetViews>
  <sheetFormatPr defaultRowHeight="16.5" x14ac:dyDescent="0.2"/>
  <cols>
    <col min="1" max="2" width="9" style="6"/>
    <col min="3" max="3" width="27" style="6" customWidth="1"/>
    <col min="4" max="4" width="109.125" style="6" customWidth="1"/>
    <col min="5" max="5" width="55.5" style="6" customWidth="1"/>
    <col min="6" max="16384" width="9" style="6"/>
  </cols>
  <sheetData>
    <row r="7" spans="3:5" ht="21" x14ac:dyDescent="0.2">
      <c r="C7" s="9" t="s">
        <v>97</v>
      </c>
      <c r="D7" s="9" t="s">
        <v>98</v>
      </c>
      <c r="E7" s="9" t="s">
        <v>99</v>
      </c>
    </row>
    <row r="8" spans="3:5" ht="72" customHeight="1" x14ac:dyDescent="0.2">
      <c r="C8" s="10" t="s">
        <v>100</v>
      </c>
      <c r="D8" s="11" t="s">
        <v>101</v>
      </c>
      <c r="E8" s="12" t="s">
        <v>102</v>
      </c>
    </row>
    <row r="9" spans="3:5" ht="66.75" customHeight="1" x14ac:dyDescent="0.2">
      <c r="C9" s="13" t="s">
        <v>103</v>
      </c>
      <c r="D9" s="14" t="s">
        <v>139</v>
      </c>
      <c r="E9" s="15" t="s">
        <v>104</v>
      </c>
    </row>
    <row r="10" spans="3:5" ht="36.75" customHeight="1" x14ac:dyDescent="0.2">
      <c r="C10" s="13" t="s">
        <v>105</v>
      </c>
      <c r="D10" s="16" t="s">
        <v>106</v>
      </c>
      <c r="E10" s="17" t="s">
        <v>107</v>
      </c>
    </row>
    <row r="11" spans="3:5" ht="36.75" customHeight="1" x14ac:dyDescent="0.2">
      <c r="C11" s="13" t="s">
        <v>108</v>
      </c>
      <c r="D11" s="18" t="s">
        <v>109</v>
      </c>
      <c r="E11" s="17" t="s">
        <v>110</v>
      </c>
    </row>
    <row r="12" spans="3:5" ht="68.25" customHeight="1" x14ac:dyDescent="0.2">
      <c r="C12" s="13" t="s">
        <v>111</v>
      </c>
      <c r="D12" s="22" t="s">
        <v>138</v>
      </c>
      <c r="E12" s="17" t="s">
        <v>137</v>
      </c>
    </row>
    <row r="13" spans="3:5" ht="68.25" customHeight="1" x14ac:dyDescent="0.2">
      <c r="C13" s="13" t="s">
        <v>112</v>
      </c>
      <c r="D13" s="22" t="s">
        <v>140</v>
      </c>
      <c r="E13" s="17" t="s">
        <v>113</v>
      </c>
    </row>
    <row r="14" spans="3:5" ht="35.25" customHeight="1" x14ac:dyDescent="0.2">
      <c r="C14" s="13" t="s">
        <v>128</v>
      </c>
      <c r="D14" s="18" t="s">
        <v>141</v>
      </c>
      <c r="E14" s="17" t="s">
        <v>129</v>
      </c>
    </row>
    <row r="15" spans="3:5" ht="29.25" customHeight="1" x14ac:dyDescent="0.2">
      <c r="C15" s="13" t="s">
        <v>114</v>
      </c>
      <c r="D15" s="18" t="s">
        <v>115</v>
      </c>
      <c r="E15" s="17" t="s">
        <v>116</v>
      </c>
    </row>
    <row r="16" spans="3:5" ht="31.5" customHeight="1" x14ac:dyDescent="0.2">
      <c r="C16" s="13" t="s">
        <v>117</v>
      </c>
      <c r="D16" s="18" t="s">
        <v>118</v>
      </c>
      <c r="E16" s="17" t="s">
        <v>169</v>
      </c>
    </row>
    <row r="17" spans="3:5" ht="34.5" customHeight="1" x14ac:dyDescent="0.2">
      <c r="C17" s="13" t="s">
        <v>120</v>
      </c>
      <c r="D17" s="18" t="s">
        <v>121</v>
      </c>
      <c r="E17" s="17" t="s">
        <v>170</v>
      </c>
    </row>
    <row r="18" spans="3:5" ht="34.5" customHeight="1" x14ac:dyDescent="0.2">
      <c r="C18" s="13" t="s">
        <v>122</v>
      </c>
      <c r="D18" s="18" t="s">
        <v>123</v>
      </c>
      <c r="E18" s="17" t="s">
        <v>119</v>
      </c>
    </row>
    <row r="19" spans="3:5" ht="37.5" customHeight="1" x14ac:dyDescent="0.2">
      <c r="C19" s="19" t="s">
        <v>124</v>
      </c>
      <c r="D19" s="20" t="s">
        <v>125</v>
      </c>
      <c r="E19" s="21" t="s">
        <v>126</v>
      </c>
    </row>
    <row r="21" spans="3:5" x14ac:dyDescent="0.2">
      <c r="D21" s="7" t="s">
        <v>127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39"/>
  <sheetViews>
    <sheetView workbookViewId="0">
      <selection activeCell="P3" sqref="P3:V10"/>
    </sheetView>
  </sheetViews>
  <sheetFormatPr defaultRowHeight="16.5" x14ac:dyDescent="0.3"/>
  <cols>
    <col min="1" max="5" width="9" style="32"/>
    <col min="6" max="6" width="10" style="32" customWidth="1"/>
    <col min="7" max="10" width="9" style="32"/>
    <col min="11" max="11" width="10.125" style="32" customWidth="1"/>
    <col min="12" max="17" width="9" style="32"/>
    <col min="18" max="18" width="14.375" style="32" customWidth="1"/>
    <col min="19" max="19" width="14.875" style="32" customWidth="1"/>
    <col min="20" max="20" width="11.5" style="32" customWidth="1"/>
    <col min="21" max="16384" width="9" style="32"/>
  </cols>
  <sheetData>
    <row r="4" spans="2:21" x14ac:dyDescent="0.3">
      <c r="Q4" s="40"/>
      <c r="R4" s="40"/>
      <c r="S4" s="40"/>
      <c r="T4" s="40"/>
      <c r="U4" s="40">
        <v>100</v>
      </c>
    </row>
    <row r="5" spans="2:21" x14ac:dyDescent="0.3">
      <c r="D5" s="32" t="s">
        <v>353</v>
      </c>
      <c r="E5" s="32" t="s">
        <v>356</v>
      </c>
      <c r="F5" s="32" t="s">
        <v>370</v>
      </c>
      <c r="Q5" s="40"/>
      <c r="R5" s="40" t="s">
        <v>366</v>
      </c>
      <c r="S5" s="40" t="s">
        <v>368</v>
      </c>
      <c r="T5" s="40" t="s">
        <v>369</v>
      </c>
      <c r="U5" s="40" t="s">
        <v>367</v>
      </c>
    </row>
    <row r="6" spans="2:21" x14ac:dyDescent="0.3">
      <c r="C6" s="32" t="s">
        <v>349</v>
      </c>
      <c r="D6" s="32" t="s">
        <v>354</v>
      </c>
      <c r="F6" s="32">
        <v>2</v>
      </c>
      <c r="Q6" s="40" t="s">
        <v>349</v>
      </c>
      <c r="R6" s="40">
        <v>1</v>
      </c>
      <c r="S6" s="40">
        <v>1</v>
      </c>
      <c r="T6" s="40"/>
      <c r="U6" s="40">
        <f>$U$4/R6</f>
        <v>100</v>
      </c>
    </row>
    <row r="7" spans="2:21" x14ac:dyDescent="0.3">
      <c r="C7" s="32" t="s">
        <v>350</v>
      </c>
      <c r="D7" s="32" t="s">
        <v>355</v>
      </c>
      <c r="F7" s="32">
        <v>2</v>
      </c>
      <c r="Q7" s="40" t="s">
        <v>344</v>
      </c>
      <c r="R7" s="40">
        <v>1.5</v>
      </c>
      <c r="S7" s="40">
        <v>2</v>
      </c>
      <c r="T7" s="40"/>
      <c r="U7" s="40">
        <f t="shared" ref="U7:U9" si="0">$U$4/R7</f>
        <v>66.666666666666671</v>
      </c>
    </row>
    <row r="8" spans="2:21" x14ac:dyDescent="0.3">
      <c r="C8" s="32" t="s">
        <v>351</v>
      </c>
      <c r="E8" s="32">
        <v>0.5</v>
      </c>
      <c r="F8" s="32">
        <v>2.5</v>
      </c>
      <c r="Q8" s="40" t="s">
        <v>301</v>
      </c>
      <c r="R8" s="40">
        <v>1.5</v>
      </c>
      <c r="S8" s="40">
        <v>3</v>
      </c>
      <c r="T8" s="40">
        <v>0.66666999999999998</v>
      </c>
      <c r="U8" s="40">
        <f t="shared" si="0"/>
        <v>66.666666666666671</v>
      </c>
    </row>
    <row r="9" spans="2:21" x14ac:dyDescent="0.3">
      <c r="C9" s="32" t="s">
        <v>352</v>
      </c>
      <c r="E9" s="32">
        <v>1</v>
      </c>
      <c r="F9" s="32">
        <v>4</v>
      </c>
      <c r="Q9" s="40" t="s">
        <v>302</v>
      </c>
      <c r="R9" s="40">
        <v>1.5</v>
      </c>
      <c r="S9" s="40">
        <v>1</v>
      </c>
      <c r="T9" s="40">
        <v>0.9</v>
      </c>
      <c r="U9" s="40">
        <f t="shared" si="0"/>
        <v>66.666666666666671</v>
      </c>
    </row>
    <row r="14" spans="2:21" x14ac:dyDescent="0.3">
      <c r="B14" s="32" t="s">
        <v>360</v>
      </c>
      <c r="C14" s="32" t="s">
        <v>357</v>
      </c>
      <c r="D14" s="32" t="s">
        <v>358</v>
      </c>
      <c r="E14" s="32" t="s">
        <v>359</v>
      </c>
      <c r="F14" s="32" t="s">
        <v>357</v>
      </c>
      <c r="G14" s="32" t="s">
        <v>358</v>
      </c>
      <c r="H14" s="32" t="s">
        <v>359</v>
      </c>
      <c r="I14" s="32" t="s">
        <v>357</v>
      </c>
      <c r="J14" s="32" t="s">
        <v>358</v>
      </c>
      <c r="K14" s="32" t="s">
        <v>359</v>
      </c>
      <c r="L14" s="32" t="s">
        <v>357</v>
      </c>
      <c r="M14" s="32" t="s">
        <v>358</v>
      </c>
      <c r="N14" s="32" t="s">
        <v>359</v>
      </c>
    </row>
    <row r="15" spans="2:21" x14ac:dyDescent="0.3">
      <c r="B15" s="32" t="s">
        <v>361</v>
      </c>
      <c r="C15" s="32">
        <v>25</v>
      </c>
      <c r="D15" s="32">
        <v>50</v>
      </c>
      <c r="F15" s="32">
        <v>40</v>
      </c>
      <c r="G15" s="32">
        <v>20</v>
      </c>
      <c r="I15" s="32">
        <v>33</v>
      </c>
      <c r="K15" s="32">
        <v>0.67777699999999996</v>
      </c>
      <c r="L15" s="32">
        <v>25</v>
      </c>
      <c r="N15" s="32">
        <v>0.9</v>
      </c>
    </row>
    <row r="16" spans="2:21" x14ac:dyDescent="0.3">
      <c r="B16" s="32">
        <v>0</v>
      </c>
      <c r="C16" s="32">
        <f>MIN(MAX($C$15+$D$15-B16,0), $C$15)</f>
        <v>25</v>
      </c>
      <c r="F16" s="32">
        <f>MIN(MAX($F$15+$G$15-B16,0), $F$15)</f>
        <v>40</v>
      </c>
      <c r="I16" s="32">
        <f>MAX($I$15-B16*(1-$K$15),0)</f>
        <v>33</v>
      </c>
      <c r="L16" s="32">
        <f>MAX($L$15-B16*(1-$N$15),0)</f>
        <v>25</v>
      </c>
    </row>
    <row r="17" spans="2:12" x14ac:dyDescent="0.3">
      <c r="B17" s="32">
        <v>5</v>
      </c>
      <c r="C17" s="32">
        <f t="shared" ref="C17:C39" si="1">MIN(MAX($C$15+$D$15-B17,0), $C$15)</f>
        <v>25</v>
      </c>
      <c r="F17" s="32">
        <f t="shared" ref="F17:F39" si="2">MIN(MAX($F$15+$G$15-B17,0), $F$15)</f>
        <v>40</v>
      </c>
      <c r="I17" s="32">
        <f t="shared" ref="I17:I39" si="3">MAX($I$15-B17*(1-$K$15),0)</f>
        <v>31.388884999999998</v>
      </c>
      <c r="L17" s="32">
        <f t="shared" ref="L17:L39" si="4">MAX($L$15-B17*(1-$N$15),0)</f>
        <v>24.5</v>
      </c>
    </row>
    <row r="18" spans="2:12" x14ac:dyDescent="0.3">
      <c r="B18" s="32">
        <v>10</v>
      </c>
      <c r="C18" s="32">
        <f t="shared" si="1"/>
        <v>25</v>
      </c>
      <c r="F18" s="32">
        <f t="shared" si="2"/>
        <v>40</v>
      </c>
      <c r="I18" s="32">
        <f t="shared" si="3"/>
        <v>29.77777</v>
      </c>
      <c r="L18" s="32">
        <f t="shared" si="4"/>
        <v>24</v>
      </c>
    </row>
    <row r="19" spans="2:12" x14ac:dyDescent="0.3">
      <c r="B19" s="32">
        <v>15</v>
      </c>
      <c r="C19" s="32">
        <f t="shared" si="1"/>
        <v>25</v>
      </c>
      <c r="F19" s="32">
        <f t="shared" si="2"/>
        <v>40</v>
      </c>
      <c r="I19" s="32">
        <f t="shared" si="3"/>
        <v>28.166654999999999</v>
      </c>
      <c r="L19" s="32">
        <f t="shared" si="4"/>
        <v>23.5</v>
      </c>
    </row>
    <row r="20" spans="2:12" x14ac:dyDescent="0.3">
      <c r="B20" s="32">
        <v>20</v>
      </c>
      <c r="C20" s="32">
        <f t="shared" si="1"/>
        <v>25</v>
      </c>
      <c r="F20" s="32">
        <f t="shared" si="2"/>
        <v>40</v>
      </c>
      <c r="I20" s="32">
        <f t="shared" si="3"/>
        <v>26.555540000000001</v>
      </c>
      <c r="L20" s="32">
        <f t="shared" si="4"/>
        <v>23</v>
      </c>
    </row>
    <row r="21" spans="2:12" x14ac:dyDescent="0.3">
      <c r="B21" s="33">
        <v>25</v>
      </c>
      <c r="C21" s="32">
        <f t="shared" si="1"/>
        <v>25</v>
      </c>
      <c r="F21" s="32">
        <f t="shared" si="2"/>
        <v>35</v>
      </c>
      <c r="I21" s="33">
        <f t="shared" si="3"/>
        <v>24.944424999999999</v>
      </c>
      <c r="L21" s="32">
        <f t="shared" si="4"/>
        <v>22.5</v>
      </c>
    </row>
    <row r="22" spans="2:12" x14ac:dyDescent="0.3">
      <c r="B22" s="32">
        <v>30</v>
      </c>
      <c r="C22" s="32">
        <f t="shared" si="1"/>
        <v>25</v>
      </c>
      <c r="F22" s="32">
        <f t="shared" si="2"/>
        <v>30</v>
      </c>
      <c r="I22" s="32">
        <f t="shared" si="3"/>
        <v>23.333309999999997</v>
      </c>
      <c r="L22" s="32">
        <f t="shared" si="4"/>
        <v>22</v>
      </c>
    </row>
    <row r="23" spans="2:12" x14ac:dyDescent="0.3">
      <c r="B23" s="33">
        <v>35</v>
      </c>
      <c r="C23" s="32">
        <f t="shared" si="1"/>
        <v>25</v>
      </c>
      <c r="F23" s="33">
        <f t="shared" si="2"/>
        <v>25</v>
      </c>
      <c r="I23" s="32">
        <f t="shared" si="3"/>
        <v>21.722194999999999</v>
      </c>
      <c r="L23" s="32">
        <f t="shared" si="4"/>
        <v>21.5</v>
      </c>
    </row>
    <row r="24" spans="2:12" x14ac:dyDescent="0.3">
      <c r="B24" s="32">
        <v>40</v>
      </c>
      <c r="C24" s="32">
        <f t="shared" si="1"/>
        <v>25</v>
      </c>
      <c r="F24" s="32">
        <f t="shared" si="2"/>
        <v>20</v>
      </c>
      <c r="I24" s="32">
        <f t="shared" si="3"/>
        <v>20.111079999999998</v>
      </c>
      <c r="L24" s="32">
        <f t="shared" si="4"/>
        <v>21</v>
      </c>
    </row>
    <row r="25" spans="2:12" x14ac:dyDescent="0.3">
      <c r="B25" s="32">
        <v>45</v>
      </c>
      <c r="C25" s="32">
        <f t="shared" si="1"/>
        <v>25</v>
      </c>
      <c r="F25" s="32">
        <f t="shared" si="2"/>
        <v>15</v>
      </c>
      <c r="I25" s="32">
        <f t="shared" si="3"/>
        <v>18.499964999999996</v>
      </c>
      <c r="L25" s="32">
        <f t="shared" si="4"/>
        <v>20.5</v>
      </c>
    </row>
    <row r="26" spans="2:12" x14ac:dyDescent="0.3">
      <c r="B26" s="32">
        <v>50</v>
      </c>
      <c r="C26" s="32">
        <f t="shared" si="1"/>
        <v>25</v>
      </c>
      <c r="F26" s="32">
        <f t="shared" si="2"/>
        <v>10</v>
      </c>
      <c r="I26" s="32">
        <f t="shared" si="3"/>
        <v>16.888849999999998</v>
      </c>
      <c r="L26" s="32">
        <f t="shared" si="4"/>
        <v>20</v>
      </c>
    </row>
    <row r="27" spans="2:12" x14ac:dyDescent="0.3">
      <c r="B27" s="32">
        <v>55</v>
      </c>
      <c r="C27" s="32">
        <f t="shared" si="1"/>
        <v>20</v>
      </c>
      <c r="F27" s="32">
        <f t="shared" si="2"/>
        <v>5</v>
      </c>
      <c r="I27" s="32">
        <f t="shared" si="3"/>
        <v>15.277734999999996</v>
      </c>
      <c r="L27" s="32">
        <f t="shared" si="4"/>
        <v>19.5</v>
      </c>
    </row>
    <row r="28" spans="2:12" x14ac:dyDescent="0.3">
      <c r="B28" s="32">
        <v>60</v>
      </c>
      <c r="C28" s="32">
        <f t="shared" si="1"/>
        <v>15</v>
      </c>
      <c r="F28" s="32">
        <f t="shared" si="2"/>
        <v>0</v>
      </c>
      <c r="I28" s="32">
        <f t="shared" si="3"/>
        <v>13.666619999999998</v>
      </c>
      <c r="L28" s="32">
        <f t="shared" si="4"/>
        <v>19</v>
      </c>
    </row>
    <row r="29" spans="2:12" x14ac:dyDescent="0.3">
      <c r="B29" s="32">
        <v>65</v>
      </c>
      <c r="C29" s="32">
        <f t="shared" si="1"/>
        <v>10</v>
      </c>
      <c r="F29" s="32">
        <f t="shared" si="2"/>
        <v>0</v>
      </c>
      <c r="I29" s="32">
        <f t="shared" si="3"/>
        <v>12.055504999999997</v>
      </c>
      <c r="L29" s="32">
        <f t="shared" si="4"/>
        <v>18.5</v>
      </c>
    </row>
    <row r="30" spans="2:12" x14ac:dyDescent="0.3">
      <c r="B30" s="32">
        <v>70</v>
      </c>
      <c r="C30" s="32">
        <f t="shared" si="1"/>
        <v>5</v>
      </c>
      <c r="F30" s="32">
        <f t="shared" si="2"/>
        <v>0</v>
      </c>
      <c r="I30" s="32">
        <f t="shared" si="3"/>
        <v>10.444389999999999</v>
      </c>
      <c r="L30" s="32">
        <f t="shared" si="4"/>
        <v>18</v>
      </c>
    </row>
    <row r="31" spans="2:12" x14ac:dyDescent="0.3">
      <c r="B31" s="32">
        <v>75</v>
      </c>
      <c r="C31" s="32">
        <f t="shared" si="1"/>
        <v>0</v>
      </c>
      <c r="F31" s="32">
        <f t="shared" si="2"/>
        <v>0</v>
      </c>
      <c r="I31" s="32">
        <f t="shared" si="3"/>
        <v>8.8332749999999969</v>
      </c>
      <c r="L31" s="32">
        <f t="shared" si="4"/>
        <v>17.5</v>
      </c>
    </row>
    <row r="32" spans="2:12" x14ac:dyDescent="0.3">
      <c r="B32" s="32">
        <v>80</v>
      </c>
      <c r="C32" s="32">
        <f t="shared" si="1"/>
        <v>0</v>
      </c>
      <c r="F32" s="32">
        <f t="shared" si="2"/>
        <v>0</v>
      </c>
      <c r="I32" s="32">
        <f t="shared" si="3"/>
        <v>7.2221599999999953</v>
      </c>
      <c r="L32" s="32">
        <f t="shared" si="4"/>
        <v>17</v>
      </c>
    </row>
    <row r="33" spans="2:12" x14ac:dyDescent="0.3">
      <c r="B33" s="32">
        <v>85</v>
      </c>
      <c r="C33" s="32">
        <f t="shared" si="1"/>
        <v>0</v>
      </c>
      <c r="F33" s="32">
        <f t="shared" si="2"/>
        <v>0</v>
      </c>
      <c r="I33" s="32">
        <f t="shared" si="3"/>
        <v>5.6110449999999972</v>
      </c>
      <c r="L33" s="32">
        <f t="shared" si="4"/>
        <v>16.5</v>
      </c>
    </row>
    <row r="34" spans="2:12" x14ac:dyDescent="0.3">
      <c r="B34" s="32">
        <v>90</v>
      </c>
      <c r="C34" s="32">
        <f t="shared" si="1"/>
        <v>0</v>
      </c>
      <c r="F34" s="32">
        <f t="shared" si="2"/>
        <v>0</v>
      </c>
      <c r="I34" s="32">
        <f t="shared" si="3"/>
        <v>3.9999299999999955</v>
      </c>
      <c r="L34" s="32">
        <f t="shared" si="4"/>
        <v>16</v>
      </c>
    </row>
    <row r="35" spans="2:12" x14ac:dyDescent="0.3">
      <c r="B35" s="32">
        <v>95</v>
      </c>
      <c r="C35" s="32">
        <f t="shared" si="1"/>
        <v>0</v>
      </c>
      <c r="F35" s="32">
        <f t="shared" si="2"/>
        <v>0</v>
      </c>
      <c r="I35" s="32">
        <f t="shared" si="3"/>
        <v>2.3888149999999975</v>
      </c>
      <c r="L35" s="32">
        <f t="shared" si="4"/>
        <v>15.500000000000002</v>
      </c>
    </row>
    <row r="36" spans="2:12" x14ac:dyDescent="0.3">
      <c r="B36" s="32">
        <v>100</v>
      </c>
      <c r="C36" s="32">
        <f t="shared" si="1"/>
        <v>0</v>
      </c>
      <c r="F36" s="32">
        <f t="shared" si="2"/>
        <v>0</v>
      </c>
      <c r="I36" s="32">
        <f t="shared" si="3"/>
        <v>0.77769999999999584</v>
      </c>
      <c r="L36" s="32">
        <f t="shared" si="4"/>
        <v>15.000000000000002</v>
      </c>
    </row>
    <row r="37" spans="2:12" x14ac:dyDescent="0.3">
      <c r="B37" s="32">
        <v>105</v>
      </c>
      <c r="C37" s="32">
        <f t="shared" si="1"/>
        <v>0</v>
      </c>
      <c r="F37" s="32">
        <f t="shared" si="2"/>
        <v>0</v>
      </c>
      <c r="I37" s="32">
        <f t="shared" si="3"/>
        <v>0</v>
      </c>
      <c r="L37" s="32">
        <f t="shared" si="4"/>
        <v>14.500000000000002</v>
      </c>
    </row>
    <row r="38" spans="2:12" x14ac:dyDescent="0.3">
      <c r="B38" s="32">
        <v>110</v>
      </c>
      <c r="C38" s="32">
        <f t="shared" si="1"/>
        <v>0</v>
      </c>
      <c r="F38" s="32">
        <f t="shared" si="2"/>
        <v>0</v>
      </c>
      <c r="I38" s="32">
        <f t="shared" si="3"/>
        <v>0</v>
      </c>
      <c r="L38" s="32">
        <f t="shared" si="4"/>
        <v>14.000000000000002</v>
      </c>
    </row>
    <row r="39" spans="2:12" x14ac:dyDescent="0.3">
      <c r="B39" s="32">
        <v>115</v>
      </c>
      <c r="C39" s="32">
        <f t="shared" si="1"/>
        <v>0</v>
      </c>
      <c r="F39" s="32">
        <f t="shared" si="2"/>
        <v>0</v>
      </c>
      <c r="I39" s="32">
        <f t="shared" si="3"/>
        <v>0</v>
      </c>
      <c r="L39" s="32">
        <f t="shared" si="4"/>
        <v>13.500000000000002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14"/>
  <sheetViews>
    <sheetView topLeftCell="A4" workbookViewId="0">
      <selection activeCell="D15" sqref="D15"/>
    </sheetView>
  </sheetViews>
  <sheetFormatPr defaultRowHeight="16.5" x14ac:dyDescent="0.3"/>
  <cols>
    <col min="1" max="1" width="9" style="1"/>
    <col min="2" max="2" width="15.875" style="1" customWidth="1"/>
    <col min="3" max="3" width="13.125" style="1" customWidth="1"/>
    <col min="4" max="4" width="48.75" style="1" customWidth="1"/>
    <col min="5" max="16384" width="9" style="1"/>
  </cols>
  <sheetData>
    <row r="7" spans="2:4" x14ac:dyDescent="0.3">
      <c r="C7" s="1" t="s">
        <v>362</v>
      </c>
    </row>
    <row r="8" spans="2:4" x14ac:dyDescent="0.3">
      <c r="B8" s="1" t="s">
        <v>363</v>
      </c>
      <c r="C8" s="1" t="s">
        <v>364</v>
      </c>
      <c r="D8" s="1" t="s">
        <v>385</v>
      </c>
    </row>
    <row r="9" spans="2:4" x14ac:dyDescent="0.3">
      <c r="C9" s="1" t="s">
        <v>378</v>
      </c>
      <c r="D9" s="1" t="s">
        <v>384</v>
      </c>
    </row>
    <row r="10" spans="2:4" x14ac:dyDescent="0.3">
      <c r="C10" s="1" t="s">
        <v>382</v>
      </c>
      <c r="D10" s="1" t="s">
        <v>383</v>
      </c>
    </row>
    <row r="11" spans="2:4" x14ac:dyDescent="0.3">
      <c r="B11" s="1" t="s">
        <v>365</v>
      </c>
      <c r="C11" s="1" t="s">
        <v>379</v>
      </c>
      <c r="D11" s="1" t="s">
        <v>386</v>
      </c>
    </row>
    <row r="12" spans="2:4" x14ac:dyDescent="0.3">
      <c r="C12" s="1" t="s">
        <v>376</v>
      </c>
      <c r="D12" s="1" t="s">
        <v>387</v>
      </c>
    </row>
    <row r="13" spans="2:4" x14ac:dyDescent="0.3">
      <c r="C13" s="1" t="s">
        <v>377</v>
      </c>
      <c r="D13" s="1" t="s">
        <v>388</v>
      </c>
    </row>
    <row r="14" spans="2:4" x14ac:dyDescent="0.3">
      <c r="B14" s="1" t="s">
        <v>381</v>
      </c>
      <c r="C14" s="1" t="s">
        <v>380</v>
      </c>
      <c r="D14" s="1" t="s">
        <v>389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1" sqref="G31"/>
    </sheetView>
  </sheetViews>
  <sheetFormatPr defaultRowHeight="16.5" x14ac:dyDescent="0.3"/>
  <cols>
    <col min="1" max="16384" width="9" style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基本概念</vt:lpstr>
      <vt:lpstr>身体部位表</vt:lpstr>
      <vt:lpstr>公式</vt:lpstr>
      <vt:lpstr>Body Parts Complete</vt:lpstr>
      <vt:lpstr>Body Parts</vt:lpstr>
      <vt:lpstr>Health总结（rimworld）</vt:lpstr>
      <vt:lpstr>伤害类型</vt:lpstr>
      <vt:lpstr>装备_防具</vt:lpstr>
      <vt:lpstr>Health (4)</vt:lpstr>
      <vt:lpstr>'Body Parts Complete'!_FilterDatabase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2019-01-15T02:08:35Z</dcterms:modified>
</cp:coreProperties>
</file>