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oulomi.maitra\Desktop\Test\Test Project Poulomi\"/>
    </mc:Choice>
  </mc:AlternateContent>
  <xr:revisionPtr revIDLastSave="0" documentId="8_{10D5F480-B1B9-41AC-8AC9-4FE12A593750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1" l="1"/>
  <c r="D133" i="1" l="1"/>
  <c r="D134" i="1"/>
  <c r="D132" i="1"/>
  <c r="D124" i="1"/>
  <c r="D125" i="1"/>
  <c r="D126" i="1"/>
  <c r="G125" i="1"/>
  <c r="G126" i="1"/>
  <c r="G124" i="1"/>
  <c r="F126" i="1"/>
  <c r="F125" i="1"/>
  <c r="F124" i="1"/>
  <c r="E125" i="1"/>
  <c r="E126" i="1"/>
  <c r="E124" i="1"/>
  <c r="D95" i="1" l="1"/>
  <c r="D102" i="1" s="1"/>
  <c r="C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8" i="1"/>
  <c r="E77" i="1"/>
  <c r="E76" i="1"/>
  <c r="E75" i="1"/>
  <c r="E74" i="1"/>
  <c r="E73" i="1"/>
  <c r="E72" i="1"/>
  <c r="E71" i="1"/>
  <c r="E95" i="1" l="1"/>
  <c r="D100" i="1" s="1"/>
  <c r="D101" i="1" s="1"/>
  <c r="D104" i="1" l="1"/>
</calcChain>
</file>

<file path=xl/sharedStrings.xml><?xml version="1.0" encoding="utf-8"?>
<sst xmlns="http://schemas.openxmlformats.org/spreadsheetml/2006/main" count="71" uniqueCount="61">
  <si>
    <t>Sales, TV and Digital Spends Plot</t>
  </si>
  <si>
    <t>Correlaton between Sales and TV Spends, Sales and Digital Spends, TV and Digital Spends</t>
  </si>
  <si>
    <t>Model Stats</t>
  </si>
  <si>
    <t>Coefficients</t>
  </si>
  <si>
    <t>Standard Error</t>
  </si>
  <si>
    <t>t Stat</t>
  </si>
  <si>
    <t>P-value</t>
  </si>
  <si>
    <t>Lower 95%</t>
  </si>
  <si>
    <t>Upper 95%</t>
  </si>
  <si>
    <t>Lower 95.0%</t>
  </si>
  <si>
    <t>Upper 95.0%</t>
  </si>
  <si>
    <t>Intercept</t>
  </si>
  <si>
    <t>TV Spends</t>
  </si>
  <si>
    <t>Digital Spends</t>
  </si>
  <si>
    <t>Xmas Dummy</t>
  </si>
  <si>
    <t>TV Contribution</t>
  </si>
  <si>
    <t>TV Contribution $</t>
  </si>
  <si>
    <t>TV ROI</t>
  </si>
  <si>
    <t>corr(sales, TV spends)</t>
  </si>
  <si>
    <t>corr(sales, Digital Spends)</t>
  </si>
  <si>
    <t>month</t>
  </si>
  <si>
    <t>sales</t>
  </si>
  <si>
    <t>tv_spend</t>
  </si>
  <si>
    <t>digital_spend</t>
  </si>
  <si>
    <t>trend</t>
  </si>
  <si>
    <t>xmas</t>
  </si>
  <si>
    <t>Total TV Spends</t>
  </si>
  <si>
    <t>tv_contribution</t>
  </si>
  <si>
    <t>Total</t>
  </si>
  <si>
    <t>2)</t>
  </si>
  <si>
    <t>3)</t>
  </si>
  <si>
    <t>4)</t>
  </si>
  <si>
    <t>a)</t>
  </si>
  <si>
    <t>b)</t>
  </si>
  <si>
    <t>5)</t>
  </si>
  <si>
    <t>R Square</t>
  </si>
  <si>
    <t>Adjusted R Square</t>
  </si>
  <si>
    <t>Note:</t>
  </si>
  <si>
    <t>TV Contribution to sales %</t>
  </si>
  <si>
    <t>Trend</t>
  </si>
  <si>
    <t>6)</t>
  </si>
  <si>
    <t>7)</t>
  </si>
  <si>
    <t>After Log transformation</t>
  </si>
  <si>
    <t>Given planned investment data</t>
  </si>
  <si>
    <t>predicted sales</t>
  </si>
  <si>
    <t>8)</t>
  </si>
  <si>
    <t xml:space="preserve">a) Weekly sales and spends data instead of monthly data will make the model more accurate. </t>
  </si>
  <si>
    <t xml:space="preserve"> - This is because monthly data is a more aggregated version, so it doesn’t show the sales and spends variations as accurately as weekly data.</t>
  </si>
  <si>
    <t xml:space="preserve"> - Weekly data captures the variations in sales peaks and troughs more accurately, hence the model will be more accurate.</t>
  </si>
  <si>
    <t xml:space="preserve">b) Information on price, competitor's price, distribution, promotion and sponsorship will improve the model. </t>
  </si>
  <si>
    <t xml:space="preserve"> - This is because toy market is a very competitive market. So we expect competitor's price to have an impact, and also our own price to have a big impact on sales. </t>
  </si>
  <si>
    <t xml:space="preserve"> - Distribution channel/mode has a big impact on toy sales. Having that information will make the model more efficient. </t>
  </si>
  <si>
    <t xml:space="preserve"> - Toy sales respond hugely to promotions and also sponsorships. Having information on those will make the model better</t>
  </si>
  <si>
    <t>We have built a multiplicative log model. We have converted the dependent and independent variables into log values and built a multiplicative regression model.</t>
  </si>
  <si>
    <t>To get actual sales, we get the antilog of column D above (predicted sales)</t>
  </si>
  <si>
    <t xml:space="preserve">1) </t>
  </si>
  <si>
    <t>Data Imported in R from excel. Import and correlation code attached in the folder uploaded</t>
  </si>
  <si>
    <t>Observations from visualisation:</t>
  </si>
  <si>
    <t>1) Sales have an overall upward trend</t>
  </si>
  <si>
    <t>2) There are big peaks in sales during christmas, April 2017 and August 2017</t>
  </si>
  <si>
    <t>3) We see that TV spends have more peaks than digital. Digital spends follow smoother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</si>
</sst>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006100"/>
      <name val="Tahoma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006100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Border="1"/>
    <xf numFmtId="43" fontId="3" fillId="0" borderId="0" xfId="1" applyFont="1"/>
    <xf numFmtId="17" fontId="4" fillId="0" borderId="0" xfId="0" applyNumberFormat="1" applyFont="1"/>
    <xf numFmtId="43" fontId="4" fillId="0" borderId="0" xfId="0" applyNumberFormat="1" applyFont="1"/>
    <xf numFmtId="0" fontId="4" fillId="0" borderId="0" xfId="0" applyFont="1" applyBorder="1"/>
    <xf numFmtId="43" fontId="4" fillId="0" borderId="0" xfId="1" applyFont="1"/>
    <xf numFmtId="0" fontId="6" fillId="2" borderId="0" xfId="3" applyFont="1"/>
    <xf numFmtId="9" fontId="3" fillId="0" borderId="0" xfId="2" applyFont="1"/>
    <xf numFmtId="0" fontId="6" fillId="2" borderId="0" xfId="3" applyFont="1" applyAlignment="1">
      <alignment wrapText="1"/>
    </xf>
    <xf numFmtId="0" fontId="6" fillId="2" borderId="1" xfId="3" applyFont="1" applyBorder="1" applyAlignment="1">
      <alignment horizontal="center"/>
    </xf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Sales, TV and Digital Spends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70741764812812"/>
          <c:y val="0.1278414392587621"/>
          <c:w val="0.87815446975567912"/>
          <c:h val="0.71233650367508639"/>
        </c:manualLayout>
      </c:layout>
      <c:lineChart>
        <c:grouping val="standard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[1]data!$A$2:$A$25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[1]data!$B$2:$B$25</c:f>
              <c:numCache>
                <c:formatCode>_-* #,##0_-;\-* #,##0_-;_-* "-"??_-;_-@_-</c:formatCode>
                <c:ptCount val="24"/>
                <c:pt idx="0">
                  <c:v>3700000</c:v>
                </c:pt>
                <c:pt idx="1">
                  <c:v>8900000</c:v>
                </c:pt>
                <c:pt idx="2">
                  <c:v>8200000</c:v>
                </c:pt>
                <c:pt idx="3">
                  <c:v>5800000</c:v>
                </c:pt>
                <c:pt idx="4">
                  <c:v>11000000</c:v>
                </c:pt>
                <c:pt idx="5">
                  <c:v>7700000</c:v>
                </c:pt>
                <c:pt idx="6">
                  <c:v>10300000</c:v>
                </c:pt>
                <c:pt idx="7">
                  <c:v>7800000</c:v>
                </c:pt>
                <c:pt idx="8">
                  <c:v>9500000</c:v>
                </c:pt>
                <c:pt idx="9">
                  <c:v>10600000</c:v>
                </c:pt>
                <c:pt idx="10">
                  <c:v>9800000</c:v>
                </c:pt>
                <c:pt idx="11">
                  <c:v>16000500</c:v>
                </c:pt>
                <c:pt idx="12">
                  <c:v>6800000</c:v>
                </c:pt>
                <c:pt idx="13">
                  <c:v>9600000</c:v>
                </c:pt>
                <c:pt idx="14">
                  <c:v>15700000</c:v>
                </c:pt>
                <c:pt idx="15">
                  <c:v>19800000</c:v>
                </c:pt>
                <c:pt idx="16">
                  <c:v>14500000</c:v>
                </c:pt>
                <c:pt idx="17">
                  <c:v>13200000</c:v>
                </c:pt>
                <c:pt idx="18">
                  <c:v>9600000</c:v>
                </c:pt>
                <c:pt idx="19">
                  <c:v>13500000</c:v>
                </c:pt>
                <c:pt idx="20">
                  <c:v>12500000</c:v>
                </c:pt>
                <c:pt idx="21">
                  <c:v>9200000</c:v>
                </c:pt>
                <c:pt idx="22">
                  <c:v>14000000</c:v>
                </c:pt>
                <c:pt idx="23">
                  <c:v>18000000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9-40D5-AA87-FA5815D3C8E7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 tv_spend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[1]data!$C$2:$C$25</c:f>
              <c:numCache>
                <c:formatCode>_-* #,##0_-;\-* #,##0_-;_-* "-"??_-;_-@_-</c:formatCode>
                <c:ptCount val="24"/>
                <c:pt idx="0">
                  <c:v>600000</c:v>
                </c:pt>
                <c:pt idx="1">
                  <c:v>2880000</c:v>
                </c:pt>
                <c:pt idx="2">
                  <c:v>864000</c:v>
                </c:pt>
                <c:pt idx="3">
                  <c:v>259200</c:v>
                </c:pt>
                <c:pt idx="4">
                  <c:v>2077760</c:v>
                </c:pt>
                <c:pt idx="5">
                  <c:v>623328</c:v>
                </c:pt>
                <c:pt idx="6">
                  <c:v>2186998.4</c:v>
                </c:pt>
                <c:pt idx="7">
                  <c:v>656099.5</c:v>
                </c:pt>
                <c:pt idx="8">
                  <c:v>196829.9</c:v>
                </c:pt>
                <c:pt idx="9">
                  <c:v>1859049</c:v>
                </c:pt>
                <c:pt idx="10">
                  <c:v>1457714.7</c:v>
                </c:pt>
                <c:pt idx="11">
                  <c:v>1100350</c:v>
                </c:pt>
                <c:pt idx="12">
                  <c:v>131194.30000000002</c:v>
                </c:pt>
                <c:pt idx="13">
                  <c:v>39358.300000000003</c:v>
                </c:pt>
                <c:pt idx="14">
                  <c:v>1311807.5</c:v>
                </c:pt>
                <c:pt idx="15">
                  <c:v>2893542.1999999997</c:v>
                </c:pt>
                <c:pt idx="16">
                  <c:v>868062.7</c:v>
                </c:pt>
                <c:pt idx="17">
                  <c:v>1760418.8</c:v>
                </c:pt>
                <c:pt idx="18">
                  <c:v>528125.6</c:v>
                </c:pt>
                <c:pt idx="19">
                  <c:v>158437.69999999998</c:v>
                </c:pt>
                <c:pt idx="20">
                  <c:v>130112</c:v>
                </c:pt>
                <c:pt idx="21">
                  <c:v>90000</c:v>
                </c:pt>
                <c:pt idx="22">
                  <c:v>750235</c:v>
                </c:pt>
                <c:pt idx="23">
                  <c:v>2050750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9-40D5-AA87-FA5815D3C8E7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 digital_spend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[1]data!$A$2:$A$25</c:f>
              <c:numCache>
                <c:formatCode>mmm\-yy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[1]data!$D$2:$D$25</c:f>
              <c:numCache>
                <c:formatCode>_-* #,##0_-;\-* #,##0_-;_-* "-"??_-;_-@_-</c:formatCode>
                <c:ptCount val="24"/>
                <c:pt idx="0">
                  <c:v>300000</c:v>
                </c:pt>
                <c:pt idx="1">
                  <c:v>90000</c:v>
                </c:pt>
                <c:pt idx="2">
                  <c:v>426999.99999999994</c:v>
                </c:pt>
                <c:pt idx="3">
                  <c:v>128099.99999999999</c:v>
                </c:pt>
                <c:pt idx="4">
                  <c:v>538430</c:v>
                </c:pt>
                <c:pt idx="5">
                  <c:v>161529</c:v>
                </c:pt>
                <c:pt idx="6">
                  <c:v>48458.7</c:v>
                </c:pt>
                <c:pt idx="7">
                  <c:v>14537.61</c:v>
                </c:pt>
                <c:pt idx="8">
                  <c:v>804361.28</c:v>
                </c:pt>
                <c:pt idx="9">
                  <c:v>241308.37999999998</c:v>
                </c:pt>
                <c:pt idx="10">
                  <c:v>72392.52</c:v>
                </c:pt>
                <c:pt idx="11">
                  <c:v>620335</c:v>
                </c:pt>
                <c:pt idx="12">
                  <c:v>156515.32999999999</c:v>
                </c:pt>
                <c:pt idx="13">
                  <c:v>1146954.5999999999</c:v>
                </c:pt>
                <c:pt idx="14">
                  <c:v>1944086.38</c:v>
                </c:pt>
                <c:pt idx="15">
                  <c:v>1683225.9100000001</c:v>
                </c:pt>
                <c:pt idx="16">
                  <c:v>1004967.77</c:v>
                </c:pt>
                <c:pt idx="17">
                  <c:v>301490.32999999996</c:v>
                </c:pt>
                <c:pt idx="18">
                  <c:v>90447.1</c:v>
                </c:pt>
                <c:pt idx="19">
                  <c:v>1527134.13</c:v>
                </c:pt>
                <c:pt idx="20">
                  <c:v>650231</c:v>
                </c:pt>
                <c:pt idx="21">
                  <c:v>150000</c:v>
                </c:pt>
                <c:pt idx="22">
                  <c:v>239770</c:v>
                </c:pt>
                <c:pt idx="23">
                  <c:v>900745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9-40D5-AA87-FA5815D3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722288"/>
        <c:axId val="320628720"/>
      </c:lineChart>
      <c:dateAx>
        <c:axId val="549722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28720"/>
        <c:crosses val="autoZero"/>
        <c:auto val="1"/>
        <c:lblOffset val="100"/>
        <c:baseTimeUnit val="months"/>
      </c:dateAx>
      <c:valAx>
        <c:axId val="320628720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75088136761948"/>
          <c:y val="0.10640908575975577"/>
          <c:w val="0.23254784495901565"/>
          <c:h val="5.80908275701106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8</xdr:row>
      <xdr:rowOff>161925</xdr:rowOff>
    </xdr:from>
    <xdr:to>
      <xdr:col>13</xdr:col>
      <xdr:colOff>198120</xdr:colOff>
      <xdr:row>29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7B7A1-8433-4D45-A73E-E620C1A91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0.23649</cdr:y>
    </cdr:from>
    <cdr:to>
      <cdr:x>0.06227</cdr:x>
      <cdr:y>0.74064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CB63BE-A4D8-4093-A76E-899B1C788EB9}"/>
            </a:ext>
          </a:extLst>
        </cdr:cNvPr>
        <cdr:cNvSpPr txBox="1"/>
      </cdr:nvSpPr>
      <cdr:spPr>
        <a:xfrm xmlns:a="http://schemas.openxmlformats.org/drawingml/2006/main">
          <a:off x="0" y="866776"/>
          <a:ext cx="781050" cy="18478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vert270" wrap="square" rtlCol="0" anchor="ctr">
          <a:noAutofit/>
        </a:bodyPr>
        <a:lstStyle xmlns:a="http://schemas.openxmlformats.org/drawingml/2006/main"/>
        <a:p xmlns:a="http://schemas.openxmlformats.org/drawingml/2006/main">
          <a:pPr algn="l"/>
          <a:r>
            <a:rPr lang="en-AU" sz="1600" dirty="0" err="1"/>
            <a:t>		Sales </a:t>
          </a:r>
        </a:p>
        <a:p xmlns:a="http://schemas.openxmlformats.org/drawingml/2006/main">
          <a:pPr algn="l"/>
          <a:endParaRPr lang="en-AU" sz="1600" dirty="0" err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ulomi.maitra/Desktop/Test/Copy%20of%20toy_sales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3"/>
      <sheetName val="Sheet4"/>
      <sheetName val="Sheet5"/>
      <sheetName val="Sheet6"/>
      <sheetName val="Sheet2"/>
      <sheetName val="planned_spend"/>
    </sheetNames>
    <sheetDataSet>
      <sheetData sheetId="0"/>
      <sheetData sheetId="1">
        <row r="1">
          <cell r="B1" t="str">
            <v>sales</v>
          </cell>
          <cell r="C1" t="str">
            <v>tv_spend</v>
          </cell>
          <cell r="D1" t="str">
            <v>digital_spend</v>
          </cell>
        </row>
        <row r="2">
          <cell r="A2">
            <v>42370</v>
          </cell>
          <cell r="B2">
            <v>3700000</v>
          </cell>
          <cell r="C2">
            <v>600000</v>
          </cell>
          <cell r="D2">
            <v>300000</v>
          </cell>
        </row>
        <row r="3">
          <cell r="A3">
            <v>42401</v>
          </cell>
          <cell r="B3">
            <v>8900000</v>
          </cell>
          <cell r="C3">
            <v>2880000</v>
          </cell>
          <cell r="D3">
            <v>90000</v>
          </cell>
        </row>
        <row r="4">
          <cell r="A4">
            <v>42430</v>
          </cell>
          <cell r="B4">
            <v>8200000</v>
          </cell>
          <cell r="C4">
            <v>864000</v>
          </cell>
          <cell r="D4">
            <v>426999.99999999994</v>
          </cell>
        </row>
        <row r="5">
          <cell r="A5">
            <v>42461</v>
          </cell>
          <cell r="B5">
            <v>5800000</v>
          </cell>
          <cell r="C5">
            <v>259200</v>
          </cell>
          <cell r="D5">
            <v>128099.99999999999</v>
          </cell>
        </row>
        <row r="6">
          <cell r="A6">
            <v>42491</v>
          </cell>
          <cell r="B6">
            <v>11000000</v>
          </cell>
          <cell r="C6">
            <v>2077760</v>
          </cell>
          <cell r="D6">
            <v>538430</v>
          </cell>
        </row>
        <row r="7">
          <cell r="A7">
            <v>42522</v>
          </cell>
          <cell r="B7">
            <v>7700000</v>
          </cell>
          <cell r="C7">
            <v>623328</v>
          </cell>
          <cell r="D7">
            <v>161529</v>
          </cell>
        </row>
        <row r="8">
          <cell r="A8">
            <v>42552</v>
          </cell>
          <cell r="B8">
            <v>10300000</v>
          </cell>
          <cell r="C8">
            <v>2186998.4</v>
          </cell>
          <cell r="D8">
            <v>48458.7</v>
          </cell>
        </row>
        <row r="9">
          <cell r="A9">
            <v>42583</v>
          </cell>
          <cell r="B9">
            <v>7800000</v>
          </cell>
          <cell r="C9">
            <v>656099.5</v>
          </cell>
          <cell r="D9">
            <v>14537.61</v>
          </cell>
        </row>
        <row r="10">
          <cell r="A10">
            <v>42614</v>
          </cell>
          <cell r="B10">
            <v>9500000</v>
          </cell>
          <cell r="C10">
            <v>196829.9</v>
          </cell>
          <cell r="D10">
            <v>804361.28</v>
          </cell>
        </row>
        <row r="11">
          <cell r="A11">
            <v>42644</v>
          </cell>
          <cell r="B11">
            <v>10600000</v>
          </cell>
          <cell r="C11">
            <v>1859049</v>
          </cell>
          <cell r="D11">
            <v>241308.37999999998</v>
          </cell>
        </row>
        <row r="12">
          <cell r="A12">
            <v>42675</v>
          </cell>
          <cell r="B12">
            <v>9800000</v>
          </cell>
          <cell r="C12">
            <v>1457714.7</v>
          </cell>
          <cell r="D12">
            <v>72392.52</v>
          </cell>
        </row>
        <row r="13">
          <cell r="A13">
            <v>42705</v>
          </cell>
          <cell r="B13">
            <v>16000500</v>
          </cell>
          <cell r="C13">
            <v>1100350</v>
          </cell>
          <cell r="D13">
            <v>620335</v>
          </cell>
        </row>
        <row r="14">
          <cell r="A14">
            <v>42736</v>
          </cell>
          <cell r="B14">
            <v>6800000</v>
          </cell>
          <cell r="C14">
            <v>131194.30000000002</v>
          </cell>
          <cell r="D14">
            <v>156515.32999999999</v>
          </cell>
        </row>
        <row r="15">
          <cell r="A15">
            <v>42767</v>
          </cell>
          <cell r="B15">
            <v>9600000</v>
          </cell>
          <cell r="C15">
            <v>39358.300000000003</v>
          </cell>
          <cell r="D15">
            <v>1146954.5999999999</v>
          </cell>
        </row>
        <row r="16">
          <cell r="A16">
            <v>42795</v>
          </cell>
          <cell r="B16">
            <v>15700000</v>
          </cell>
          <cell r="C16">
            <v>1311807.5</v>
          </cell>
          <cell r="D16">
            <v>1944086.38</v>
          </cell>
        </row>
        <row r="17">
          <cell r="A17">
            <v>42826</v>
          </cell>
          <cell r="B17">
            <v>19800000</v>
          </cell>
          <cell r="C17">
            <v>2893542.1999999997</v>
          </cell>
          <cell r="D17">
            <v>1683225.9100000001</v>
          </cell>
        </row>
        <row r="18">
          <cell r="A18">
            <v>42856</v>
          </cell>
          <cell r="B18">
            <v>14500000</v>
          </cell>
          <cell r="C18">
            <v>868062.7</v>
          </cell>
          <cell r="D18">
            <v>1004967.77</v>
          </cell>
        </row>
        <row r="19">
          <cell r="A19">
            <v>42887</v>
          </cell>
          <cell r="B19">
            <v>13200000</v>
          </cell>
          <cell r="C19">
            <v>1760418.8</v>
          </cell>
          <cell r="D19">
            <v>301490.32999999996</v>
          </cell>
        </row>
        <row r="20">
          <cell r="A20">
            <v>42917</v>
          </cell>
          <cell r="B20">
            <v>9600000</v>
          </cell>
          <cell r="C20">
            <v>528125.6</v>
          </cell>
          <cell r="D20">
            <v>90447.1</v>
          </cell>
        </row>
        <row r="21">
          <cell r="A21">
            <v>42948</v>
          </cell>
          <cell r="B21">
            <v>13500000</v>
          </cell>
          <cell r="C21">
            <v>158437.69999999998</v>
          </cell>
          <cell r="D21">
            <v>1527134.13</v>
          </cell>
        </row>
        <row r="22">
          <cell r="A22">
            <v>42979</v>
          </cell>
          <cell r="B22">
            <v>12500000</v>
          </cell>
          <cell r="C22">
            <v>130112</v>
          </cell>
          <cell r="D22">
            <v>650231</v>
          </cell>
        </row>
        <row r="23">
          <cell r="A23">
            <v>43009</v>
          </cell>
          <cell r="B23">
            <v>9200000</v>
          </cell>
          <cell r="C23">
            <v>90000</v>
          </cell>
          <cell r="D23">
            <v>150000</v>
          </cell>
        </row>
        <row r="24">
          <cell r="A24">
            <v>43040</v>
          </cell>
          <cell r="B24">
            <v>14000000</v>
          </cell>
          <cell r="C24">
            <v>750235</v>
          </cell>
          <cell r="D24">
            <v>239770</v>
          </cell>
        </row>
        <row r="25">
          <cell r="A25">
            <v>43070</v>
          </cell>
          <cell r="B25">
            <v>18000000</v>
          </cell>
          <cell r="C25">
            <v>2050750</v>
          </cell>
          <cell r="D25">
            <v>900745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Default theme">
  <a:themeElements>
    <a:clrScheme name="Analytic Partners Office Colors">
      <a:dk1>
        <a:srgbClr val="231F20"/>
      </a:dk1>
      <a:lt1>
        <a:sysClr val="window" lastClr="FFFFFF"/>
      </a:lt1>
      <a:dk2>
        <a:srgbClr val="DB0F22"/>
      </a:dk2>
      <a:lt2>
        <a:srgbClr val="9A9999"/>
      </a:lt2>
      <a:accent1>
        <a:srgbClr val="5C85D8"/>
      </a:accent1>
      <a:accent2>
        <a:srgbClr val="173963"/>
      </a:accent2>
      <a:accent3>
        <a:srgbClr val="27A432"/>
      </a:accent3>
      <a:accent4>
        <a:srgbClr val="F99F1E"/>
      </a:accent4>
      <a:accent5>
        <a:srgbClr val="950BA5"/>
      </a:accent5>
      <a:accent6>
        <a:srgbClr val="DB0F22"/>
      </a:accent6>
      <a:hlink>
        <a:srgbClr val="0000FF"/>
      </a:hlink>
      <a:folHlink>
        <a:srgbClr val="800080"/>
      </a:folHlink>
    </a:clrScheme>
    <a:fontScheme name="Analytic Partners Office Fonts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 w="12700">
          <a:solidFill>
            <a:schemeClr val="tx2"/>
          </a:solidFill>
          <a:miter lim="800000"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rtlCol="0">
        <a:spAutoFit/>
      </a:bodyPr>
      <a:lstStyle>
        <a:defPPr>
          <a:defRPr sz="1600" dirty="0" err="1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Default theme" id="{40C6CA05-5FFA-44DB-AD52-06C7839BFF66}" vid="{7506AFE2-0ECF-494A-8C28-E3336F5802B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46"/>
  <sheetViews>
    <sheetView tabSelected="1" topLeftCell="A118" workbookViewId="0">
      <selection activeCell="D132" sqref="D132"/>
    </sheetView>
  </sheetViews>
  <sheetFormatPr defaultRowHeight="14.4" x14ac:dyDescent="0.3"/>
  <cols>
    <col min="1" max="2" width="8.796875" style="2"/>
    <col min="3" max="3" width="40" style="2" customWidth="1"/>
    <col min="4" max="4" width="26.3984375" style="2" bestFit="1" customWidth="1"/>
    <col min="5" max="5" width="15.796875" style="2" bestFit="1" customWidth="1"/>
    <col min="6" max="6" width="10.19921875" style="2" bestFit="1" customWidth="1"/>
    <col min="7" max="8" width="8.8984375" style="2" bestFit="1" customWidth="1"/>
    <col min="9" max="11" width="8.796875" style="2"/>
    <col min="12" max="12" width="15.09765625" style="2" bestFit="1" customWidth="1"/>
    <col min="13" max="16384" width="8.796875" style="2"/>
  </cols>
  <sheetData>
    <row r="3" spans="1:3" x14ac:dyDescent="0.3">
      <c r="A3" s="1" t="s">
        <v>55</v>
      </c>
      <c r="C3" s="2" t="s">
        <v>56</v>
      </c>
    </row>
    <row r="7" spans="1:3" x14ac:dyDescent="0.3">
      <c r="A7" s="1" t="s">
        <v>29</v>
      </c>
      <c r="C7" s="1" t="s">
        <v>0</v>
      </c>
    </row>
    <row r="32" spans="3:3" x14ac:dyDescent="0.3">
      <c r="C32" s="2" t="s">
        <v>57</v>
      </c>
    </row>
    <row r="33" spans="1:4" x14ac:dyDescent="0.3">
      <c r="C33" s="2" t="s">
        <v>58</v>
      </c>
    </row>
    <row r="34" spans="1:4" x14ac:dyDescent="0.3">
      <c r="C34" s="2" t="s">
        <v>59</v>
      </c>
    </row>
    <row r="35" spans="1:4" x14ac:dyDescent="0.3">
      <c r="C35" s="2" t="s">
        <v>60</v>
      </c>
    </row>
    <row r="39" spans="1:4" ht="28.8" x14ac:dyDescent="0.3">
      <c r="A39" s="1" t="s">
        <v>30</v>
      </c>
      <c r="C39" s="3" t="s">
        <v>1</v>
      </c>
    </row>
    <row r="41" spans="1:4" x14ac:dyDescent="0.3">
      <c r="C41" s="16" t="s">
        <v>18</v>
      </c>
      <c r="D41" s="13">
        <v>0.44068616214672346</v>
      </c>
    </row>
    <row r="42" spans="1:4" x14ac:dyDescent="0.3">
      <c r="C42" s="16" t="s">
        <v>19</v>
      </c>
      <c r="D42" s="13">
        <v>0.66476541565607716</v>
      </c>
    </row>
    <row r="43" spans="1:4" x14ac:dyDescent="0.3">
      <c r="C43" s="4"/>
    </row>
    <row r="48" spans="1:4" x14ac:dyDescent="0.3">
      <c r="A48" s="1" t="s">
        <v>31</v>
      </c>
      <c r="C48" s="1" t="s">
        <v>2</v>
      </c>
    </row>
    <row r="51" spans="1:11" x14ac:dyDescent="0.3">
      <c r="B51" s="1" t="s">
        <v>32</v>
      </c>
      <c r="C51" s="1" t="s">
        <v>35</v>
      </c>
      <c r="D51" s="9">
        <v>0.89993130633241158</v>
      </c>
    </row>
    <row r="52" spans="1:11" x14ac:dyDescent="0.3">
      <c r="C52" s="14" t="s">
        <v>36</v>
      </c>
      <c r="D52" s="9">
        <v>0.87886421292870875</v>
      </c>
    </row>
    <row r="54" spans="1:11" ht="15" thickBot="1" x14ac:dyDescent="0.35"/>
    <row r="55" spans="1:11" x14ac:dyDescent="0.3">
      <c r="B55" s="1" t="s">
        <v>33</v>
      </c>
      <c r="C55" s="5"/>
      <c r="D55" s="5" t="s">
        <v>3</v>
      </c>
      <c r="E55" s="5" t="s">
        <v>4</v>
      </c>
      <c r="F55" s="5" t="s">
        <v>5</v>
      </c>
      <c r="G55" s="17" t="s">
        <v>6</v>
      </c>
      <c r="H55" s="5" t="s">
        <v>7</v>
      </c>
      <c r="I55" s="5" t="s">
        <v>8</v>
      </c>
      <c r="J55" s="5" t="s">
        <v>9</v>
      </c>
      <c r="K55" s="5" t="s">
        <v>10</v>
      </c>
    </row>
    <row r="56" spans="1:11" x14ac:dyDescent="0.3">
      <c r="C56" s="6" t="s">
        <v>11</v>
      </c>
      <c r="D56" s="2">
        <v>5.1634065527687909</v>
      </c>
      <c r="E56" s="2">
        <v>0.20461840116632002</v>
      </c>
      <c r="F56" s="2">
        <v>25.234321660894114</v>
      </c>
      <c r="G56" s="2">
        <v>4.4836751782972451E-16</v>
      </c>
      <c r="H56" s="2">
        <v>4.7351353171531141</v>
      </c>
      <c r="I56" s="2">
        <v>5.5916777883844677</v>
      </c>
      <c r="J56" s="2">
        <v>4.7351353171531141</v>
      </c>
      <c r="K56" s="2">
        <v>5.5916777883844677</v>
      </c>
    </row>
    <row r="57" spans="1:11" x14ac:dyDescent="0.3">
      <c r="C57" s="6" t="s">
        <v>12</v>
      </c>
      <c r="D57" s="2">
        <v>0.15987855415023822</v>
      </c>
      <c r="E57" s="2">
        <v>2.4450993438745815E-2</v>
      </c>
      <c r="F57" s="2">
        <v>6.5387344915356129</v>
      </c>
      <c r="G57" s="2">
        <v>2.9152532239746276E-6</v>
      </c>
      <c r="H57" s="2">
        <v>0.10870203672876347</v>
      </c>
      <c r="I57" s="2">
        <v>0.21105507157171297</v>
      </c>
      <c r="J57" s="2">
        <v>0.10870203672876347</v>
      </c>
      <c r="K57" s="2">
        <v>0.21105507157171297</v>
      </c>
    </row>
    <row r="58" spans="1:11" x14ac:dyDescent="0.3">
      <c r="C58" s="6" t="s">
        <v>13</v>
      </c>
      <c r="D58" s="2">
        <v>0.10887181514286394</v>
      </c>
      <c r="E58" s="2">
        <v>2.3656899730157933E-2</v>
      </c>
      <c r="F58" s="2">
        <v>4.6021167771224736</v>
      </c>
      <c r="G58" s="2">
        <v>1.945292871781715E-4</v>
      </c>
      <c r="H58" s="2">
        <v>5.9357354954917937E-2</v>
      </c>
      <c r="I58" s="2">
        <v>0.15838627533080996</v>
      </c>
      <c r="J58" s="2">
        <v>5.9357354954917937E-2</v>
      </c>
      <c r="K58" s="2">
        <v>0.15838627533080996</v>
      </c>
    </row>
    <row r="59" spans="1:11" x14ac:dyDescent="0.3">
      <c r="C59" s="6" t="s">
        <v>39</v>
      </c>
      <c r="D59" s="2">
        <v>0.32779845057556306</v>
      </c>
      <c r="E59" s="2">
        <v>3.621921653421234E-2</v>
      </c>
      <c r="F59" s="2">
        <v>9.0504014703335081</v>
      </c>
      <c r="G59" s="2">
        <v>2.5601211030152123E-8</v>
      </c>
      <c r="H59" s="2">
        <v>0.25199075913763347</v>
      </c>
      <c r="I59" s="2">
        <v>0.40360614201349265</v>
      </c>
      <c r="J59" s="2">
        <v>0.25199075913763347</v>
      </c>
      <c r="K59" s="2">
        <v>0.40360614201349265</v>
      </c>
    </row>
    <row r="60" spans="1:11" ht="15" thickBot="1" x14ac:dyDescent="0.35">
      <c r="C60" s="7" t="s">
        <v>14</v>
      </c>
      <c r="D60" s="8">
        <v>3.6207579681217232E-2</v>
      </c>
      <c r="E60" s="8">
        <v>4.5902732389525677E-2</v>
      </c>
      <c r="F60" s="8">
        <v>0.78878920265494401</v>
      </c>
      <c r="G60" s="8">
        <v>0.43996727273399072</v>
      </c>
      <c r="H60" s="8">
        <v>-5.9867943373127432E-2</v>
      </c>
      <c r="I60" s="8">
        <v>0.1322831027355619</v>
      </c>
      <c r="J60" s="8">
        <v>-5.9867943373127432E-2</v>
      </c>
      <c r="K60" s="8">
        <v>0.1322831027355619</v>
      </c>
    </row>
    <row r="63" spans="1:11" x14ac:dyDescent="0.3">
      <c r="A63" s="1" t="s">
        <v>37</v>
      </c>
      <c r="B63" s="1" t="s">
        <v>53</v>
      </c>
    </row>
    <row r="66" spans="1:14" x14ac:dyDescent="0.3">
      <c r="A66" s="1" t="s">
        <v>34</v>
      </c>
      <c r="C66" s="1" t="s">
        <v>15</v>
      </c>
    </row>
    <row r="70" spans="1:14" x14ac:dyDescent="0.3">
      <c r="B70" s="1" t="s">
        <v>20</v>
      </c>
      <c r="C70" s="1" t="s">
        <v>21</v>
      </c>
      <c r="D70" s="9" t="s">
        <v>22</v>
      </c>
      <c r="E70" s="14" t="s">
        <v>27</v>
      </c>
    </row>
    <row r="71" spans="1:14" x14ac:dyDescent="0.3">
      <c r="B71" s="10">
        <v>42370</v>
      </c>
      <c r="C71" s="13">
        <v>3700000</v>
      </c>
      <c r="D71" s="13">
        <v>600000</v>
      </c>
      <c r="E71" s="13">
        <f>$D$57*D71</f>
        <v>95927.132490142933</v>
      </c>
    </row>
    <row r="72" spans="1:14" x14ac:dyDescent="0.3">
      <c r="B72" s="10">
        <v>42401</v>
      </c>
      <c r="C72" s="13">
        <v>8900000</v>
      </c>
      <c r="D72" s="13">
        <v>2880000</v>
      </c>
      <c r="E72" s="13">
        <f t="shared" ref="E72:E94" si="0">$D$57*D72</f>
        <v>460450.23595268605</v>
      </c>
    </row>
    <row r="73" spans="1:14" ht="15" thickBot="1" x14ac:dyDescent="0.35">
      <c r="B73" s="10">
        <v>42430</v>
      </c>
      <c r="C73" s="13">
        <v>8200000</v>
      </c>
      <c r="D73" s="13">
        <v>864000</v>
      </c>
      <c r="E73" s="13">
        <f t="shared" si="0"/>
        <v>138135.07078580582</v>
      </c>
      <c r="N73" s="8"/>
    </row>
    <row r="74" spans="1:14" x14ac:dyDescent="0.3">
      <c r="B74" s="10">
        <v>42461</v>
      </c>
      <c r="C74" s="13">
        <v>5800000</v>
      </c>
      <c r="D74" s="13">
        <v>259200</v>
      </c>
      <c r="E74" s="13">
        <f t="shared" si="0"/>
        <v>41440.521235741748</v>
      </c>
    </row>
    <row r="75" spans="1:14" x14ac:dyDescent="0.3">
      <c r="B75" s="10">
        <v>42491</v>
      </c>
      <c r="C75" s="13">
        <v>11000000</v>
      </c>
      <c r="D75" s="13">
        <v>2077760</v>
      </c>
      <c r="E75" s="13">
        <f t="shared" si="0"/>
        <v>332189.26467119897</v>
      </c>
    </row>
    <row r="76" spans="1:14" x14ac:dyDescent="0.3">
      <c r="B76" s="10">
        <v>42522</v>
      </c>
      <c r="C76" s="13">
        <v>7700000</v>
      </c>
      <c r="D76" s="13">
        <v>623328</v>
      </c>
      <c r="E76" s="13">
        <f t="shared" si="0"/>
        <v>99656.779401359687</v>
      </c>
    </row>
    <row r="77" spans="1:14" x14ac:dyDescent="0.3">
      <c r="B77" s="10">
        <v>42552</v>
      </c>
      <c r="C77" s="13">
        <v>10300000</v>
      </c>
      <c r="D77" s="13">
        <v>2186998.4</v>
      </c>
      <c r="E77" s="13">
        <f t="shared" si="0"/>
        <v>349654.14212088432</v>
      </c>
    </row>
    <row r="78" spans="1:14" x14ac:dyDescent="0.3">
      <c r="B78" s="10">
        <v>42583</v>
      </c>
      <c r="C78" s="13">
        <v>7800000</v>
      </c>
      <c r="D78" s="13">
        <v>656099.5</v>
      </c>
      <c r="E78" s="13">
        <f t="shared" si="0"/>
        <v>104896.23943869422</v>
      </c>
    </row>
    <row r="79" spans="1:14" x14ac:dyDescent="0.3">
      <c r="B79" s="10">
        <v>42614</v>
      </c>
      <c r="C79" s="13">
        <v>9500000</v>
      </c>
      <c r="D79" s="13">
        <v>196829.9</v>
      </c>
      <c r="E79" s="13">
        <f>$D$57*D79</f>
        <v>31468.879825535972</v>
      </c>
    </row>
    <row r="80" spans="1:14" x14ac:dyDescent="0.3">
      <c r="B80" s="10">
        <v>42644</v>
      </c>
      <c r="C80" s="13">
        <v>10600000</v>
      </c>
      <c r="D80" s="13">
        <v>1859049</v>
      </c>
      <c r="E80" s="13">
        <f t="shared" si="0"/>
        <v>297222.06621444621</v>
      </c>
    </row>
    <row r="81" spans="2:5" x14ac:dyDescent="0.3">
      <c r="B81" s="10">
        <v>42675</v>
      </c>
      <c r="C81" s="13">
        <v>9800000</v>
      </c>
      <c r="D81" s="13">
        <v>1457714.7</v>
      </c>
      <c r="E81" s="13">
        <f t="shared" si="0"/>
        <v>233057.31859954825</v>
      </c>
    </row>
    <row r="82" spans="2:5" x14ac:dyDescent="0.3">
      <c r="B82" s="10">
        <v>42705</v>
      </c>
      <c r="C82" s="13">
        <v>16000500</v>
      </c>
      <c r="D82" s="13">
        <v>1100350</v>
      </c>
      <c r="E82" s="13">
        <f t="shared" si="0"/>
        <v>175922.36705921462</v>
      </c>
    </row>
    <row r="83" spans="2:5" x14ac:dyDescent="0.3">
      <c r="B83" s="10">
        <v>42736</v>
      </c>
      <c r="C83" s="13">
        <v>6800000</v>
      </c>
      <c r="D83" s="13">
        <v>131194.30000000002</v>
      </c>
      <c r="E83" s="13">
        <f t="shared" si="0"/>
        <v>20975.154996752601</v>
      </c>
    </row>
    <row r="84" spans="2:5" x14ac:dyDescent="0.3">
      <c r="B84" s="10">
        <v>42767</v>
      </c>
      <c r="C84" s="13">
        <v>9600000</v>
      </c>
      <c r="D84" s="13">
        <v>39358.300000000003</v>
      </c>
      <c r="E84" s="13">
        <f t="shared" si="0"/>
        <v>6292.548097811321</v>
      </c>
    </row>
    <row r="85" spans="2:5" x14ac:dyDescent="0.3">
      <c r="B85" s="10">
        <v>42795</v>
      </c>
      <c r="C85" s="13">
        <v>15700000</v>
      </c>
      <c r="D85" s="13">
        <v>1311807.5</v>
      </c>
      <c r="E85" s="13">
        <f t="shared" si="0"/>
        <v>209729.88642343861</v>
      </c>
    </row>
    <row r="86" spans="2:5" x14ac:dyDescent="0.3">
      <c r="B86" s="10">
        <v>42826</v>
      </c>
      <c r="C86" s="13">
        <v>19800000</v>
      </c>
      <c r="D86" s="13">
        <v>2893542.1999999997</v>
      </c>
      <c r="E86" s="13">
        <f t="shared" si="0"/>
        <v>462615.34330869938</v>
      </c>
    </row>
    <row r="87" spans="2:5" x14ac:dyDescent="0.3">
      <c r="B87" s="10">
        <v>42856</v>
      </c>
      <c r="C87" s="13">
        <v>14500000</v>
      </c>
      <c r="D87" s="13">
        <v>868062.7</v>
      </c>
      <c r="E87" s="13">
        <f t="shared" si="0"/>
        <v>138784.60938775199</v>
      </c>
    </row>
    <row r="88" spans="2:5" x14ac:dyDescent="0.3">
      <c r="B88" s="10">
        <v>42887</v>
      </c>
      <c r="C88" s="13">
        <v>13200000</v>
      </c>
      <c r="D88" s="13">
        <v>1760418.8</v>
      </c>
      <c r="E88" s="13">
        <f t="shared" si="0"/>
        <v>281453.21244289738</v>
      </c>
    </row>
    <row r="89" spans="2:5" x14ac:dyDescent="0.3">
      <c r="B89" s="10">
        <v>42917</v>
      </c>
      <c r="C89" s="13">
        <v>9600000</v>
      </c>
      <c r="D89" s="13">
        <v>528125.6</v>
      </c>
      <c r="E89" s="13">
        <f t="shared" si="0"/>
        <v>84435.957337727043</v>
      </c>
    </row>
    <row r="90" spans="2:5" x14ac:dyDescent="0.3">
      <c r="B90" s="10">
        <v>42948</v>
      </c>
      <c r="C90" s="13">
        <v>13500000</v>
      </c>
      <c r="D90" s="13">
        <v>158437.69999999998</v>
      </c>
      <c r="E90" s="13">
        <f t="shared" si="0"/>
        <v>25330.790398889196</v>
      </c>
    </row>
    <row r="91" spans="2:5" x14ac:dyDescent="0.3">
      <c r="B91" s="10">
        <v>42979</v>
      </c>
      <c r="C91" s="13">
        <v>12500000</v>
      </c>
      <c r="D91" s="13">
        <v>130112</v>
      </c>
      <c r="E91" s="13">
        <f t="shared" si="0"/>
        <v>20802.118437595796</v>
      </c>
    </row>
    <row r="92" spans="2:5" x14ac:dyDescent="0.3">
      <c r="B92" s="10">
        <v>43009</v>
      </c>
      <c r="C92" s="13">
        <v>9200000</v>
      </c>
      <c r="D92" s="13">
        <v>90000</v>
      </c>
      <c r="E92" s="13">
        <f t="shared" si="0"/>
        <v>14389.069873521439</v>
      </c>
    </row>
    <row r="93" spans="2:5" x14ac:dyDescent="0.3">
      <c r="B93" s="10">
        <v>43040</v>
      </c>
      <c r="C93" s="13">
        <v>14000000</v>
      </c>
      <c r="D93" s="13">
        <v>750235</v>
      </c>
      <c r="E93" s="13">
        <f t="shared" si="0"/>
        <v>119946.48707290397</v>
      </c>
    </row>
    <row r="94" spans="2:5" x14ac:dyDescent="0.3">
      <c r="B94" s="10">
        <v>43070</v>
      </c>
      <c r="C94" s="13">
        <v>18000000</v>
      </c>
      <c r="D94" s="13">
        <v>2050750</v>
      </c>
      <c r="E94" s="13">
        <f t="shared" si="0"/>
        <v>327870.944923601</v>
      </c>
    </row>
    <row r="95" spans="2:5" x14ac:dyDescent="0.3">
      <c r="B95" s="1" t="s">
        <v>28</v>
      </c>
      <c r="C95" s="9">
        <f>SUM(C71:C94)</f>
        <v>265700500</v>
      </c>
      <c r="D95" s="9">
        <f t="shared" ref="D95:E95" si="1">SUM(D71:D94)</f>
        <v>25473373.600000001</v>
      </c>
      <c r="E95" s="9">
        <f t="shared" si="1"/>
        <v>4072646.1404968486</v>
      </c>
    </row>
    <row r="100" spans="1:4" x14ac:dyDescent="0.3">
      <c r="C100" s="14" t="s">
        <v>16</v>
      </c>
      <c r="D100" s="9">
        <f>E95</f>
        <v>4072646.1404968486</v>
      </c>
    </row>
    <row r="101" spans="1:4" x14ac:dyDescent="0.3">
      <c r="C101" s="14" t="s">
        <v>38</v>
      </c>
      <c r="D101" s="15">
        <f>D100/C95</f>
        <v>1.5327958135181712E-2</v>
      </c>
    </row>
    <row r="102" spans="1:4" x14ac:dyDescent="0.3">
      <c r="C102" s="2" t="s">
        <v>26</v>
      </c>
      <c r="D102" s="13">
        <f>D95</f>
        <v>25473373.600000001</v>
      </c>
    </row>
    <row r="104" spans="1:4" x14ac:dyDescent="0.3">
      <c r="A104" s="1" t="s">
        <v>40</v>
      </c>
      <c r="C104" s="14" t="s">
        <v>17</v>
      </c>
      <c r="D104" s="9">
        <f>D100/D102</f>
        <v>0.15987855415023822</v>
      </c>
    </row>
    <row r="113" spans="1:12" x14ac:dyDescent="0.3">
      <c r="A113" s="1" t="s">
        <v>41</v>
      </c>
      <c r="B113" s="1" t="s">
        <v>43</v>
      </c>
    </row>
    <row r="114" spans="1:12" x14ac:dyDescent="0.3">
      <c r="A114" s="1"/>
    </row>
    <row r="115" spans="1:12" x14ac:dyDescent="0.3">
      <c r="C115" s="1" t="s">
        <v>20</v>
      </c>
      <c r="D115" s="1" t="s">
        <v>21</v>
      </c>
      <c r="E115" s="9" t="s">
        <v>22</v>
      </c>
      <c r="F115" s="9" t="s">
        <v>23</v>
      </c>
      <c r="G115" s="1" t="s">
        <v>24</v>
      </c>
      <c r="H115" s="1" t="s">
        <v>25</v>
      </c>
    </row>
    <row r="116" spans="1:12" x14ac:dyDescent="0.3">
      <c r="C116" s="10">
        <v>43101</v>
      </c>
      <c r="D116" s="11"/>
      <c r="E116" s="13">
        <v>350000</v>
      </c>
      <c r="F116" s="13">
        <v>215000</v>
      </c>
      <c r="G116" s="13">
        <v>25</v>
      </c>
      <c r="H116" s="13">
        <v>0</v>
      </c>
    </row>
    <row r="117" spans="1:12" x14ac:dyDescent="0.3">
      <c r="C117" s="10">
        <v>43132</v>
      </c>
      <c r="D117" s="11"/>
      <c r="E117" s="13">
        <v>950000</v>
      </c>
      <c r="F117" s="13">
        <v>150000</v>
      </c>
      <c r="G117" s="13">
        <v>26</v>
      </c>
      <c r="H117" s="13">
        <v>0</v>
      </c>
    </row>
    <row r="118" spans="1:12" x14ac:dyDescent="0.3">
      <c r="C118" s="10">
        <v>43160</v>
      </c>
      <c r="D118" s="11"/>
      <c r="E118" s="13">
        <v>1350000</v>
      </c>
      <c r="F118" s="13">
        <v>400000</v>
      </c>
      <c r="G118" s="13">
        <v>27</v>
      </c>
      <c r="H118" s="13">
        <v>0</v>
      </c>
    </row>
    <row r="119" spans="1:12" x14ac:dyDescent="0.3">
      <c r="L119" s="12"/>
    </row>
    <row r="121" spans="1:12" x14ac:dyDescent="0.3">
      <c r="B121" s="1" t="s">
        <v>42</v>
      </c>
    </row>
    <row r="123" spans="1:12" x14ac:dyDescent="0.3">
      <c r="C123" s="1" t="s">
        <v>20</v>
      </c>
      <c r="D123" s="1" t="s">
        <v>44</v>
      </c>
      <c r="E123" s="9" t="s">
        <v>22</v>
      </c>
      <c r="F123" s="9" t="s">
        <v>23</v>
      </c>
      <c r="G123" s="1" t="s">
        <v>24</v>
      </c>
      <c r="H123" s="1" t="s">
        <v>25</v>
      </c>
    </row>
    <row r="124" spans="1:12" x14ac:dyDescent="0.3">
      <c r="C124" s="10">
        <v>43101</v>
      </c>
      <c r="D124" s="13">
        <f>$D$57*E124+$D$58*F124+$D$59*G124</f>
        <v>1.9251724061501738</v>
      </c>
      <c r="E124" s="13">
        <f>LOG(E116)</f>
        <v>5.5440680443502757</v>
      </c>
      <c r="F124" s="13">
        <f>LOG(F116)</f>
        <v>5.3324384599156049</v>
      </c>
      <c r="G124" s="13">
        <f>LOG(G116)</f>
        <v>1.3979400086720377</v>
      </c>
      <c r="H124" s="13">
        <v>0</v>
      </c>
      <c r="L124" s="13"/>
    </row>
    <row r="125" spans="1:12" x14ac:dyDescent="0.3">
      <c r="C125" s="10">
        <v>43132</v>
      </c>
      <c r="D125" s="13">
        <f t="shared" ref="D125:D126" si="2">$D$57*E125+$D$58*F125+$D$59*G125</f>
        <v>1.9830663289123853</v>
      </c>
      <c r="E125" s="13">
        <f t="shared" ref="E125:G126" si="3">LOG(E117)</f>
        <v>5.9777236052888476</v>
      </c>
      <c r="F125" s="13">
        <f t="shared" si="3"/>
        <v>5.1760912590556813</v>
      </c>
      <c r="G125" s="13">
        <f t="shared" si="3"/>
        <v>1.414973347970818</v>
      </c>
      <c r="H125" s="13">
        <v>0</v>
      </c>
      <c r="L125" s="13"/>
    </row>
    <row r="126" spans="1:12" x14ac:dyDescent="0.3">
      <c r="C126" s="10">
        <v>43160</v>
      </c>
      <c r="D126" s="13">
        <f t="shared" si="2"/>
        <v>2.0592141632617764</v>
      </c>
      <c r="E126" s="13">
        <f t="shared" si="3"/>
        <v>6.1303337684950066</v>
      </c>
      <c r="F126" s="13">
        <f t="shared" si="3"/>
        <v>5.6020599913279625</v>
      </c>
      <c r="G126" s="13">
        <f t="shared" si="3"/>
        <v>1.4313637641589874</v>
      </c>
      <c r="H126" s="13">
        <v>0</v>
      </c>
      <c r="L126" s="13"/>
    </row>
    <row r="129" spans="1:4" x14ac:dyDescent="0.3">
      <c r="B129" s="2" t="s">
        <v>54</v>
      </c>
    </row>
    <row r="131" spans="1:4" x14ac:dyDescent="0.3">
      <c r="C131" s="1" t="s">
        <v>20</v>
      </c>
      <c r="D131" s="14" t="s">
        <v>44</v>
      </c>
    </row>
    <row r="132" spans="1:4" x14ac:dyDescent="0.3">
      <c r="C132" s="10">
        <v>43101</v>
      </c>
      <c r="D132" s="13">
        <f>(10^D124)*100000</f>
        <v>8417292.248543689</v>
      </c>
    </row>
    <row r="133" spans="1:4" x14ac:dyDescent="0.3">
      <c r="C133" s="10">
        <v>43132</v>
      </c>
      <c r="D133" s="13">
        <f t="shared" ref="D133:D134" si="4">(10^D125)*100000</f>
        <v>9617591.5468573272</v>
      </c>
    </row>
    <row r="134" spans="1:4" x14ac:dyDescent="0.3">
      <c r="C134" s="10">
        <v>43160</v>
      </c>
      <c r="D134" s="13">
        <f t="shared" si="4"/>
        <v>11460779.665540965</v>
      </c>
    </row>
    <row r="138" spans="1:4" x14ac:dyDescent="0.3">
      <c r="A138" s="1" t="s">
        <v>45</v>
      </c>
      <c r="B138" s="1" t="s">
        <v>46</v>
      </c>
    </row>
    <row r="139" spans="1:4" x14ac:dyDescent="0.3">
      <c r="B139" s="2" t="s">
        <v>47</v>
      </c>
    </row>
    <row r="140" spans="1:4" x14ac:dyDescent="0.3">
      <c r="B140" s="2" t="s">
        <v>48</v>
      </c>
    </row>
    <row r="143" spans="1:4" x14ac:dyDescent="0.3">
      <c r="B143" s="1" t="s">
        <v>49</v>
      </c>
    </row>
    <row r="144" spans="1:4" x14ac:dyDescent="0.3">
      <c r="B144" s="2" t="s">
        <v>50</v>
      </c>
    </row>
    <row r="145" spans="2:2" x14ac:dyDescent="0.3">
      <c r="B145" s="2" t="s">
        <v>51</v>
      </c>
    </row>
    <row r="146" spans="2:2" x14ac:dyDescent="0.3">
      <c r="B146" s="2" t="s">
        <v>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Maitra</dc:creator>
  <cp:lastModifiedBy>Poulomi Maitra</cp:lastModifiedBy>
  <dcterms:created xsi:type="dcterms:W3CDTF">2016-02-26T20:41:49Z</dcterms:created>
  <dcterms:modified xsi:type="dcterms:W3CDTF">2019-06-12T05:33:06Z</dcterms:modified>
</cp:coreProperties>
</file>