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ésumé de l’exportation" sheetId="1" r:id="rId4"/>
    <sheet name="STATS" sheetId="2" r:id="rId5"/>
    <sheet name="BIOS" sheetId="3" r:id="rId6"/>
    <sheet name="RATES" sheetId="4" r:id="rId7"/>
    <sheet name="NOT NHL_AHL" sheetId="5" r:id="rId8"/>
    <sheet name="SK - Tableau 1" sheetId="6" r:id="rId9"/>
    <sheet name="SK - ADJSV%" sheetId="7" r:id="rId10"/>
    <sheet name="DU" sheetId="8" r:id="rId11"/>
    <sheet name="EN - Tableau 1" sheetId="9" r:id="rId12"/>
    <sheet name="EN - 60MIN JOUÉS" sheetId="10" r:id="rId13"/>
    <sheet name="SZ - Tableau 1" sheetId="11" r:id="rId14"/>
    <sheet name="SZ - POIDS" sheetId="12" r:id="rId15"/>
    <sheet name="SZ - TAILLES" sheetId="13" r:id="rId16"/>
    <sheet name="AG - Tableau 1" sheetId="14" r:id="rId17"/>
    <sheet name="AG - SV%-EXPSV%" sheetId="15" r:id="rId18"/>
    <sheet name="RB" sheetId="16" r:id="rId19"/>
    <sheet name="SC - Tableau 1" sheetId="17" r:id="rId20"/>
    <sheet name="SC - GSAA" sheetId="18" r:id="rId21"/>
    <sheet name="SC - Tableau 3" sheetId="19" r:id="rId22"/>
    <sheet name="HS - Tableau 1" sheetId="20" r:id="rId23"/>
    <sheet name="HS - SV%" sheetId="21" r:id="rId24"/>
    <sheet name="HS - Tableau 3" sheetId="22" r:id="rId25"/>
    <sheet name="RT - Tableau 1" sheetId="23" r:id="rId26"/>
    <sheet name="RT - HDSV%" sheetId="24" r:id="rId27"/>
    <sheet name="RT - Tableau 3" sheetId="25" r:id="rId28"/>
    <sheet name="PH" sheetId="26" r:id="rId29"/>
    <sheet name="PS - Tableau 1" sheetId="27" r:id="rId30"/>
    <sheet name="PS - SO%" sheetId="28" r:id="rId31"/>
  </sheets>
</workbook>
</file>

<file path=xl/sharedStrings.xml><?xml version="1.0" encoding="utf-8"?>
<sst xmlns="http://schemas.openxmlformats.org/spreadsheetml/2006/main" uniqueCount="558">
  <si>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</si>
  <si>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</si>
  <si>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</si>
  <si>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</si>
  <si>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STATS</t>
  </si>
  <si>
    <t>Tableau 1</t>
  </si>
  <si>
    <t>Player</t>
  </si>
  <si>
    <t>Season</t>
  </si>
  <si>
    <t>Team</t>
  </si>
  <si>
    <t>GP</t>
  </si>
  <si>
    <t>IGL</t>
  </si>
  <si>
    <t>TOI</t>
  </si>
  <si>
    <t>AdjSv%</t>
  </si>
  <si>
    <t>SA</t>
  </si>
  <si>
    <t>Sv%</t>
  </si>
  <si>
    <t>dSv%</t>
  </si>
  <si>
    <t>HDSv%</t>
  </si>
  <si>
    <t>GSAA</t>
  </si>
  <si>
    <t>SO%</t>
  </si>
  <si>
    <t>SOS</t>
  </si>
  <si>
    <t>Aaron Dell</t>
  </si>
  <si>
    <t>2017-2018</t>
  </si>
  <si>
    <t>S,J</t>
  </si>
  <si>
    <t>Adam Wilcox</t>
  </si>
  <si>
    <t>BUF</t>
  </si>
  <si>
    <t>Adin Hill</t>
  </si>
  <si>
    <t>ARI</t>
  </si>
  <si>
    <t>Al Montoya</t>
  </si>
  <si>
    <t>MTL/EDM</t>
  </si>
  <si>
    <t>Alex Lyon</t>
  </si>
  <si>
    <t>PHI</t>
  </si>
  <si>
    <t>Alex Stalock</t>
  </si>
  <si>
    <t>MIN</t>
  </si>
  <si>
    <t>Alexandar Georgiev</t>
  </si>
  <si>
    <t>NYR</t>
  </si>
  <si>
    <t>Anders Nilsson</t>
  </si>
  <si>
    <t>VAN</t>
  </si>
  <si>
    <t>Andrei Vasilevskiy</t>
  </si>
  <si>
    <t>T,B</t>
  </si>
  <si>
    <t>Andrew Hammond</t>
  </si>
  <si>
    <t>COL</t>
  </si>
  <si>
    <t>Anton Forsberg</t>
  </si>
  <si>
    <t>CHI</t>
  </si>
  <si>
    <t>Anton Khudobin</t>
  </si>
  <si>
    <t>BOS</t>
  </si>
  <si>
    <t>Antti Niemi</t>
  </si>
  <si>
    <t>PIT/MTL/FLA</t>
  </si>
  <si>
    <t>Antti Raanta</t>
  </si>
  <si>
    <t>Ben Bishop</t>
  </si>
  <si>
    <t>DAL</t>
  </si>
  <si>
    <t>Braden Holtby</t>
  </si>
  <si>
    <t>WSH</t>
  </si>
  <si>
    <t>Brandon Halverson</t>
  </si>
  <si>
    <t>Brian Elliott</t>
  </si>
  <si>
    <t>Calvin Pickard</t>
  </si>
  <si>
    <t>TOR</t>
  </si>
  <si>
    <t>Cam Talbot</t>
  </si>
  <si>
    <t>EDM</t>
  </si>
  <si>
    <t>Cam Ward</t>
  </si>
  <si>
    <t>CAR</t>
  </si>
  <si>
    <t>Carey Price</t>
  </si>
  <si>
    <t>MTL</t>
  </si>
  <si>
    <t>Carter Hutton</t>
  </si>
  <si>
    <t>STL</t>
  </si>
  <si>
    <t>Casey Desmith</t>
  </si>
  <si>
    <t>PIT</t>
  </si>
  <si>
    <t>Chad Johnson</t>
  </si>
  <si>
    <t>Charlie Lindgren</t>
  </si>
  <si>
    <t>Christopher Gibson</t>
  </si>
  <si>
    <t>NYI</t>
  </si>
  <si>
    <t>Collin Delia</t>
  </si>
  <si>
    <t>Connor Hellebuyck</t>
  </si>
  <si>
    <t>WPG</t>
  </si>
  <si>
    <t>Corey Crawford</t>
  </si>
  <si>
    <t>Cory Schneider</t>
  </si>
  <si>
    <t>N,J</t>
  </si>
  <si>
    <t>Craig Anderson</t>
  </si>
  <si>
    <t>OTT</t>
  </si>
  <si>
    <t>Curtis McElhinney</t>
  </si>
  <si>
    <t>Daniel Taylor</t>
  </si>
  <si>
    <t>Darcy Kuemper</t>
  </si>
  <si>
    <t>L,A/ARI</t>
  </si>
  <si>
    <t>David Rittich</t>
  </si>
  <si>
    <t>CGY</t>
  </si>
  <si>
    <t>Devan Dubnyk</t>
  </si>
  <si>
    <t>Dylan Ferguson</t>
  </si>
  <si>
    <t>VGK</t>
  </si>
  <si>
    <t>Eddie Lack</t>
  </si>
  <si>
    <t>N,J/CGY</t>
  </si>
  <si>
    <t>Eric Comrie</t>
  </si>
  <si>
    <t>Frederik Andersen</t>
  </si>
  <si>
    <t>Harri Sateri</t>
  </si>
  <si>
    <t>FLA</t>
  </si>
  <si>
    <t>Henrik Lundqvist</t>
  </si>
  <si>
    <t>Jean-Francois Berube</t>
  </si>
  <si>
    <t>Jack Campbell</t>
  </si>
  <si>
    <t>L,A</t>
  </si>
  <si>
    <t>Jacob Markstrom</t>
  </si>
  <si>
    <t>Jake Allen</t>
  </si>
  <si>
    <t>James Reimer</t>
  </si>
  <si>
    <t>Jared Coreau</t>
  </si>
  <si>
    <t>DET</t>
  </si>
  <si>
    <t>Jaroslav Halak</t>
  </si>
  <si>
    <t>Jeff Glass</t>
  </si>
  <si>
    <t>Jimmy Howard</t>
  </si>
  <si>
    <t>John Gibson</t>
  </si>
  <si>
    <t>ANA</t>
  </si>
  <si>
    <t>Jon Gillies</t>
  </si>
  <si>
    <t>Jonathan Bernier</t>
  </si>
  <si>
    <t>Jonathan Quick</t>
  </si>
  <si>
    <t>Joonas Korpisalo</t>
  </si>
  <si>
    <t>CBJ</t>
  </si>
  <si>
    <t>Juuse Saros</t>
  </si>
  <si>
    <t>NSH</t>
  </si>
  <si>
    <t>Kari Lehtonen</t>
  </si>
  <si>
    <t>Keith Kinkaid</t>
  </si>
  <si>
    <t>Kenneth Appleby</t>
  </si>
  <si>
    <t>Laurent Brossoit</t>
  </si>
  <si>
    <t>Linus Ullmark</t>
  </si>
  <si>
    <t>Louis Domingue</t>
  </si>
  <si>
    <t>ARI/T,B</t>
  </si>
  <si>
    <t>Malcolm Subban</t>
  </si>
  <si>
    <t>Marc-Andre Fleury</t>
  </si>
  <si>
    <t>Marek Langhamer</t>
  </si>
  <si>
    <t>Martin Jones</t>
  </si>
  <si>
    <t>Matt Murray</t>
  </si>
  <si>
    <t>Maxime Lagace</t>
  </si>
  <si>
    <t>Michael Hutchinson</t>
  </si>
  <si>
    <t>Michal Neuvirth</t>
  </si>
  <si>
    <t>Mike Condon</t>
  </si>
  <si>
    <t>Mike McKenna</t>
  </si>
  <si>
    <t>Mike Smith</t>
  </si>
  <si>
    <t>Ondrej Pavelec</t>
  </si>
  <si>
    <t>Oscar Dansk</t>
  </si>
  <si>
    <t>Pekka Rinne</t>
  </si>
  <si>
    <t>Peter Budaj</t>
  </si>
  <si>
    <t>Petr Mrazek</t>
  </si>
  <si>
    <t>DET/PHI</t>
  </si>
  <si>
    <t>Philipp Grubauer</t>
  </si>
  <si>
    <t>Reto Berra</t>
  </si>
  <si>
    <t>Roberto Luongo</t>
  </si>
  <si>
    <t>Robin Lehner</t>
  </si>
  <si>
    <t>Ryan Miller</t>
  </si>
  <si>
    <t>Scott Darling</t>
  </si>
  <si>
    <t>Scott Foster</t>
  </si>
  <si>
    <t>Scott Wedgewood</t>
  </si>
  <si>
    <t>Semyon Varlamov</t>
  </si>
  <si>
    <t>Sergei Bobrovsky</t>
  </si>
  <si>
    <t>Steve Mason</t>
  </si>
  <si>
    <t>Thatcher Demko</t>
  </si>
  <si>
    <t>Thomas Greiss</t>
  </si>
  <si>
    <t>Tristan Jarry</t>
  </si>
  <si>
    <t>Tuukka Rask</t>
  </si>
  <si>
    <t>BIOS</t>
  </si>
  <si>
    <t>Position</t>
  </si>
  <si>
    <t>Age</t>
  </si>
  <si>
    <t>Date of Birth</t>
  </si>
  <si>
    <t>Birth City</t>
  </si>
  <si>
    <t>Birth State/Province</t>
  </si>
  <si>
    <t>Birth Country</t>
  </si>
  <si>
    <t>Nationality</t>
  </si>
  <si>
    <t>Height (in)</t>
  </si>
  <si>
    <t>Weight (lbs)</t>
  </si>
  <si>
    <t>Draft Year</t>
  </si>
  <si>
    <t>Draft Team</t>
  </si>
  <si>
    <t>Draft Round</t>
  </si>
  <si>
    <t>Round Pick</t>
  </si>
  <si>
    <t>Overall Draft Position</t>
  </si>
  <si>
    <t>Aaron Dell</t>
  </si>
  <si>
    <t>G</t>
  </si>
  <si>
    <t>1989-05-04</t>
  </si>
  <si>
    <t>Airdrie</t>
  </si>
  <si>
    <t>AB</t>
  </si>
  <si>
    <t>CAN</t>
  </si>
  <si>
    <t>-</t>
  </si>
  <si>
    <t>Adam Wilcox</t>
  </si>
  <si>
    <t>1992-11-26</t>
  </si>
  <si>
    <t>South St, Pau</t>
  </si>
  <si>
    <t>MN</t>
  </si>
  <si>
    <t>USA</t>
  </si>
  <si>
    <t>Adin Hill</t>
  </si>
  <si>
    <t>1996-05-11</t>
  </si>
  <si>
    <t>Comox</t>
  </si>
  <si>
    <t>BC</t>
  </si>
  <si>
    <t>Al Montoya</t>
  </si>
  <si>
    <t>EDM, MTL</t>
  </si>
  <si>
    <t>1985-02-13</t>
  </si>
  <si>
    <t>Chicago</t>
  </si>
  <si>
    <t>IL</t>
  </si>
  <si>
    <t>Alex Lyon</t>
  </si>
  <si>
    <t>1992-12-09</t>
  </si>
  <si>
    <t>Baudette</t>
  </si>
  <si>
    <t>Alex Stalock</t>
  </si>
  <si>
    <t>1987-07-28</t>
  </si>
  <si>
    <t>St, Paul</t>
  </si>
  <si>
    <t>Alexandar Georgiev</t>
  </si>
  <si>
    <t>1996-02-10</t>
  </si>
  <si>
    <t>Moscow</t>
  </si>
  <si>
    <t>RUS</t>
  </si>
  <si>
    <t>Anders Nilsson</t>
  </si>
  <si>
    <t>1990-03-19</t>
  </si>
  <si>
    <t>Lulea</t>
  </si>
  <si>
    <t>SWE</t>
  </si>
  <si>
    <t>Andrei Vasilevskiy</t>
  </si>
  <si>
    <t>1994-07-25</t>
  </si>
  <si>
    <t>Tyumen</t>
  </si>
  <si>
    <t>Andrew Hammond</t>
  </si>
  <si>
    <t>1988-02-11</t>
  </si>
  <si>
    <t>Surrey</t>
  </si>
  <si>
    <t>Anton Forsberg</t>
  </si>
  <si>
    <t>1992-11-27</t>
  </si>
  <si>
    <t>Härnösand</t>
  </si>
  <si>
    <t>Anton Khudobin</t>
  </si>
  <si>
    <t>1986-05-07</t>
  </si>
  <si>
    <t>Ust-Kamenogorsk</t>
  </si>
  <si>
    <t>KAZ</t>
  </si>
  <si>
    <t>Antti Niemi</t>
  </si>
  <si>
    <t>FLA, MTL, PIT</t>
  </si>
  <si>
    <t>1983-08-29</t>
  </si>
  <si>
    <t>Vantaa</t>
  </si>
  <si>
    <t>FIN</t>
  </si>
  <si>
    <t>Antti Raanta</t>
  </si>
  <si>
    <t>1989-05-12</t>
  </si>
  <si>
    <t>Rauma</t>
  </si>
  <si>
    <t>Ben Bishop</t>
  </si>
  <si>
    <t>1986-11-21</t>
  </si>
  <si>
    <t>Denver</t>
  </si>
  <si>
    <t>CO</t>
  </si>
  <si>
    <t>Braden Holtby</t>
  </si>
  <si>
    <t>1989-09-16</t>
  </si>
  <si>
    <t>Lloydminster</t>
  </si>
  <si>
    <t>SK</t>
  </si>
  <si>
    <t>Brandon Halverson</t>
  </si>
  <si>
    <t>1996-03-29</t>
  </si>
  <si>
    <t>Traverse City</t>
  </si>
  <si>
    <t>MI</t>
  </si>
  <si>
    <t>Brian Elliott</t>
  </si>
  <si>
    <t>1985-04-09</t>
  </si>
  <si>
    <t>Newmarket</t>
  </si>
  <si>
    <t>ON</t>
  </si>
  <si>
    <t>Calvin Pickard</t>
  </si>
  <si>
    <t>1992-04-15</t>
  </si>
  <si>
    <t>Moncton</t>
  </si>
  <si>
    <t>NB</t>
  </si>
  <si>
    <t>Cam Talbot</t>
  </si>
  <si>
    <t>1987-07-05</t>
  </si>
  <si>
    <t>Caledonia</t>
  </si>
  <si>
    <t>Cam Ward</t>
  </si>
  <si>
    <t>1984-02-29</t>
  </si>
  <si>
    <t>Saskatoon</t>
  </si>
  <si>
    <t>Carey Price</t>
  </si>
  <si>
    <t>1987-08-16</t>
  </si>
  <si>
    <t>Anahim Lake</t>
  </si>
  <si>
    <t>Carter Hutton</t>
  </si>
  <si>
    <t>1985-12-19</t>
  </si>
  <si>
    <t>Thunder Bay</t>
  </si>
  <si>
    <t>Casey DeSmith</t>
  </si>
  <si>
    <t>1991-08-13</t>
  </si>
  <si>
    <t>Rochester</t>
  </si>
  <si>
    <t>NH</t>
  </si>
  <si>
    <t>Chad Johnson</t>
  </si>
  <si>
    <t>1986-06-10</t>
  </si>
  <si>
    <t>Charlie Lindgren</t>
  </si>
  <si>
    <t>1993-12-18</t>
  </si>
  <si>
    <t>Lakeville</t>
  </si>
  <si>
    <t>Christopher Gibson</t>
  </si>
  <si>
    <t>1992-12-27</t>
  </si>
  <si>
    <t>Karkkila</t>
  </si>
  <si>
    <t>Collin Delia</t>
  </si>
  <si>
    <t>1994-06-20</t>
  </si>
  <si>
    <t>Rancho Cucamonga</t>
  </si>
  <si>
    <t>CA</t>
  </si>
  <si>
    <t>Connor Hellebuyck</t>
  </si>
  <si>
    <t>1993-05-19</t>
  </si>
  <si>
    <t>Commerce</t>
  </si>
  <si>
    <t>Corey Crawford</t>
  </si>
  <si>
    <t>1984-12-31</t>
  </si>
  <si>
    <t>Montreal</t>
  </si>
  <si>
    <t>QC</t>
  </si>
  <si>
    <t>Cory Schneider</t>
  </si>
  <si>
    <t>1986-03-18</t>
  </si>
  <si>
    <t>Marblehead</t>
  </si>
  <si>
    <t>MA</t>
  </si>
  <si>
    <t>Craig Anderson</t>
  </si>
  <si>
    <t>1981-05-21</t>
  </si>
  <si>
    <t>Park Ridge</t>
  </si>
  <si>
    <t>Curtis McElhinney</t>
  </si>
  <si>
    <t>1983-05-23</t>
  </si>
  <si>
    <t>London</t>
  </si>
  <si>
    <t>Daniel Taylor</t>
  </si>
  <si>
    <t>1986-04-28</t>
  </si>
  <si>
    <t>Plymouth</t>
  </si>
  <si>
    <t>GBR</t>
  </si>
  <si>
    <t>Darcy Kuemper</t>
  </si>
  <si>
    <t>ARI, L,A</t>
  </si>
  <si>
    <t>1990-05-05</t>
  </si>
  <si>
    <t>David Rittich</t>
  </si>
  <si>
    <t>1992-08-19</t>
  </si>
  <si>
    <t>Jihlava</t>
  </si>
  <si>
    <t>CZE</t>
  </si>
  <si>
    <t>Devan Dubnyk</t>
  </si>
  <si>
    <t>1986-05-04</t>
  </si>
  <si>
    <t>Regina</t>
  </si>
  <si>
    <t>Dylan Ferguson</t>
  </si>
  <si>
    <t>1998-09-20</t>
  </si>
  <si>
    <t>Lantzville</t>
  </si>
  <si>
    <t>Eddie Lack</t>
  </si>
  <si>
    <t>CGY, N,J</t>
  </si>
  <si>
    <t>1988-01-05</t>
  </si>
  <si>
    <t>Norrtälje</t>
  </si>
  <si>
    <t>Eric Comrie</t>
  </si>
  <si>
    <t>1995-07-06</t>
  </si>
  <si>
    <t>Edmonton</t>
  </si>
  <si>
    <t>Frederik Andersen</t>
  </si>
  <si>
    <t>1989-10-02</t>
  </si>
  <si>
    <t>Herning</t>
  </si>
  <si>
    <t>DNK</t>
  </si>
  <si>
    <t>Harri Sateri</t>
  </si>
  <si>
    <t>1989-12-29</t>
  </si>
  <si>
    <t>Toijala</t>
  </si>
  <si>
    <t>Henrik Lundqvist</t>
  </si>
  <si>
    <t>1982-03-02</t>
  </si>
  <si>
    <t>Are</t>
  </si>
  <si>
    <t>J-F Berube</t>
  </si>
  <si>
    <t>1991-07-13</t>
  </si>
  <si>
    <t>Repentigny</t>
  </si>
  <si>
    <t>Jack Campbell</t>
  </si>
  <si>
    <t>1992-01-09</t>
  </si>
  <si>
    <t>Port Huron</t>
  </si>
  <si>
    <t>Jacob Markstrom</t>
  </si>
  <si>
    <t>1990-01-31</t>
  </si>
  <si>
    <t>Gävle</t>
  </si>
  <si>
    <t>Jake Allen</t>
  </si>
  <si>
    <t>1990-08-07</t>
  </si>
  <si>
    <t>Fredericton</t>
  </si>
  <si>
    <t>James Reimer</t>
  </si>
  <si>
    <t>1988-03-15</t>
  </si>
  <si>
    <t>Morweena</t>
  </si>
  <si>
    <t>MB</t>
  </si>
  <si>
    <t>Jared Coreau</t>
  </si>
  <si>
    <t>1991-11-05</t>
  </si>
  <si>
    <t>Perth</t>
  </si>
  <si>
    <t>Jaroslav Halak</t>
  </si>
  <si>
    <t>1985-05-13</t>
  </si>
  <si>
    <t>Bratislava</t>
  </si>
  <si>
    <t>SVK</t>
  </si>
  <si>
    <t>Jeff Glass</t>
  </si>
  <si>
    <t>1985-11-19</t>
  </si>
  <si>
    <t>Calgary</t>
  </si>
  <si>
    <t>Jimmy Howard</t>
  </si>
  <si>
    <t>1984-03-26</t>
  </si>
  <si>
    <t>Syracuse</t>
  </si>
  <si>
    <t>NY</t>
  </si>
  <si>
    <t>John Gibson</t>
  </si>
  <si>
    <t>1993-07-14</t>
  </si>
  <si>
    <t>Pittsburgh</t>
  </si>
  <si>
    <t>PA</t>
  </si>
  <si>
    <t>Jon Gillies</t>
  </si>
  <si>
    <t>1994-01-22</t>
  </si>
  <si>
    <t>Concord</t>
  </si>
  <si>
    <t>Jonathan Bernier</t>
  </si>
  <si>
    <t>1988-08-07</t>
  </si>
  <si>
    <t>Laval</t>
  </si>
  <si>
    <t>Jonathan Quick</t>
  </si>
  <si>
    <t>1986-01-21</t>
  </si>
  <si>
    <t>Milford</t>
  </si>
  <si>
    <t>CT</t>
  </si>
  <si>
    <t>Joonas Korpisalo</t>
  </si>
  <si>
    <t>1994-04-28</t>
  </si>
  <si>
    <t>Pori</t>
  </si>
  <si>
    <t>Juuse Saros</t>
  </si>
  <si>
    <t>1995-04-19</t>
  </si>
  <si>
    <t>Forssa</t>
  </si>
  <si>
    <t>Kari Lehtonen</t>
  </si>
  <si>
    <t>1983-11-16</t>
  </si>
  <si>
    <t>Helsinki</t>
  </si>
  <si>
    <t>ATL</t>
  </si>
  <si>
    <t>Keith Kinkaid</t>
  </si>
  <si>
    <t>1989-07-04</t>
  </si>
  <si>
    <t>Farmingville</t>
  </si>
  <si>
    <t>Ken Appleby</t>
  </si>
  <si>
    <t>1995-04-10</t>
  </si>
  <si>
    <t>North Bay</t>
  </si>
  <si>
    <t>Laurent Brossoit</t>
  </si>
  <si>
    <t>1993-03-23</t>
  </si>
  <si>
    <t>Port Alberni</t>
  </si>
  <si>
    <t>Linus Ullmark</t>
  </si>
  <si>
    <t>1993-07-31</t>
  </si>
  <si>
    <t>Lugnvik</t>
  </si>
  <si>
    <t>Louis Domingue</t>
  </si>
  <si>
    <t>ARI, T,B</t>
  </si>
  <si>
    <t>1992-03-06</t>
  </si>
  <si>
    <t>St-Hyacinthe</t>
  </si>
  <si>
    <t>PHX</t>
  </si>
  <si>
    <t>Malcolm Subban</t>
  </si>
  <si>
    <t>1993-12-21</t>
  </si>
  <si>
    <t>Toronto</t>
  </si>
  <si>
    <t>Marc-Andre Fleury</t>
  </si>
  <si>
    <t>1984-11-28</t>
  </si>
  <si>
    <t>Sorel</t>
  </si>
  <si>
    <t>Marek Langhamer</t>
  </si>
  <si>
    <t>1994-07-22</t>
  </si>
  <si>
    <t>Moravska Trebova</t>
  </si>
  <si>
    <t>Martin Jones</t>
  </si>
  <si>
    <t>1990-01-10</t>
  </si>
  <si>
    <t>North Vancouver</t>
  </si>
  <si>
    <t>Matt Murray</t>
  </si>
  <si>
    <t>1994-05-25</t>
  </si>
  <si>
    <t>Maxime Lagace</t>
  </si>
  <si>
    <t>1993-01-12</t>
  </si>
  <si>
    <t>Saint-Augustin</t>
  </si>
  <si>
    <t>Michael Hutchinson</t>
  </si>
  <si>
    <t>1990-03-02</t>
  </si>
  <si>
    <t>Barrie</t>
  </si>
  <si>
    <t>Michal Neuvirth</t>
  </si>
  <si>
    <t>1988-03-23</t>
  </si>
  <si>
    <t>Ústí nad Labem</t>
  </si>
  <si>
    <t>Mike Condon</t>
  </si>
  <si>
    <t>1990-04-27</t>
  </si>
  <si>
    <t>Holliston</t>
  </si>
  <si>
    <t>Mike McKenna</t>
  </si>
  <si>
    <t>1983-04-11</t>
  </si>
  <si>
    <t>St, Louis</t>
  </si>
  <si>
    <t>MO</t>
  </si>
  <si>
    <t>Mike Smith</t>
  </si>
  <si>
    <t>1982-03-22</t>
  </si>
  <si>
    <t>Kingston</t>
  </si>
  <si>
    <t>Ondrej Pavelec</t>
  </si>
  <si>
    <t>1987-08-31</t>
  </si>
  <si>
    <t>Kladno</t>
  </si>
  <si>
    <t>Oscar Dansk</t>
  </si>
  <si>
    <t>1994-02-28</t>
  </si>
  <si>
    <t>Stockholm</t>
  </si>
  <si>
    <t>Pekka Rinne</t>
  </si>
  <si>
    <t>1982-11-03</t>
  </si>
  <si>
    <t>Kempele</t>
  </si>
  <si>
    <t>Peter Budaj</t>
  </si>
  <si>
    <t>1982-09-18</t>
  </si>
  <si>
    <t>Banská Bystrica</t>
  </si>
  <si>
    <t>Petr Mrazek</t>
  </si>
  <si>
    <t>DET, PHI</t>
  </si>
  <si>
    <t>1992-02-14</t>
  </si>
  <si>
    <t>Ostrava</t>
  </si>
  <si>
    <t>Philipp Grubauer</t>
  </si>
  <si>
    <t>1991-11-25</t>
  </si>
  <si>
    <t>Rosenheim</t>
  </si>
  <si>
    <t>DEU</t>
  </si>
  <si>
    <t>Reto Berra</t>
  </si>
  <si>
    <t>1987-01-03</t>
  </si>
  <si>
    <t>Bulach</t>
  </si>
  <si>
    <t>CHE</t>
  </si>
  <si>
    <t>Roberto Luongo</t>
  </si>
  <si>
    <t>1979-04-04</t>
  </si>
  <si>
    <t>Robin Lehner</t>
  </si>
  <si>
    <t>1991-07-24</t>
  </si>
  <si>
    <t>Gothenburg</t>
  </si>
  <si>
    <t>Ryan Miller</t>
  </si>
  <si>
    <t>1980-07-17</t>
  </si>
  <si>
    <t>East Lansing</t>
  </si>
  <si>
    <t>Scott Darling</t>
  </si>
  <si>
    <t>1988-12-22</t>
  </si>
  <si>
    <t>Newport News</t>
  </si>
  <si>
    <t>VA</t>
  </si>
  <si>
    <t>Scott Foster</t>
  </si>
  <si>
    <t>Scott Wedgewood</t>
  </si>
  <si>
    <t>1992-08-14</t>
  </si>
  <si>
    <t>Brampton</t>
  </si>
  <si>
    <t>Semyon Varlamov</t>
  </si>
  <si>
    <t>1988-04-27</t>
  </si>
  <si>
    <t>Samara</t>
  </si>
  <si>
    <t>Sergei Bobrovsky</t>
  </si>
  <si>
    <t>1988-09-20</t>
  </si>
  <si>
    <t>Novokuznetsk</t>
  </si>
  <si>
    <t>Steve Mason</t>
  </si>
  <si>
    <t>1988-05-29</t>
  </si>
  <si>
    <t>Oakville</t>
  </si>
  <si>
    <t>Thatcher Demko</t>
  </si>
  <si>
    <t>1995-12-08</t>
  </si>
  <si>
    <t>San Diego</t>
  </si>
  <si>
    <t>Thomas Greiss</t>
  </si>
  <si>
    <t>1986-01-29</t>
  </si>
  <si>
    <t>Fussen</t>
  </si>
  <si>
    <t>Tristan Jarry</t>
  </si>
  <si>
    <t>1995-04-29</t>
  </si>
  <si>
    <t>Tuukka Rask</t>
  </si>
  <si>
    <t>1987-03-10</t>
  </si>
  <si>
    <t>Savonlinna</t>
  </si>
  <si>
    <t>RATES</t>
  </si>
  <si>
    <t>Country</t>
  </si>
  <si>
    <t>Rookie</t>
  </si>
  <si>
    <t>Year</t>
  </si>
  <si>
    <t>Month</t>
  </si>
  <si>
    <t>Day</t>
  </si>
  <si>
    <t>Height</t>
  </si>
  <si>
    <t>Weight</t>
  </si>
  <si>
    <t>Contract</t>
  </si>
  <si>
    <t>Salary</t>
  </si>
  <si>
    <t>DU</t>
  </si>
  <si>
    <t>EN</t>
  </si>
  <si>
    <t>SZ</t>
  </si>
  <si>
    <t>AG</t>
  </si>
  <si>
    <t>RB</t>
  </si>
  <si>
    <t>SC</t>
  </si>
  <si>
    <t>HS</t>
  </si>
  <si>
    <t>RT</t>
  </si>
  <si>
    <t>PH</t>
  </si>
  <si>
    <t>PS</t>
  </si>
  <si>
    <t>EX</t>
  </si>
  <si>
    <t>LD</t>
  </si>
  <si>
    <t>N</t>
  </si>
  <si>
    <t>Y</t>
  </si>
  <si>
    <t>NOT NHL/AHL</t>
  </si>
  <si>
    <t>NOT NHL_AHL</t>
  </si>
  <si>
    <t xml:space="preserve">Player                 </t>
  </si>
  <si>
    <r>
      <rPr>
        <sz val="10"/>
        <color indexed="8"/>
        <rFont val="Arial"/>
      </rPr>
      <t>Jhonas Enroth</t>
    </r>
  </si>
  <si>
    <r>
      <rPr>
        <sz val="10"/>
        <color indexed="8"/>
        <rFont val="Arial"/>
      </rPr>
      <t>SWE</t>
    </r>
  </si>
  <si>
    <r>
      <rPr>
        <sz val="10"/>
        <color indexed="8"/>
        <rFont val="Arial"/>
      </rPr>
      <t>N</t>
    </r>
  </si>
  <si>
    <r>
      <rPr>
        <sz val="10"/>
        <color indexed="8"/>
        <rFont val="Arial"/>
      </rPr>
      <t>Magnus Hellberg</t>
    </r>
  </si>
  <si>
    <r>
      <rPr>
        <sz val="10"/>
        <color indexed="8"/>
        <rFont val="Arial"/>
      </rPr>
      <t>Y</t>
    </r>
  </si>
  <si>
    <t>SK - Tableau 1</t>
  </si>
  <si>
    <t>COTES</t>
  </si>
  <si>
    <t>COTES MOD</t>
  </si>
  <si>
    <t>COTES MOD 2</t>
  </si>
  <si>
    <t>COTES MOD 3</t>
  </si>
  <si>
    <t>ADJSV%</t>
  </si>
  <si>
    <t>SK - ADJSV%</t>
  </si>
  <si>
    <t>99-IGL</t>
  </si>
  <si>
    <t>70-(IGL+GP)</t>
  </si>
  <si>
    <t>MODIF.</t>
  </si>
  <si>
    <t>EN - Tableau 1</t>
  </si>
  <si>
    <t>TOI/60</t>
  </si>
  <si>
    <t>60MIN JOUÉS</t>
  </si>
  <si>
    <t>EN - 60MIN JOUÉS</t>
  </si>
  <si>
    <t>SZ - Tableau 1</t>
  </si>
  <si>
    <t>HEIGHT COTES</t>
  </si>
  <si>
    <t>WEIGHT COTES</t>
  </si>
  <si>
    <t>POIDS</t>
  </si>
  <si>
    <t>SZ - POIDS</t>
  </si>
  <si>
    <t>TAILLES</t>
  </si>
  <si>
    <t>SZ - TAILLES</t>
  </si>
  <si>
    <t>AG - Tableau 1</t>
  </si>
  <si>
    <t>COTES MOD 1</t>
  </si>
  <si>
    <t>SV%-EXPSV%</t>
  </si>
  <si>
    <t>AG - SV%-EXPSV%</t>
  </si>
  <si>
    <t>SC - Tableau 1</t>
  </si>
  <si>
    <t>SC - GSAA</t>
  </si>
  <si>
    <t>Tableau 3</t>
  </si>
  <si>
    <t>SC - Tableau 3</t>
  </si>
  <si>
    <t>HS - Tableau 1</t>
  </si>
  <si>
    <t>SV%</t>
  </si>
  <si>
    <t>HS - SV%</t>
  </si>
  <si>
    <t>HS - Tableau 3</t>
  </si>
  <si>
    <t>RT - Tableau 1</t>
  </si>
  <si>
    <t>HDSV%</t>
  </si>
  <si>
    <t>RT - HDSV%</t>
  </si>
  <si>
    <t>RT - Tableau 3</t>
  </si>
  <si>
    <t>PS - Tableau 1</t>
  </si>
  <si>
    <t>PS - SO%</t>
  </si>
</sst>
</file>

<file path=xl/styles.xml><?xml version="1.0" encoding="utf-8"?>
<styleSheet xmlns="http://schemas.openxmlformats.org/spreadsheetml/2006/main">
  <numFmts count="3">
    <numFmt numFmtId="0" formatCode="General"/>
    <numFmt numFmtId="59" formatCode="0.0"/>
    <numFmt numFmtId="60" formatCode="[$$-409]#,##0.00;&quot;-&quot;[$$-409]#,##0.00"/>
  </numFmts>
  <fonts count="8">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8"/>
      <name val="Arial"/>
    </font>
    <font>
      <sz val="10"/>
      <color indexed="8"/>
      <name val="Arial"/>
    </font>
    <font>
      <sz val="13"/>
      <color indexed="8"/>
      <name val="Arial"/>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1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style="thin">
        <color indexed="13"/>
      </left>
      <right style="thin">
        <color indexed="14"/>
      </right>
      <top/>
      <bottom style="thin">
        <color indexed="13"/>
      </bottom>
      <diagonal/>
    </border>
    <border>
      <left style="thin">
        <color indexed="14"/>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11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4" fillId="5" borderId="1" applyNumberFormat="1" applyFont="1" applyFill="1" applyBorder="1" applyAlignment="1" applyProtection="0">
      <alignment vertical="top"/>
    </xf>
    <xf numFmtId="49" fontId="4" fillId="5" borderId="1" applyNumberFormat="1" applyFont="1" applyFill="1" applyBorder="1" applyAlignment="1" applyProtection="0">
      <alignment horizontal="center" vertical="top"/>
    </xf>
    <xf numFmtId="49" fontId="4" fillId="6" borderId="2" applyNumberFormat="1" applyFont="1" applyFill="1" applyBorder="1" applyAlignment="1" applyProtection="0">
      <alignment vertical="top"/>
    </xf>
    <xf numFmtId="49"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0" fontId="0" fillId="5" borderId="4" applyNumberFormat="1" applyFont="1" applyFill="1" applyBorder="1" applyAlignment="1" applyProtection="0">
      <alignment vertical="top"/>
    </xf>
    <xf numFmtId="49" fontId="0" fillId="5" borderId="4" applyNumberFormat="1" applyFont="1" applyFill="1" applyBorder="1" applyAlignment="1" applyProtection="0">
      <alignment vertical="top"/>
    </xf>
    <xf numFmtId="2" fontId="0" fillId="5" borderId="4" applyNumberFormat="1" applyFont="1" applyFill="1" applyBorder="1" applyAlignment="1" applyProtection="0">
      <alignment vertical="top"/>
    </xf>
    <xf numFmtId="2" fontId="0" fillId="5" borderId="4" applyNumberFormat="1" applyFont="1" applyFill="1" applyBorder="1" applyAlignment="1" applyProtection="0">
      <alignment horizontal="center" vertical="top"/>
    </xf>
    <xf numFmtId="59" fontId="0" fillId="5" borderId="4" applyNumberFormat="1" applyFont="1" applyFill="1" applyBorder="1" applyAlignment="1" applyProtection="0">
      <alignment vertical="top"/>
    </xf>
    <xf numFmtId="1" fontId="0" fillId="5" borderId="4" applyNumberFormat="1" applyFont="1" applyFill="1" applyBorder="1" applyAlignment="1" applyProtection="0">
      <alignment vertical="top"/>
    </xf>
    <xf numFmtId="49" fontId="4" fillId="6" borderId="5" applyNumberFormat="1" applyFont="1" applyFill="1"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fillId="5" borderId="7" applyNumberFormat="1" applyFont="1" applyFill="1" applyBorder="1" applyAlignment="1" applyProtection="0">
      <alignment vertical="top"/>
    </xf>
    <xf numFmtId="49" fontId="0" fillId="5" borderId="7" applyNumberFormat="1" applyFont="1" applyFill="1" applyBorder="1" applyAlignment="1" applyProtection="0">
      <alignment vertical="top"/>
    </xf>
    <xf numFmtId="2" fontId="0" fillId="5" borderId="7" applyNumberFormat="1" applyFont="1" applyFill="1" applyBorder="1" applyAlignment="1" applyProtection="0">
      <alignment vertical="top"/>
    </xf>
    <xf numFmtId="2" fontId="0" fillId="5" borderId="7" applyNumberFormat="1" applyFont="1" applyFill="1" applyBorder="1" applyAlignment="1" applyProtection="0">
      <alignment horizontal="center" vertical="top"/>
    </xf>
    <xf numFmtId="59" fontId="0" fillId="5" borderId="7" applyNumberFormat="1" applyFont="1" applyFill="1" applyBorder="1" applyAlignment="1" applyProtection="0">
      <alignment vertical="top"/>
    </xf>
    <xf numFmtId="1" fontId="0" fillId="5" borderId="7" applyNumberFormat="1" applyFont="1" applyFill="1" applyBorder="1" applyAlignment="1" applyProtection="0">
      <alignment vertical="top"/>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6"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6"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bottom"/>
    </xf>
    <xf numFmtId="49" fontId="5" fillId="7" borderId="9" applyNumberFormat="1" applyFont="1" applyFill="1" applyBorder="1" applyAlignment="1" applyProtection="0">
      <alignment horizontal="center" vertical="bottom"/>
    </xf>
    <xf numFmtId="49" fontId="4" fillId="6" borderId="10" applyNumberFormat="1" applyFont="1" applyFill="1" applyBorder="1" applyAlignment="1" applyProtection="0">
      <alignment vertical="top" wrapText="1"/>
    </xf>
    <xf numFmtId="0" fontId="0" borderId="11" applyNumberFormat="1" applyFont="1" applyFill="0" applyBorder="1" applyAlignment="1" applyProtection="0">
      <alignment horizontal="center" vertical="top" wrapText="1"/>
    </xf>
    <xf numFmtId="49" fontId="0" borderId="12" applyNumberFormat="1" applyFont="1" applyFill="0" applyBorder="1" applyAlignment="1" applyProtection="0">
      <alignment horizontal="center" vertical="top" wrapText="1"/>
    </xf>
    <xf numFmtId="0" fontId="0" borderId="12" applyNumberFormat="1" applyFont="1" applyFill="0" applyBorder="1" applyAlignment="1" applyProtection="0">
      <alignment horizontal="center" vertical="top" wrapText="1"/>
    </xf>
    <xf numFmtId="1" fontId="0" borderId="12" applyNumberFormat="1" applyFont="1" applyFill="0"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49" fontId="0" borderId="7" applyNumberFormat="1" applyFont="1" applyFill="0" applyBorder="1" applyAlignment="1" applyProtection="0">
      <alignment horizontal="center" vertical="top" wrapText="1"/>
    </xf>
    <xf numFmtId="0" fontId="0" borderId="7" applyNumberFormat="1" applyFont="1" applyFill="0" applyBorder="1" applyAlignment="1" applyProtection="0">
      <alignment horizontal="center" vertical="top" wrapText="1"/>
    </xf>
    <xf numFmtId="1" fontId="0" borderId="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49" fontId="5" fillId="7" borderId="13" applyNumberFormat="1" applyFont="1" applyFill="1" applyBorder="1" applyAlignment="1" applyProtection="0">
      <alignment vertical="bottom"/>
    </xf>
    <xf numFmtId="49" fontId="5" fillId="7" borderId="14" applyNumberFormat="1" applyFont="1" applyFill="1" applyBorder="1" applyAlignment="1" applyProtection="0">
      <alignment horizontal="center" vertical="bottom"/>
    </xf>
    <xf numFmtId="49" fontId="4" fillId="8" borderId="15" applyNumberFormat="1" applyFont="1" applyFill="1" applyBorder="1" applyAlignment="1" applyProtection="0">
      <alignment vertical="bottom"/>
    </xf>
    <xf numFmtId="1" fontId="6" fillId="8" borderId="16" applyNumberFormat="1" applyFont="1" applyFill="1" applyBorder="1" applyAlignment="1" applyProtection="0">
      <alignment horizontal="center" vertical="bottom"/>
    </xf>
    <xf numFmtId="49" fontId="6" fillId="8" borderId="16" applyNumberFormat="1" applyFont="1" applyFill="1" applyBorder="1" applyAlignment="1" applyProtection="0">
      <alignment horizontal="center" vertical="bottom"/>
    </xf>
    <xf numFmtId="60" fontId="6" fillId="8" borderId="16" applyNumberFormat="1" applyFont="1" applyFill="1" applyBorder="1" applyAlignment="1" applyProtection="0">
      <alignment horizontal="center" vertical="bottom"/>
    </xf>
    <xf numFmtId="0" fontId="6" fillId="8" borderId="16" applyNumberFormat="1" applyFont="1" applyFill="1" applyBorder="1" applyAlignment="1" applyProtection="0">
      <alignment horizontal="center" vertical="bottom"/>
    </xf>
    <xf numFmtId="0" fontId="6" fillId="8" borderId="17" applyNumberFormat="1" applyFont="1" applyFill="1" applyBorder="1" applyAlignment="1" applyProtection="0">
      <alignment horizontal="center" vertical="bottom"/>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top" wrapText="1"/>
    </xf>
    <xf numFmtId="49" fontId="4" borderId="1" applyNumberFormat="1" applyFont="1" applyFill="0" applyBorder="1" applyAlignment="1" applyProtection="0">
      <alignment horizontal="center" vertical="top" wrapText="1"/>
    </xf>
    <xf numFmtId="49" fontId="4" fillId="9" borderId="1" applyNumberFormat="1" applyFont="1" applyFill="1" applyBorder="1" applyAlignment="1" applyProtection="0">
      <alignment horizontal="center" vertical="top" wrapText="1"/>
    </xf>
    <xf numFmtId="0" fontId="0" borderId="3" applyNumberFormat="1" applyFont="1" applyFill="0" applyBorder="1" applyAlignment="1" applyProtection="0">
      <alignment horizontal="center" vertical="top" wrapText="1"/>
    </xf>
    <xf numFmtId="0" fontId="0" borderId="4" applyNumberFormat="1" applyFont="1" applyFill="0" applyBorder="1" applyAlignment="1" applyProtection="0">
      <alignment horizontal="center" vertical="top" wrapText="1"/>
    </xf>
    <xf numFmtId="0" fontId="0" fillId="9" borderId="4" applyNumberFormat="1" applyFont="1" applyFill="1" applyBorder="1" applyAlignment="1" applyProtection="0">
      <alignment horizontal="center" vertical="top" wrapText="1"/>
    </xf>
    <xf numFmtId="0" fontId="0" fillId="9" borderId="7" applyNumberFormat="1"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6"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4" fillId="6"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1" fontId="0" borderId="4"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1" fontId="0" fillId="9" borderId="4" applyNumberFormat="1" applyFont="1" applyFill="1" applyBorder="1" applyAlignment="1" applyProtection="0">
      <alignment horizontal="center" vertical="top" wrapText="1"/>
    </xf>
    <xf numFmtId="1" fontId="0" fillId="9" borderId="7" applyNumberFormat="1"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4" fillId="6" borderId="5" applyNumberFormat="0" applyFont="1" applyFill="1" applyBorder="1" applyAlignment="1" applyProtection="0">
      <alignment vertical="top" wrapText="1"/>
    </xf>
    <xf numFmtId="1" fontId="4" fillId="6"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6" applyNumberFormat="1" applyFont="1" applyFill="0" applyBorder="0" applyAlignment="1" applyProtection="0">
      <alignment vertical="bottom"/>
    </xf>
    <xf numFmtId="0" fontId="7" applyNumberFormat="0" applyFont="1" applyFill="0" applyBorder="0" applyAlignment="1" applyProtection="0">
      <alignment horizontal="center" vertical="center"/>
    </xf>
    <xf numFmtId="0" fontId="6" fillId="4" borderId="1" applyNumberFormat="0" applyFont="1" applyFill="1" applyBorder="1" applyAlignment="1" applyProtection="0">
      <alignment vertical="bottom"/>
    </xf>
    <xf numFmtId="0" fontId="6" fillId="6" borderId="2" applyNumberFormat="1" applyFont="1" applyFill="1" applyBorder="1" applyAlignment="1" applyProtection="0">
      <alignment vertical="bottom"/>
    </xf>
    <xf numFmtId="0" fontId="6" borderId="3" applyNumberFormat="1" applyFont="1" applyFill="0" applyBorder="1" applyAlignment="1" applyProtection="0">
      <alignment vertical="bottom"/>
    </xf>
    <xf numFmtId="0" fontId="6" fillId="6" borderId="5" applyNumberFormat="1" applyFont="1" applyFill="1" applyBorder="1" applyAlignment="1" applyProtection="0">
      <alignment vertical="bottom"/>
    </xf>
    <xf numFmtId="0" fontId="6" borderId="6" applyNumberFormat="1" applyFont="1" applyFill="0" applyBorder="1" applyAlignment="1" applyProtection="0">
      <alignment vertical="bottom"/>
    </xf>
    <xf numFmtId="0" fontId="6" fillId="6" borderId="5" applyNumberFormat="0" applyFont="1" applyFill="1" applyBorder="1" applyAlignment="1" applyProtection="0">
      <alignment vertical="bottom"/>
    </xf>
    <xf numFmtId="0" fontId="6" applyNumberFormat="1" applyFont="1" applyFill="0" applyBorder="0" applyAlignment="1" applyProtection="0">
      <alignment vertical="bottom"/>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4" fillId="6" borderId="2" applyNumberFormat="1" applyFont="1" applyFill="1" applyBorder="1" applyAlignment="1" applyProtection="0">
      <alignment vertical="top" wrapText="1"/>
    </xf>
    <xf numFmtId="2" fontId="4" fillId="6"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fillId="5" borderId="2" applyNumberFormat="1" applyFont="1" applyFill="1" applyBorder="1" applyAlignment="1" applyProtection="0">
      <alignment horizontal="center" vertical="top"/>
    </xf>
    <xf numFmtId="2" fontId="0" fillId="5" borderId="5" applyNumberFormat="1" applyFont="1" applyFill="1" applyBorder="1" applyAlignment="1" applyProtection="0">
      <alignment horizontal="center"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4" fillId="5" borderId="2" applyNumberFormat="1" applyFont="1" applyFill="1" applyBorder="1" applyAlignment="1" applyProtection="0">
      <alignment vertical="top"/>
    </xf>
    <xf numFmtId="2" fontId="4" fillId="5" borderId="5" applyNumberFormat="1"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6" borderId="2" applyNumberFormat="0"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9ce159"/>
      <rgbColor rgb="ffdbdbdb"/>
      <rgbColor rgb="ffffcc00"/>
      <rgbColor rgb="ffffff99"/>
      <rgbColor rgb="ffff0000"/>
      <rgbColor rgb="ffffe061"/>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153</v>
      </c>
      <c r="C11" s="3"/>
      <c r="D11" s="3"/>
    </row>
    <row r="12">
      <c r="B12" s="4"/>
      <c r="C12" t="s" s="4">
        <v>5</v>
      </c>
      <c r="D12" t="s" s="5">
        <v>153</v>
      </c>
    </row>
    <row r="13">
      <c r="B13" t="s" s="3">
        <v>487</v>
      </c>
      <c r="C13" s="3"/>
      <c r="D13" s="3"/>
    </row>
    <row r="14">
      <c r="B14" s="4"/>
      <c r="C14" t="s" s="4">
        <v>5</v>
      </c>
      <c r="D14" t="s" s="5">
        <v>487</v>
      </c>
    </row>
    <row r="15">
      <c r="B15" t="s" s="3">
        <v>511</v>
      </c>
      <c r="C15" s="3"/>
      <c r="D15" s="3"/>
    </row>
    <row r="16">
      <c r="B16" s="4"/>
      <c r="C16" t="s" s="4">
        <v>5</v>
      </c>
      <c r="D16" t="s" s="5">
        <v>512</v>
      </c>
    </row>
    <row r="17">
      <c r="B17" t="s" s="3">
        <v>231</v>
      </c>
      <c r="C17" s="3"/>
      <c r="D17" s="3"/>
    </row>
    <row r="18">
      <c r="B18" s="4"/>
      <c r="C18" t="s" s="4">
        <v>5</v>
      </c>
      <c r="D18" t="s" s="5">
        <v>519</v>
      </c>
    </row>
    <row r="19">
      <c r="B19" s="4"/>
      <c r="C19" t="s" s="4">
        <v>524</v>
      </c>
      <c r="D19" t="s" s="5">
        <v>525</v>
      </c>
    </row>
    <row r="20">
      <c r="B20" t="s" s="3">
        <v>497</v>
      </c>
      <c r="C20" s="3"/>
      <c r="D20" s="3"/>
    </row>
    <row r="21">
      <c r="B21" s="4"/>
      <c r="C21" t="s" s="4">
        <v>5</v>
      </c>
      <c r="D21" t="s" s="5">
        <v>497</v>
      </c>
    </row>
    <row r="22">
      <c r="B22" t="s" s="3">
        <v>498</v>
      </c>
      <c r="C22" s="3"/>
      <c r="D22" s="3"/>
    </row>
    <row r="23">
      <c r="B23" s="4"/>
      <c r="C23" t="s" s="4">
        <v>5</v>
      </c>
      <c r="D23" t="s" s="5">
        <v>529</v>
      </c>
    </row>
    <row r="24">
      <c r="B24" s="4"/>
      <c r="C24" t="s" s="4">
        <v>531</v>
      </c>
      <c r="D24" t="s" s="5">
        <v>532</v>
      </c>
    </row>
    <row r="25">
      <c r="B25" t="s" s="3">
        <v>499</v>
      </c>
      <c r="C25" s="3"/>
      <c r="D25" s="3"/>
    </row>
    <row r="26">
      <c r="B26" s="4"/>
      <c r="C26" t="s" s="4">
        <v>5</v>
      </c>
      <c r="D26" t="s" s="5">
        <v>533</v>
      </c>
    </row>
    <row r="27">
      <c r="B27" s="4"/>
      <c r="C27" t="s" s="4">
        <v>536</v>
      </c>
      <c r="D27" t="s" s="5">
        <v>537</v>
      </c>
    </row>
    <row r="28">
      <c r="B28" s="4"/>
      <c r="C28" t="s" s="4">
        <v>538</v>
      </c>
      <c r="D28" t="s" s="5">
        <v>539</v>
      </c>
    </row>
    <row r="29">
      <c r="B29" t="s" s="3">
        <v>500</v>
      </c>
      <c r="C29" s="3"/>
      <c r="D29" s="3"/>
    </row>
    <row r="30">
      <c r="B30" s="4"/>
      <c r="C30" t="s" s="4">
        <v>5</v>
      </c>
      <c r="D30" t="s" s="5">
        <v>540</v>
      </c>
    </row>
    <row r="31">
      <c r="B31" s="4"/>
      <c r="C31" t="s" s="4">
        <v>542</v>
      </c>
      <c r="D31" t="s" s="5">
        <v>543</v>
      </c>
    </row>
    <row r="32">
      <c r="B32" t="s" s="3">
        <v>501</v>
      </c>
      <c r="C32" s="3"/>
      <c r="D32" s="3"/>
    </row>
    <row r="33">
      <c r="B33" s="4"/>
      <c r="C33" t="s" s="4">
        <v>5</v>
      </c>
      <c r="D33" t="s" s="5">
        <v>501</v>
      </c>
    </row>
    <row r="34">
      <c r="B34" t="s" s="3">
        <v>502</v>
      </c>
      <c r="C34" s="3"/>
      <c r="D34" s="3"/>
    </row>
    <row r="35">
      <c r="B35" s="4"/>
      <c r="C35" t="s" s="4">
        <v>5</v>
      </c>
      <c r="D35" t="s" s="5">
        <v>544</v>
      </c>
    </row>
    <row r="36">
      <c r="B36" s="4"/>
      <c r="C36" t="s" s="4">
        <v>17</v>
      </c>
      <c r="D36" t="s" s="5">
        <v>545</v>
      </c>
    </row>
    <row r="37">
      <c r="B37" s="4"/>
      <c r="C37" t="s" s="4">
        <v>546</v>
      </c>
      <c r="D37" t="s" s="5">
        <v>547</v>
      </c>
    </row>
    <row r="38">
      <c r="B38" t="s" s="3">
        <v>503</v>
      </c>
      <c r="C38" s="3"/>
      <c r="D38" s="3"/>
    </row>
    <row r="39">
      <c r="B39" s="4"/>
      <c r="C39" t="s" s="4">
        <v>5</v>
      </c>
      <c r="D39" t="s" s="5">
        <v>548</v>
      </c>
    </row>
    <row r="40">
      <c r="B40" s="4"/>
      <c r="C40" t="s" s="4">
        <v>549</v>
      </c>
      <c r="D40" t="s" s="5">
        <v>550</v>
      </c>
    </row>
    <row r="41">
      <c r="B41" s="4"/>
      <c r="C41" t="s" s="4">
        <v>546</v>
      </c>
      <c r="D41" t="s" s="5">
        <v>551</v>
      </c>
    </row>
    <row r="42">
      <c r="B42" t="s" s="3">
        <v>504</v>
      </c>
      <c r="C42" s="3"/>
      <c r="D42" s="3"/>
    </row>
    <row r="43">
      <c r="B43" s="4"/>
      <c r="C43" t="s" s="4">
        <v>5</v>
      </c>
      <c r="D43" t="s" s="5">
        <v>552</v>
      </c>
    </row>
    <row r="44">
      <c r="B44" s="4"/>
      <c r="C44" t="s" s="4">
        <v>553</v>
      </c>
      <c r="D44" t="s" s="5">
        <v>554</v>
      </c>
    </row>
    <row r="45">
      <c r="B45" s="4"/>
      <c r="C45" t="s" s="4">
        <v>546</v>
      </c>
      <c r="D45" t="s" s="5">
        <v>555</v>
      </c>
    </row>
    <row r="46">
      <c r="B46" t="s" s="3">
        <v>505</v>
      </c>
      <c r="C46" s="3"/>
      <c r="D46" s="3"/>
    </row>
    <row r="47">
      <c r="B47" s="4"/>
      <c r="C47" t="s" s="4">
        <v>5</v>
      </c>
      <c r="D47" t="s" s="5">
        <v>505</v>
      </c>
    </row>
    <row r="48">
      <c r="B48" t="s" s="3">
        <v>506</v>
      </c>
      <c r="C48" s="3"/>
      <c r="D48" s="3"/>
    </row>
    <row r="49">
      <c r="B49" s="4"/>
      <c r="C49" t="s" s="4">
        <v>5</v>
      </c>
      <c r="D49" t="s" s="5">
        <v>556</v>
      </c>
    </row>
    <row r="50">
      <c r="B50" s="4"/>
      <c r="C50" t="s" s="4">
        <v>18</v>
      </c>
      <c r="D50" t="s" s="5">
        <v>557</v>
      </c>
    </row>
  </sheetData>
  <mergeCells count="1">
    <mergeCell ref="B3:D3"/>
  </mergeCells>
  <hyperlinks>
    <hyperlink ref="D10" location="'STATS'!R2C1" tooltip="" display="STATS"/>
    <hyperlink ref="D12" location="'BIOS'!R1C1" tooltip="" display="BIOS"/>
    <hyperlink ref="D14" location="'RATES'!R1C1" tooltip="" display="RATES"/>
    <hyperlink ref="D16" location="'NOT NHL_AHL'!R1C1" tooltip="" display="NOT NHL_AHL"/>
    <hyperlink ref="D18" location="'SK - Tableau 1'!R1C1" tooltip="" display="SK - Tableau 1"/>
    <hyperlink ref="D19" location="'SK - ADJSV%'!R2C1" tooltip="" display="SK - ADJSV%"/>
    <hyperlink ref="D21" location="'DU'!R1C1" tooltip="" display="DU"/>
    <hyperlink ref="D23" location="'EN - Tableau 1'!R1C1" tooltip="" display="EN - Tableau 1"/>
    <hyperlink ref="D24" location="'EN - 60MIN JOUÉS'!R2C1" tooltip="" display="EN - 60MIN JOUÉS"/>
    <hyperlink ref="D26" location="'SZ - Tableau 1'!R1C1" tooltip="" display="SZ - Tableau 1"/>
    <hyperlink ref="D27" location="'SZ - POIDS'!R2C1" tooltip="" display="SZ - POIDS"/>
    <hyperlink ref="D28" location="'SZ - TAILLES'!R2C1" tooltip="" display="SZ - TAILLES"/>
    <hyperlink ref="D30" location="'AG - Tableau 1'!R1C1" tooltip="" display="AG - Tableau 1"/>
    <hyperlink ref="D31" location="'AG - SV%-EXPSV%'!R2C1" tooltip="" display="AG - SV%-EXPSV%"/>
    <hyperlink ref="D33" location="'RB'!R1C1" tooltip="" display="RB"/>
    <hyperlink ref="D35" location="'SC - Tableau 1'!R1C1" tooltip="" display="SC - Tableau 1"/>
    <hyperlink ref="D36" location="'SC - GSAA'!R2C1" tooltip="" display="SC - GSAA"/>
    <hyperlink ref="D37" location="'SC - Tableau 3'!R2C1" tooltip="" display="SC - Tableau 3"/>
    <hyperlink ref="D39" location="'HS - Tableau 1'!R1C1" tooltip="" display="HS - Tableau 1"/>
    <hyperlink ref="D40" location="'HS - SV%'!R2C1" tooltip="" display="HS - SV%"/>
    <hyperlink ref="D41" location="'HS - Tableau 3'!R2C1" tooltip="" display="HS - Tableau 3"/>
    <hyperlink ref="D43" location="'RT - Tableau 1'!R1C1" tooltip="" display="RT - Tableau 1"/>
    <hyperlink ref="D44" location="'RT - HDSV%'!R2C1" tooltip="" display="RT - HDSV%"/>
    <hyperlink ref="D45" location="'RT - Tableau 3'!R2C1" tooltip="" display="RT - Tableau 3"/>
    <hyperlink ref="D47" location="'PH'!R1C1" tooltip="" display="PH"/>
    <hyperlink ref="D49" location="'PS - Tableau 1'!R1C1" tooltip="" display="PS - Tableau 1"/>
    <hyperlink ref="D50" location="'PS - SO%'!R2C1" tooltip="" display="PS - SO%"/>
  </hyperlinks>
</worksheet>
</file>

<file path=xl/worksheets/sheet10.xml><?xml version="1.0" encoding="utf-8"?>
<worksheet xmlns:r="http://schemas.openxmlformats.org/officeDocument/2006/relationships" xmlns="http://schemas.openxmlformats.org/spreadsheetml/2006/main">
  <sheetPr>
    <pageSetUpPr fitToPage="1"/>
  </sheetPr>
  <dimension ref="A2:C6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6.1875" style="80" customWidth="1"/>
    <col min="2" max="2" width="6.1875" style="80" customWidth="1"/>
    <col min="3" max="3" width="6.1875" style="80" customWidth="1"/>
    <col min="4" max="256" width="16.3516" style="80" customWidth="1"/>
  </cols>
  <sheetData>
    <row r="1" ht="28" customHeight="1">
      <c r="A1" t="s" s="7">
        <v>531</v>
      </c>
      <c r="B1" s="7"/>
      <c r="C1" s="7"/>
    </row>
    <row r="2" ht="20.55" customHeight="1">
      <c r="A2" s="70"/>
      <c r="B2" s="70"/>
      <c r="C2" s="70"/>
    </row>
    <row r="3" ht="20.55" customHeight="1">
      <c r="A3" s="71">
        <v>66.02</v>
      </c>
      <c r="B3" s="72">
        <v>99</v>
      </c>
      <c r="C3" s="34">
        <v>35</v>
      </c>
    </row>
    <row r="4" ht="20.35" customHeight="1">
      <c r="A4" s="81"/>
      <c r="B4" s="74">
        <f>B3-1</f>
        <v>98</v>
      </c>
      <c r="C4" s="38"/>
    </row>
    <row r="5" ht="20.35" customHeight="1">
      <c r="A5" s="73">
        <v>60.94</v>
      </c>
      <c r="B5" s="74">
        <f>B4-1</f>
        <v>97</v>
      </c>
      <c r="C5" s="38">
        <v>34</v>
      </c>
    </row>
    <row r="6" ht="20.35" customHeight="1">
      <c r="A6" s="81"/>
      <c r="B6" s="74">
        <f>B5-1</f>
        <v>96</v>
      </c>
      <c r="C6" s="39"/>
    </row>
    <row r="7" ht="20.35" customHeight="1">
      <c r="A7" s="81"/>
      <c r="B7" s="74">
        <f>B6-1</f>
        <v>95</v>
      </c>
      <c r="C7" s="38"/>
    </row>
    <row r="8" ht="20.35" customHeight="1">
      <c r="A8" s="81"/>
      <c r="B8" s="74">
        <f>B7-1</f>
        <v>94</v>
      </c>
      <c r="C8" s="38"/>
    </row>
    <row r="9" ht="20.35" customHeight="1">
      <c r="A9" s="81"/>
      <c r="B9" s="74">
        <f>B8-1</f>
        <v>93</v>
      </c>
      <c r="C9" s="39"/>
    </row>
    <row r="10" ht="20.35" customHeight="1">
      <c r="A10" s="73">
        <v>56.01</v>
      </c>
      <c r="B10" s="74">
        <f>B9-1</f>
        <v>92</v>
      </c>
      <c r="C10" s="38">
        <v>33</v>
      </c>
    </row>
    <row r="11" ht="20.35" customHeight="1">
      <c r="A11" s="81"/>
      <c r="B11" s="74">
        <f>B10-1</f>
        <v>91</v>
      </c>
      <c r="C11" s="38"/>
    </row>
    <row r="12" ht="20.35" customHeight="1">
      <c r="A12" s="81"/>
      <c r="B12" s="74">
        <f>B11-1</f>
        <v>90</v>
      </c>
      <c r="C12" s="39"/>
    </row>
    <row r="13" ht="20.35" customHeight="1">
      <c r="A13" s="81"/>
      <c r="B13" s="74">
        <f>B12-1</f>
        <v>89</v>
      </c>
      <c r="C13" s="38"/>
    </row>
    <row r="14" ht="20.35" customHeight="1">
      <c r="A14" s="81"/>
      <c r="B14" s="74">
        <f>B13-1</f>
        <v>88</v>
      </c>
      <c r="C14" s="38"/>
    </row>
    <row r="15" ht="20.35" customHeight="1">
      <c r="A15" s="73">
        <v>46.83</v>
      </c>
      <c r="B15" s="74">
        <f>B14-1</f>
        <v>87</v>
      </c>
      <c r="C15" s="38">
        <v>32</v>
      </c>
    </row>
    <row r="16" ht="20.35" customHeight="1">
      <c r="A16" s="81"/>
      <c r="B16" s="74">
        <f>B15-1</f>
        <v>86</v>
      </c>
      <c r="C16" s="38"/>
    </row>
    <row r="17" ht="20.35" customHeight="1">
      <c r="A17" s="81"/>
      <c r="B17" s="74">
        <f>B16-1</f>
        <v>85</v>
      </c>
      <c r="C17" s="38"/>
    </row>
    <row r="18" ht="20.35" customHeight="1">
      <c r="A18" s="81"/>
      <c r="B18" s="74">
        <f>B17-1</f>
        <v>84</v>
      </c>
      <c r="C18" s="39"/>
    </row>
    <row r="19" ht="20.35" customHeight="1">
      <c r="A19" s="81"/>
      <c r="B19" s="74">
        <f>B18-1</f>
        <v>83</v>
      </c>
      <c r="C19" s="38"/>
    </row>
    <row r="20" ht="20.35" customHeight="1">
      <c r="A20" s="73">
        <v>41.82</v>
      </c>
      <c r="B20" s="74">
        <f>B19-1</f>
        <v>82</v>
      </c>
      <c r="C20" s="38">
        <v>31</v>
      </c>
    </row>
    <row r="21" ht="20.35" customHeight="1">
      <c r="A21" s="81"/>
      <c r="B21" s="74">
        <f>B20-1</f>
        <v>81</v>
      </c>
      <c r="C21" s="39"/>
    </row>
    <row r="22" ht="20.35" customHeight="1">
      <c r="A22" s="81"/>
      <c r="B22" s="74">
        <f>B21-1</f>
        <v>80</v>
      </c>
      <c r="C22" s="38"/>
    </row>
    <row r="23" ht="20.35" customHeight="1">
      <c r="A23" s="81"/>
      <c r="B23" s="74">
        <f>B22-1</f>
        <v>79</v>
      </c>
      <c r="C23" s="38"/>
    </row>
    <row r="24" ht="20.35" customHeight="1">
      <c r="A24" s="81"/>
      <c r="B24" s="74">
        <f>B23-1</f>
        <v>78</v>
      </c>
      <c r="C24" s="39"/>
    </row>
    <row r="25" ht="20.35" customHeight="1">
      <c r="A25" s="73">
        <v>36.81</v>
      </c>
      <c r="B25" s="74">
        <f>B24-1</f>
        <v>77</v>
      </c>
      <c r="C25" s="38">
        <v>30</v>
      </c>
    </row>
    <row r="26" ht="20.35" customHeight="1">
      <c r="A26" s="81"/>
      <c r="B26" s="74">
        <f>B25-1</f>
        <v>76</v>
      </c>
      <c r="C26" s="38"/>
    </row>
    <row r="27" ht="20.35" customHeight="1">
      <c r="A27" s="81"/>
      <c r="B27" s="74">
        <f>B26-1</f>
        <v>75</v>
      </c>
      <c r="C27" s="39"/>
    </row>
    <row r="28" ht="20.35" customHeight="1">
      <c r="A28" s="81"/>
      <c r="B28" s="74">
        <f>B27-1</f>
        <v>74</v>
      </c>
      <c r="C28" s="38"/>
    </row>
    <row r="29" ht="20.35" customHeight="1">
      <c r="A29" s="81"/>
      <c r="B29" s="74">
        <f>B28-1</f>
        <v>73</v>
      </c>
      <c r="C29" s="38"/>
    </row>
    <row r="30" ht="20.35" customHeight="1">
      <c r="A30" s="73">
        <v>31.8</v>
      </c>
      <c r="B30" s="74">
        <f>B29-1</f>
        <v>72</v>
      </c>
      <c r="C30" s="38">
        <v>29</v>
      </c>
    </row>
    <row r="31" ht="20.35" customHeight="1">
      <c r="A31" s="81"/>
      <c r="B31" s="74">
        <f>B30-1</f>
        <v>71</v>
      </c>
      <c r="C31" s="38"/>
    </row>
    <row r="32" ht="20.35" customHeight="1">
      <c r="A32" s="81"/>
      <c r="B32" s="74">
        <f>B31-1</f>
        <v>70</v>
      </c>
      <c r="C32" s="38"/>
    </row>
    <row r="33" ht="20.35" customHeight="1">
      <c r="A33" s="81"/>
      <c r="B33" s="74">
        <f>B32-1</f>
        <v>69</v>
      </c>
      <c r="C33" s="39"/>
    </row>
    <row r="34" ht="20.35" customHeight="1">
      <c r="A34" s="81"/>
      <c r="B34" s="74">
        <f>B33-1</f>
        <v>68</v>
      </c>
      <c r="C34" s="38"/>
    </row>
    <row r="35" ht="20.35" customHeight="1">
      <c r="A35" s="73">
        <v>26.8</v>
      </c>
      <c r="B35" s="74">
        <f>B34-1</f>
        <v>67</v>
      </c>
      <c r="C35" s="38">
        <v>28</v>
      </c>
    </row>
    <row r="36" ht="20.35" customHeight="1">
      <c r="A36" s="81"/>
      <c r="B36" s="74">
        <f>B35-1</f>
        <v>66</v>
      </c>
      <c r="C36" s="39"/>
    </row>
    <row r="37" ht="20.35" customHeight="1">
      <c r="A37" s="81"/>
      <c r="B37" s="74">
        <f>B36-1</f>
        <v>65</v>
      </c>
      <c r="C37" s="38"/>
    </row>
    <row r="38" ht="20.35" customHeight="1">
      <c r="A38" s="81"/>
      <c r="B38" s="74">
        <f>B37-1</f>
        <v>64</v>
      </c>
      <c r="C38" s="38"/>
    </row>
    <row r="39" ht="20.35" customHeight="1">
      <c r="A39" s="81"/>
      <c r="B39" s="74">
        <f>B38-1</f>
        <v>63</v>
      </c>
      <c r="C39" s="39"/>
    </row>
    <row r="40" ht="20.35" customHeight="1">
      <c r="A40" s="73">
        <v>21.51</v>
      </c>
      <c r="B40" s="74">
        <f>B39-1</f>
        <v>62</v>
      </c>
      <c r="C40" s="38">
        <v>27</v>
      </c>
    </row>
    <row r="41" ht="20.35" customHeight="1">
      <c r="A41" s="81"/>
      <c r="B41" s="74">
        <f>B40-1</f>
        <v>61</v>
      </c>
      <c r="C41" s="38"/>
    </row>
    <row r="42" ht="20.35" customHeight="1">
      <c r="A42" s="81"/>
      <c r="B42" s="74">
        <f>B41-1</f>
        <v>60</v>
      </c>
      <c r="C42" s="39"/>
    </row>
    <row r="43" ht="20.35" customHeight="1">
      <c r="A43" s="81"/>
      <c r="B43" s="74">
        <f>B42-1</f>
        <v>59</v>
      </c>
      <c r="C43" s="38"/>
    </row>
    <row r="44" ht="20.35" customHeight="1">
      <c r="A44" s="81"/>
      <c r="B44" s="74">
        <f>B43-1</f>
        <v>58</v>
      </c>
      <c r="C44" s="38"/>
    </row>
    <row r="45" ht="20.35" customHeight="1">
      <c r="A45" s="73">
        <v>16.22</v>
      </c>
      <c r="B45" s="74">
        <f>B44-1</f>
        <v>57</v>
      </c>
      <c r="C45" s="38">
        <v>26</v>
      </c>
    </row>
    <row r="46" ht="20.35" customHeight="1">
      <c r="A46" s="81"/>
      <c r="B46" s="74">
        <f>B45-1</f>
        <v>56</v>
      </c>
      <c r="C46" s="38"/>
    </row>
    <row r="47" ht="20.35" customHeight="1">
      <c r="A47" s="81"/>
      <c r="B47" s="74">
        <f>B46-1</f>
        <v>55</v>
      </c>
      <c r="C47" s="38"/>
    </row>
    <row r="48" ht="20.35" customHeight="1">
      <c r="A48" s="81"/>
      <c r="B48" s="74">
        <f>B47-1</f>
        <v>54</v>
      </c>
      <c r="C48" s="39"/>
    </row>
    <row r="49" ht="20.35" customHeight="1">
      <c r="A49" s="81"/>
      <c r="B49" s="74">
        <f>B48-1</f>
        <v>53</v>
      </c>
      <c r="C49" s="38"/>
    </row>
    <row r="50" ht="20.35" customHeight="1">
      <c r="A50" s="73">
        <v>10.93</v>
      </c>
      <c r="B50" s="74">
        <f>B49-1</f>
        <v>52</v>
      </c>
      <c r="C50" s="38">
        <v>25</v>
      </c>
    </row>
    <row r="51" ht="20.35" customHeight="1">
      <c r="A51" s="81"/>
      <c r="B51" s="74">
        <f>B50-1</f>
        <v>51</v>
      </c>
      <c r="C51" s="39"/>
    </row>
    <row r="52" ht="20.35" customHeight="1">
      <c r="A52" s="81"/>
      <c r="B52" s="74">
        <f>B51-1</f>
        <v>50</v>
      </c>
      <c r="C52" s="38"/>
    </row>
    <row r="53" ht="20.35" customHeight="1">
      <c r="A53" s="81"/>
      <c r="B53" s="74">
        <f>B52-1</f>
        <v>49</v>
      </c>
      <c r="C53" s="38"/>
    </row>
    <row r="54" ht="20.35" customHeight="1">
      <c r="A54" s="81"/>
      <c r="B54" s="74">
        <f>B53-1</f>
        <v>48</v>
      </c>
      <c r="C54" s="39"/>
    </row>
    <row r="55" ht="20.35" customHeight="1">
      <c r="A55" s="73">
        <v>7.24</v>
      </c>
      <c r="B55" s="74">
        <f>B54-1</f>
        <v>47</v>
      </c>
      <c r="C55" s="38">
        <v>24</v>
      </c>
    </row>
    <row r="56" ht="20.35" customHeight="1">
      <c r="A56" s="81"/>
      <c r="B56" s="74">
        <f>B55-1</f>
        <v>46</v>
      </c>
      <c r="C56" s="38"/>
    </row>
    <row r="57" ht="20.35" customHeight="1">
      <c r="A57" s="81"/>
      <c r="B57" s="74">
        <f>B56-1</f>
        <v>45</v>
      </c>
      <c r="C57" s="38"/>
    </row>
    <row r="58" ht="20.35" customHeight="1">
      <c r="A58" s="81"/>
      <c r="B58" s="74">
        <f>B57-1</f>
        <v>44</v>
      </c>
      <c r="C58" s="38"/>
    </row>
    <row r="59" ht="20.35" customHeight="1">
      <c r="A59" s="81"/>
      <c r="B59" s="74">
        <f>B58-1</f>
        <v>43</v>
      </c>
      <c r="C59" s="39"/>
    </row>
    <row r="60" ht="20.35" customHeight="1">
      <c r="A60" s="73">
        <v>3.54</v>
      </c>
      <c r="B60" s="74">
        <f>B59-1</f>
        <v>42</v>
      </c>
      <c r="C60" s="38">
        <v>23</v>
      </c>
    </row>
    <row r="61" ht="20.35" customHeight="1">
      <c r="A61" s="81"/>
      <c r="B61" s="74">
        <f>B60-1</f>
        <v>41</v>
      </c>
      <c r="C61" s="38"/>
    </row>
    <row r="62" ht="20.35" customHeight="1">
      <c r="A62" s="81"/>
      <c r="B62" s="74">
        <f>B61-1</f>
        <v>40</v>
      </c>
      <c r="C62" s="38"/>
    </row>
    <row r="63" ht="20.35" customHeight="1">
      <c r="A63" s="81"/>
      <c r="B63" s="74">
        <f>B62-1</f>
        <v>39</v>
      </c>
      <c r="C63" s="38"/>
    </row>
    <row r="64" ht="20.35" customHeight="1">
      <c r="A64" s="81"/>
      <c r="B64" s="74">
        <f>B63-1</f>
        <v>38</v>
      </c>
      <c r="C64" s="39"/>
    </row>
    <row r="65" ht="20.35" customHeight="1">
      <c r="A65" s="73">
        <v>1.39</v>
      </c>
      <c r="B65" s="74">
        <f>B64-1</f>
        <v>37</v>
      </c>
      <c r="C65" s="38">
        <v>22</v>
      </c>
    </row>
    <row r="66" ht="20.35" customHeight="1">
      <c r="A66" s="73"/>
      <c r="B66" s="74">
        <f>B65-1</f>
        <v>36</v>
      </c>
      <c r="C66" s="38"/>
    </row>
    <row r="67" ht="20.35" customHeight="1">
      <c r="A67" s="82"/>
      <c r="B67" s="74">
        <f>B66-1</f>
        <v>35</v>
      </c>
      <c r="C67" s="38"/>
    </row>
    <row r="68" ht="20.35" customHeight="1">
      <c r="A68" s="73"/>
      <c r="B68" s="74">
        <f>B67-1</f>
        <v>34</v>
      </c>
      <c r="C68" s="38"/>
    </row>
    <row r="69" ht="20.35" customHeight="1">
      <c r="A69" s="73">
        <v>0</v>
      </c>
      <c r="B69" s="74">
        <f>B68-1</f>
        <v>33</v>
      </c>
      <c r="C69" s="38"/>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D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83" customWidth="1"/>
    <col min="2" max="2" width="16.3516" style="83" customWidth="1"/>
    <col min="3" max="3" width="16.3516" style="83" customWidth="1"/>
    <col min="4" max="4" width="16.3516" style="83" customWidth="1"/>
    <col min="5" max="256" width="16.3516" style="83" customWidth="1"/>
  </cols>
  <sheetData>
    <row r="1" ht="20.55" customHeight="1">
      <c r="A1" t="s" s="30">
        <v>6</v>
      </c>
      <c r="B1" t="s" s="63">
        <v>534</v>
      </c>
      <c r="C1" t="s" s="63">
        <v>535</v>
      </c>
      <c r="D1" t="s" s="64">
        <v>520</v>
      </c>
    </row>
    <row r="2" ht="20.55" customHeight="1">
      <c r="A2" t="s" s="31">
        <v>20</v>
      </c>
      <c r="B2" s="65">
        <f>VLOOKUP('BIOS'!J2,'SZ - TAILLES'!$A$3:$B$69,2)</f>
        <v>57</v>
      </c>
      <c r="C2" s="66">
        <f>VLOOKUP('BIOS'!K2,'SZ - POIDS'!$A$3:$B$69,2)</f>
        <v>65</v>
      </c>
      <c r="D2" s="78">
        <f>((B2*3)+C2)/4</f>
        <v>59</v>
      </c>
    </row>
    <row r="3" ht="20.35" customHeight="1">
      <c r="A3" t="s" s="35">
        <v>23</v>
      </c>
      <c r="B3" s="48">
        <f>VLOOKUP('BIOS'!J3,'SZ - TAILLES'!$A$3:$B$69,2)</f>
        <v>57</v>
      </c>
      <c r="C3" s="50">
        <f>VLOOKUP('BIOS'!K3,'SZ - POIDS'!$A$3:$B$69,2)</f>
        <v>52</v>
      </c>
      <c r="D3" s="79">
        <f>((B3*3)+C3)/4</f>
        <v>55.75</v>
      </c>
    </row>
    <row r="4" ht="20.35" customHeight="1">
      <c r="A4" t="s" s="35">
        <v>25</v>
      </c>
      <c r="B4" s="48">
        <f>VLOOKUP('BIOS'!J4,'SZ - TAILLES'!$A$3:$B$69,2)</f>
        <v>93</v>
      </c>
      <c r="C4" s="50">
        <f>VLOOKUP('BIOS'!K4,'SZ - POIDS'!$A$3:$B$69,2)</f>
        <v>67</v>
      </c>
      <c r="D4" s="79">
        <f>((B4*3)+C4)/4</f>
        <v>86.5</v>
      </c>
    </row>
    <row r="5" ht="20.35" customHeight="1">
      <c r="A5" t="s" s="35">
        <v>27</v>
      </c>
      <c r="B5" s="48">
        <f>VLOOKUP('BIOS'!J5,'SZ - TAILLES'!$A$3:$B$69,2)</f>
        <v>69</v>
      </c>
      <c r="C5" s="50">
        <f>VLOOKUP('BIOS'!K5,'SZ - POIDS'!$A$3:$B$69,2)</f>
        <v>66</v>
      </c>
      <c r="D5" s="79">
        <f>((B5*3)+C5)/4</f>
        <v>68.25</v>
      </c>
    </row>
    <row r="6" ht="20.35" customHeight="1">
      <c r="A6" t="s" s="35">
        <v>29</v>
      </c>
      <c r="B6" s="48">
        <f>VLOOKUP('BIOS'!J6,'SZ - TAILLES'!$A$3:$B$69,2)</f>
        <v>63</v>
      </c>
      <c r="C6" s="50">
        <f>VLOOKUP('BIOS'!K6,'SZ - POIDS'!$A$3:$B$69,2)</f>
        <v>66</v>
      </c>
      <c r="D6" s="79">
        <f>((B6*3)+C6)/4</f>
        <v>63.75</v>
      </c>
    </row>
    <row r="7" ht="20.35" customHeight="1">
      <c r="A7" t="s" s="35">
        <v>31</v>
      </c>
      <c r="B7" s="48">
        <f>VLOOKUP('BIOS'!J7,'SZ - TAILLES'!$A$3:$B$69,2)</f>
        <v>57</v>
      </c>
      <c r="C7" s="50">
        <f>VLOOKUP('BIOS'!K7,'SZ - POIDS'!$A$3:$B$69,2)</f>
        <v>56</v>
      </c>
      <c r="D7" s="79">
        <f>((B7*3)+C7)/4</f>
        <v>56.75</v>
      </c>
    </row>
    <row r="8" ht="32.35" customHeight="1">
      <c r="A8" t="s" s="35">
        <v>33</v>
      </c>
      <c r="B8" s="48">
        <f>VLOOKUP('BIOS'!J8,'SZ - TAILLES'!$A$3:$B$69,2)</f>
        <v>63</v>
      </c>
      <c r="C8" s="50">
        <f>VLOOKUP('BIOS'!K8,'SZ - POIDS'!$A$3:$B$69,2)</f>
        <v>40</v>
      </c>
      <c r="D8" s="79">
        <f>((B8*3)+C8)/4</f>
        <v>57.25</v>
      </c>
    </row>
    <row r="9" ht="20.35" customHeight="1">
      <c r="A9" t="s" s="35">
        <v>35</v>
      </c>
      <c r="B9" s="48">
        <f>VLOOKUP('BIOS'!J9,'SZ - TAILLES'!$A$3:$B$69,2)</f>
        <v>93</v>
      </c>
      <c r="C9" s="50">
        <f>VLOOKUP('BIOS'!K9,'SZ - POIDS'!$A$3:$B$69,2)</f>
        <v>95</v>
      </c>
      <c r="D9" s="79">
        <f>((B9*3)+C9)/4</f>
        <v>93.5</v>
      </c>
    </row>
    <row r="10" ht="20.35" customHeight="1">
      <c r="A10" t="s" s="35">
        <v>37</v>
      </c>
      <c r="B10" s="48">
        <f>VLOOKUP('BIOS'!J10,'SZ - TAILLES'!$A$3:$B$69,2)</f>
        <v>75</v>
      </c>
      <c r="C10" s="50">
        <f>VLOOKUP('BIOS'!K10,'SZ - POIDS'!$A$3:$B$69,2)</f>
        <v>74</v>
      </c>
      <c r="D10" s="79">
        <f>((B10*3)+C10)/4</f>
        <v>74.75</v>
      </c>
    </row>
    <row r="11" ht="20.35" customHeight="1">
      <c r="A11" t="s" s="35">
        <v>39</v>
      </c>
      <c r="B11" s="48">
        <f>VLOOKUP('BIOS'!J11,'SZ - TAILLES'!$A$3:$B$69,2)</f>
        <v>69</v>
      </c>
      <c r="C11" s="50">
        <f>VLOOKUP('BIOS'!K11,'SZ - POIDS'!$A$3:$B$69,2)</f>
        <v>85</v>
      </c>
      <c r="D11" s="79">
        <f>((B11*3)+C11)/4</f>
        <v>73</v>
      </c>
    </row>
    <row r="12" ht="20.35" customHeight="1">
      <c r="A12" t="s" s="35">
        <v>41</v>
      </c>
      <c r="B12" s="48">
        <f>VLOOKUP('BIOS'!J12,'SZ - TAILLES'!$A$3:$B$69,2)</f>
        <v>75</v>
      </c>
      <c r="C12" s="50">
        <f>VLOOKUP('BIOS'!K12,'SZ - POIDS'!$A$3:$B$69,2)</f>
        <v>57</v>
      </c>
      <c r="D12" s="79">
        <f>((B12*3)+C12)/4</f>
        <v>70.5</v>
      </c>
    </row>
    <row r="13" ht="20.35" customHeight="1">
      <c r="A13" t="s" s="35">
        <v>43</v>
      </c>
      <c r="B13" s="48">
        <f>VLOOKUP('BIOS'!J13,'SZ - TAILLES'!$A$3:$B$69,2)</f>
        <v>51</v>
      </c>
      <c r="C13" s="50">
        <f>VLOOKUP('BIOS'!K13,'SZ - POIDS'!$A$3:$B$69,2)</f>
        <v>60</v>
      </c>
      <c r="D13" s="79">
        <f>((B13*3)+C13)/4</f>
        <v>53.25</v>
      </c>
    </row>
    <row r="14" ht="20.35" customHeight="1">
      <c r="A14" t="s" s="35">
        <v>45</v>
      </c>
      <c r="B14" s="48">
        <f>VLOOKUP('BIOS'!J14,'SZ - TAILLES'!$A$3:$B$69,2)</f>
        <v>69</v>
      </c>
      <c r="C14" s="50">
        <f>VLOOKUP('BIOS'!K14,'SZ - POIDS'!$A$3:$B$69,2)</f>
        <v>85</v>
      </c>
      <c r="D14" s="79">
        <f>((B14*3)+C14)/4</f>
        <v>73</v>
      </c>
    </row>
    <row r="15" ht="20.35" customHeight="1">
      <c r="A15" t="s" s="35">
        <v>47</v>
      </c>
      <c r="B15" s="48">
        <f>VLOOKUP('BIOS'!J15,'SZ - TAILLES'!$A$3:$B$69,2)</f>
        <v>57</v>
      </c>
      <c r="C15" s="50">
        <f>VLOOKUP('BIOS'!K15,'SZ - POIDS'!$A$3:$B$69,2)</f>
        <v>60</v>
      </c>
      <c r="D15" s="79">
        <f>((B15*3)+C15)/4</f>
        <v>57.75</v>
      </c>
    </row>
    <row r="16" ht="20.35" customHeight="1">
      <c r="A16" t="s" s="35">
        <v>48</v>
      </c>
      <c r="B16" s="48">
        <f>VLOOKUP('BIOS'!J16,'SZ - TAILLES'!$A$3:$B$69,2)</f>
        <v>99</v>
      </c>
      <c r="C16" s="50">
        <f>VLOOKUP('BIOS'!K16,'SZ - POIDS'!$A$3:$B$69,2)</f>
        <v>93</v>
      </c>
      <c r="D16" s="79">
        <f>((B16*3)+C16)/4</f>
        <v>97.5</v>
      </c>
    </row>
    <row r="17" ht="20.35" customHeight="1">
      <c r="A17" t="s" s="35">
        <v>50</v>
      </c>
      <c r="B17" s="48">
        <f>VLOOKUP('BIOS'!J17,'SZ - TAILLES'!$A$3:$B$69,2)</f>
        <v>69</v>
      </c>
      <c r="C17" s="50">
        <f>VLOOKUP('BIOS'!K17,'SZ - POIDS'!$A$3:$B$69,2)</f>
        <v>80</v>
      </c>
      <c r="D17" s="79">
        <f>((B17*3)+C17)/4</f>
        <v>71.75</v>
      </c>
    </row>
    <row r="18" ht="32.35" customHeight="1">
      <c r="A18" t="s" s="35">
        <v>52</v>
      </c>
      <c r="B18" s="48">
        <f>VLOOKUP('BIOS'!J18,'SZ - TAILLES'!$A$3:$B$69,2)</f>
        <v>81</v>
      </c>
      <c r="C18" s="50">
        <f>VLOOKUP('BIOS'!K18,'SZ - POIDS'!$A$3:$B$69,2)</f>
        <v>77</v>
      </c>
      <c r="D18" s="79">
        <f>((B18*3)+C18)/4</f>
        <v>80</v>
      </c>
    </row>
    <row r="19" ht="20.35" customHeight="1">
      <c r="A19" t="s" s="35">
        <v>53</v>
      </c>
      <c r="B19" s="48">
        <f>VLOOKUP('BIOS'!J19,'SZ - TAILLES'!$A$3:$B$69,2)</f>
        <v>69</v>
      </c>
      <c r="C19" s="50">
        <f>VLOOKUP('BIOS'!K19,'SZ - POIDS'!$A$3:$B$69,2)</f>
        <v>77</v>
      </c>
      <c r="D19" s="79">
        <f>((B19*3)+C19)/4</f>
        <v>71</v>
      </c>
    </row>
    <row r="20" ht="20.35" customHeight="1">
      <c r="A20" t="s" s="35">
        <v>54</v>
      </c>
      <c r="B20" s="48">
        <f>VLOOKUP('BIOS'!J20,'SZ - TAILLES'!$A$3:$B$69,2)</f>
        <v>63</v>
      </c>
      <c r="C20" s="50">
        <f>VLOOKUP('BIOS'!K20,'SZ - POIDS'!$A$3:$B$69,2)</f>
        <v>65</v>
      </c>
      <c r="D20" s="79">
        <f>((B20*3)+C20)/4</f>
        <v>63.5</v>
      </c>
    </row>
    <row r="21" ht="20.35" customHeight="1">
      <c r="A21" t="s" s="35">
        <v>56</v>
      </c>
      <c r="B21" s="48">
        <f>VLOOKUP('BIOS'!J21,'SZ - TAILLES'!$A$3:$B$69,2)</f>
        <v>81</v>
      </c>
      <c r="C21" s="50">
        <f>VLOOKUP('BIOS'!K21,'SZ - POIDS'!$A$3:$B$69,2)</f>
        <v>65</v>
      </c>
      <c r="D21" s="79">
        <f>((B21*3)+C21)/4</f>
        <v>77</v>
      </c>
    </row>
    <row r="22" ht="20.35" customHeight="1">
      <c r="A22" t="s" s="35">
        <v>58</v>
      </c>
      <c r="B22" s="48">
        <f>VLOOKUP('BIOS'!J22,'SZ - TAILLES'!$A$3:$B$69,2)</f>
        <v>63</v>
      </c>
      <c r="C22" s="50">
        <f>VLOOKUP('BIOS'!K22,'SZ - POIDS'!$A$3:$B$69,2)</f>
        <v>45</v>
      </c>
      <c r="D22" s="79">
        <f>((B22*3)+C22)/4</f>
        <v>58.5</v>
      </c>
    </row>
    <row r="23" ht="20.35" customHeight="1">
      <c r="A23" t="s" s="35">
        <v>60</v>
      </c>
      <c r="B23" s="48">
        <f>VLOOKUP('BIOS'!J23,'SZ - TAILLES'!$A$3:$B$69,2)</f>
        <v>75</v>
      </c>
      <c r="C23" s="50">
        <f>VLOOKUP('BIOS'!K23,'SZ - POIDS'!$A$3:$B$69,2)</f>
        <v>85</v>
      </c>
      <c r="D23" s="79">
        <f>((B23*3)+C23)/4</f>
        <v>77.5</v>
      </c>
    </row>
    <row r="24" ht="20.35" customHeight="1">
      <c r="A24" t="s" s="35">
        <v>62</v>
      </c>
      <c r="B24" s="48">
        <f>VLOOKUP('BIOS'!J24,'SZ - TAILLES'!$A$3:$B$69,2)</f>
        <v>63</v>
      </c>
      <c r="C24" s="50">
        <f>VLOOKUP('BIOS'!K24,'SZ - POIDS'!$A$3:$B$69,2)</f>
        <v>67</v>
      </c>
      <c r="D24" s="79">
        <f>((B24*3)+C24)/4</f>
        <v>64</v>
      </c>
    </row>
    <row r="25" ht="20.35" customHeight="1">
      <c r="A25" t="s" s="35">
        <v>64</v>
      </c>
      <c r="B25" s="48">
        <f>VLOOKUP('BIOS'!J25,'SZ - TAILLES'!$A$3:$B$69,2)</f>
        <v>57</v>
      </c>
      <c r="C25" s="50">
        <f>VLOOKUP('BIOS'!K25,'SZ - POIDS'!$A$3:$B$69,2)</f>
        <v>41</v>
      </c>
      <c r="D25" s="79">
        <f>((B25*3)+C25)/4</f>
        <v>53</v>
      </c>
    </row>
    <row r="26" ht="20.35" customHeight="1">
      <c r="A26" t="s" s="35">
        <v>66</v>
      </c>
      <c r="B26" s="48">
        <f>VLOOKUP('BIOS'!J26,'SZ - TAILLES'!$A$3:$B$69,2)</f>
        <v>75</v>
      </c>
      <c r="C26" s="50">
        <f>VLOOKUP('BIOS'!K26,'SZ - POIDS'!$A$3:$B$69,2)</f>
        <v>62</v>
      </c>
      <c r="D26" s="79">
        <f>((B26*3)+C26)/4</f>
        <v>71.75</v>
      </c>
    </row>
    <row r="27" ht="20.35" customHeight="1">
      <c r="A27" t="s" s="35">
        <v>67</v>
      </c>
      <c r="B27" s="48">
        <f>VLOOKUP('BIOS'!J27,'SZ - TAILLES'!$A$3:$B$69,2)</f>
        <v>63</v>
      </c>
      <c r="C27" s="50">
        <f>VLOOKUP('BIOS'!K27,'SZ - POIDS'!$A$3:$B$69,2)</f>
        <v>42</v>
      </c>
      <c r="D27" s="79">
        <f>((B27*3)+C27)/4</f>
        <v>57.75</v>
      </c>
    </row>
    <row r="28" ht="32.35" customHeight="1">
      <c r="A28" t="s" s="35">
        <v>68</v>
      </c>
      <c r="B28" s="48">
        <f>VLOOKUP('BIOS'!J28,'SZ - TAILLES'!$A$3:$B$69,2)</f>
        <v>63</v>
      </c>
      <c r="C28" s="50">
        <f>VLOOKUP('BIOS'!K28,'SZ - POIDS'!$A$3:$B$69,2)</f>
        <v>50</v>
      </c>
      <c r="D28" s="79">
        <f>((B28*3)+C28)/4</f>
        <v>59.75</v>
      </c>
    </row>
    <row r="29" ht="20.35" customHeight="1">
      <c r="A29" t="s" s="35">
        <v>70</v>
      </c>
      <c r="B29" s="48">
        <f>VLOOKUP('BIOS'!J29,'SZ - TAILLES'!$A$3:$B$69,2)</f>
        <v>69</v>
      </c>
      <c r="C29" s="50">
        <f>VLOOKUP('BIOS'!K29,'SZ - POIDS'!$A$3:$B$69,2)</f>
        <v>65</v>
      </c>
      <c r="D29" s="79">
        <f>((B29*3)+C29)/4</f>
        <v>68</v>
      </c>
    </row>
    <row r="30" ht="32.35" customHeight="1">
      <c r="A30" t="s" s="35">
        <v>71</v>
      </c>
      <c r="B30" s="48">
        <f>VLOOKUP('BIOS'!J30,'SZ - TAILLES'!$A$3:$B$69,2)</f>
        <v>81</v>
      </c>
      <c r="C30" s="50">
        <f>VLOOKUP('BIOS'!K30,'SZ - POIDS'!$A$3:$B$69,2)</f>
        <v>74</v>
      </c>
      <c r="D30" s="79">
        <f>((B30*3)+C30)/4</f>
        <v>79.25</v>
      </c>
    </row>
    <row r="31" ht="20.35" customHeight="1">
      <c r="A31" t="s" s="35">
        <v>73</v>
      </c>
      <c r="B31" s="48">
        <f>VLOOKUP('BIOS'!J31,'SZ - TAILLES'!$A$3:$B$69,2)</f>
        <v>69</v>
      </c>
      <c r="C31" s="50">
        <f>VLOOKUP('BIOS'!K31,'SZ - POIDS'!$A$3:$B$69,2)</f>
        <v>86</v>
      </c>
      <c r="D31" s="79">
        <f>((B31*3)+C31)/4</f>
        <v>73.25</v>
      </c>
    </row>
    <row r="32" ht="20.35" customHeight="1">
      <c r="A32" t="s" s="35">
        <v>74</v>
      </c>
      <c r="B32" s="48">
        <f>VLOOKUP('BIOS'!J32,'SZ - TAILLES'!$A$3:$B$69,2)</f>
        <v>75</v>
      </c>
      <c r="C32" s="50">
        <f>VLOOKUP('BIOS'!K32,'SZ - POIDS'!$A$3:$B$69,2)</f>
        <v>65</v>
      </c>
      <c r="D32" s="79">
        <f>((B32*3)+C32)/4</f>
        <v>72.5</v>
      </c>
    </row>
    <row r="33" ht="20.35" customHeight="1">
      <c r="A33" t="s" s="35">
        <v>76</v>
      </c>
      <c r="B33" s="48">
        <f>VLOOKUP('BIOS'!J33,'SZ - TAILLES'!$A$3:$B$69,2)</f>
        <v>69</v>
      </c>
      <c r="C33" s="50">
        <f>VLOOKUP('BIOS'!K33,'SZ - POIDS'!$A$3:$B$69,2)</f>
        <v>48</v>
      </c>
      <c r="D33" s="79">
        <f>((B33*3)+C33)/4</f>
        <v>63.75</v>
      </c>
    </row>
    <row r="34" ht="20.35" customHeight="1">
      <c r="A34" t="s" s="35">
        <v>78</v>
      </c>
      <c r="B34" s="48">
        <f>VLOOKUP('BIOS'!J34,'SZ - TAILLES'!$A$3:$B$69,2)</f>
        <v>69</v>
      </c>
      <c r="C34" s="50">
        <f>VLOOKUP('BIOS'!K34,'SZ - POIDS'!$A$3:$B$69,2)</f>
        <v>65</v>
      </c>
      <c r="D34" s="79">
        <f>((B34*3)+C34)/4</f>
        <v>68</v>
      </c>
    </row>
    <row r="35" ht="20.35" customHeight="1">
      <c r="A35" t="s" s="35">
        <v>79</v>
      </c>
      <c r="B35" s="48">
        <f>VLOOKUP('BIOS'!J35,'SZ - TAILLES'!$A$3:$B$69,2)</f>
        <v>57</v>
      </c>
      <c r="C35" s="50">
        <f>VLOOKUP('BIOS'!K35,'SZ - POIDS'!$A$3:$B$69,2)</f>
        <v>63</v>
      </c>
      <c r="D35" s="79">
        <f>((B35*3)+C35)/4</f>
        <v>58.5</v>
      </c>
    </row>
    <row r="36" ht="20.35" customHeight="1">
      <c r="A36" t="s" s="35">
        <v>80</v>
      </c>
      <c r="B36" s="48">
        <f>VLOOKUP('BIOS'!J36,'SZ - TAILLES'!$A$3:$B$69,2)</f>
        <v>87</v>
      </c>
      <c r="C36" s="50">
        <f>VLOOKUP('BIOS'!K36,'SZ - POIDS'!$A$3:$B$69,2)</f>
        <v>85</v>
      </c>
      <c r="D36" s="79">
        <f>((B36*3)+C36)/4</f>
        <v>86.5</v>
      </c>
    </row>
    <row r="37" ht="20.35" customHeight="1">
      <c r="A37" t="s" s="35">
        <v>82</v>
      </c>
      <c r="B37" s="48">
        <f>VLOOKUP('BIOS'!J37,'SZ - TAILLES'!$A$3:$B$69,2)</f>
        <v>75</v>
      </c>
      <c r="C37" s="50">
        <f>VLOOKUP('BIOS'!K37,'SZ - POIDS'!$A$3:$B$69,2)</f>
        <v>67</v>
      </c>
      <c r="D37" s="79">
        <f>((B37*3)+C37)/4</f>
        <v>73</v>
      </c>
    </row>
    <row r="38" ht="20.35" customHeight="1">
      <c r="A38" t="s" s="35">
        <v>84</v>
      </c>
      <c r="B38" s="48">
        <f>VLOOKUP('BIOS'!J38,'SZ - TAILLES'!$A$3:$B$69,2)</f>
        <v>93</v>
      </c>
      <c r="C38" s="50">
        <f>VLOOKUP('BIOS'!K38,'SZ - POIDS'!$A$3:$B$69,2)</f>
        <v>88</v>
      </c>
      <c r="D38" s="79">
        <f>((B38*3)+C38)/4</f>
        <v>91.75</v>
      </c>
    </row>
    <row r="39" ht="20.35" customHeight="1">
      <c r="A39" t="s" s="35">
        <v>85</v>
      </c>
      <c r="B39" s="48">
        <f>VLOOKUP('BIOS'!J39,'SZ - TAILLES'!$A$3:$B$69,2)</f>
        <v>63</v>
      </c>
      <c r="C39" s="50">
        <f>VLOOKUP('BIOS'!K39,'SZ - POIDS'!$A$3:$B$69,2)</f>
        <v>52</v>
      </c>
      <c r="D39" s="79">
        <f>((B39*3)+C39)/4</f>
        <v>60.25</v>
      </c>
    </row>
    <row r="40" ht="20.35" customHeight="1">
      <c r="A40" t="s" s="35">
        <v>87</v>
      </c>
      <c r="B40" s="48">
        <f>VLOOKUP('BIOS'!J40,'SZ - TAILLES'!$A$3:$B$69,2)</f>
        <v>81</v>
      </c>
      <c r="C40" s="50">
        <f>VLOOKUP('BIOS'!K40,'SZ - POIDS'!$A$3:$B$69,2)</f>
        <v>48</v>
      </c>
      <c r="D40" s="79">
        <f>((B40*3)+C40)/4</f>
        <v>72.75</v>
      </c>
    </row>
    <row r="41" ht="20.35" customHeight="1">
      <c r="A41" t="s" s="35">
        <v>89</v>
      </c>
      <c r="B41" s="48">
        <f>VLOOKUP('BIOS'!J41,'SZ - TAILLES'!$A$3:$B$69,2)</f>
        <v>63</v>
      </c>
      <c r="C41" s="50">
        <f>VLOOKUP('BIOS'!K41,'SZ - POIDS'!$A$3:$B$69,2)</f>
        <v>36</v>
      </c>
      <c r="D41" s="79">
        <f>((B41*3)+C41)/4</f>
        <v>56.25</v>
      </c>
    </row>
    <row r="42" ht="20.35" customHeight="1">
      <c r="A42" t="s" s="35">
        <v>90</v>
      </c>
      <c r="B42" s="48">
        <f>VLOOKUP('BIOS'!J42,'SZ - TAILLES'!$A$3:$B$69,2)</f>
        <v>81</v>
      </c>
      <c r="C42" s="50">
        <f>VLOOKUP('BIOS'!K42,'SZ - POIDS'!$A$3:$B$69,2)</f>
        <v>95</v>
      </c>
      <c r="D42" s="79">
        <f>((B42*3)+C42)/4</f>
        <v>84.5</v>
      </c>
    </row>
    <row r="43" ht="20.35" customHeight="1">
      <c r="A43" t="s" s="35">
        <v>91</v>
      </c>
      <c r="B43" s="48">
        <f>VLOOKUP('BIOS'!J43,'SZ - TAILLES'!$A$3:$B$69,2)</f>
        <v>63</v>
      </c>
      <c r="C43" s="50">
        <f>VLOOKUP('BIOS'!K43,'SZ - POIDS'!$A$3:$B$69,2)</f>
        <v>71</v>
      </c>
      <c r="D43" s="79">
        <f>((B43*3)+C43)/4</f>
        <v>65</v>
      </c>
    </row>
    <row r="44" ht="20.35" customHeight="1">
      <c r="A44" t="s" s="35">
        <v>93</v>
      </c>
      <c r="B44" s="48">
        <f>VLOOKUP('BIOS'!J44,'SZ - TAILLES'!$A$3:$B$69,2)</f>
        <v>63</v>
      </c>
      <c r="C44" s="50">
        <f>VLOOKUP('BIOS'!K44,'SZ - POIDS'!$A$3:$B$69,2)</f>
        <v>40</v>
      </c>
      <c r="D44" s="79">
        <f>((B44*3)+C44)/4</f>
        <v>57.25</v>
      </c>
    </row>
    <row r="45" ht="20.35" customHeight="1">
      <c r="A45" t="s" s="35">
        <v>95</v>
      </c>
      <c r="B45" s="48">
        <f>VLOOKUP('BIOS'!J45,'SZ - TAILLES'!$A$3:$B$69,2)</f>
        <v>63</v>
      </c>
      <c r="C45" s="50">
        <f>VLOOKUP('BIOS'!K45,'SZ - POIDS'!$A$3:$B$69,2)</f>
        <v>38</v>
      </c>
      <c r="D45" s="79">
        <f>((B45*3)+C45)/4</f>
        <v>56.75</v>
      </c>
    </row>
    <row r="46" ht="20.35" customHeight="1">
      <c r="A46" t="s" s="35">
        <v>97</v>
      </c>
      <c r="B46" s="48">
        <f>VLOOKUP('BIOS'!J46,'SZ - TAILLES'!$A$3:$B$69,2)</f>
        <v>69</v>
      </c>
      <c r="C46" s="50">
        <f>VLOOKUP('BIOS'!K46,'SZ - POIDS'!$A$3:$B$69,2)</f>
        <v>62</v>
      </c>
      <c r="D46" s="79">
        <f>((B46*3)+C46)/4</f>
        <v>67.25</v>
      </c>
    </row>
    <row r="47" ht="20.35" customHeight="1">
      <c r="A47" t="s" s="35">
        <v>98</v>
      </c>
      <c r="B47" s="48">
        <f>VLOOKUP('BIOS'!J47,'SZ - TAILLES'!$A$3:$B$69,2)</f>
        <v>93</v>
      </c>
      <c r="C47" s="50">
        <f>VLOOKUP('BIOS'!K47,'SZ - POIDS'!$A$3:$B$69,2)</f>
        <v>61</v>
      </c>
      <c r="D47" s="79">
        <f>((B47*3)+C47)/4</f>
        <v>85</v>
      </c>
    </row>
    <row r="48" ht="20.35" customHeight="1">
      <c r="A48" t="s" s="35">
        <v>99</v>
      </c>
      <c r="B48" s="48">
        <f>VLOOKUP('BIOS'!J48,'SZ - TAILLES'!$A$3:$B$69,2)</f>
        <v>69</v>
      </c>
      <c r="C48" s="50">
        <f>VLOOKUP('BIOS'!K48,'SZ - POIDS'!$A$3:$B$69,2)</f>
        <v>68</v>
      </c>
      <c r="D48" s="79">
        <f>((B48*3)+C48)/4</f>
        <v>68.75</v>
      </c>
    </row>
    <row r="49" ht="20.35" customHeight="1">
      <c r="A49" t="s" s="35">
        <v>100</v>
      </c>
      <c r="B49" s="48">
        <f>VLOOKUP('BIOS'!J49,'SZ - TAILLES'!$A$3:$B$69,2)</f>
        <v>69</v>
      </c>
      <c r="C49" s="50">
        <f>VLOOKUP('BIOS'!K49,'SZ - POIDS'!$A$3:$B$69,2)</f>
        <v>87</v>
      </c>
      <c r="D49" s="79">
        <f>((B49*3)+C49)/4</f>
        <v>73.5</v>
      </c>
    </row>
    <row r="50" ht="20.35" customHeight="1">
      <c r="A50" t="s" s="35">
        <v>102</v>
      </c>
      <c r="B50" s="48">
        <f>VLOOKUP('BIOS'!J50,'SZ - TAILLES'!$A$3:$B$69,2)</f>
        <v>93</v>
      </c>
      <c r="C50" s="50">
        <f>VLOOKUP('BIOS'!K50,'SZ - POIDS'!$A$3:$B$69,2)</f>
        <v>90</v>
      </c>
      <c r="D50" s="79">
        <f>((B50*3)+C50)/4</f>
        <v>92.25</v>
      </c>
    </row>
    <row r="51" ht="32.35" customHeight="1">
      <c r="A51" t="s" s="35">
        <v>94</v>
      </c>
      <c r="B51" s="48">
        <f>VLOOKUP('BIOS'!J51,'SZ - TAILLES'!$A$3:$B$69,2)</f>
        <v>51</v>
      </c>
      <c r="C51" s="50">
        <f>VLOOKUP('BIOS'!K51,'SZ - POIDS'!$A$3:$B$69,2)</f>
        <v>43</v>
      </c>
      <c r="D51" s="79">
        <f>((B51*3)+C51)/4</f>
        <v>49</v>
      </c>
    </row>
    <row r="52" ht="20.35" customHeight="1">
      <c r="A52" t="s" s="35">
        <v>103</v>
      </c>
      <c r="B52" s="48">
        <f>VLOOKUP('BIOS'!J52,'SZ - TAILLES'!$A$3:$B$69,2)</f>
        <v>75</v>
      </c>
      <c r="C52" s="50">
        <f>VLOOKUP('BIOS'!K52,'SZ - POIDS'!$A$3:$B$69,2)</f>
        <v>73</v>
      </c>
      <c r="D52" s="79">
        <f>((B52*3)+C52)/4</f>
        <v>74.5</v>
      </c>
    </row>
    <row r="53" ht="20.35" customHeight="1">
      <c r="A53" t="s" s="35">
        <v>104</v>
      </c>
      <c r="B53" s="48">
        <f>VLOOKUP('BIOS'!J53,'SZ - TAILLES'!$A$3:$B$69,2)</f>
        <v>63</v>
      </c>
      <c r="C53" s="50">
        <f>VLOOKUP('BIOS'!K53,'SZ - POIDS'!$A$3:$B$69,2)</f>
        <v>88</v>
      </c>
      <c r="D53" s="79">
        <f>((B53*3)+C53)/4</f>
        <v>69.25</v>
      </c>
    </row>
    <row r="54" ht="20.35" customHeight="1">
      <c r="A54" t="s" s="35">
        <v>105</v>
      </c>
      <c r="B54" s="48">
        <f>VLOOKUP('BIOS'!J54,'SZ - TAILLES'!$A$3:$B$69,2)</f>
        <v>75</v>
      </c>
      <c r="C54" s="50">
        <f>VLOOKUP('BIOS'!K54,'SZ - POIDS'!$A$3:$B$69,2)</f>
        <v>92</v>
      </c>
      <c r="D54" s="79">
        <f>((B54*3)+C54)/4</f>
        <v>79.25</v>
      </c>
    </row>
    <row r="55" ht="20.35" customHeight="1">
      <c r="A55" t="s" s="35">
        <v>107</v>
      </c>
      <c r="B55" s="48">
        <f>VLOOKUP('BIOS'!J55,'SZ - TAILLES'!$A$3:$B$69,2)</f>
        <v>93</v>
      </c>
      <c r="C55" s="50">
        <f>VLOOKUP('BIOS'!K55,'SZ - POIDS'!$A$3:$B$69,2)</f>
        <v>92</v>
      </c>
      <c r="D55" s="79">
        <f>((B55*3)+C55)/4</f>
        <v>92.75</v>
      </c>
    </row>
    <row r="56" ht="20.35" customHeight="1">
      <c r="A56" t="s" s="35">
        <v>108</v>
      </c>
      <c r="B56" s="48">
        <f>VLOOKUP('BIOS'!J56,'SZ - TAILLES'!$A$3:$B$69,2)</f>
        <v>57</v>
      </c>
      <c r="C56" s="50">
        <f>VLOOKUP('BIOS'!K56,'SZ - POIDS'!$A$3:$B$69,2)</f>
        <v>44</v>
      </c>
      <c r="D56" s="79">
        <f>((B56*3)+C56)/4</f>
        <v>53.75</v>
      </c>
    </row>
    <row r="57" ht="20.35" customHeight="1">
      <c r="A57" t="s" s="35">
        <v>109</v>
      </c>
      <c r="B57" s="48">
        <f>VLOOKUP('BIOS'!J57,'SZ - TAILLES'!$A$3:$B$69,2)</f>
        <v>63</v>
      </c>
      <c r="C57" s="50">
        <f>VLOOKUP('BIOS'!K57,'SZ - POIDS'!$A$3:$B$69,2)</f>
        <v>88</v>
      </c>
      <c r="D57" s="79">
        <f>((B57*3)+C57)/4</f>
        <v>69.25</v>
      </c>
    </row>
    <row r="58" ht="20.35" customHeight="1">
      <c r="A58" t="s" s="35">
        <v>110</v>
      </c>
      <c r="B58" s="48">
        <f>VLOOKUP('BIOS'!J58,'SZ - TAILLES'!$A$3:$B$69,2)</f>
        <v>75</v>
      </c>
      <c r="C58" s="50">
        <f>VLOOKUP('BIOS'!K58,'SZ - POIDS'!$A$3:$B$69,2)</f>
        <v>42</v>
      </c>
      <c r="D58" s="79">
        <f>((B58*3)+C58)/4</f>
        <v>66.75</v>
      </c>
    </row>
    <row r="59" ht="20.35" customHeight="1">
      <c r="A59" t="s" s="35">
        <v>112</v>
      </c>
      <c r="B59" s="48">
        <f>VLOOKUP('BIOS'!J59,'SZ - TAILLES'!$A$3:$B$69,2)</f>
        <v>51</v>
      </c>
      <c r="C59" s="50">
        <f>VLOOKUP('BIOS'!K59,'SZ - POIDS'!$A$3:$B$69,2)</f>
        <v>40</v>
      </c>
      <c r="D59" s="79">
        <f>((B59*3)+C59)/4</f>
        <v>48.25</v>
      </c>
    </row>
    <row r="60" ht="20.35" customHeight="1">
      <c r="A60" t="s" s="35">
        <v>114</v>
      </c>
      <c r="B60" s="48">
        <f>VLOOKUP('BIOS'!J60,'SZ - TAILLES'!$A$3:$B$69,2)</f>
        <v>81</v>
      </c>
      <c r="C60" s="50">
        <f>VLOOKUP('BIOS'!K60,'SZ - POIDS'!$A$3:$B$69,2)</f>
        <v>77</v>
      </c>
      <c r="D60" s="79">
        <f>((B60*3)+C60)/4</f>
        <v>80</v>
      </c>
    </row>
    <row r="61" ht="20.35" customHeight="1">
      <c r="A61" t="s" s="35">
        <v>115</v>
      </c>
      <c r="B61" s="48">
        <f>VLOOKUP('BIOS'!J61,'SZ - TAILLES'!$A$3:$B$69,2)</f>
        <v>75</v>
      </c>
      <c r="C61" s="50">
        <f>VLOOKUP('BIOS'!K61,'SZ - POIDS'!$A$3:$B$69,2)</f>
        <v>60</v>
      </c>
      <c r="D61" s="79">
        <f>((B61*3)+C61)/4</f>
        <v>71.25</v>
      </c>
    </row>
    <row r="62" ht="20.35" customHeight="1">
      <c r="A62" t="s" s="35">
        <v>116</v>
      </c>
      <c r="B62" s="48">
        <f>VLOOKUP('BIOS'!J62,'SZ - TAILLES'!$A$3:$B$69,2)</f>
        <v>81</v>
      </c>
      <c r="C62" s="50">
        <f>VLOOKUP('BIOS'!K62,'SZ - POIDS'!$A$3:$B$69,2)</f>
        <v>79</v>
      </c>
      <c r="D62" s="79">
        <f>((B62*3)+C62)/4</f>
        <v>80.5</v>
      </c>
    </row>
    <row r="63" ht="20.35" customHeight="1">
      <c r="A63" t="s" s="35">
        <v>117</v>
      </c>
      <c r="B63" s="48">
        <f>VLOOKUP('BIOS'!J63,'SZ - TAILLES'!$A$3:$B$69,2)</f>
        <v>75</v>
      </c>
      <c r="C63" s="50">
        <f>VLOOKUP('BIOS'!K63,'SZ - POIDS'!$A$3:$B$69,2)</f>
        <v>70</v>
      </c>
      <c r="D63" s="79">
        <f>((B63*3)+C63)/4</f>
        <v>73.75</v>
      </c>
    </row>
    <row r="64" ht="20.35" customHeight="1">
      <c r="A64" t="s" s="35">
        <v>118</v>
      </c>
      <c r="B64" s="48">
        <f>VLOOKUP('BIOS'!J64,'SZ - TAILLES'!$A$3:$B$69,2)</f>
        <v>81</v>
      </c>
      <c r="C64" s="50">
        <f>VLOOKUP('BIOS'!K64,'SZ - POIDS'!$A$3:$B$69,2)</f>
        <v>91</v>
      </c>
      <c r="D64" s="79">
        <f>((B64*3)+C64)/4</f>
        <v>83.5</v>
      </c>
    </row>
    <row r="65" ht="20.35" customHeight="1">
      <c r="A65" t="s" s="35">
        <v>119</v>
      </c>
      <c r="B65" s="48">
        <f>VLOOKUP('BIOS'!J65,'SZ - TAILLES'!$A$3:$B$69,2)</f>
        <v>75</v>
      </c>
      <c r="C65" s="50">
        <f>VLOOKUP('BIOS'!K65,'SZ - POIDS'!$A$3:$B$69,2)</f>
        <v>79</v>
      </c>
      <c r="D65" s="79">
        <f>((B65*3)+C65)/4</f>
        <v>76</v>
      </c>
    </row>
    <row r="66" ht="20.35" customHeight="1">
      <c r="A66" t="s" s="35">
        <v>121</v>
      </c>
      <c r="B66" s="48">
        <f>VLOOKUP('BIOS'!J66,'SZ - TAILLES'!$A$3:$B$69,2)</f>
        <v>69</v>
      </c>
      <c r="C66" s="50">
        <f>VLOOKUP('BIOS'!K66,'SZ - POIDS'!$A$3:$B$69,2)</f>
        <v>65</v>
      </c>
      <c r="D66" s="79">
        <f>((B66*3)+C66)/4</f>
        <v>68</v>
      </c>
    </row>
    <row r="67" ht="20.35" customHeight="1">
      <c r="A67" t="s" s="35">
        <v>122</v>
      </c>
      <c r="B67" s="48">
        <f>VLOOKUP('BIOS'!J67,'SZ - TAILLES'!$A$3:$B$69,2)</f>
        <v>69</v>
      </c>
      <c r="C67" s="50">
        <f>VLOOKUP('BIOS'!K67,'SZ - POIDS'!$A$3:$B$69,2)</f>
        <v>40</v>
      </c>
      <c r="D67" s="79">
        <f>((B67*3)+C67)/4</f>
        <v>61.75</v>
      </c>
    </row>
    <row r="68" ht="20.35" customHeight="1">
      <c r="A68" t="s" s="35">
        <v>123</v>
      </c>
      <c r="B68" s="48">
        <f>VLOOKUP('BIOS'!J68,'SZ - TAILLES'!$A$3:$B$69,2)</f>
        <v>69</v>
      </c>
      <c r="C68" s="50">
        <f>VLOOKUP('BIOS'!K68,'SZ - POIDS'!$A$3:$B$69,2)</f>
        <v>54</v>
      </c>
      <c r="D68" s="79">
        <f>((B68*3)+C68)/4</f>
        <v>65.25</v>
      </c>
    </row>
    <row r="69" ht="20.35" customHeight="1">
      <c r="A69" t="s" s="35">
        <v>124</v>
      </c>
      <c r="B69" s="48">
        <f>VLOOKUP('BIOS'!J69,'SZ - TAILLES'!$A$3:$B$69,2)</f>
        <v>81</v>
      </c>
      <c r="C69" s="50">
        <f>VLOOKUP('BIOS'!K69,'SZ - POIDS'!$A$3:$B$69,2)</f>
        <v>60</v>
      </c>
      <c r="D69" s="79">
        <f>((B69*3)+C69)/4</f>
        <v>75.75</v>
      </c>
    </row>
    <row r="70" ht="20.35" customHeight="1">
      <c r="A70" t="s" s="35">
        <v>125</v>
      </c>
      <c r="B70" s="48">
        <f>VLOOKUP('BIOS'!J70,'SZ - TAILLES'!$A$3:$B$69,2)</f>
        <v>81</v>
      </c>
      <c r="C70" s="50">
        <f>VLOOKUP('BIOS'!K70,'SZ - POIDS'!$A$3:$B$69,2)</f>
        <v>39</v>
      </c>
      <c r="D70" s="79">
        <f>((B70*3)+C70)/4</f>
        <v>70.5</v>
      </c>
    </row>
    <row r="71" ht="20.35" customHeight="1">
      <c r="A71" t="s" s="35">
        <v>126</v>
      </c>
      <c r="B71" s="48">
        <f>VLOOKUP('BIOS'!J71,'SZ - TAILLES'!$A$3:$B$69,2)</f>
        <v>69</v>
      </c>
      <c r="C71" s="50">
        <f>VLOOKUP('BIOS'!K71,'SZ - POIDS'!$A$3:$B$69,2)</f>
        <v>54</v>
      </c>
      <c r="D71" s="79">
        <f>((B71*3)+C71)/4</f>
        <v>65.25</v>
      </c>
    </row>
    <row r="72" ht="32.35" customHeight="1">
      <c r="A72" t="s" s="35">
        <v>127</v>
      </c>
      <c r="B72" s="48">
        <f>VLOOKUP('BIOS'!J72,'SZ - TAILLES'!$A$3:$B$69,2)</f>
        <v>75</v>
      </c>
      <c r="C72" s="50">
        <f>VLOOKUP('BIOS'!K72,'SZ - POIDS'!$A$3:$B$69,2)</f>
        <v>67</v>
      </c>
      <c r="D72" s="79">
        <f>((B72*3)+C72)/4</f>
        <v>73</v>
      </c>
    </row>
    <row r="73" ht="20.35" customHeight="1">
      <c r="A73" t="s" s="35">
        <v>128</v>
      </c>
      <c r="B73" s="48">
        <f>VLOOKUP('BIOS'!J73,'SZ - TAILLES'!$A$3:$B$69,2)</f>
        <v>63</v>
      </c>
      <c r="C73" s="50">
        <f>VLOOKUP('BIOS'!K73,'SZ - POIDS'!$A$3:$B$69,2)</f>
        <v>77</v>
      </c>
      <c r="D73" s="79">
        <f>((B73*3)+C73)/4</f>
        <v>66.5</v>
      </c>
    </row>
    <row r="74" ht="20.35" customHeight="1">
      <c r="A74" t="s" s="35">
        <v>129</v>
      </c>
      <c r="B74" s="48">
        <f>VLOOKUP('BIOS'!J74,'SZ - TAILLES'!$A$3:$B$69,2)</f>
        <v>69</v>
      </c>
      <c r="C74" s="50">
        <f>VLOOKUP('BIOS'!K74,'SZ - POIDS'!$A$3:$B$69,2)</f>
        <v>62</v>
      </c>
      <c r="D74" s="79">
        <f>((B74*3)+C74)/4</f>
        <v>67.25</v>
      </c>
    </row>
    <row r="75" ht="20.35" customHeight="1">
      <c r="A75" t="s" s="35">
        <v>130</v>
      </c>
      <c r="B75" s="48">
        <f>VLOOKUP('BIOS'!J75,'SZ - TAILLES'!$A$3:$B$69,2)</f>
        <v>69</v>
      </c>
      <c r="C75" s="50">
        <f>VLOOKUP('BIOS'!K75,'SZ - POIDS'!$A$3:$B$69,2)</f>
        <v>43</v>
      </c>
      <c r="D75" s="79">
        <f>((B75*3)+C75)/4</f>
        <v>62.5</v>
      </c>
    </row>
    <row r="76" ht="20.35" customHeight="1">
      <c r="A76" t="s" s="35">
        <v>131</v>
      </c>
      <c r="B76" s="48">
        <f>VLOOKUP('BIOS'!J76,'SZ - TAILLES'!$A$3:$B$69,2)</f>
        <v>81</v>
      </c>
      <c r="C76" s="50">
        <f>VLOOKUP('BIOS'!K76,'SZ - POIDS'!$A$3:$B$69,2)</f>
        <v>85</v>
      </c>
      <c r="D76" s="79">
        <f>((B76*3)+C76)/4</f>
        <v>82</v>
      </c>
    </row>
    <row r="77" ht="20.35" customHeight="1">
      <c r="A77" t="s" s="35">
        <v>132</v>
      </c>
      <c r="B77" s="48">
        <f>VLOOKUP('BIOS'!J77,'SZ - TAILLES'!$A$3:$B$69,2)</f>
        <v>75</v>
      </c>
      <c r="C77" s="50">
        <f>VLOOKUP('BIOS'!K77,'SZ - POIDS'!$A$3:$B$69,2)</f>
        <v>81</v>
      </c>
      <c r="D77" s="79">
        <f>((B77*3)+C77)/4</f>
        <v>76.5</v>
      </c>
    </row>
    <row r="78" ht="20.35" customHeight="1">
      <c r="A78" t="s" s="35">
        <v>133</v>
      </c>
      <c r="B78" s="48">
        <f>VLOOKUP('BIOS'!J78,'SZ - TAILLES'!$A$3:$B$69,2)</f>
        <v>75</v>
      </c>
      <c r="C78" s="50">
        <f>VLOOKUP('BIOS'!K78,'SZ - POIDS'!$A$3:$B$69,2)</f>
        <v>60</v>
      </c>
      <c r="D78" s="79">
        <f>((B78*3)+C78)/4</f>
        <v>71.25</v>
      </c>
    </row>
    <row r="79" ht="20.35" customHeight="1">
      <c r="A79" t="s" s="35">
        <v>134</v>
      </c>
      <c r="B79" s="48">
        <f>VLOOKUP('BIOS'!J79,'SZ - TAILLES'!$A$3:$B$69,2)</f>
        <v>87</v>
      </c>
      <c r="C79" s="50">
        <f>VLOOKUP('BIOS'!K79,'SZ - POIDS'!$A$3:$B$69,2)</f>
        <v>87</v>
      </c>
      <c r="D79" s="79">
        <f>((B79*3)+C79)/4</f>
        <v>87</v>
      </c>
    </row>
    <row r="80" ht="20.35" customHeight="1">
      <c r="A80" t="s" s="35">
        <v>135</v>
      </c>
      <c r="B80" s="48">
        <f>VLOOKUP('BIOS'!J80,'SZ - TAILLES'!$A$3:$B$69,2)</f>
        <v>63</v>
      </c>
      <c r="C80" s="50">
        <f>VLOOKUP('BIOS'!K80,'SZ - POIDS'!$A$3:$B$69,2)</f>
        <v>61</v>
      </c>
      <c r="D80" s="79">
        <f>((B80*3)+C80)/4</f>
        <v>62.5</v>
      </c>
    </row>
    <row r="81" ht="20.35" customHeight="1">
      <c r="A81" t="s" s="35">
        <v>136</v>
      </c>
      <c r="B81" s="48">
        <f>VLOOKUP('BIOS'!J81,'SZ - TAILLES'!$A$3:$B$69,2)</f>
        <v>69</v>
      </c>
      <c r="C81" s="50">
        <f>VLOOKUP('BIOS'!K81,'SZ - POIDS'!$A$3:$B$69,2)</f>
        <v>41</v>
      </c>
      <c r="D81" s="79">
        <f>((B81*3)+C81)/4</f>
        <v>62</v>
      </c>
    </row>
    <row r="82" ht="20.35" customHeight="1">
      <c r="A82" t="s" s="35">
        <v>138</v>
      </c>
      <c r="B82" s="48">
        <f>VLOOKUP('BIOS'!J82,'SZ - TAILLES'!$A$3:$B$69,2)</f>
        <v>63</v>
      </c>
      <c r="C82" s="50">
        <f>VLOOKUP('BIOS'!K82,'SZ - POIDS'!$A$3:$B$69,2)</f>
        <v>56</v>
      </c>
      <c r="D82" s="79">
        <f>((B82*3)+C82)/4</f>
        <v>61.25</v>
      </c>
    </row>
    <row r="83" ht="20.35" customHeight="1">
      <c r="A83" t="s" s="35">
        <v>139</v>
      </c>
      <c r="B83" s="48">
        <f>VLOOKUP('BIOS'!J83,'SZ - TAILLES'!$A$3:$B$69,2)</f>
        <v>81</v>
      </c>
      <c r="C83" s="50">
        <f>VLOOKUP('BIOS'!K83,'SZ - POIDS'!$A$3:$B$69,2)</f>
        <v>88</v>
      </c>
      <c r="D83" s="79">
        <f>((B83*3)+C83)/4</f>
        <v>82.75</v>
      </c>
    </row>
    <row r="84" ht="20.35" customHeight="1">
      <c r="A84" t="s" s="35">
        <v>140</v>
      </c>
      <c r="B84" s="48">
        <f>VLOOKUP('BIOS'!J84,'SZ - TAILLES'!$A$3:$B$69,2)</f>
        <v>75</v>
      </c>
      <c r="C84" s="50">
        <f>VLOOKUP('BIOS'!K84,'SZ - POIDS'!$A$3:$B$69,2)</f>
        <v>87</v>
      </c>
      <c r="D84" s="79">
        <f>((B84*3)+C84)/4</f>
        <v>78</v>
      </c>
    </row>
    <row r="85" ht="20.35" customHeight="1">
      <c r="A85" t="s" s="35">
        <v>141</v>
      </c>
      <c r="B85" s="48">
        <f>VLOOKUP('BIOS'!J85,'SZ - TAILLES'!$A$3:$B$69,2)</f>
        <v>81</v>
      </c>
      <c r="C85" s="50">
        <f>VLOOKUP('BIOS'!K85,'SZ - POIDS'!$A$3:$B$69,2)</f>
        <v>99</v>
      </c>
      <c r="D85" s="79">
        <f>((B85*3)+C85)/4</f>
        <v>85.5</v>
      </c>
    </row>
    <row r="86" ht="20.35" customHeight="1">
      <c r="A86" t="s" s="35">
        <v>142</v>
      </c>
      <c r="B86" s="48">
        <f>VLOOKUP('BIOS'!J86,'SZ - TAILLES'!$A$3:$B$69,2)</f>
        <v>75</v>
      </c>
      <c r="C86" s="50">
        <f>VLOOKUP('BIOS'!K86,'SZ - POIDS'!$A$3:$B$69,2)</f>
        <v>35</v>
      </c>
      <c r="D86" s="79">
        <f>((B86*3)+C86)/4</f>
        <v>65</v>
      </c>
    </row>
    <row r="87" ht="20.35" customHeight="1">
      <c r="A87" t="s" s="35">
        <v>143</v>
      </c>
      <c r="B87" s="48">
        <f>VLOOKUP('BIOS'!J87,'SZ - TAILLES'!$A$3:$B$69,2)</f>
        <v>93</v>
      </c>
      <c r="C87" s="50">
        <f>VLOOKUP('BIOS'!K87,'SZ - POIDS'!$A$3:$B$69,2)</f>
        <v>96</v>
      </c>
      <c r="D87" s="79">
        <f>((B87*3)+C87)/4</f>
        <v>93.75</v>
      </c>
    </row>
    <row r="88" ht="20.35" customHeight="1">
      <c r="A88" t="s" s="35">
        <v>144</v>
      </c>
      <c r="B88" s="48">
        <f>VLOOKUP('BIOS'!J88,'SZ - TAILLES'!$A$3:$B$69,2)</f>
        <v>57</v>
      </c>
      <c r="C88" s="50">
        <f>VLOOKUP('BIOS'!K88,'SZ - POIDS'!$A$3:$B$69,2)</f>
        <v>45</v>
      </c>
      <c r="D88" s="79">
        <f>((B88*3)+C88)/4</f>
        <v>54</v>
      </c>
    </row>
    <row r="89" ht="20.35" customHeight="1">
      <c r="A89" t="s" s="35">
        <v>145</v>
      </c>
      <c r="B89" s="48">
        <f>VLOOKUP('BIOS'!J89,'SZ - TAILLES'!$A$3:$B$69,2)</f>
        <v>69</v>
      </c>
      <c r="C89" s="50">
        <f>VLOOKUP('BIOS'!K89,'SZ - POIDS'!$A$3:$B$69,2)</f>
        <v>60</v>
      </c>
      <c r="D89" s="79">
        <f>((B89*3)+C89)/4</f>
        <v>66.75</v>
      </c>
    </row>
    <row r="90" ht="20.35" customHeight="1">
      <c r="A90" t="s" s="35">
        <v>146</v>
      </c>
      <c r="B90" s="48">
        <f>VLOOKUP('BIOS'!J90,'SZ - TAILLES'!$A$3:$B$69,2)</f>
        <v>69</v>
      </c>
      <c r="C90" s="50">
        <f>VLOOKUP('BIOS'!K90,'SZ - POIDS'!$A$3:$B$69,2)</f>
        <v>77</v>
      </c>
      <c r="D90" s="79">
        <f>((B90*3)+C90)/4</f>
        <v>71</v>
      </c>
    </row>
    <row r="91" ht="20.35" customHeight="1">
      <c r="A91" t="s" s="35">
        <v>147</v>
      </c>
      <c r="B91" s="48">
        <f>VLOOKUP('BIOS'!J91,'SZ - TAILLES'!$A$3:$B$69,2)</f>
        <v>69</v>
      </c>
      <c r="C91" s="50">
        <f>VLOOKUP('BIOS'!K91,'SZ - POIDS'!$A$3:$B$69,2)</f>
        <v>42</v>
      </c>
      <c r="D91" s="79">
        <f>((B91*3)+C91)/4</f>
        <v>62.25</v>
      </c>
    </row>
    <row r="92" ht="20.35" customHeight="1">
      <c r="A92" t="s" s="35">
        <v>148</v>
      </c>
      <c r="B92" s="48">
        <f>VLOOKUP('BIOS'!J92,'SZ - TAILLES'!$A$3:$B$69,2)</f>
        <v>81</v>
      </c>
      <c r="C92" s="50">
        <f>VLOOKUP('BIOS'!K92,'SZ - POIDS'!$A$3:$B$69,2)</f>
        <v>79</v>
      </c>
      <c r="D92" s="79">
        <f>((B92*3)+C92)/4</f>
        <v>80.5</v>
      </c>
    </row>
    <row r="93" ht="20.35" customHeight="1">
      <c r="A93" t="s" s="35">
        <v>149</v>
      </c>
      <c r="B93" s="48">
        <f>VLOOKUP('BIOS'!J93,'SZ - TAILLES'!$A$3:$B$69,2)</f>
        <v>81</v>
      </c>
      <c r="C93" s="50">
        <f>VLOOKUP('BIOS'!K93,'SZ - POIDS'!$A$3:$B$69,2)</f>
        <v>57</v>
      </c>
      <c r="D93" s="79">
        <f>((B93*3)+C93)/4</f>
        <v>75</v>
      </c>
    </row>
    <row r="94" ht="20.35" customHeight="1">
      <c r="A94" t="s" s="35">
        <v>150</v>
      </c>
      <c r="B94" s="48">
        <f>VLOOKUP('BIOS'!J94,'SZ - TAILLES'!$A$3:$B$69,2)</f>
        <v>63</v>
      </c>
      <c r="C94" s="50">
        <f>VLOOKUP('BIOS'!K94,'SZ - POIDS'!$A$3:$B$69,2)</f>
        <v>94</v>
      </c>
      <c r="D94" s="79">
        <f>((B94*3)+C94)/4</f>
        <v>70.75</v>
      </c>
    </row>
    <row r="95" ht="20.35" customHeight="1">
      <c r="A95" t="s" s="35">
        <v>151</v>
      </c>
      <c r="B95" s="48">
        <f>VLOOKUP('BIOS'!J95,'SZ - TAILLES'!$A$3:$B$69,2)</f>
        <v>69</v>
      </c>
      <c r="C95" s="50">
        <f>VLOOKUP('BIOS'!K95,'SZ - POIDS'!$A$3:$B$69,2)</f>
        <v>59</v>
      </c>
      <c r="D95" s="79">
        <f>((B95*3)+C95)/4</f>
        <v>66.5</v>
      </c>
    </row>
    <row r="96" ht="20.35" customHeight="1">
      <c r="A96" t="s" s="35">
        <v>152</v>
      </c>
      <c r="B96" s="48">
        <f>VLOOKUP('BIOS'!J96,'SZ - TAILLES'!$A$3:$B$69,2)</f>
        <v>75</v>
      </c>
      <c r="C96" s="50">
        <f>VLOOKUP('BIOS'!K96,'SZ - POIDS'!$A$3:$B$69,2)</f>
        <v>37</v>
      </c>
      <c r="D96" s="79">
        <f>((B96*3)+C96)/4</f>
        <v>65.5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B69"/>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5.01562" style="84" customWidth="1"/>
    <col min="2" max="2" width="6.46094" style="84" customWidth="1"/>
    <col min="3" max="256" width="16.3516" style="84" customWidth="1"/>
  </cols>
  <sheetData>
    <row r="1" ht="14.55" customHeight="1">
      <c r="A1" t="s" s="85">
        <v>536</v>
      </c>
      <c r="B1" s="85"/>
    </row>
    <row r="2" ht="13.2" customHeight="1">
      <c r="A2" s="86"/>
      <c r="B2" s="86"/>
    </row>
    <row r="3" ht="13.2" customHeight="1">
      <c r="A3" s="87">
        <v>240</v>
      </c>
      <c r="B3" s="88">
        <v>99</v>
      </c>
    </row>
    <row r="4" ht="13" customHeight="1">
      <c r="A4" s="89">
        <v>239</v>
      </c>
      <c r="B4" s="90">
        <f>B3-1</f>
        <v>98</v>
      </c>
    </row>
    <row r="5" ht="13" customHeight="1">
      <c r="A5" s="89">
        <v>233</v>
      </c>
      <c r="B5" s="90">
        <f>B4-1</f>
        <v>97</v>
      </c>
    </row>
    <row r="6" ht="13" customHeight="1">
      <c r="A6" s="89">
        <v>231</v>
      </c>
      <c r="B6" s="90">
        <f>B5-1</f>
        <v>96</v>
      </c>
    </row>
    <row r="7" ht="13" customHeight="1">
      <c r="A7" s="89">
        <v>228</v>
      </c>
      <c r="B7" s="90">
        <f>B6-1</f>
        <v>95</v>
      </c>
    </row>
    <row r="8" ht="13" customHeight="1">
      <c r="A8" s="89">
        <v>226</v>
      </c>
      <c r="B8" s="90">
        <f>B7-1</f>
        <v>94</v>
      </c>
    </row>
    <row r="9" ht="13" customHeight="1">
      <c r="A9" s="89">
        <v>224</v>
      </c>
      <c r="B9" s="90">
        <f>B8-1</f>
        <v>93</v>
      </c>
    </row>
    <row r="10" ht="13" customHeight="1">
      <c r="A10" s="89">
        <v>222</v>
      </c>
      <c r="B10" s="90">
        <f>B9-1</f>
        <v>92</v>
      </c>
    </row>
    <row r="11" ht="13" customHeight="1">
      <c r="A11" s="89">
        <v>221</v>
      </c>
      <c r="B11" s="90">
        <f>B10-1</f>
        <v>91</v>
      </c>
    </row>
    <row r="12" ht="13" customHeight="1">
      <c r="A12" s="89">
        <v>220</v>
      </c>
      <c r="B12" s="90">
        <f>B11-1</f>
        <v>90</v>
      </c>
    </row>
    <row r="13" ht="13" customHeight="1">
      <c r="A13" s="89">
        <v>219</v>
      </c>
      <c r="B13" s="90">
        <f>B12-1</f>
        <v>89</v>
      </c>
    </row>
    <row r="14" ht="13" customHeight="1">
      <c r="A14" s="89">
        <v>218</v>
      </c>
      <c r="B14" s="90">
        <f>B13-1</f>
        <v>88</v>
      </c>
    </row>
    <row r="15" ht="13" customHeight="1">
      <c r="A15" s="89">
        <v>217</v>
      </c>
      <c r="B15" s="90">
        <f>B14-1</f>
        <v>87</v>
      </c>
    </row>
    <row r="16" ht="13" customHeight="1">
      <c r="A16" s="89">
        <v>216</v>
      </c>
      <c r="B16" s="90">
        <f>B15-1</f>
        <v>86</v>
      </c>
    </row>
    <row r="17" ht="13" customHeight="1">
      <c r="A17" s="89">
        <v>215</v>
      </c>
      <c r="B17" s="90">
        <f>B16-1</f>
        <v>85</v>
      </c>
    </row>
    <row r="18" ht="13" customHeight="1">
      <c r="A18" s="91"/>
      <c r="B18" s="90">
        <f>B17-1</f>
        <v>84</v>
      </c>
    </row>
    <row r="19" ht="13" customHeight="1">
      <c r="A19" s="89">
        <v>214</v>
      </c>
      <c r="B19" s="90">
        <f>B18-1</f>
        <v>83</v>
      </c>
    </row>
    <row r="20" ht="13" customHeight="1">
      <c r="A20" s="89">
        <v>213</v>
      </c>
      <c r="B20" s="90">
        <f>B19-1</f>
        <v>82</v>
      </c>
    </row>
    <row r="21" ht="13" customHeight="1">
      <c r="A21" s="89">
        <v>212</v>
      </c>
      <c r="B21" s="90">
        <f>B20-1</f>
        <v>81</v>
      </c>
    </row>
    <row r="22" ht="13" customHeight="1">
      <c r="A22" s="89">
        <v>211</v>
      </c>
      <c r="B22" s="90">
        <f>B21-1</f>
        <v>80</v>
      </c>
    </row>
    <row r="23" ht="13" customHeight="1">
      <c r="A23" s="89">
        <v>210</v>
      </c>
      <c r="B23" s="90">
        <f>B22-1</f>
        <v>79</v>
      </c>
    </row>
    <row r="24" ht="13" customHeight="1">
      <c r="A24" s="91"/>
      <c r="B24" s="90">
        <f>B23-1</f>
        <v>78</v>
      </c>
    </row>
    <row r="25" ht="13" customHeight="1">
      <c r="A25" s="89">
        <v>209</v>
      </c>
      <c r="B25" s="90">
        <f>B24-1</f>
        <v>77</v>
      </c>
    </row>
    <row r="26" ht="13" customHeight="1">
      <c r="A26" s="89">
        <v>208</v>
      </c>
      <c r="B26" s="90">
        <f>B25-1</f>
        <v>76</v>
      </c>
    </row>
    <row r="27" ht="13" customHeight="1">
      <c r="A27" s="91"/>
      <c r="B27" s="90">
        <f>B26-1</f>
        <v>75</v>
      </c>
    </row>
    <row r="28" ht="13" customHeight="1">
      <c r="A28" s="89">
        <v>207</v>
      </c>
      <c r="B28" s="90">
        <f>B27-1</f>
        <v>74</v>
      </c>
    </row>
    <row r="29" ht="13" customHeight="1">
      <c r="A29" s="89">
        <v>206</v>
      </c>
      <c r="B29" s="90">
        <f>B28-1</f>
        <v>73</v>
      </c>
    </row>
    <row r="30" ht="13" customHeight="1">
      <c r="A30" s="91"/>
      <c r="B30" s="90">
        <f>B29-1</f>
        <v>72</v>
      </c>
    </row>
    <row r="31" ht="13" customHeight="1">
      <c r="A31" s="89">
        <v>205</v>
      </c>
      <c r="B31" s="90">
        <f>B30-1</f>
        <v>71</v>
      </c>
    </row>
    <row r="32" ht="13" customHeight="1">
      <c r="A32" s="89">
        <v>204</v>
      </c>
      <c r="B32" s="90">
        <f>B31-1</f>
        <v>70</v>
      </c>
    </row>
    <row r="33" ht="13" customHeight="1">
      <c r="A33" s="91"/>
      <c r="B33" s="90">
        <f>B32-1</f>
        <v>69</v>
      </c>
    </row>
    <row r="34" ht="13" customHeight="1">
      <c r="A34" s="89">
        <v>203</v>
      </c>
      <c r="B34" s="90">
        <f>B33-1</f>
        <v>68</v>
      </c>
    </row>
    <row r="35" ht="13" customHeight="1">
      <c r="A35" s="89">
        <v>202</v>
      </c>
      <c r="B35" s="90">
        <f>B34-1</f>
        <v>67</v>
      </c>
    </row>
    <row r="36" ht="13" customHeight="1">
      <c r="A36" s="89">
        <v>201</v>
      </c>
      <c r="B36" s="90">
        <f>B35-1</f>
        <v>66</v>
      </c>
    </row>
    <row r="37" ht="13" customHeight="1">
      <c r="A37" s="89">
        <v>200</v>
      </c>
      <c r="B37" s="90">
        <f>B36-1</f>
        <v>65</v>
      </c>
    </row>
    <row r="38" ht="13" customHeight="1">
      <c r="A38" s="89">
        <v>199</v>
      </c>
      <c r="B38" s="90">
        <f>B37-1</f>
        <v>64</v>
      </c>
    </row>
    <row r="39" ht="13" customHeight="1">
      <c r="A39" s="89">
        <v>198</v>
      </c>
      <c r="B39" s="90">
        <f>B38-1</f>
        <v>63</v>
      </c>
    </row>
    <row r="40" ht="13" customHeight="1">
      <c r="A40" s="89">
        <v>197</v>
      </c>
      <c r="B40" s="90">
        <f>B39-1</f>
        <v>62</v>
      </c>
    </row>
    <row r="41" ht="13" customHeight="1">
      <c r="A41" s="89">
        <v>196</v>
      </c>
      <c r="B41" s="90">
        <f>B40-1</f>
        <v>61</v>
      </c>
    </row>
    <row r="42" ht="13" customHeight="1">
      <c r="A42" s="89">
        <v>195</v>
      </c>
      <c r="B42" s="90">
        <f>B41-1</f>
        <v>60</v>
      </c>
    </row>
    <row r="43" ht="13" customHeight="1">
      <c r="A43" s="89">
        <v>194</v>
      </c>
      <c r="B43" s="90">
        <f>B42-1</f>
        <v>59</v>
      </c>
    </row>
    <row r="44" ht="13" customHeight="1">
      <c r="A44" s="89">
        <v>193</v>
      </c>
      <c r="B44" s="90">
        <f>B43-1</f>
        <v>58</v>
      </c>
    </row>
    <row r="45" ht="13" customHeight="1">
      <c r="A45" s="89">
        <v>192</v>
      </c>
      <c r="B45" s="90">
        <f>B44-1</f>
        <v>57</v>
      </c>
    </row>
    <row r="46" ht="13" customHeight="1">
      <c r="A46" s="89">
        <v>191</v>
      </c>
      <c r="B46" s="90">
        <f>B45-1</f>
        <v>56</v>
      </c>
    </row>
    <row r="47" ht="13" customHeight="1">
      <c r="A47" s="91"/>
      <c r="B47" s="90">
        <f>B46-1</f>
        <v>55</v>
      </c>
    </row>
    <row r="48" ht="13" customHeight="1">
      <c r="A48" s="89">
        <v>190</v>
      </c>
      <c r="B48" s="90">
        <f>B47-1</f>
        <v>54</v>
      </c>
    </row>
    <row r="49" ht="13" customHeight="1">
      <c r="A49" s="91"/>
      <c r="B49" s="90">
        <f>B48-1</f>
        <v>53</v>
      </c>
    </row>
    <row r="50" ht="13" customHeight="1">
      <c r="A50" s="89">
        <v>189</v>
      </c>
      <c r="B50" s="90">
        <f>B49-1</f>
        <v>52</v>
      </c>
    </row>
    <row r="51" ht="13" customHeight="1">
      <c r="A51" s="91"/>
      <c r="B51" s="90">
        <f>B50-1</f>
        <v>51</v>
      </c>
    </row>
    <row r="52" ht="13" customHeight="1">
      <c r="A52" s="89">
        <v>188</v>
      </c>
      <c r="B52" s="90">
        <f>B51-1</f>
        <v>50</v>
      </c>
    </row>
    <row r="53" ht="13" customHeight="1">
      <c r="A53" s="91"/>
      <c r="B53" s="90">
        <f>B52-1</f>
        <v>49</v>
      </c>
    </row>
    <row r="54" ht="13" customHeight="1">
      <c r="A54" s="89">
        <v>187</v>
      </c>
      <c r="B54" s="90">
        <f>B53-1</f>
        <v>48</v>
      </c>
    </row>
    <row r="55" ht="13" customHeight="1">
      <c r="A55" s="91"/>
      <c r="B55" s="90">
        <f>B54-1</f>
        <v>47</v>
      </c>
    </row>
    <row r="56" ht="13" customHeight="1">
      <c r="A56" s="89">
        <v>186</v>
      </c>
      <c r="B56" s="90">
        <f>B55-1</f>
        <v>46</v>
      </c>
    </row>
    <row r="57" ht="13" customHeight="1">
      <c r="A57" s="89">
        <v>185</v>
      </c>
      <c r="B57" s="90">
        <f>B56-1</f>
        <v>45</v>
      </c>
    </row>
    <row r="58" ht="13" customHeight="1">
      <c r="A58" s="89">
        <v>184</v>
      </c>
      <c r="B58" s="90">
        <f>B57-1</f>
        <v>44</v>
      </c>
    </row>
    <row r="59" ht="13" customHeight="1">
      <c r="A59" s="89">
        <v>183</v>
      </c>
      <c r="B59" s="90">
        <f>B58-1</f>
        <v>43</v>
      </c>
    </row>
    <row r="60" ht="13" customHeight="1">
      <c r="A60" s="89">
        <v>182</v>
      </c>
      <c r="B60" s="90">
        <f>B59-1</f>
        <v>42</v>
      </c>
    </row>
    <row r="61" ht="13" customHeight="1">
      <c r="A61" s="89">
        <v>181</v>
      </c>
      <c r="B61" s="90">
        <f>B60-1</f>
        <v>41</v>
      </c>
    </row>
    <row r="62" ht="13" customHeight="1">
      <c r="A62" s="89">
        <v>180</v>
      </c>
      <c r="B62" s="90">
        <f>B61-1</f>
        <v>40</v>
      </c>
    </row>
    <row r="63" ht="13" customHeight="1">
      <c r="A63" s="89">
        <v>178</v>
      </c>
      <c r="B63" s="90">
        <f>B62-1</f>
        <v>39</v>
      </c>
    </row>
    <row r="64" ht="13" customHeight="1">
      <c r="A64" s="89">
        <v>177</v>
      </c>
      <c r="B64" s="90">
        <f>B63-1</f>
        <v>38</v>
      </c>
    </row>
    <row r="65" ht="13" customHeight="1">
      <c r="A65" s="89">
        <v>176</v>
      </c>
      <c r="B65" s="90">
        <f>B64-1</f>
        <v>37</v>
      </c>
    </row>
    <row r="66" ht="13" customHeight="1">
      <c r="A66" s="89">
        <v>175</v>
      </c>
      <c r="B66" s="90">
        <f>B65-1</f>
        <v>36</v>
      </c>
    </row>
    <row r="67" ht="13" customHeight="1">
      <c r="A67" s="89">
        <v>173</v>
      </c>
      <c r="B67" s="90">
        <f>B66-1</f>
        <v>35</v>
      </c>
    </row>
    <row r="68" ht="13" customHeight="1">
      <c r="A68" s="89">
        <v>168</v>
      </c>
      <c r="B68" s="90">
        <f>B67-1</f>
        <v>34</v>
      </c>
    </row>
    <row r="69" ht="13" customHeight="1">
      <c r="A69" s="89">
        <v>1</v>
      </c>
      <c r="B69" s="90">
        <f>B68-1</f>
        <v>33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B69"/>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5.01562" style="92" customWidth="1"/>
    <col min="2" max="2" width="6.46094" style="92" customWidth="1"/>
    <col min="3" max="256" width="16.3516" style="92" customWidth="1"/>
  </cols>
  <sheetData>
    <row r="1" ht="14.55" customHeight="1">
      <c r="A1" t="s" s="85">
        <v>538</v>
      </c>
      <c r="B1" s="85"/>
    </row>
    <row r="2" ht="13.2" customHeight="1">
      <c r="A2" s="86"/>
      <c r="B2" s="86"/>
    </row>
    <row r="3" ht="13.2" customHeight="1">
      <c r="A3" s="87">
        <v>79</v>
      </c>
      <c r="B3" s="88">
        <v>99</v>
      </c>
    </row>
    <row r="4" ht="13" customHeight="1">
      <c r="A4" s="91"/>
      <c r="B4" s="90">
        <f>B3-1</f>
        <v>98</v>
      </c>
    </row>
    <row r="5" ht="13" customHeight="1">
      <c r="A5" s="91"/>
      <c r="B5" s="90">
        <f>B4-1</f>
        <v>97</v>
      </c>
    </row>
    <row r="6" ht="13" customHeight="1">
      <c r="A6" s="91"/>
      <c r="B6" s="90">
        <f>B5-1</f>
        <v>96</v>
      </c>
    </row>
    <row r="7" ht="13" customHeight="1">
      <c r="A7" s="91"/>
      <c r="B7" s="90">
        <f>B6-1</f>
        <v>95</v>
      </c>
    </row>
    <row r="8" ht="13" customHeight="1">
      <c r="A8" s="91"/>
      <c r="B8" s="90">
        <f>B7-1</f>
        <v>94</v>
      </c>
    </row>
    <row r="9" ht="13" customHeight="1">
      <c r="A9" s="89">
        <v>78</v>
      </c>
      <c r="B9" s="90">
        <f>B8-1</f>
        <v>93</v>
      </c>
    </row>
    <row r="10" ht="13" customHeight="1">
      <c r="A10" s="91"/>
      <c r="B10" s="90">
        <f>B9-1</f>
        <v>92</v>
      </c>
    </row>
    <row r="11" ht="13" customHeight="1">
      <c r="A11" s="91"/>
      <c r="B11" s="90">
        <f>B10-1</f>
        <v>91</v>
      </c>
    </row>
    <row r="12" ht="13" customHeight="1">
      <c r="A12" s="91"/>
      <c r="B12" s="90">
        <f>B11-1</f>
        <v>90</v>
      </c>
    </row>
    <row r="13" ht="13" customHeight="1">
      <c r="A13" s="91"/>
      <c r="B13" s="90">
        <f>B12-1</f>
        <v>89</v>
      </c>
    </row>
    <row r="14" ht="13" customHeight="1">
      <c r="A14" s="91"/>
      <c r="B14" s="90">
        <f>B13-1</f>
        <v>88</v>
      </c>
    </row>
    <row r="15" ht="13" customHeight="1">
      <c r="A15" s="89">
        <v>77</v>
      </c>
      <c r="B15" s="90">
        <f>B14-1</f>
        <v>87</v>
      </c>
    </row>
    <row r="16" ht="13" customHeight="1">
      <c r="A16" s="91"/>
      <c r="B16" s="90">
        <f>B15-1</f>
        <v>86</v>
      </c>
    </row>
    <row r="17" ht="13" customHeight="1">
      <c r="A17" s="91"/>
      <c r="B17" s="90">
        <f>B16-1</f>
        <v>85</v>
      </c>
    </row>
    <row r="18" ht="13" customHeight="1">
      <c r="A18" s="91"/>
      <c r="B18" s="90">
        <f>B17-1</f>
        <v>84</v>
      </c>
    </row>
    <row r="19" ht="13" customHeight="1">
      <c r="A19" s="91"/>
      <c r="B19" s="90">
        <f>B18-1</f>
        <v>83</v>
      </c>
    </row>
    <row r="20" ht="13" customHeight="1">
      <c r="A20" s="91"/>
      <c r="B20" s="90">
        <f>B19-1</f>
        <v>82</v>
      </c>
    </row>
    <row r="21" ht="13" customHeight="1">
      <c r="A21" s="89">
        <v>76</v>
      </c>
      <c r="B21" s="90">
        <f>B20-1</f>
        <v>81</v>
      </c>
    </row>
    <row r="22" ht="13" customHeight="1">
      <c r="A22" s="91"/>
      <c r="B22" s="90">
        <f>B21-1</f>
        <v>80</v>
      </c>
    </row>
    <row r="23" ht="13" customHeight="1">
      <c r="A23" s="91"/>
      <c r="B23" s="90">
        <f>B22-1</f>
        <v>79</v>
      </c>
    </row>
    <row r="24" ht="13" customHeight="1">
      <c r="A24" s="91"/>
      <c r="B24" s="90">
        <f>B23-1</f>
        <v>78</v>
      </c>
    </row>
    <row r="25" ht="13" customHeight="1">
      <c r="A25" s="91"/>
      <c r="B25" s="90">
        <f>B24-1</f>
        <v>77</v>
      </c>
    </row>
    <row r="26" ht="13" customHeight="1">
      <c r="A26" s="91"/>
      <c r="B26" s="90">
        <f>B25-1</f>
        <v>76</v>
      </c>
    </row>
    <row r="27" ht="13" customHeight="1">
      <c r="A27" s="89">
        <v>75</v>
      </c>
      <c r="B27" s="90">
        <f>B26-1</f>
        <v>75</v>
      </c>
    </row>
    <row r="28" ht="13" customHeight="1">
      <c r="A28" s="91"/>
      <c r="B28" s="90">
        <f>B27-1</f>
        <v>74</v>
      </c>
    </row>
    <row r="29" ht="13" customHeight="1">
      <c r="A29" s="91"/>
      <c r="B29" s="90">
        <f>B28-1</f>
        <v>73</v>
      </c>
    </row>
    <row r="30" ht="13" customHeight="1">
      <c r="A30" s="91"/>
      <c r="B30" s="90">
        <f>B29-1</f>
        <v>72</v>
      </c>
    </row>
    <row r="31" ht="13" customHeight="1">
      <c r="A31" s="91"/>
      <c r="B31" s="90">
        <f>B30-1</f>
        <v>71</v>
      </c>
    </row>
    <row r="32" ht="13" customHeight="1">
      <c r="A32" s="91"/>
      <c r="B32" s="90">
        <f>B31-1</f>
        <v>70</v>
      </c>
    </row>
    <row r="33" ht="13" customHeight="1">
      <c r="A33" s="89">
        <v>74</v>
      </c>
      <c r="B33" s="90">
        <f>B32-1</f>
        <v>69</v>
      </c>
    </row>
    <row r="34" ht="13" customHeight="1">
      <c r="A34" s="91"/>
      <c r="B34" s="90">
        <f>B33-1</f>
        <v>68</v>
      </c>
    </row>
    <row r="35" ht="13" customHeight="1">
      <c r="A35" s="91"/>
      <c r="B35" s="90">
        <f>B34-1</f>
        <v>67</v>
      </c>
    </row>
    <row r="36" ht="13" customHeight="1">
      <c r="A36" s="91"/>
      <c r="B36" s="90">
        <f>B35-1</f>
        <v>66</v>
      </c>
    </row>
    <row r="37" ht="13" customHeight="1">
      <c r="A37" s="91"/>
      <c r="B37" s="90">
        <f>B36-1</f>
        <v>65</v>
      </c>
    </row>
    <row r="38" ht="13" customHeight="1">
      <c r="A38" s="91"/>
      <c r="B38" s="90">
        <f>B37-1</f>
        <v>64</v>
      </c>
    </row>
    <row r="39" ht="13" customHeight="1">
      <c r="A39" s="89">
        <v>73</v>
      </c>
      <c r="B39" s="90">
        <f>B38-1</f>
        <v>63</v>
      </c>
    </row>
    <row r="40" ht="13" customHeight="1">
      <c r="A40" s="91"/>
      <c r="B40" s="90">
        <f>B39-1</f>
        <v>62</v>
      </c>
    </row>
    <row r="41" ht="13" customHeight="1">
      <c r="A41" s="91"/>
      <c r="B41" s="90">
        <f>B40-1</f>
        <v>61</v>
      </c>
    </row>
    <row r="42" ht="13" customHeight="1">
      <c r="A42" s="91"/>
      <c r="B42" s="90">
        <f>B41-1</f>
        <v>60</v>
      </c>
    </row>
    <row r="43" ht="13" customHeight="1">
      <c r="A43" s="91"/>
      <c r="B43" s="90">
        <f>B42-1</f>
        <v>59</v>
      </c>
    </row>
    <row r="44" ht="13" customHeight="1">
      <c r="A44" s="91"/>
      <c r="B44" s="90">
        <f>B43-1</f>
        <v>58</v>
      </c>
    </row>
    <row r="45" ht="13" customHeight="1">
      <c r="A45" s="89">
        <v>72</v>
      </c>
      <c r="B45" s="90">
        <f>B44-1</f>
        <v>57</v>
      </c>
    </row>
    <row r="46" ht="13" customHeight="1">
      <c r="A46" s="91"/>
      <c r="B46" s="90">
        <f>B45-1</f>
        <v>56</v>
      </c>
    </row>
    <row r="47" ht="13" customHeight="1">
      <c r="A47" s="91"/>
      <c r="B47" s="90">
        <f>B46-1</f>
        <v>55</v>
      </c>
    </row>
    <row r="48" ht="13" customHeight="1">
      <c r="A48" s="91"/>
      <c r="B48" s="90">
        <f>B47-1</f>
        <v>54</v>
      </c>
    </row>
    <row r="49" ht="13" customHeight="1">
      <c r="A49" s="91"/>
      <c r="B49" s="90">
        <f>B48-1</f>
        <v>53</v>
      </c>
    </row>
    <row r="50" ht="13" customHeight="1">
      <c r="A50" s="91"/>
      <c r="B50" s="90">
        <f>B49-1</f>
        <v>52</v>
      </c>
    </row>
    <row r="51" ht="13" customHeight="1">
      <c r="A51" s="89">
        <v>71</v>
      </c>
      <c r="B51" s="90">
        <f>B50-1</f>
        <v>51</v>
      </c>
    </row>
    <row r="52" ht="13" customHeight="1">
      <c r="A52" s="91"/>
      <c r="B52" s="90">
        <f>B51-1</f>
        <v>50</v>
      </c>
    </row>
    <row r="53" ht="13" customHeight="1">
      <c r="A53" s="91"/>
      <c r="B53" s="90">
        <f>B52-1</f>
        <v>49</v>
      </c>
    </row>
    <row r="54" ht="13" customHeight="1">
      <c r="A54" s="91"/>
      <c r="B54" s="90">
        <f>B53-1</f>
        <v>48</v>
      </c>
    </row>
    <row r="55" ht="13" customHeight="1">
      <c r="A55" s="91"/>
      <c r="B55" s="90">
        <f>B54-1</f>
        <v>47</v>
      </c>
    </row>
    <row r="56" ht="13" customHeight="1">
      <c r="A56" s="91"/>
      <c r="B56" s="90">
        <f>B55-1</f>
        <v>46</v>
      </c>
    </row>
    <row r="57" ht="13" customHeight="1">
      <c r="A57" s="89">
        <v>70</v>
      </c>
      <c r="B57" s="90">
        <f>B56-1</f>
        <v>45</v>
      </c>
    </row>
    <row r="58" ht="13" customHeight="1">
      <c r="A58" s="91"/>
      <c r="B58" s="90">
        <f>B57-1</f>
        <v>44</v>
      </c>
    </row>
    <row r="59" ht="13" customHeight="1">
      <c r="A59" s="91"/>
      <c r="B59" s="90">
        <f>B58-1</f>
        <v>43</v>
      </c>
    </row>
    <row r="60" ht="13" customHeight="1">
      <c r="A60" s="91"/>
      <c r="B60" s="90">
        <f>B59-1</f>
        <v>42</v>
      </c>
    </row>
    <row r="61" ht="13" customHeight="1">
      <c r="A61" s="91"/>
      <c r="B61" s="90">
        <f>B60-1</f>
        <v>41</v>
      </c>
    </row>
    <row r="62" ht="13" customHeight="1">
      <c r="A62" s="91"/>
      <c r="B62" s="90">
        <f>B61-1</f>
        <v>40</v>
      </c>
    </row>
    <row r="63" ht="13" customHeight="1">
      <c r="A63" s="89">
        <v>69</v>
      </c>
      <c r="B63" s="90">
        <f>B62-1</f>
        <v>39</v>
      </c>
    </row>
    <row r="64" ht="13" customHeight="1">
      <c r="A64" s="91"/>
      <c r="B64" s="90">
        <f>B63-1</f>
        <v>38</v>
      </c>
    </row>
    <row r="65" ht="13" customHeight="1">
      <c r="A65" s="91"/>
      <c r="B65" s="90">
        <f>B64-1</f>
        <v>37</v>
      </c>
    </row>
    <row r="66" ht="13" customHeight="1">
      <c r="A66" s="91"/>
      <c r="B66" s="90">
        <f>B65-1</f>
        <v>36</v>
      </c>
    </row>
    <row r="67" ht="13" customHeight="1">
      <c r="A67" s="91"/>
      <c r="B67" s="90">
        <f>B66-1</f>
        <v>35</v>
      </c>
    </row>
    <row r="68" ht="13" customHeight="1">
      <c r="A68" s="91"/>
      <c r="B68" s="90">
        <f>B67-1</f>
        <v>34</v>
      </c>
    </row>
    <row r="69" ht="13" customHeight="1">
      <c r="A69" s="91"/>
      <c r="B69" s="90">
        <f>B68-1</f>
        <v>33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0.7656" style="93" customWidth="1"/>
    <col min="2" max="2" width="10.75" style="93" customWidth="1"/>
    <col min="3" max="3" width="10.75" style="93" customWidth="1"/>
    <col min="4" max="4" width="13.0781" style="93" customWidth="1"/>
    <col min="5" max="5" width="13.0781" style="93" customWidth="1"/>
    <col min="6" max="256" width="16.3516" style="93" customWidth="1"/>
  </cols>
  <sheetData>
    <row r="1" ht="32.55" customHeight="1">
      <c r="A1" t="s" s="30">
        <v>6</v>
      </c>
      <c r="B1" t="s" s="62">
        <v>520</v>
      </c>
      <c r="C1" t="s" s="62">
        <v>541</v>
      </c>
      <c r="D1" t="s" s="62">
        <v>522</v>
      </c>
      <c r="E1" t="s" s="64">
        <v>523</v>
      </c>
    </row>
    <row r="2" ht="20.55" customHeight="1">
      <c r="A2" t="s" s="31">
        <v>20</v>
      </c>
      <c r="B2" s="65">
        <f>VLOOKUP('STATS'!J3,'AG - SV%-EXPSV%'!$A$3:$B$55,2)</f>
        <v>81</v>
      </c>
      <c r="C2" s="66">
        <f>IF('STATS'!F3&lt;830,IF(B2&gt;66,66,B2),B2)</f>
        <v>81</v>
      </c>
      <c r="D2" s="66">
        <f>IF('STATS'!F3&lt;415,IF(C2&gt;60,60,C2),C2)</f>
        <v>81</v>
      </c>
      <c r="E2" s="67">
        <f>IF('STATS'!D3+'STATS'!E3&lt;50,IF(D2&gt;80,80,D2),D2)</f>
        <v>80</v>
      </c>
    </row>
    <row r="3" ht="20.35" customHeight="1">
      <c r="A3" t="s" s="35">
        <v>23</v>
      </c>
      <c r="B3" s="48">
        <f>VLOOKUP('STATS'!J4,'AG - SV%-EXPSV%'!$A$3:$B$55,2)</f>
        <v>99</v>
      </c>
      <c r="C3" s="50">
        <f>IF('STATS'!F4&lt;830,IF(B3&gt;66,66,B3),B3)</f>
        <v>66</v>
      </c>
      <c r="D3" s="50">
        <f>IF('STATS'!F4&lt;415,IF(C3&gt;60,60,C3),C3)</f>
        <v>60</v>
      </c>
      <c r="E3" s="68">
        <f>IF('STATS'!D4+'STATS'!E4&lt;50,IF(D3&gt;80,80,D3),D3)</f>
        <v>60</v>
      </c>
    </row>
    <row r="4" ht="20.35" customHeight="1">
      <c r="A4" t="s" s="35">
        <v>25</v>
      </c>
      <c r="B4" s="48">
        <f>VLOOKUP('STATS'!J5,'AG - SV%-EXPSV%'!$A$3:$B$55,2)</f>
        <v>76</v>
      </c>
      <c r="C4" s="50">
        <f>IF('STATS'!F5&lt;830,IF(B4&gt;66,66,B4),B4)</f>
        <v>66</v>
      </c>
      <c r="D4" s="50">
        <f>IF('STATS'!F5&lt;415,IF(C4&gt;60,60,C4),C4)</f>
        <v>60</v>
      </c>
      <c r="E4" s="68">
        <f>IF('STATS'!D5+'STATS'!E5&lt;50,IF(D4&gt;80,80,D4),D4)</f>
        <v>60</v>
      </c>
    </row>
    <row r="5" ht="20.35" customHeight="1">
      <c r="A5" t="s" s="35">
        <v>27</v>
      </c>
      <c r="B5" s="48">
        <f>VLOOKUP('STATS'!J6,'AG - SV%-EXPSV%'!$A$3:$B$55,2)</f>
        <v>58</v>
      </c>
      <c r="C5" s="50">
        <f>IF('STATS'!F6&lt;830,IF(B5&gt;66,66,B5),B5)</f>
        <v>58</v>
      </c>
      <c r="D5" s="50">
        <f>IF('STATS'!F6&lt;415,IF(C5&gt;60,60,C5),C5)</f>
        <v>58</v>
      </c>
      <c r="E5" s="68">
        <f>IF('STATS'!D6+'STATS'!E6&lt;50,IF(D5&gt;80,80,D5),D5)</f>
        <v>58</v>
      </c>
    </row>
    <row r="6" ht="20.35" customHeight="1">
      <c r="A6" t="s" s="35">
        <v>29</v>
      </c>
      <c r="B6" s="48">
        <f>VLOOKUP('STATS'!J7,'AG - SV%-EXPSV%'!$A$3:$B$55,2)</f>
        <v>69</v>
      </c>
      <c r="C6" s="50">
        <f>IF('STATS'!F7&lt;830,IF(B6&gt;66,66,B6),B6)</f>
        <v>66</v>
      </c>
      <c r="D6" s="50">
        <f>IF('STATS'!F7&lt;415,IF(C6&gt;60,60,C6),C6)</f>
        <v>66</v>
      </c>
      <c r="E6" s="68">
        <f>IF('STATS'!D7+'STATS'!E7&lt;50,IF(D6&gt;80,80,D6),D6)</f>
        <v>66</v>
      </c>
    </row>
    <row r="7" ht="20.35" customHeight="1">
      <c r="A7" t="s" s="35">
        <v>31</v>
      </c>
      <c r="B7" s="48">
        <f>VLOOKUP('STATS'!J8,'AG - SV%-EXPSV%'!$A$3:$B$55,2)</f>
        <v>63</v>
      </c>
      <c r="C7" s="50">
        <f>IF('STATS'!F8&lt;830,IF(B7&gt;66,66,B7),B7)</f>
        <v>63</v>
      </c>
      <c r="D7" s="50">
        <f>IF('STATS'!F8&lt;415,IF(C7&gt;60,60,C7),C7)</f>
        <v>63</v>
      </c>
      <c r="E7" s="68">
        <f>IF('STATS'!D8+'STATS'!E8&lt;50,IF(D7&gt;80,80,D7),D7)</f>
        <v>63</v>
      </c>
    </row>
    <row r="8" ht="20.35" customHeight="1">
      <c r="A8" t="s" s="35">
        <v>33</v>
      </c>
      <c r="B8" s="48">
        <f>VLOOKUP('STATS'!J9,'AG - SV%-EXPSV%'!$A$3:$B$55,2)</f>
        <v>82</v>
      </c>
      <c r="C8" s="50">
        <f>IF('STATS'!F9&lt;830,IF(B8&gt;66,66,B8),B8)</f>
        <v>66</v>
      </c>
      <c r="D8" s="50">
        <f>IF('STATS'!F9&lt;415,IF(C8&gt;60,60,C8),C8)</f>
        <v>66</v>
      </c>
      <c r="E8" s="68">
        <f>IF('STATS'!D9+'STATS'!E9&lt;50,IF(D8&gt;80,80,D8),D8)</f>
        <v>66</v>
      </c>
    </row>
    <row r="9" ht="20.35" customHeight="1">
      <c r="A9" t="s" s="35">
        <v>35</v>
      </c>
      <c r="B9" s="48">
        <f>VLOOKUP('STATS'!J10,'AG - SV%-EXPSV%'!$A$3:$B$55,2)</f>
        <v>66</v>
      </c>
      <c r="C9" s="50">
        <f>IF('STATS'!F10&lt;830,IF(B9&gt;66,66,B9),B9)</f>
        <v>66</v>
      </c>
      <c r="D9" s="50">
        <f>IF('STATS'!F10&lt;415,IF(C9&gt;60,60,C9),C9)</f>
        <v>66</v>
      </c>
      <c r="E9" s="68">
        <f>IF('STATS'!D10+'STATS'!E10&lt;50,IF(D9&gt;80,80,D9),D9)</f>
        <v>66</v>
      </c>
    </row>
    <row r="10" ht="20.35" customHeight="1">
      <c r="A10" t="s" s="35">
        <v>37</v>
      </c>
      <c r="B10" s="48">
        <f>VLOOKUP('STATS'!J11,'AG - SV%-EXPSV%'!$A$3:$B$55,2)</f>
        <v>72</v>
      </c>
      <c r="C10" s="50">
        <f>IF('STATS'!F11&lt;830,IF(B10&gt;66,66,B10),B10)</f>
        <v>72</v>
      </c>
      <c r="D10" s="50">
        <f>IF('STATS'!F11&lt;415,IF(C10&gt;60,60,C10),C10)</f>
        <v>72</v>
      </c>
      <c r="E10" s="68">
        <f>IF('STATS'!D11+'STATS'!E11&lt;50,IF(D10&gt;80,80,D10),D10)</f>
        <v>72</v>
      </c>
    </row>
    <row r="11" ht="20.35" customHeight="1">
      <c r="A11" t="s" s="35">
        <v>39</v>
      </c>
      <c r="B11" s="48">
        <f>VLOOKUP('STATS'!J12,'AG - SV%-EXPSV%'!$A$3:$B$55,2)</f>
        <v>99</v>
      </c>
      <c r="C11" s="50">
        <f>IF('STATS'!F12&lt;830,IF(B11&gt;66,66,B11),B11)</f>
        <v>66</v>
      </c>
      <c r="D11" s="50">
        <f>IF('STATS'!F12&lt;415,IF(C11&gt;60,60,C11),C11)</f>
        <v>60</v>
      </c>
      <c r="E11" s="68">
        <f>IF('STATS'!D12+'STATS'!E12&lt;50,IF(D11&gt;80,80,D11),D11)</f>
        <v>60</v>
      </c>
    </row>
    <row r="12" ht="20.35" customHeight="1">
      <c r="A12" t="s" s="35">
        <v>41</v>
      </c>
      <c r="B12" s="48">
        <f>VLOOKUP('STATS'!J13,'AG - SV%-EXPSV%'!$A$3:$B$55,2)</f>
        <v>76</v>
      </c>
      <c r="C12" s="50">
        <f>IF('STATS'!F13&lt;830,IF(B12&gt;66,66,B12),B12)</f>
        <v>76</v>
      </c>
      <c r="D12" s="50">
        <f>IF('STATS'!F13&lt;415,IF(C12&gt;60,60,C12),C12)</f>
        <v>76</v>
      </c>
      <c r="E12" s="68">
        <f>IF('STATS'!D13+'STATS'!E13&lt;50,IF(D12&gt;80,80,D12),D12)</f>
        <v>76</v>
      </c>
    </row>
    <row r="13" ht="20.35" customHeight="1">
      <c r="A13" t="s" s="35">
        <v>43</v>
      </c>
      <c r="B13" s="48">
        <f>VLOOKUP('STATS'!J14,'AG - SV%-EXPSV%'!$A$3:$B$55,2)</f>
        <v>81</v>
      </c>
      <c r="C13" s="50">
        <f>IF('STATS'!F14&lt;830,IF(B13&gt;66,66,B13),B13)</f>
        <v>81</v>
      </c>
      <c r="D13" s="50">
        <f>IF('STATS'!F14&lt;415,IF(C13&gt;60,60,C13),C13)</f>
        <v>81</v>
      </c>
      <c r="E13" s="68">
        <f>IF('STATS'!D14+'STATS'!E14&lt;50,IF(D13&gt;80,80,D13),D13)</f>
        <v>80</v>
      </c>
    </row>
    <row r="14" ht="20.35" customHeight="1">
      <c r="A14" t="s" s="35">
        <v>45</v>
      </c>
      <c r="B14" s="48">
        <f>VLOOKUP('STATS'!J15,'AG - SV%-EXPSV%'!$A$3:$B$55,2)</f>
        <v>79</v>
      </c>
      <c r="C14" s="50">
        <f>IF('STATS'!F15&lt;830,IF(B14&gt;66,66,B14),B14)</f>
        <v>79</v>
      </c>
      <c r="D14" s="50">
        <f>IF('STATS'!F15&lt;415,IF(C14&gt;60,60,C14),C14)</f>
        <v>79</v>
      </c>
      <c r="E14" s="68">
        <f>IF('STATS'!D15+'STATS'!E15&lt;50,IF(D14&gt;80,80,D14),D14)</f>
        <v>79</v>
      </c>
    </row>
    <row r="15" ht="20.35" customHeight="1">
      <c r="A15" t="s" s="35">
        <v>47</v>
      </c>
      <c r="B15" s="48">
        <f>VLOOKUP('STATS'!J16,'AG - SV%-EXPSV%'!$A$3:$B$55,2)</f>
        <v>90</v>
      </c>
      <c r="C15" s="50">
        <f>IF('STATS'!F16&lt;830,IF(B15&gt;66,66,B15),B15)</f>
        <v>90</v>
      </c>
      <c r="D15" s="50">
        <f>IF('STATS'!F16&lt;415,IF(C15&gt;60,60,C15),C15)</f>
        <v>90</v>
      </c>
      <c r="E15" s="68">
        <f>IF('STATS'!D16+'STATS'!E16&lt;50,IF(D15&gt;80,80,D15),D15)</f>
        <v>90</v>
      </c>
    </row>
    <row r="16" ht="20.35" customHeight="1">
      <c r="A16" t="s" s="35">
        <v>48</v>
      </c>
      <c r="B16" s="48">
        <f>VLOOKUP('STATS'!J17,'AG - SV%-EXPSV%'!$A$3:$B$55,2)</f>
        <v>75</v>
      </c>
      <c r="C16" s="50">
        <f>IF('STATS'!F17&lt;830,IF(B16&gt;66,66,B16),B16)</f>
        <v>75</v>
      </c>
      <c r="D16" s="50">
        <f>IF('STATS'!F17&lt;415,IF(C16&gt;60,60,C16),C16)</f>
        <v>75</v>
      </c>
      <c r="E16" s="68">
        <f>IF('STATS'!D17+'STATS'!E17&lt;50,IF(D16&gt;80,80,D16),D16)</f>
        <v>75</v>
      </c>
    </row>
    <row r="17" ht="20.35" customHeight="1">
      <c r="A17" t="s" s="35">
        <v>50</v>
      </c>
      <c r="B17" s="48">
        <f>VLOOKUP('STATS'!J18,'AG - SV%-EXPSV%'!$A$3:$B$55,2)</f>
        <v>71</v>
      </c>
      <c r="C17" s="50">
        <f>IF('STATS'!F18&lt;830,IF(B17&gt;66,66,B17),B17)</f>
        <v>71</v>
      </c>
      <c r="D17" s="50">
        <f>IF('STATS'!F18&lt;415,IF(C17&gt;60,60,C17),C17)</f>
        <v>71</v>
      </c>
      <c r="E17" s="68">
        <f>IF('STATS'!D18+'STATS'!E18&lt;50,IF(D17&gt;80,80,D17),D17)</f>
        <v>71</v>
      </c>
    </row>
    <row r="18" ht="20.35" customHeight="1">
      <c r="A18" t="s" s="35">
        <v>52</v>
      </c>
      <c r="B18" s="48">
        <f>VLOOKUP('STATS'!J19,'AG - SV%-EXPSV%'!$A$3:$B$55,2)</f>
        <v>51</v>
      </c>
      <c r="C18" s="50">
        <f>IF('STATS'!F19&lt;830,IF(B18&gt;66,66,B18),B18)</f>
        <v>51</v>
      </c>
      <c r="D18" s="50">
        <f>IF('STATS'!F19&lt;415,IF(C18&gt;60,60,C18),C18)</f>
        <v>51</v>
      </c>
      <c r="E18" s="68">
        <f>IF('STATS'!D19+'STATS'!E19&lt;50,IF(D18&gt;80,80,D18),D18)</f>
        <v>51</v>
      </c>
    </row>
    <row r="19" ht="20.35" customHeight="1">
      <c r="A19" t="s" s="35">
        <v>53</v>
      </c>
      <c r="B19" s="48">
        <f>VLOOKUP('STATS'!J20,'AG - SV%-EXPSV%'!$A$3:$B$55,2)</f>
        <v>67</v>
      </c>
      <c r="C19" s="50">
        <f>IF('STATS'!F20&lt;830,IF(B19&gt;66,66,B19),B19)</f>
        <v>67</v>
      </c>
      <c r="D19" s="50">
        <f>IF('STATS'!F20&lt;415,IF(C19&gt;60,60,C19),C19)</f>
        <v>67</v>
      </c>
      <c r="E19" s="68">
        <f>IF('STATS'!D20+'STATS'!E20&lt;50,IF(D19&gt;80,80,D19),D19)</f>
        <v>67</v>
      </c>
    </row>
    <row r="20" ht="20.35" customHeight="1">
      <c r="A20" t="s" s="35">
        <v>54</v>
      </c>
      <c r="B20" s="48">
        <f>VLOOKUP('STATS'!J21,'AG - SV%-EXPSV%'!$A$3:$B$55,2)</f>
        <v>47</v>
      </c>
      <c r="C20" s="50">
        <f>IF('STATS'!F21&lt;830,IF(B20&gt;66,66,B20),B20)</f>
        <v>47</v>
      </c>
      <c r="D20" s="50">
        <f>IF('STATS'!F21&lt;415,IF(C20&gt;60,60,C20),C20)</f>
        <v>47</v>
      </c>
      <c r="E20" s="68">
        <f>IF('STATS'!D21+'STATS'!E21&lt;50,IF(D20&gt;80,80,D20),D20)</f>
        <v>47</v>
      </c>
    </row>
    <row r="21" ht="20.35" customHeight="1">
      <c r="A21" t="s" s="35">
        <v>56</v>
      </c>
      <c r="B21" s="48">
        <f>VLOOKUP('STATS'!J22,'AG - SV%-EXPSV%'!$A$3:$B$55,2)</f>
        <v>77</v>
      </c>
      <c r="C21" s="50">
        <f>IF('STATS'!F22&lt;830,IF(B21&gt;66,66,B21),B21)</f>
        <v>77</v>
      </c>
      <c r="D21" s="50">
        <f>IF('STATS'!F22&lt;415,IF(C21&gt;60,60,C21),C21)</f>
        <v>77</v>
      </c>
      <c r="E21" s="68">
        <f>IF('STATS'!D22+'STATS'!E22&lt;50,IF(D21&gt;80,80,D21),D21)</f>
        <v>77</v>
      </c>
    </row>
    <row r="22" ht="20.35" customHeight="1">
      <c r="A22" t="s" s="35">
        <v>58</v>
      </c>
      <c r="B22" s="48">
        <f>VLOOKUP('STATS'!J23,'AG - SV%-EXPSV%'!$A$3:$B$55,2)</f>
        <v>61</v>
      </c>
      <c r="C22" s="50">
        <f>IF('STATS'!F23&lt;830,IF(B22&gt;66,66,B22),B22)</f>
        <v>61</v>
      </c>
      <c r="D22" s="50">
        <f>IF('STATS'!F23&lt;415,IF(C22&gt;60,60,C22),C22)</f>
        <v>61</v>
      </c>
      <c r="E22" s="68">
        <f>IF('STATS'!D23+'STATS'!E23&lt;50,IF(D22&gt;80,80,D22),D22)</f>
        <v>61</v>
      </c>
    </row>
    <row r="23" ht="20.35" customHeight="1">
      <c r="A23" t="s" s="35">
        <v>60</v>
      </c>
      <c r="B23" s="48">
        <f>VLOOKUP('STATS'!J24,'AG - SV%-EXPSV%'!$A$3:$B$55,2)</f>
        <v>55</v>
      </c>
      <c r="C23" s="50">
        <f>IF('STATS'!F24&lt;830,IF(B23&gt;66,66,B23),B23)</f>
        <v>55</v>
      </c>
      <c r="D23" s="50">
        <f>IF('STATS'!F24&lt;415,IF(C23&gt;60,60,C23),C23)</f>
        <v>55</v>
      </c>
      <c r="E23" s="68">
        <f>IF('STATS'!D24+'STATS'!E24&lt;50,IF(D23&gt;80,80,D23),D23)</f>
        <v>55</v>
      </c>
    </row>
    <row r="24" ht="20.35" customHeight="1">
      <c r="A24" t="s" s="35">
        <v>62</v>
      </c>
      <c r="B24" s="48">
        <f>VLOOKUP('STATS'!J25,'AG - SV%-EXPSV%'!$A$3:$B$55,2)</f>
        <v>96</v>
      </c>
      <c r="C24" s="50">
        <f>IF('STATS'!F25&lt;830,IF(B24&gt;66,66,B24),B24)</f>
        <v>96</v>
      </c>
      <c r="D24" s="50">
        <f>IF('STATS'!F25&lt;415,IF(C24&gt;60,60,C24),C24)</f>
        <v>96</v>
      </c>
      <c r="E24" s="68">
        <f>IF('STATS'!D25+'STATS'!E25&lt;50,IF(D24&gt;80,80,D24),D24)</f>
        <v>80</v>
      </c>
    </row>
    <row r="25" ht="20.35" customHeight="1">
      <c r="A25" t="s" s="35">
        <v>64</v>
      </c>
      <c r="B25" s="48">
        <f>VLOOKUP('STATS'!J26,'AG - SV%-EXPSV%'!$A$3:$B$55,2)</f>
        <v>96</v>
      </c>
      <c r="C25" s="50">
        <f>IF('STATS'!F26&lt;830,IF(B25&gt;66,66,B25),B25)</f>
        <v>66</v>
      </c>
      <c r="D25" s="50">
        <f>IF('STATS'!F26&lt;415,IF(C25&gt;60,60,C25),C25)</f>
        <v>66</v>
      </c>
      <c r="E25" s="68">
        <f>IF('STATS'!D26+'STATS'!E26&lt;50,IF(D25&gt;80,80,D25),D25)</f>
        <v>66</v>
      </c>
    </row>
    <row r="26" ht="20.35" customHeight="1">
      <c r="A26" t="s" s="35">
        <v>66</v>
      </c>
      <c r="B26" s="48">
        <f>VLOOKUP('STATS'!J27,'AG - SV%-EXPSV%'!$A$3:$B$55,2)</f>
        <v>52</v>
      </c>
      <c r="C26" s="50">
        <f>IF('STATS'!F27&lt;830,IF(B26&gt;66,66,B26),B26)</f>
        <v>52</v>
      </c>
      <c r="D26" s="50">
        <f>IF('STATS'!F27&lt;415,IF(C26&gt;60,60,C26),C26)</f>
        <v>52</v>
      </c>
      <c r="E26" s="68">
        <f>IF('STATS'!D27+'STATS'!E27&lt;50,IF(D26&gt;80,80,D26),D26)</f>
        <v>52</v>
      </c>
    </row>
    <row r="27" ht="20.35" customHeight="1">
      <c r="A27" t="s" s="35">
        <v>67</v>
      </c>
      <c r="B27" s="48">
        <f>VLOOKUP('STATS'!J28,'AG - SV%-EXPSV%'!$A$3:$B$55,2)</f>
        <v>75</v>
      </c>
      <c r="C27" s="50">
        <f>IF('STATS'!F28&lt;830,IF(B27&gt;66,66,B27),B27)</f>
        <v>75</v>
      </c>
      <c r="D27" s="50">
        <f>IF('STATS'!F28&lt;415,IF(C27&gt;60,60,C27),C27)</f>
        <v>75</v>
      </c>
      <c r="E27" s="68">
        <f>IF('STATS'!D28+'STATS'!E28&lt;50,IF(D27&gt;80,80,D27),D27)</f>
        <v>75</v>
      </c>
    </row>
    <row r="28" ht="20.35" customHeight="1">
      <c r="A28" t="s" s="35">
        <v>68</v>
      </c>
      <c r="B28" s="48">
        <f>VLOOKUP('STATS'!J29,'AG - SV%-EXPSV%'!$A$3:$B$55,2)</f>
        <v>76</v>
      </c>
      <c r="C28" s="50">
        <f>IF('STATS'!F29&lt;830,IF(B28&gt;66,66,B28),B28)</f>
        <v>66</v>
      </c>
      <c r="D28" s="50">
        <f>IF('STATS'!F29&lt;415,IF(C28&gt;60,60,C28),C28)</f>
        <v>66</v>
      </c>
      <c r="E28" s="68">
        <f>IF('STATS'!D29+'STATS'!E29&lt;50,IF(D28&gt;80,80,D28),D28)</f>
        <v>66</v>
      </c>
    </row>
    <row r="29" ht="20.35" customHeight="1">
      <c r="A29" t="s" s="35">
        <v>70</v>
      </c>
      <c r="B29" s="48">
        <f>VLOOKUP('STATS'!J30,'AG - SV%-EXPSV%'!$A$3:$B$55,2)</f>
        <v>47</v>
      </c>
      <c r="C29" s="50">
        <f>IF('STATS'!F30&lt;830,IF(B29&gt;66,66,B29),B29)</f>
        <v>47</v>
      </c>
      <c r="D29" s="50">
        <f>IF('STATS'!F30&lt;415,IF(C29&gt;60,60,C29),C29)</f>
        <v>47</v>
      </c>
      <c r="E29" s="68">
        <f>IF('STATS'!D30+'STATS'!E30&lt;50,IF(D29&gt;80,80,D29),D29)</f>
        <v>47</v>
      </c>
    </row>
    <row r="30" ht="20.35" customHeight="1">
      <c r="A30" t="s" s="35">
        <v>71</v>
      </c>
      <c r="B30" s="48">
        <f>VLOOKUP('STATS'!J31,'AG - SV%-EXPSV%'!$A$3:$B$55,2)</f>
        <v>85</v>
      </c>
      <c r="C30" s="50">
        <f>IF('STATS'!F31&lt;830,IF(B30&gt;66,66,B30),B30)</f>
        <v>85</v>
      </c>
      <c r="D30" s="50">
        <f>IF('STATS'!F31&lt;415,IF(C30&gt;60,60,C30),C30)</f>
        <v>85</v>
      </c>
      <c r="E30" s="68">
        <f>IF('STATS'!D31+'STATS'!E31&lt;50,IF(D30&gt;80,80,D30),D30)</f>
        <v>85</v>
      </c>
    </row>
    <row r="31" ht="20.35" customHeight="1">
      <c r="A31" t="s" s="35">
        <v>73</v>
      </c>
      <c r="B31" s="48">
        <f>VLOOKUP('STATS'!J32,'AG - SV%-EXPSV%'!$A$3:$B$55,2)</f>
        <v>96</v>
      </c>
      <c r="C31" s="50">
        <f>IF('STATS'!F32&lt;830,IF(B31&gt;66,66,B31),B31)</f>
        <v>96</v>
      </c>
      <c r="D31" s="50">
        <f>IF('STATS'!F32&lt;415,IF(C31&gt;60,60,C31),C31)</f>
        <v>96</v>
      </c>
      <c r="E31" s="68">
        <f>IF('STATS'!D32+'STATS'!E32&lt;50,IF(D31&gt;80,80,D31),D31)</f>
        <v>96</v>
      </c>
    </row>
    <row r="32" ht="20.35" customHeight="1">
      <c r="A32" t="s" s="35">
        <v>74</v>
      </c>
      <c r="B32" s="48">
        <f>VLOOKUP('STATS'!J33,'AG - SV%-EXPSV%'!$A$3:$B$55,2)</f>
        <v>77</v>
      </c>
      <c r="C32" s="50">
        <f>IF('STATS'!F33&lt;830,IF(B32&gt;66,66,B32),B32)</f>
        <v>77</v>
      </c>
      <c r="D32" s="50">
        <f>IF('STATS'!F33&lt;415,IF(C32&gt;60,60,C32),C32)</f>
        <v>77</v>
      </c>
      <c r="E32" s="68">
        <f>IF('STATS'!D33+'STATS'!E33&lt;50,IF(D32&gt;80,80,D32),D32)</f>
        <v>77</v>
      </c>
    </row>
    <row r="33" ht="20.35" customHeight="1">
      <c r="A33" t="s" s="35">
        <v>76</v>
      </c>
      <c r="B33" s="48">
        <f>VLOOKUP('STATS'!J34,'AG - SV%-EXPSV%'!$A$3:$B$55,2)</f>
        <v>58</v>
      </c>
      <c r="C33" s="50">
        <f>IF('STATS'!F34&lt;830,IF(B33&gt;66,66,B33),B33)</f>
        <v>58</v>
      </c>
      <c r="D33" s="50">
        <f>IF('STATS'!F34&lt;415,IF(C33&gt;60,60,C33),C33)</f>
        <v>58</v>
      </c>
      <c r="E33" s="68">
        <f>IF('STATS'!D34+'STATS'!E34&lt;50,IF(D33&gt;80,80,D33),D33)</f>
        <v>58</v>
      </c>
    </row>
    <row r="34" ht="20.35" customHeight="1">
      <c r="A34" t="s" s="35">
        <v>78</v>
      </c>
      <c r="B34" s="48">
        <f>VLOOKUP('STATS'!J35,'AG - SV%-EXPSV%'!$A$3:$B$55,2)</f>
        <v>97</v>
      </c>
      <c r="C34" s="50">
        <f>IF('STATS'!F35&lt;830,IF(B34&gt;66,66,B34),B34)</f>
        <v>97</v>
      </c>
      <c r="D34" s="50">
        <f>IF('STATS'!F35&lt;415,IF(C34&gt;60,60,C34),C34)</f>
        <v>97</v>
      </c>
      <c r="E34" s="68">
        <f>IF('STATS'!D35+'STATS'!E35&lt;50,IF(D34&gt;80,80,D34),D34)</f>
        <v>80</v>
      </c>
    </row>
    <row r="35" ht="20.35" customHeight="1">
      <c r="A35" t="s" s="35">
        <v>79</v>
      </c>
      <c r="B35" s="48">
        <f>VLOOKUP('STATS'!J36,'AG - SV%-EXPSV%'!$A$3:$B$55,2)</f>
        <v>47</v>
      </c>
      <c r="C35" s="50">
        <f>IF('STATS'!F36&lt;830,IF(B35&gt;66,66,B35),B35)</f>
        <v>47</v>
      </c>
      <c r="D35" s="50">
        <f>IF('STATS'!F36&lt;415,IF(C35&gt;60,60,C35),C35)</f>
        <v>47</v>
      </c>
      <c r="E35" s="68">
        <f>IF('STATS'!D36+'STATS'!E36&lt;50,IF(D35&gt;80,80,D35),D35)</f>
        <v>47</v>
      </c>
    </row>
    <row r="36" ht="20.35" customHeight="1">
      <c r="A36" t="s" s="35">
        <v>80</v>
      </c>
      <c r="B36" s="48">
        <f>VLOOKUP('STATS'!J37,'AG - SV%-EXPSV%'!$A$3:$B$55,2)</f>
        <v>88</v>
      </c>
      <c r="C36" s="50">
        <f>IF('STATS'!F37&lt;830,IF(B36&gt;66,66,B36),B36)</f>
        <v>88</v>
      </c>
      <c r="D36" s="50">
        <f>IF('STATS'!F37&lt;415,IF(C36&gt;60,60,C36),C36)</f>
        <v>88</v>
      </c>
      <c r="E36" s="68">
        <f>IF('STATS'!D37+'STATS'!E37&lt;50,IF(D36&gt;80,80,D36),D36)</f>
        <v>80</v>
      </c>
    </row>
    <row r="37" ht="20.35" customHeight="1">
      <c r="A37" t="s" s="35">
        <v>82</v>
      </c>
      <c r="B37" s="48">
        <f>VLOOKUP('STATS'!J38,'AG - SV%-EXPSV%'!$A$3:$B$55,2)</f>
        <v>63</v>
      </c>
      <c r="C37" s="50">
        <f>IF('STATS'!F38&lt;830,IF(B37&gt;66,66,B37),B37)</f>
        <v>63</v>
      </c>
      <c r="D37" s="50">
        <f>IF('STATS'!F38&lt;415,IF(C37&gt;60,60,C37),C37)</f>
        <v>63</v>
      </c>
      <c r="E37" s="68">
        <f>IF('STATS'!D38+'STATS'!E38&lt;50,IF(D37&gt;80,80,D37),D37)</f>
        <v>63</v>
      </c>
    </row>
    <row r="38" ht="20.35" customHeight="1">
      <c r="A38" t="s" s="35">
        <v>84</v>
      </c>
      <c r="B38" s="48">
        <f>VLOOKUP('STATS'!J39,'AG - SV%-EXPSV%'!$A$3:$B$55,2)</f>
        <v>62</v>
      </c>
      <c r="C38" s="50">
        <f>IF('STATS'!F39&lt;830,IF(B38&gt;66,66,B38),B38)</f>
        <v>62</v>
      </c>
      <c r="D38" s="50">
        <f>IF('STATS'!F39&lt;415,IF(C38&gt;60,60,C38),C38)</f>
        <v>62</v>
      </c>
      <c r="E38" s="68">
        <f>IF('STATS'!D39+'STATS'!E39&lt;50,IF(D38&gt;80,80,D38),D38)</f>
        <v>62</v>
      </c>
    </row>
    <row r="39" ht="20.35" customHeight="1">
      <c r="A39" t="s" s="35">
        <v>85</v>
      </c>
      <c r="B39" s="48">
        <f>VLOOKUP('STATS'!J40,'AG - SV%-EXPSV%'!$A$3:$B$55,2)</f>
        <v>47</v>
      </c>
      <c r="C39" s="50">
        <f>IF('STATS'!F40&lt;830,IF(B39&gt;66,66,B39),B39)</f>
        <v>47</v>
      </c>
      <c r="D39" s="50">
        <f>IF('STATS'!F40&lt;415,IF(C39&gt;60,60,C39),C39)</f>
        <v>47</v>
      </c>
      <c r="E39" s="68">
        <f>IF('STATS'!D40+'STATS'!E40&lt;50,IF(D39&gt;80,80,D39),D39)</f>
        <v>47</v>
      </c>
    </row>
    <row r="40" ht="20.35" customHeight="1">
      <c r="A40" t="s" s="35">
        <v>87</v>
      </c>
      <c r="B40" s="48">
        <f>VLOOKUP('STATS'!J41,'AG - SV%-EXPSV%'!$A$3:$B$55,2)</f>
        <v>47</v>
      </c>
      <c r="C40" s="50">
        <f>IF('STATS'!F41&lt;830,IF(B40&gt;66,66,B40),B40)</f>
        <v>47</v>
      </c>
      <c r="D40" s="50">
        <f>IF('STATS'!F41&lt;415,IF(C40&gt;60,60,C40),C40)</f>
        <v>47</v>
      </c>
      <c r="E40" s="68">
        <f>IF('STATS'!D41+'STATS'!E41&lt;50,IF(D40&gt;80,80,D40),D40)</f>
        <v>47</v>
      </c>
    </row>
    <row r="41" ht="20.35" customHeight="1">
      <c r="A41" t="s" s="35">
        <v>89</v>
      </c>
      <c r="B41" s="48">
        <f>VLOOKUP('STATS'!J42,'AG - SV%-EXPSV%'!$A$3:$B$55,2)</f>
        <v>48</v>
      </c>
      <c r="C41" s="50">
        <f>IF('STATS'!F42&lt;830,IF(B41&gt;66,66,B41),B41)</f>
        <v>48</v>
      </c>
      <c r="D41" s="50">
        <f>IF('STATS'!F42&lt;415,IF(C41&gt;60,60,C41),C41)</f>
        <v>48</v>
      </c>
      <c r="E41" s="68">
        <f>IF('STATS'!D42+'STATS'!E42&lt;50,IF(D41&gt;80,80,D41),D41)</f>
        <v>48</v>
      </c>
    </row>
    <row r="42" ht="20.35" customHeight="1">
      <c r="A42" t="s" s="35">
        <v>90</v>
      </c>
      <c r="B42" s="48">
        <f>VLOOKUP('STATS'!J43,'AG - SV%-EXPSV%'!$A$3:$B$55,2)</f>
        <v>86</v>
      </c>
      <c r="C42" s="50">
        <f>IF('STATS'!F43&lt;830,IF(B42&gt;66,66,B42),B42)</f>
        <v>86</v>
      </c>
      <c r="D42" s="50">
        <f>IF('STATS'!F43&lt;415,IF(C42&gt;60,60,C42),C42)</f>
        <v>86</v>
      </c>
      <c r="E42" s="68">
        <f>IF('STATS'!D43+'STATS'!E43&lt;50,IF(D42&gt;80,80,D42),D42)</f>
        <v>86</v>
      </c>
    </row>
    <row r="43" ht="20.35" customHeight="1">
      <c r="A43" t="s" s="35">
        <v>91</v>
      </c>
      <c r="B43" s="48">
        <f>VLOOKUP('STATS'!J44,'AG - SV%-EXPSV%'!$A$3:$B$55,2)</f>
        <v>72</v>
      </c>
      <c r="C43" s="50">
        <f>IF('STATS'!F44&lt;830,IF(B43&gt;66,66,B43),B43)</f>
        <v>66</v>
      </c>
      <c r="D43" s="50">
        <f>IF('STATS'!F44&lt;415,IF(C43&gt;60,60,C43),C43)</f>
        <v>66</v>
      </c>
      <c r="E43" s="68">
        <f>IF('STATS'!D44+'STATS'!E44&lt;50,IF(D43&gt;80,80,D43),D43)</f>
        <v>66</v>
      </c>
    </row>
    <row r="44" ht="20.35" customHeight="1">
      <c r="A44" t="s" s="35">
        <v>93</v>
      </c>
      <c r="B44" s="48">
        <f>VLOOKUP('STATS'!J45,'AG - SV%-EXPSV%'!$A$3:$B$55,2)</f>
        <v>81</v>
      </c>
      <c r="C44" s="50">
        <f>IF('STATS'!F45&lt;830,IF(B44&gt;66,66,B44),B44)</f>
        <v>81</v>
      </c>
      <c r="D44" s="50">
        <f>IF('STATS'!F45&lt;415,IF(C44&gt;60,60,C44),C44)</f>
        <v>81</v>
      </c>
      <c r="E44" s="68">
        <f>IF('STATS'!D45+'STATS'!E45&lt;50,IF(D44&gt;80,80,D44),D44)</f>
        <v>81</v>
      </c>
    </row>
    <row r="45" ht="20.35" customHeight="1">
      <c r="A45" t="s" s="35">
        <v>95</v>
      </c>
      <c r="B45" s="48">
        <f>VLOOKUP('STATS'!J46,'AG - SV%-EXPSV%'!$A$3:$B$55,2)</f>
        <v>58</v>
      </c>
      <c r="C45" s="50">
        <f>IF('STATS'!F46&lt;830,IF(B45&gt;66,66,B45),B45)</f>
        <v>58</v>
      </c>
      <c r="D45" s="50">
        <f>IF('STATS'!F46&lt;415,IF(C45&gt;60,60,C45),C45)</f>
        <v>58</v>
      </c>
      <c r="E45" s="68">
        <f>IF('STATS'!D46+'STATS'!E46&lt;50,IF(D45&gt;80,80,D45),D45)</f>
        <v>58</v>
      </c>
    </row>
    <row r="46" ht="20.35" customHeight="1">
      <c r="A46" t="s" s="35">
        <v>97</v>
      </c>
      <c r="B46" s="48">
        <f>VLOOKUP('STATS'!J47,'AG - SV%-EXPSV%'!$A$3:$B$55,2)</f>
        <v>55</v>
      </c>
      <c r="C46" s="50">
        <f>IF('STATS'!F47&lt;830,IF(B46&gt;66,66,B46),B46)</f>
        <v>55</v>
      </c>
      <c r="D46" s="50">
        <f>IF('STATS'!F47&lt;415,IF(C46&gt;60,60,C46),C46)</f>
        <v>55</v>
      </c>
      <c r="E46" s="68">
        <f>IF('STATS'!D47+'STATS'!E47&lt;50,IF(D46&gt;80,80,D46),D46)</f>
        <v>55</v>
      </c>
    </row>
    <row r="47" ht="20.35" customHeight="1">
      <c r="A47" t="s" s="35">
        <v>98</v>
      </c>
      <c r="B47" s="48">
        <f>VLOOKUP('STATS'!J48,'AG - SV%-EXPSV%'!$A$3:$B$55,2)</f>
        <v>70</v>
      </c>
      <c r="C47" s="50">
        <f>IF('STATS'!F48&lt;830,IF(B47&gt;66,66,B47),B47)</f>
        <v>70</v>
      </c>
      <c r="D47" s="50">
        <f>IF('STATS'!F48&lt;415,IF(C47&gt;60,60,C47),C47)</f>
        <v>70</v>
      </c>
      <c r="E47" s="68">
        <f>IF('STATS'!D48+'STATS'!E48&lt;50,IF(D47&gt;80,80,D47),D47)</f>
        <v>70</v>
      </c>
    </row>
    <row r="48" ht="20.35" customHeight="1">
      <c r="A48" t="s" s="35">
        <v>99</v>
      </c>
      <c r="B48" s="48">
        <f>VLOOKUP('STATS'!J49,'AG - SV%-EXPSV%'!$A$3:$B$55,2)</f>
        <v>60</v>
      </c>
      <c r="C48" s="50">
        <f>IF('STATS'!F49&lt;830,IF(B48&gt;66,66,B48),B48)</f>
        <v>60</v>
      </c>
      <c r="D48" s="50">
        <f>IF('STATS'!F49&lt;415,IF(C48&gt;60,60,C48),C48)</f>
        <v>60</v>
      </c>
      <c r="E48" s="68">
        <f>IF('STATS'!D49+'STATS'!E49&lt;50,IF(D48&gt;80,80,D48),D48)</f>
        <v>60</v>
      </c>
    </row>
    <row r="49" ht="20.35" customHeight="1">
      <c r="A49" t="s" s="35">
        <v>100</v>
      </c>
      <c r="B49" s="48">
        <f>VLOOKUP('STATS'!J50,'AG - SV%-EXPSV%'!$A$3:$B$55,2)</f>
        <v>82</v>
      </c>
      <c r="C49" s="50">
        <f>IF('STATS'!F50&lt;830,IF(B49&gt;66,66,B49),B49)</f>
        <v>82</v>
      </c>
      <c r="D49" s="50">
        <f>IF('STATS'!F50&lt;415,IF(C49&gt;60,60,C49),C49)</f>
        <v>82</v>
      </c>
      <c r="E49" s="68">
        <f>IF('STATS'!D50+'STATS'!E50&lt;50,IF(D49&gt;80,80,D49),D49)</f>
        <v>80</v>
      </c>
    </row>
    <row r="50" ht="20.35" customHeight="1">
      <c r="A50" t="s" s="35">
        <v>102</v>
      </c>
      <c r="B50" s="48">
        <f>VLOOKUP('STATS'!J51,'AG - SV%-EXPSV%'!$A$3:$B$55,2)</f>
        <v>47</v>
      </c>
      <c r="C50" s="50">
        <f>IF('STATS'!F51&lt;830,IF(B50&gt;66,66,B50),B50)</f>
        <v>47</v>
      </c>
      <c r="D50" s="50">
        <f>IF('STATS'!F51&lt;415,IF(C50&gt;60,60,C50),C50)</f>
        <v>47</v>
      </c>
      <c r="E50" s="68">
        <f>IF('STATS'!D51+'STATS'!E51&lt;50,IF(D50&gt;80,80,D50),D50)</f>
        <v>47</v>
      </c>
    </row>
    <row r="51" ht="20.35" customHeight="1">
      <c r="A51" t="s" s="35">
        <v>94</v>
      </c>
      <c r="B51" s="48">
        <f>VLOOKUP('STATS'!J52,'AG - SV%-EXPSV%'!$A$3:$B$55,2)</f>
        <v>73</v>
      </c>
      <c r="C51" s="50">
        <f>IF('STATS'!F52&lt;830,IF(B51&gt;66,66,B51),B51)</f>
        <v>73</v>
      </c>
      <c r="D51" s="50">
        <f>IF('STATS'!F52&lt;415,IF(C51&gt;60,60,C51),C51)</f>
        <v>73</v>
      </c>
      <c r="E51" s="68">
        <f>IF('STATS'!D52+'STATS'!E52&lt;50,IF(D51&gt;80,80,D51),D51)</f>
        <v>73</v>
      </c>
    </row>
    <row r="52" ht="20.35" customHeight="1">
      <c r="A52" t="s" s="35">
        <v>103</v>
      </c>
      <c r="B52" s="48">
        <f>VLOOKUP('STATS'!J53,'AG - SV%-EXPSV%'!$A$3:$B$55,2)</f>
        <v>68</v>
      </c>
      <c r="C52" s="50">
        <f>IF('STATS'!F53&lt;830,IF(B52&gt;66,66,B52),B52)</f>
        <v>66</v>
      </c>
      <c r="D52" s="50">
        <f>IF('STATS'!F53&lt;415,IF(C52&gt;60,60,C52),C52)</f>
        <v>66</v>
      </c>
      <c r="E52" s="68">
        <f>IF('STATS'!D53+'STATS'!E53&lt;50,IF(D52&gt;80,80,D52),D52)</f>
        <v>66</v>
      </c>
    </row>
    <row r="53" ht="20.35" customHeight="1">
      <c r="A53" t="s" s="35">
        <v>104</v>
      </c>
      <c r="B53" s="48">
        <f>VLOOKUP('STATS'!J54,'AG - SV%-EXPSV%'!$A$3:$B$55,2)</f>
        <v>75</v>
      </c>
      <c r="C53" s="50">
        <f>IF('STATS'!F54&lt;830,IF(B53&gt;66,66,B53),B53)</f>
        <v>75</v>
      </c>
      <c r="D53" s="50">
        <f>IF('STATS'!F54&lt;415,IF(C53&gt;60,60,C53),C53)</f>
        <v>75</v>
      </c>
      <c r="E53" s="68">
        <f>IF('STATS'!D54+'STATS'!E54&lt;50,IF(D53&gt;80,80,D53),D53)</f>
        <v>75</v>
      </c>
    </row>
    <row r="54" ht="20.35" customHeight="1">
      <c r="A54" t="s" s="35">
        <v>105</v>
      </c>
      <c r="B54" s="48">
        <f>VLOOKUP('STATS'!J55,'AG - SV%-EXPSV%'!$A$3:$B$55,2)</f>
        <v>93</v>
      </c>
      <c r="C54" s="50">
        <f>IF('STATS'!F55&lt;830,IF(B54&gt;66,66,B54),B54)</f>
        <v>93</v>
      </c>
      <c r="D54" s="50">
        <f>IF('STATS'!F55&lt;415,IF(C54&gt;60,60,C54),C54)</f>
        <v>93</v>
      </c>
      <c r="E54" s="68">
        <f>IF('STATS'!D55+'STATS'!E55&lt;50,IF(D54&gt;80,80,D54),D54)</f>
        <v>93</v>
      </c>
    </row>
    <row r="55" ht="20.35" customHeight="1">
      <c r="A55" t="s" s="35">
        <v>107</v>
      </c>
      <c r="B55" s="48">
        <f>VLOOKUP('STATS'!J56,'AG - SV%-EXPSV%'!$A$3:$B$55,2)</f>
        <v>62</v>
      </c>
      <c r="C55" s="50">
        <f>IF('STATS'!F56&lt;830,IF(B55&gt;66,66,B55),B55)</f>
        <v>62</v>
      </c>
      <c r="D55" s="50">
        <f>IF('STATS'!F56&lt;415,IF(C55&gt;60,60,C55),C55)</f>
        <v>62</v>
      </c>
      <c r="E55" s="68">
        <f>IF('STATS'!D56+'STATS'!E56&lt;50,IF(D55&gt;80,80,D55),D55)</f>
        <v>62</v>
      </c>
    </row>
    <row r="56" ht="20.35" customHeight="1">
      <c r="A56" t="s" s="35">
        <v>108</v>
      </c>
      <c r="B56" s="48">
        <f>VLOOKUP('STATS'!J57,'AG - SV%-EXPSV%'!$A$3:$B$55,2)</f>
        <v>63</v>
      </c>
      <c r="C56" s="50">
        <f>IF('STATS'!F57&lt;830,IF(B56&gt;66,66,B56),B56)</f>
        <v>63</v>
      </c>
      <c r="D56" s="50">
        <f>IF('STATS'!F57&lt;415,IF(C56&gt;60,60,C56),C56)</f>
        <v>63</v>
      </c>
      <c r="E56" s="68">
        <f>IF('STATS'!D57+'STATS'!E57&lt;50,IF(D56&gt;80,80,D56),D56)</f>
        <v>63</v>
      </c>
    </row>
    <row r="57" ht="20.35" customHeight="1">
      <c r="A57" t="s" s="35">
        <v>109</v>
      </c>
      <c r="B57" s="48">
        <f>VLOOKUP('STATS'!J58,'AG - SV%-EXPSV%'!$A$3:$B$55,2)</f>
        <v>89</v>
      </c>
      <c r="C57" s="50">
        <f>IF('STATS'!F58&lt;830,IF(B57&gt;66,66,B57),B57)</f>
        <v>89</v>
      </c>
      <c r="D57" s="50">
        <f>IF('STATS'!F58&lt;415,IF(C57&gt;60,60,C57),C57)</f>
        <v>89</v>
      </c>
      <c r="E57" s="68">
        <f>IF('STATS'!D58+'STATS'!E58&lt;50,IF(D57&gt;80,80,D57),D57)</f>
        <v>89</v>
      </c>
    </row>
    <row r="58" ht="20.35" customHeight="1">
      <c r="A58" t="s" s="35">
        <v>110</v>
      </c>
      <c r="B58" s="48">
        <f>VLOOKUP('STATS'!J59,'AG - SV%-EXPSV%'!$A$3:$B$55,2)</f>
        <v>60</v>
      </c>
      <c r="C58" s="50">
        <f>IF('STATS'!F59&lt;830,IF(B58&gt;66,66,B58),B58)</f>
        <v>60</v>
      </c>
      <c r="D58" s="50">
        <f>IF('STATS'!F59&lt;415,IF(C58&gt;60,60,C58),C58)</f>
        <v>60</v>
      </c>
      <c r="E58" s="68">
        <f>IF('STATS'!D59+'STATS'!E59&lt;50,IF(D58&gt;80,80,D58),D58)</f>
        <v>60</v>
      </c>
    </row>
    <row r="59" ht="20.35" customHeight="1">
      <c r="A59" t="s" s="35">
        <v>112</v>
      </c>
      <c r="B59" s="48">
        <f>VLOOKUP('STATS'!J60,'AG - SV%-EXPSV%'!$A$3:$B$55,2)</f>
        <v>95</v>
      </c>
      <c r="C59" s="50">
        <f>IF('STATS'!F60&lt;830,IF(B59&gt;66,66,B59),B59)</f>
        <v>95</v>
      </c>
      <c r="D59" s="50">
        <f>IF('STATS'!F60&lt;415,IF(C59&gt;60,60,C59),C59)</f>
        <v>95</v>
      </c>
      <c r="E59" s="68">
        <f>IF('STATS'!D60+'STATS'!E60&lt;50,IF(D59&gt;80,80,D59),D59)</f>
        <v>80</v>
      </c>
    </row>
    <row r="60" ht="20.35" customHeight="1">
      <c r="A60" t="s" s="35">
        <v>114</v>
      </c>
      <c r="B60" s="48">
        <f>VLOOKUP('STATS'!J61,'AG - SV%-EXPSV%'!$A$3:$B$55,2)</f>
        <v>64</v>
      </c>
      <c r="C60" s="50">
        <f>IF('STATS'!F61&lt;830,IF(B60&gt;66,66,B60),B60)</f>
        <v>64</v>
      </c>
      <c r="D60" s="50">
        <f>IF('STATS'!F61&lt;415,IF(C60&gt;60,60,C60),C60)</f>
        <v>64</v>
      </c>
      <c r="E60" s="68">
        <f>IF('STATS'!D61+'STATS'!E61&lt;50,IF(D60&gt;80,80,D60),D60)</f>
        <v>64</v>
      </c>
    </row>
    <row r="61" ht="20.35" customHeight="1">
      <c r="A61" t="s" s="35">
        <v>115</v>
      </c>
      <c r="B61" s="48">
        <f>VLOOKUP('STATS'!J62,'AG - SV%-EXPSV%'!$A$3:$B$55,2)</f>
        <v>80</v>
      </c>
      <c r="C61" s="50">
        <f>IF('STATS'!F62&lt;830,IF(B61&gt;66,66,B61),B61)</f>
        <v>80</v>
      </c>
      <c r="D61" s="50">
        <f>IF('STATS'!F62&lt;415,IF(C61&gt;60,60,C61),C61)</f>
        <v>80</v>
      </c>
      <c r="E61" s="68">
        <f>IF('STATS'!D62+'STATS'!E62&lt;50,IF(D61&gt;80,80,D61),D61)</f>
        <v>80</v>
      </c>
    </row>
    <row r="62" ht="20.35" customHeight="1">
      <c r="A62" t="s" s="35">
        <v>116</v>
      </c>
      <c r="B62" s="48">
        <f>VLOOKUP('STATS'!J63,'AG - SV%-EXPSV%'!$A$3:$B$55,2)</f>
        <v>99</v>
      </c>
      <c r="C62" s="50">
        <f>IF('STATS'!F63&lt;830,IF(B62&gt;66,66,B62),B62)</f>
        <v>66</v>
      </c>
      <c r="D62" s="50">
        <f>IF('STATS'!F63&lt;415,IF(C62&gt;60,60,C62),C62)</f>
        <v>60</v>
      </c>
      <c r="E62" s="68">
        <f>IF('STATS'!D63+'STATS'!E63&lt;50,IF(D62&gt;80,80,D62),D62)</f>
        <v>60</v>
      </c>
    </row>
    <row r="63" ht="20.35" customHeight="1">
      <c r="A63" t="s" s="35">
        <v>117</v>
      </c>
      <c r="B63" s="48">
        <f>VLOOKUP('STATS'!J64,'AG - SV%-EXPSV%'!$A$3:$B$55,2)</f>
        <v>51</v>
      </c>
      <c r="C63" s="50">
        <f>IF('STATS'!F64&lt;830,IF(B63&gt;66,66,B63),B63)</f>
        <v>51</v>
      </c>
      <c r="D63" s="50">
        <f>IF('STATS'!F64&lt;415,IF(C63&gt;60,60,C63),C63)</f>
        <v>51</v>
      </c>
      <c r="E63" s="68">
        <f>IF('STATS'!D64+'STATS'!E64&lt;50,IF(D63&gt;80,80,D63),D63)</f>
        <v>51</v>
      </c>
    </row>
    <row r="64" ht="20.35" customHeight="1">
      <c r="A64" t="s" s="35">
        <v>118</v>
      </c>
      <c r="B64" s="48">
        <f>VLOOKUP('STATS'!J65,'AG - SV%-EXPSV%'!$A$3:$B$55,2)</f>
        <v>79</v>
      </c>
      <c r="C64" s="50">
        <f>IF('STATS'!F65&lt;830,IF(B64&gt;66,66,B64),B64)</f>
        <v>66</v>
      </c>
      <c r="D64" s="50">
        <f>IF('STATS'!F65&lt;415,IF(C64&gt;60,60,C64),C64)</f>
        <v>60</v>
      </c>
      <c r="E64" s="68">
        <f>IF('STATS'!D65+'STATS'!E65&lt;50,IF(D64&gt;80,80,D64),D64)</f>
        <v>60</v>
      </c>
    </row>
    <row r="65" ht="20.35" customHeight="1">
      <c r="A65" t="s" s="35">
        <v>119</v>
      </c>
      <c r="B65" s="48">
        <f>VLOOKUP('STATS'!J66,'AG - SV%-EXPSV%'!$A$3:$B$55,2)</f>
        <v>57</v>
      </c>
      <c r="C65" s="50">
        <f>IF('STATS'!F66&lt;830,IF(B65&gt;66,66,B65),B65)</f>
        <v>57</v>
      </c>
      <c r="D65" s="50">
        <f>IF('STATS'!F66&lt;415,IF(C65&gt;60,60,C65),C65)</f>
        <v>57</v>
      </c>
      <c r="E65" s="68">
        <f>IF('STATS'!D66+'STATS'!E66&lt;50,IF(D65&gt;80,80,D65),D65)</f>
        <v>57</v>
      </c>
    </row>
    <row r="66" ht="20.35" customHeight="1">
      <c r="A66" t="s" s="35">
        <v>121</v>
      </c>
      <c r="B66" s="48">
        <f>VLOOKUP('STATS'!J67,'AG - SV%-EXPSV%'!$A$3:$B$55,2)</f>
        <v>74</v>
      </c>
      <c r="C66" s="50">
        <f>IF('STATS'!F67&lt;830,IF(B66&gt;66,66,B66),B66)</f>
        <v>74</v>
      </c>
      <c r="D66" s="50">
        <f>IF('STATS'!F67&lt;415,IF(C66&gt;60,60,C66),C66)</f>
        <v>74</v>
      </c>
      <c r="E66" s="68">
        <f>IF('STATS'!D67+'STATS'!E67&lt;50,IF(D66&gt;80,80,D66),D66)</f>
        <v>74</v>
      </c>
    </row>
    <row r="67" ht="20.35" customHeight="1">
      <c r="A67" t="s" s="35">
        <v>122</v>
      </c>
      <c r="B67" s="48">
        <f>VLOOKUP('STATS'!J68,'AG - SV%-EXPSV%'!$A$3:$B$55,2)</f>
        <v>87</v>
      </c>
      <c r="C67" s="50">
        <f>IF('STATS'!F68&lt;830,IF(B67&gt;66,66,B67),B67)</f>
        <v>87</v>
      </c>
      <c r="D67" s="50">
        <f>IF('STATS'!F68&lt;415,IF(C67&gt;60,60,C67),C67)</f>
        <v>87</v>
      </c>
      <c r="E67" s="68">
        <f>IF('STATS'!D68+'STATS'!E68&lt;50,IF(D67&gt;80,80,D67),D67)</f>
        <v>87</v>
      </c>
    </row>
    <row r="68" ht="20.35" customHeight="1">
      <c r="A68" t="s" s="35">
        <v>123</v>
      </c>
      <c r="B68" s="48">
        <f>VLOOKUP('STATS'!J69,'AG - SV%-EXPSV%'!$A$3:$B$55,2)</f>
        <v>99</v>
      </c>
      <c r="C68" s="50">
        <f>IF('STATS'!F69&lt;830,IF(B68&gt;66,66,B68),B68)</f>
        <v>66</v>
      </c>
      <c r="D68" s="50">
        <f>IF('STATS'!F69&lt;415,IF(C68&gt;60,60,C68),C68)</f>
        <v>60</v>
      </c>
      <c r="E68" s="68">
        <f>IF('STATS'!D69+'STATS'!E69&lt;50,IF(D68&gt;80,80,D68),D68)</f>
        <v>60</v>
      </c>
    </row>
    <row r="69" ht="20.35" customHeight="1">
      <c r="A69" t="s" s="35">
        <v>124</v>
      </c>
      <c r="B69" s="48">
        <f>VLOOKUP('STATS'!J70,'AG - SV%-EXPSV%'!$A$3:$B$55,2)</f>
        <v>82</v>
      </c>
      <c r="C69" s="50">
        <f>IF('STATS'!F70&lt;830,IF(B69&gt;66,66,B69),B69)</f>
        <v>82</v>
      </c>
      <c r="D69" s="50">
        <f>IF('STATS'!F70&lt;415,IF(C69&gt;60,60,C69),C69)</f>
        <v>82</v>
      </c>
      <c r="E69" s="68">
        <f>IF('STATS'!D70+'STATS'!E70&lt;50,IF(D69&gt;80,80,D69),D69)</f>
        <v>82</v>
      </c>
    </row>
    <row r="70" ht="20.35" customHeight="1">
      <c r="A70" t="s" s="35">
        <v>125</v>
      </c>
      <c r="B70" s="48">
        <f>VLOOKUP('STATS'!J71,'AG - SV%-EXPSV%'!$A$3:$B$55,2)</f>
        <v>73</v>
      </c>
      <c r="C70" s="50">
        <f>IF('STATS'!F71&lt;830,IF(B70&gt;66,66,B70),B70)</f>
        <v>73</v>
      </c>
      <c r="D70" s="50">
        <f>IF('STATS'!F71&lt;415,IF(C70&gt;60,60,C70),C70)</f>
        <v>73</v>
      </c>
      <c r="E70" s="68">
        <f>IF('STATS'!D71+'STATS'!E71&lt;50,IF(D70&gt;80,80,D70),D70)</f>
        <v>73</v>
      </c>
    </row>
    <row r="71" ht="20.35" customHeight="1">
      <c r="A71" t="s" s="35">
        <v>126</v>
      </c>
      <c r="B71" s="48">
        <f>VLOOKUP('STATS'!J72,'AG - SV%-EXPSV%'!$A$3:$B$55,2)</f>
        <v>48</v>
      </c>
      <c r="C71" s="50">
        <f>IF('STATS'!F72&lt;830,IF(B71&gt;66,66,B71),B71)</f>
        <v>48</v>
      </c>
      <c r="D71" s="50">
        <f>IF('STATS'!F72&lt;415,IF(C71&gt;60,60,C71),C71)</f>
        <v>48</v>
      </c>
      <c r="E71" s="68">
        <f>IF('STATS'!D72+'STATS'!E72&lt;50,IF(D71&gt;80,80,D71),D71)</f>
        <v>48</v>
      </c>
    </row>
    <row r="72" ht="20.35" customHeight="1">
      <c r="A72" t="s" s="35">
        <v>127</v>
      </c>
      <c r="B72" s="48">
        <f>VLOOKUP('STATS'!J73,'AG - SV%-EXPSV%'!$A$3:$B$55,2)</f>
        <v>89</v>
      </c>
      <c r="C72" s="50">
        <f>IF('STATS'!F73&lt;830,IF(B72&gt;66,66,B72),B72)</f>
        <v>66</v>
      </c>
      <c r="D72" s="50">
        <f>IF('STATS'!F73&lt;415,IF(C72&gt;60,60,C72),C72)</f>
        <v>60</v>
      </c>
      <c r="E72" s="68">
        <f>IF('STATS'!D73+'STATS'!E73&lt;50,IF(D72&gt;80,80,D72),D72)</f>
        <v>60</v>
      </c>
    </row>
    <row r="73" ht="20.35" customHeight="1">
      <c r="A73" t="s" s="35">
        <v>128</v>
      </c>
      <c r="B73" s="48">
        <f>VLOOKUP('STATS'!J74,'AG - SV%-EXPSV%'!$A$3:$B$55,2)</f>
        <v>80</v>
      </c>
      <c r="C73" s="50">
        <f>IF('STATS'!F74&lt;830,IF(B73&gt;66,66,B73),B73)</f>
        <v>80</v>
      </c>
      <c r="D73" s="50">
        <f>IF('STATS'!F74&lt;415,IF(C73&gt;60,60,C73),C73)</f>
        <v>80</v>
      </c>
      <c r="E73" s="68">
        <f>IF('STATS'!D74+'STATS'!E74&lt;50,IF(D73&gt;80,80,D73),D73)</f>
        <v>80</v>
      </c>
    </row>
    <row r="74" ht="20.35" customHeight="1">
      <c r="A74" t="s" s="35">
        <v>129</v>
      </c>
      <c r="B74" s="48">
        <f>VLOOKUP('STATS'!J75,'AG - SV%-EXPSV%'!$A$3:$B$55,2)</f>
        <v>59</v>
      </c>
      <c r="C74" s="50">
        <f>IF('STATS'!F75&lt;830,IF(B74&gt;66,66,B74),B74)</f>
        <v>59</v>
      </c>
      <c r="D74" s="50">
        <f>IF('STATS'!F75&lt;415,IF(C74&gt;60,60,C74),C74)</f>
        <v>59</v>
      </c>
      <c r="E74" s="68">
        <f>IF('STATS'!D75+'STATS'!E75&lt;50,IF(D74&gt;80,80,D74),D74)</f>
        <v>59</v>
      </c>
    </row>
    <row r="75" ht="20.35" customHeight="1">
      <c r="A75" t="s" s="35">
        <v>130</v>
      </c>
      <c r="B75" s="48">
        <f>VLOOKUP('STATS'!J76,'AG - SV%-EXPSV%'!$A$3:$B$55,2)</f>
        <v>70</v>
      </c>
      <c r="C75" s="50">
        <f>IF('STATS'!F76&lt;830,IF(B75&gt;66,66,B75),B75)</f>
        <v>66</v>
      </c>
      <c r="D75" s="50">
        <f>IF('STATS'!F76&lt;415,IF(C75&gt;60,60,C75),C75)</f>
        <v>60</v>
      </c>
      <c r="E75" s="68">
        <f>IF('STATS'!D76+'STATS'!E76&lt;50,IF(D75&gt;80,80,D75),D75)</f>
        <v>60</v>
      </c>
    </row>
    <row r="76" ht="20.35" customHeight="1">
      <c r="A76" t="s" s="35">
        <v>131</v>
      </c>
      <c r="B76" s="48">
        <f>VLOOKUP('STATS'!J77,'AG - SV%-EXPSV%'!$A$3:$B$55,2)</f>
        <v>84</v>
      </c>
      <c r="C76" s="50">
        <f>IF('STATS'!F77&lt;830,IF(B76&gt;66,66,B76),B76)</f>
        <v>84</v>
      </c>
      <c r="D76" s="50">
        <f>IF('STATS'!F77&lt;415,IF(C76&gt;60,60,C76),C76)</f>
        <v>84</v>
      </c>
      <c r="E76" s="68">
        <f>IF('STATS'!D77+'STATS'!E77&lt;50,IF(D76&gt;80,80,D76),D76)</f>
        <v>84</v>
      </c>
    </row>
    <row r="77" ht="20.35" customHeight="1">
      <c r="A77" t="s" s="35">
        <v>132</v>
      </c>
      <c r="B77" s="48">
        <f>VLOOKUP('STATS'!J78,'AG - SV%-EXPSV%'!$A$3:$B$55,2)</f>
        <v>88</v>
      </c>
      <c r="C77" s="50">
        <f>IF('STATS'!F78&lt;830,IF(B77&gt;66,66,B77),B77)</f>
        <v>88</v>
      </c>
      <c r="D77" s="50">
        <f>IF('STATS'!F78&lt;415,IF(C77&gt;60,60,C77),C77)</f>
        <v>88</v>
      </c>
      <c r="E77" s="68">
        <f>IF('STATS'!D78+'STATS'!E78&lt;50,IF(D77&gt;80,80,D77),D77)</f>
        <v>80</v>
      </c>
    </row>
    <row r="78" ht="20.35" customHeight="1">
      <c r="A78" t="s" s="35">
        <v>133</v>
      </c>
      <c r="B78" s="48">
        <f>VLOOKUP('STATS'!J79,'AG - SV%-EXPSV%'!$A$3:$B$55,2)</f>
        <v>99</v>
      </c>
      <c r="C78" s="50">
        <f>IF('STATS'!F79&lt;830,IF(B78&gt;66,66,B78),B78)</f>
        <v>66</v>
      </c>
      <c r="D78" s="50">
        <f>IF('STATS'!F79&lt;415,IF(C78&gt;60,60,C78),C78)</f>
        <v>60</v>
      </c>
      <c r="E78" s="68">
        <f>IF('STATS'!D79+'STATS'!E79&lt;50,IF(D78&gt;80,80,D78),D78)</f>
        <v>60</v>
      </c>
    </row>
    <row r="79" ht="20.35" customHeight="1">
      <c r="A79" t="s" s="35">
        <v>134</v>
      </c>
      <c r="B79" s="48">
        <f>VLOOKUP('STATS'!J80,'AG - SV%-EXPSV%'!$A$3:$B$55,2)</f>
        <v>89</v>
      </c>
      <c r="C79" s="50">
        <f>IF('STATS'!F80&lt;830,IF(B79&gt;66,66,B79),B79)</f>
        <v>89</v>
      </c>
      <c r="D79" s="50">
        <f>IF('STATS'!F80&lt;415,IF(C79&gt;60,60,C79),C79)</f>
        <v>89</v>
      </c>
      <c r="E79" s="68">
        <f>IF('STATS'!D80+'STATS'!E80&lt;50,IF(D79&gt;80,80,D79),D79)</f>
        <v>89</v>
      </c>
    </row>
    <row r="80" ht="20.35" customHeight="1">
      <c r="A80" t="s" s="35">
        <v>135</v>
      </c>
      <c r="B80" s="48">
        <f>VLOOKUP('STATS'!J81,'AG - SV%-EXPSV%'!$A$3:$B$55,2)</f>
        <v>47</v>
      </c>
      <c r="C80" s="50">
        <f>IF('STATS'!F81&lt;830,IF(B80&gt;66,66,B80),B80)</f>
        <v>47</v>
      </c>
      <c r="D80" s="50">
        <f>IF('STATS'!F81&lt;415,IF(C80&gt;60,60,C80),C80)</f>
        <v>47</v>
      </c>
      <c r="E80" s="68">
        <f>IF('STATS'!D81+'STATS'!E81&lt;50,IF(D80&gt;80,80,D80),D80)</f>
        <v>47</v>
      </c>
    </row>
    <row r="81" ht="20.35" customHeight="1">
      <c r="A81" t="s" s="35">
        <v>136</v>
      </c>
      <c r="B81" s="48">
        <f>VLOOKUP('STATS'!J82,'AG - SV%-EXPSV%'!$A$3:$B$55,2)</f>
        <v>64</v>
      </c>
      <c r="C81" s="50">
        <f>IF('STATS'!F82&lt;830,IF(B81&gt;66,66,B81),B81)</f>
        <v>64</v>
      </c>
      <c r="D81" s="50">
        <f>IF('STATS'!F82&lt;415,IF(C81&gt;60,60,C81),C81)</f>
        <v>64</v>
      </c>
      <c r="E81" s="68">
        <f>IF('STATS'!D82+'STATS'!E82&lt;50,IF(D81&gt;80,80,D81),D81)</f>
        <v>64</v>
      </c>
    </row>
    <row r="82" ht="20.35" customHeight="1">
      <c r="A82" t="s" s="35">
        <v>138</v>
      </c>
      <c r="B82" s="48">
        <f>VLOOKUP('STATS'!J83,'AG - SV%-EXPSV%'!$A$3:$B$55,2)</f>
        <v>95</v>
      </c>
      <c r="C82" s="50">
        <f>IF('STATS'!F83&lt;830,IF(B82&gt;66,66,B82),B82)</f>
        <v>95</v>
      </c>
      <c r="D82" s="50">
        <f>IF('STATS'!F83&lt;415,IF(C82&gt;60,60,C82),C82)</f>
        <v>95</v>
      </c>
      <c r="E82" s="68">
        <f>IF('STATS'!D83+'STATS'!E83&lt;50,IF(D82&gt;80,80,D82),D82)</f>
        <v>80</v>
      </c>
    </row>
    <row r="83" ht="20.35" customHeight="1">
      <c r="A83" t="s" s="35">
        <v>139</v>
      </c>
      <c r="B83" s="48">
        <f>VLOOKUP('STATS'!J84,'AG - SV%-EXPSV%'!$A$3:$B$55,2)</f>
        <v>94</v>
      </c>
      <c r="C83" s="50">
        <f>IF('STATS'!F84&lt;830,IF(B83&gt;66,66,B83),B83)</f>
        <v>66</v>
      </c>
      <c r="D83" s="50">
        <f>IF('STATS'!F84&lt;415,IF(C83&gt;60,60,C83),C83)</f>
        <v>60</v>
      </c>
      <c r="E83" s="68">
        <f>IF('STATS'!D84+'STATS'!E84&lt;50,IF(D83&gt;80,80,D83),D83)</f>
        <v>60</v>
      </c>
    </row>
    <row r="84" ht="20.35" customHeight="1">
      <c r="A84" t="s" s="35">
        <v>140</v>
      </c>
      <c r="B84" s="48">
        <f>VLOOKUP('STATS'!J85,'AG - SV%-EXPSV%'!$A$3:$B$55,2)</f>
        <v>94</v>
      </c>
      <c r="C84" s="50">
        <f>IF('STATS'!F85&lt;830,IF(B84&gt;66,66,B84),B84)</f>
        <v>94</v>
      </c>
      <c r="D84" s="50">
        <f>IF('STATS'!F85&lt;415,IF(C84&gt;60,60,C84),C84)</f>
        <v>94</v>
      </c>
      <c r="E84" s="68">
        <f>IF('STATS'!D85+'STATS'!E85&lt;50,IF(D84&gt;80,80,D84),D84)</f>
        <v>94</v>
      </c>
    </row>
    <row r="85" ht="20.35" customHeight="1">
      <c r="A85" t="s" s="35">
        <v>141</v>
      </c>
      <c r="B85" s="48">
        <f>VLOOKUP('STATS'!J86,'AG - SV%-EXPSV%'!$A$3:$B$55,2)</f>
        <v>64</v>
      </c>
      <c r="C85" s="50">
        <f>IF('STATS'!F86&lt;830,IF(B85&gt;66,66,B85),B85)</f>
        <v>64</v>
      </c>
      <c r="D85" s="50">
        <f>IF('STATS'!F86&lt;415,IF(C85&gt;60,60,C85),C85)</f>
        <v>64</v>
      </c>
      <c r="E85" s="68">
        <f>IF('STATS'!D86+'STATS'!E86&lt;50,IF(D85&gt;80,80,D85),D85)</f>
        <v>64</v>
      </c>
    </row>
    <row r="86" ht="20.35" customHeight="1">
      <c r="A86" t="s" s="35">
        <v>142</v>
      </c>
      <c r="B86" s="48">
        <f>VLOOKUP('STATS'!J87,'AG - SV%-EXPSV%'!$A$3:$B$55,2)</f>
        <v>99</v>
      </c>
      <c r="C86" s="50">
        <f>IF('STATS'!F87&lt;830,IF(B86&gt;66,66,B86),B86)</f>
        <v>99</v>
      </c>
      <c r="D86" s="50">
        <f>IF('STATS'!F87&lt;415,IF(C86&gt;60,60,C86),C86)</f>
        <v>99</v>
      </c>
      <c r="E86" s="68">
        <f>IF('STATS'!D87+'STATS'!E87&lt;50,IF(D86&gt;80,80,D86),D86)</f>
        <v>80</v>
      </c>
    </row>
    <row r="87" ht="20.35" customHeight="1">
      <c r="A87" t="s" s="35">
        <v>143</v>
      </c>
      <c r="B87" s="48">
        <f>VLOOKUP('STATS'!J88,'AG - SV%-EXPSV%'!$A$3:$B$55,2)</f>
        <v>52</v>
      </c>
      <c r="C87" s="50">
        <f>IF('STATS'!F88&lt;830,IF(B87&gt;66,66,B87),B87)</f>
        <v>52</v>
      </c>
      <c r="D87" s="50">
        <f>IF('STATS'!F88&lt;415,IF(C87&gt;60,60,C87),C87)</f>
        <v>52</v>
      </c>
      <c r="E87" s="68">
        <f>IF('STATS'!D88+'STATS'!E88&lt;50,IF(D87&gt;80,80,D87),D87)</f>
        <v>52</v>
      </c>
    </row>
    <row r="88" ht="20.35" customHeight="1">
      <c r="A88" t="s" s="35">
        <v>144</v>
      </c>
      <c r="B88" s="48">
        <f>VLOOKUP('STATS'!J89,'AG - SV%-EXPSV%'!$A$3:$B$55,2)</f>
        <v>99</v>
      </c>
      <c r="C88" s="50">
        <f>IF('STATS'!F89&lt;830,IF(B88&gt;66,66,B88),B88)</f>
        <v>66</v>
      </c>
      <c r="D88" s="50">
        <f>IF('STATS'!F89&lt;415,IF(C88&gt;60,60,C88),C88)</f>
        <v>60</v>
      </c>
      <c r="E88" s="68">
        <f>IF('STATS'!D89+'STATS'!E89&lt;50,IF(D88&gt;80,80,D88),D88)</f>
        <v>60</v>
      </c>
    </row>
    <row r="89" ht="20.35" customHeight="1">
      <c r="A89" t="s" s="35">
        <v>145</v>
      </c>
      <c r="B89" s="48">
        <f>VLOOKUP('STATS'!J90,'AG - SV%-EXPSV%'!$A$3:$B$55,2)</f>
        <v>56</v>
      </c>
      <c r="C89" s="50">
        <f>IF('STATS'!F90&lt;830,IF(B89&gt;66,66,B89),B89)</f>
        <v>56</v>
      </c>
      <c r="D89" s="50">
        <f>IF('STATS'!F90&lt;415,IF(C89&gt;60,60,C89),C89)</f>
        <v>56</v>
      </c>
      <c r="E89" s="68">
        <f>IF('STATS'!D90+'STATS'!E90&lt;50,IF(D89&gt;80,80,D89),D89)</f>
        <v>56</v>
      </c>
    </row>
    <row r="90" ht="20.35" customHeight="1">
      <c r="A90" t="s" s="35">
        <v>146</v>
      </c>
      <c r="B90" s="48">
        <f>VLOOKUP('STATS'!J91,'AG - SV%-EXPSV%'!$A$3:$B$55,2)</f>
        <v>80</v>
      </c>
      <c r="C90" s="50">
        <f>IF('STATS'!F91&lt;830,IF(B90&gt;66,66,B90),B90)</f>
        <v>80</v>
      </c>
      <c r="D90" s="50">
        <f>IF('STATS'!F91&lt;415,IF(C90&gt;60,60,C90),C90)</f>
        <v>80</v>
      </c>
      <c r="E90" s="68">
        <f>IF('STATS'!D91+'STATS'!E91&lt;50,IF(D90&gt;80,80,D90),D90)</f>
        <v>80</v>
      </c>
    </row>
    <row r="91" ht="20.35" customHeight="1">
      <c r="A91" t="s" s="35">
        <v>147</v>
      </c>
      <c r="B91" s="48">
        <f>VLOOKUP('STATS'!J92,'AG - SV%-EXPSV%'!$A$3:$B$55,2)</f>
        <v>92</v>
      </c>
      <c r="C91" s="50">
        <f>IF('STATS'!F92&lt;830,IF(B91&gt;66,66,B91),B91)</f>
        <v>92</v>
      </c>
      <c r="D91" s="50">
        <f>IF('STATS'!F92&lt;415,IF(C91&gt;60,60,C91),C91)</f>
        <v>92</v>
      </c>
      <c r="E91" s="68">
        <f>IF('STATS'!D92+'STATS'!E92&lt;50,IF(D91&gt;80,80,D91),D91)</f>
        <v>92</v>
      </c>
    </row>
    <row r="92" ht="20.35" customHeight="1">
      <c r="A92" t="s" s="35">
        <v>148</v>
      </c>
      <c r="B92" s="48">
        <f>VLOOKUP('STATS'!J93,'AG - SV%-EXPSV%'!$A$3:$B$55,2)</f>
        <v>74</v>
      </c>
      <c r="C92" s="50">
        <f>IF('STATS'!F93&lt;830,IF(B92&gt;66,66,B92),B92)</f>
        <v>66</v>
      </c>
      <c r="D92" s="50">
        <f>IF('STATS'!F93&lt;415,IF(C92&gt;60,60,C92),C92)</f>
        <v>66</v>
      </c>
      <c r="E92" s="68">
        <f>IF('STATS'!D93+'STATS'!E93&lt;50,IF(D92&gt;80,80,D92),D92)</f>
        <v>66</v>
      </c>
    </row>
    <row r="93" ht="20.35" customHeight="1">
      <c r="A93" t="s" s="35">
        <v>149</v>
      </c>
      <c r="B93" s="48">
        <f>VLOOKUP('STATS'!J94,'AG - SV%-EXPSV%'!$A$3:$B$55,2)</f>
        <v>47</v>
      </c>
      <c r="C93" s="50">
        <f>IF('STATS'!F94&lt;830,IF(B93&gt;66,66,B93),B93)</f>
        <v>47</v>
      </c>
      <c r="D93" s="50">
        <f>IF('STATS'!F94&lt;415,IF(C93&gt;60,60,C93),C93)</f>
        <v>47</v>
      </c>
      <c r="E93" s="68">
        <f>IF('STATS'!D94+'STATS'!E94&lt;50,IF(D93&gt;80,80,D93),D93)</f>
        <v>47</v>
      </c>
    </row>
    <row r="94" ht="20.35" customHeight="1">
      <c r="A94" t="s" s="35">
        <v>150</v>
      </c>
      <c r="B94" s="48">
        <f>VLOOKUP('STATS'!J95,'AG - SV%-EXPSV%'!$A$3:$B$55,2)</f>
        <v>52</v>
      </c>
      <c r="C94" s="50">
        <f>IF('STATS'!F95&lt;830,IF(B94&gt;66,66,B94),B94)</f>
        <v>52</v>
      </c>
      <c r="D94" s="50">
        <f>IF('STATS'!F95&lt;415,IF(C94&gt;60,60,C94),C94)</f>
        <v>52</v>
      </c>
      <c r="E94" s="68">
        <f>IF('STATS'!D95+'STATS'!E95&lt;50,IF(D94&gt;80,80,D94),D94)</f>
        <v>52</v>
      </c>
    </row>
    <row r="95" ht="20.35" customHeight="1">
      <c r="A95" t="s" s="35">
        <v>151</v>
      </c>
      <c r="B95" s="48">
        <f>VLOOKUP('STATS'!J96,'AG - SV%-EXPSV%'!$A$3:$B$55,2)</f>
        <v>75</v>
      </c>
      <c r="C95" s="50">
        <f>IF('STATS'!F96&lt;830,IF(B95&gt;66,66,B95),B95)</f>
        <v>75</v>
      </c>
      <c r="D95" s="50">
        <f>IF('STATS'!F96&lt;415,IF(C95&gt;60,60,C95),C95)</f>
        <v>75</v>
      </c>
      <c r="E95" s="68">
        <f>IF('STATS'!D96+'STATS'!E96&lt;50,IF(D95&gt;80,80,D95),D95)</f>
        <v>75</v>
      </c>
    </row>
    <row r="96" ht="20.35" customHeight="1">
      <c r="A96" t="s" s="35">
        <v>152</v>
      </c>
      <c r="B96" s="48">
        <f>VLOOKUP('STATS'!J97,'AG - SV%-EXPSV%'!$A$3:$B$55,2)</f>
        <v>79</v>
      </c>
      <c r="C96" s="50">
        <f>IF('STATS'!F97&lt;830,IF(B96&gt;66,66,B96),B96)</f>
        <v>79</v>
      </c>
      <c r="D96" s="50">
        <f>IF('STATS'!F97&lt;415,IF(C96&gt;60,60,C96),C96)</f>
        <v>79</v>
      </c>
      <c r="E96" s="68">
        <f>IF('STATS'!D97+'STATS'!E97&lt;50,IF(D96&gt;80,80,D96),D96)</f>
        <v>79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4" customWidth="1"/>
    <col min="2" max="2" width="16.3516" style="94" customWidth="1"/>
    <col min="3" max="256" width="16.3516" style="94" customWidth="1"/>
  </cols>
  <sheetData>
    <row r="1" ht="28" customHeight="1">
      <c r="A1" t="s" s="7">
        <v>542</v>
      </c>
      <c r="B1" s="7"/>
    </row>
    <row r="2" ht="20.55" customHeight="1">
      <c r="A2" s="70"/>
      <c r="B2" s="70"/>
    </row>
    <row r="3" ht="20.55" customHeight="1">
      <c r="A3" s="71">
        <v>2.6</v>
      </c>
      <c r="B3" s="72">
        <v>99</v>
      </c>
    </row>
    <row r="4" ht="20.35" customHeight="1">
      <c r="A4" s="73">
        <v>2.44</v>
      </c>
      <c r="B4" s="74">
        <f>B3-1</f>
        <v>98</v>
      </c>
    </row>
    <row r="5" ht="20.35" customHeight="1">
      <c r="A5" s="73">
        <v>2.27</v>
      </c>
      <c r="B5" s="74">
        <f>B4-1</f>
        <v>97</v>
      </c>
    </row>
    <row r="6" ht="20.35" customHeight="1">
      <c r="A6" s="73">
        <v>2.09</v>
      </c>
      <c r="B6" s="74">
        <f>B5-1</f>
        <v>96</v>
      </c>
    </row>
    <row r="7" ht="20.35" customHeight="1">
      <c r="A7" s="73">
        <v>1.95</v>
      </c>
      <c r="B7" s="74">
        <f>B6-1</f>
        <v>95</v>
      </c>
    </row>
    <row r="8" ht="20.35" customHeight="1">
      <c r="A8" s="73">
        <v>1.82</v>
      </c>
      <c r="B8" s="74">
        <f>B7-1</f>
        <v>94</v>
      </c>
    </row>
    <row r="9" ht="20.35" customHeight="1">
      <c r="A9" s="73">
        <v>1.69</v>
      </c>
      <c r="B9" s="74">
        <f>B8-1</f>
        <v>93</v>
      </c>
    </row>
    <row r="10" ht="20.35" customHeight="1">
      <c r="A10" s="73">
        <v>1.58</v>
      </c>
      <c r="B10" s="74">
        <f>B9-1</f>
        <v>92</v>
      </c>
    </row>
    <row r="11" ht="20.35" customHeight="1">
      <c r="A11" s="73">
        <v>1.47</v>
      </c>
      <c r="B11" s="74">
        <f>B10-1</f>
        <v>91</v>
      </c>
    </row>
    <row r="12" ht="20.35" customHeight="1">
      <c r="A12" s="73">
        <v>1.37</v>
      </c>
      <c r="B12" s="74">
        <f>B11-1</f>
        <v>90</v>
      </c>
    </row>
    <row r="13" ht="20.35" customHeight="1">
      <c r="A13" s="73">
        <v>1.27</v>
      </c>
      <c r="B13" s="74">
        <f>B12-1</f>
        <v>89</v>
      </c>
    </row>
    <row r="14" ht="20.35" customHeight="1">
      <c r="A14" s="73">
        <v>1.17</v>
      </c>
      <c r="B14" s="74">
        <f>B13-1</f>
        <v>88</v>
      </c>
    </row>
    <row r="15" ht="20.35" customHeight="1">
      <c r="A15" s="73">
        <v>1.07</v>
      </c>
      <c r="B15" s="74">
        <f>B14-1</f>
        <v>87</v>
      </c>
    </row>
    <row r="16" ht="20.35" customHeight="1">
      <c r="A16" s="73">
        <v>0.97</v>
      </c>
      <c r="B16" s="74">
        <f>B15-1</f>
        <v>86</v>
      </c>
    </row>
    <row r="17" ht="20.35" customHeight="1">
      <c r="A17" s="73">
        <v>0.89</v>
      </c>
      <c r="B17" s="74">
        <f>B16-1</f>
        <v>85</v>
      </c>
    </row>
    <row r="18" ht="20.35" customHeight="1">
      <c r="A18" s="73">
        <v>0.8100000000000001</v>
      </c>
      <c r="B18" s="74">
        <f>B17-1</f>
        <v>84</v>
      </c>
    </row>
    <row r="19" ht="20.35" customHeight="1">
      <c r="A19" s="73">
        <v>0.73</v>
      </c>
      <c r="B19" s="74">
        <f>B18-1</f>
        <v>83</v>
      </c>
    </row>
    <row r="20" ht="20.35" customHeight="1">
      <c r="A20" s="73">
        <v>0.65</v>
      </c>
      <c r="B20" s="74">
        <f>B19-1</f>
        <v>82</v>
      </c>
    </row>
    <row r="21" ht="20.35" customHeight="1">
      <c r="A21" s="73">
        <v>0.5600000000000001</v>
      </c>
      <c r="B21" s="74">
        <f>B20-1</f>
        <v>81</v>
      </c>
    </row>
    <row r="22" ht="20.35" customHeight="1">
      <c r="A22" s="73">
        <v>0.47</v>
      </c>
      <c r="B22" s="74">
        <f>B21-1</f>
        <v>80</v>
      </c>
    </row>
    <row r="23" ht="20.35" customHeight="1">
      <c r="A23" s="73">
        <v>0.4</v>
      </c>
      <c r="B23" s="74">
        <f>B22-1</f>
        <v>79</v>
      </c>
    </row>
    <row r="24" ht="20.35" customHeight="1">
      <c r="A24" s="73">
        <v>0.33</v>
      </c>
      <c r="B24" s="74">
        <f>B23-1</f>
        <v>78</v>
      </c>
    </row>
    <row r="25" ht="20.35" customHeight="1">
      <c r="A25" s="73">
        <v>0.26</v>
      </c>
      <c r="B25" s="74">
        <f>B24-1</f>
        <v>77</v>
      </c>
    </row>
    <row r="26" ht="20.35" customHeight="1">
      <c r="A26" s="73">
        <v>0.19</v>
      </c>
      <c r="B26" s="74">
        <f>B25-1</f>
        <v>76</v>
      </c>
    </row>
    <row r="27" ht="20.35" customHeight="1">
      <c r="A27" s="73">
        <v>0.12</v>
      </c>
      <c r="B27" s="74">
        <f>B26-1</f>
        <v>75</v>
      </c>
    </row>
    <row r="28" ht="20.35" customHeight="1">
      <c r="A28" s="73">
        <v>0.05</v>
      </c>
      <c r="B28" s="74">
        <f>B27-1</f>
        <v>74</v>
      </c>
    </row>
    <row r="29" ht="20.35" customHeight="1">
      <c r="A29" s="73">
        <v>-0.02</v>
      </c>
      <c r="B29" s="74">
        <f>B28-1</f>
        <v>73</v>
      </c>
    </row>
    <row r="30" ht="20.35" customHeight="1">
      <c r="A30" s="73">
        <v>-0.1</v>
      </c>
      <c r="B30" s="74">
        <f>B29-1</f>
        <v>72</v>
      </c>
    </row>
    <row r="31" ht="20.35" customHeight="1">
      <c r="A31" s="73">
        <v>-0.18</v>
      </c>
      <c r="B31" s="74">
        <f>B30-1</f>
        <v>71</v>
      </c>
    </row>
    <row r="32" ht="20.35" customHeight="1">
      <c r="A32" s="73">
        <v>-0.26</v>
      </c>
      <c r="B32" s="74">
        <f>B31-1</f>
        <v>70</v>
      </c>
    </row>
    <row r="33" ht="20.35" customHeight="1">
      <c r="A33" s="73">
        <v>-0.34</v>
      </c>
      <c r="B33" s="74">
        <f>B32-1</f>
        <v>69</v>
      </c>
    </row>
    <row r="34" ht="20.35" customHeight="1">
      <c r="A34" s="73">
        <v>-0.42</v>
      </c>
      <c r="B34" s="74">
        <f>B33-1</f>
        <v>68</v>
      </c>
    </row>
    <row r="35" ht="20.35" customHeight="1">
      <c r="A35" s="73">
        <v>-0.5</v>
      </c>
      <c r="B35" s="74">
        <f>B34-1</f>
        <v>67</v>
      </c>
    </row>
    <row r="36" ht="20.35" customHeight="1">
      <c r="A36" s="73">
        <v>-0.57</v>
      </c>
      <c r="B36" s="74">
        <f>B35-1</f>
        <v>66</v>
      </c>
    </row>
    <row r="37" ht="20.35" customHeight="1">
      <c r="A37" s="73">
        <v>-0.64</v>
      </c>
      <c r="B37" s="74">
        <f>B36-1</f>
        <v>65</v>
      </c>
    </row>
    <row r="38" ht="20.35" customHeight="1">
      <c r="A38" s="73">
        <v>-0.71</v>
      </c>
      <c r="B38" s="74">
        <f>B37-1</f>
        <v>64</v>
      </c>
    </row>
    <row r="39" ht="20.35" customHeight="1">
      <c r="A39" s="73">
        <v>-0.78</v>
      </c>
      <c r="B39" s="74">
        <f>B38-1</f>
        <v>63</v>
      </c>
    </row>
    <row r="40" ht="20.35" customHeight="1">
      <c r="A40" s="73">
        <v>-0.85</v>
      </c>
      <c r="B40" s="74">
        <f>B39-1</f>
        <v>62</v>
      </c>
    </row>
    <row r="41" ht="20.35" customHeight="1">
      <c r="A41" s="73">
        <v>-0.92</v>
      </c>
      <c r="B41" s="74">
        <f>B40-1</f>
        <v>61</v>
      </c>
    </row>
    <row r="42" ht="20.35" customHeight="1">
      <c r="A42" s="73">
        <v>-0.99</v>
      </c>
      <c r="B42" s="74">
        <f>B41-1</f>
        <v>60</v>
      </c>
    </row>
    <row r="43" ht="20.35" customHeight="1">
      <c r="A43" s="73">
        <v>-1.1</v>
      </c>
      <c r="B43" s="74">
        <f>B42-1</f>
        <v>59</v>
      </c>
    </row>
    <row r="44" ht="20.35" customHeight="1">
      <c r="A44" s="73">
        <v>-1.21</v>
      </c>
      <c r="B44" s="74">
        <f>B43-1</f>
        <v>58</v>
      </c>
    </row>
    <row r="45" ht="20.35" customHeight="1">
      <c r="A45" s="73">
        <v>-1.32</v>
      </c>
      <c r="B45" s="74">
        <f>B44-1</f>
        <v>57</v>
      </c>
    </row>
    <row r="46" ht="20.35" customHeight="1">
      <c r="A46" s="73">
        <v>-1.42</v>
      </c>
      <c r="B46" s="74">
        <f>B45-1</f>
        <v>56</v>
      </c>
    </row>
    <row r="47" ht="20.35" customHeight="1">
      <c r="A47" s="73">
        <v>-1.52</v>
      </c>
      <c r="B47" s="74">
        <f>B46-1</f>
        <v>55</v>
      </c>
    </row>
    <row r="48" ht="20.35" customHeight="1">
      <c r="A48" s="73">
        <v>-1.62</v>
      </c>
      <c r="B48" s="74">
        <f>B47-1</f>
        <v>54</v>
      </c>
    </row>
    <row r="49" ht="20.35" customHeight="1">
      <c r="A49" s="73">
        <v>-1.72</v>
      </c>
      <c r="B49" s="74">
        <f>B48-1</f>
        <v>53</v>
      </c>
    </row>
    <row r="50" ht="20.35" customHeight="1">
      <c r="A50" s="73">
        <v>-1.92</v>
      </c>
      <c r="B50" s="74">
        <f>B49-1</f>
        <v>52</v>
      </c>
    </row>
    <row r="51" ht="20.35" customHeight="1">
      <c r="A51" s="73">
        <v>-2.12</v>
      </c>
      <c r="B51" s="74">
        <f>B50-1</f>
        <v>51</v>
      </c>
    </row>
    <row r="52" ht="20.35" customHeight="1">
      <c r="A52" s="73">
        <v>-2.32</v>
      </c>
      <c r="B52" s="74">
        <f>B51-1</f>
        <v>50</v>
      </c>
    </row>
    <row r="53" ht="20.35" customHeight="1">
      <c r="A53" s="73">
        <v>-3.04</v>
      </c>
      <c r="B53" s="74">
        <f>B52-1</f>
        <v>49</v>
      </c>
    </row>
    <row r="54" ht="20.35" customHeight="1">
      <c r="A54" s="73">
        <v>-3.76</v>
      </c>
      <c r="B54" s="74">
        <f>B53-1</f>
        <v>48</v>
      </c>
    </row>
    <row r="55" ht="20.35" customHeight="1">
      <c r="A55" s="73">
        <v>-100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95" customWidth="1"/>
    <col min="2" max="2" width="16.3516" style="95" customWidth="1"/>
    <col min="3" max="3" width="16.3516" style="95" customWidth="1"/>
    <col min="4" max="4" width="16.3516" style="95" customWidth="1"/>
    <col min="5" max="5" width="16.3516" style="95" customWidth="1"/>
    <col min="6" max="256" width="16.3516" style="95" customWidth="1"/>
  </cols>
  <sheetData>
    <row r="1" ht="20.55" customHeight="1">
      <c r="A1" t="s" s="30">
        <v>6</v>
      </c>
      <c r="B1" s="70"/>
      <c r="C1" s="70"/>
      <c r="D1" s="70"/>
      <c r="E1" s="70"/>
    </row>
    <row r="2" ht="20.55" customHeight="1">
      <c r="A2" t="s" s="31">
        <v>20</v>
      </c>
      <c r="B2" s="96"/>
      <c r="C2" s="97"/>
      <c r="D2" s="97"/>
      <c r="E2" s="97"/>
    </row>
    <row r="3" ht="20.35" customHeight="1">
      <c r="A3" t="s" s="35">
        <v>23</v>
      </c>
      <c r="B3" s="98"/>
      <c r="C3" s="39"/>
      <c r="D3" s="39"/>
      <c r="E3" s="39"/>
    </row>
    <row r="4" ht="20.35" customHeight="1">
      <c r="A4" t="s" s="35">
        <v>25</v>
      </c>
      <c r="B4" s="98"/>
      <c r="C4" s="39"/>
      <c r="D4" s="39"/>
      <c r="E4" s="39"/>
    </row>
    <row r="5" ht="20.35" customHeight="1">
      <c r="A5" t="s" s="35">
        <v>27</v>
      </c>
      <c r="B5" s="98"/>
      <c r="C5" s="39"/>
      <c r="D5" s="39"/>
      <c r="E5" s="39"/>
    </row>
    <row r="6" ht="20.35" customHeight="1">
      <c r="A6" t="s" s="35">
        <v>29</v>
      </c>
      <c r="B6" s="98"/>
      <c r="C6" s="39"/>
      <c r="D6" s="39"/>
      <c r="E6" s="39"/>
    </row>
    <row r="7" ht="20.35" customHeight="1">
      <c r="A7" t="s" s="35">
        <v>31</v>
      </c>
      <c r="B7" s="98"/>
      <c r="C7" s="39"/>
      <c r="D7" s="39"/>
      <c r="E7" s="39"/>
    </row>
    <row r="8" ht="32.35" customHeight="1">
      <c r="A8" t="s" s="35">
        <v>33</v>
      </c>
      <c r="B8" s="98"/>
      <c r="C8" s="39"/>
      <c r="D8" s="39"/>
      <c r="E8" s="39"/>
    </row>
    <row r="9" ht="20.35" customHeight="1">
      <c r="A9" t="s" s="35">
        <v>35</v>
      </c>
      <c r="B9" s="98"/>
      <c r="C9" s="39"/>
      <c r="D9" s="39"/>
      <c r="E9" s="39"/>
    </row>
    <row r="10" ht="20.35" customHeight="1">
      <c r="A10" t="s" s="35">
        <v>37</v>
      </c>
      <c r="B10" s="98"/>
      <c r="C10" s="39"/>
      <c r="D10" s="39"/>
      <c r="E10" s="39"/>
    </row>
    <row r="11" ht="20.35" customHeight="1">
      <c r="A11" t="s" s="35">
        <v>39</v>
      </c>
      <c r="B11" s="98"/>
      <c r="C11" s="39"/>
      <c r="D11" s="39"/>
      <c r="E11" s="39"/>
    </row>
    <row r="12" ht="20.35" customHeight="1">
      <c r="A12" t="s" s="35">
        <v>41</v>
      </c>
      <c r="B12" s="98"/>
      <c r="C12" s="39"/>
      <c r="D12" s="39"/>
      <c r="E12" s="39"/>
    </row>
    <row r="13" ht="20.35" customHeight="1">
      <c r="A13" t="s" s="35">
        <v>43</v>
      </c>
      <c r="B13" s="98"/>
      <c r="C13" s="39"/>
      <c r="D13" s="39"/>
      <c r="E13" s="39"/>
    </row>
    <row r="14" ht="20.35" customHeight="1">
      <c r="A14" t="s" s="35">
        <v>45</v>
      </c>
      <c r="B14" s="98"/>
      <c r="C14" s="39"/>
      <c r="D14" s="39"/>
      <c r="E14" s="39"/>
    </row>
    <row r="15" ht="20.35" customHeight="1">
      <c r="A15" t="s" s="35">
        <v>47</v>
      </c>
      <c r="B15" s="98"/>
      <c r="C15" s="39"/>
      <c r="D15" s="39"/>
      <c r="E15" s="39"/>
    </row>
    <row r="16" ht="20.35" customHeight="1">
      <c r="A16" t="s" s="35">
        <v>48</v>
      </c>
      <c r="B16" s="98"/>
      <c r="C16" s="39"/>
      <c r="D16" s="39"/>
      <c r="E16" s="39"/>
    </row>
    <row r="17" ht="20.35" customHeight="1">
      <c r="A17" t="s" s="35">
        <v>50</v>
      </c>
      <c r="B17" s="98"/>
      <c r="C17" s="39"/>
      <c r="D17" s="39"/>
      <c r="E17" s="39"/>
    </row>
    <row r="18" ht="32.35" customHeight="1">
      <c r="A18" t="s" s="35">
        <v>52</v>
      </c>
      <c r="B18" s="98"/>
      <c r="C18" s="39"/>
      <c r="D18" s="39"/>
      <c r="E18" s="39"/>
    </row>
    <row r="19" ht="20.35" customHeight="1">
      <c r="A19" t="s" s="35">
        <v>53</v>
      </c>
      <c r="B19" s="98"/>
      <c r="C19" s="39"/>
      <c r="D19" s="39"/>
      <c r="E19" s="39"/>
    </row>
    <row r="20" ht="20.35" customHeight="1">
      <c r="A20" t="s" s="35">
        <v>54</v>
      </c>
      <c r="B20" s="98"/>
      <c r="C20" s="39"/>
      <c r="D20" s="39"/>
      <c r="E20" s="39"/>
    </row>
    <row r="21" ht="20.35" customHeight="1">
      <c r="A21" t="s" s="35">
        <v>56</v>
      </c>
      <c r="B21" s="98"/>
      <c r="C21" s="39"/>
      <c r="D21" s="39"/>
      <c r="E21" s="39"/>
    </row>
    <row r="22" ht="20.35" customHeight="1">
      <c r="A22" t="s" s="35">
        <v>58</v>
      </c>
      <c r="B22" s="98"/>
      <c r="C22" s="39"/>
      <c r="D22" s="39"/>
      <c r="E22" s="39"/>
    </row>
    <row r="23" ht="20.35" customHeight="1">
      <c r="A23" t="s" s="35">
        <v>60</v>
      </c>
      <c r="B23" s="98"/>
      <c r="C23" s="39"/>
      <c r="D23" s="39"/>
      <c r="E23" s="39"/>
    </row>
    <row r="24" ht="20.35" customHeight="1">
      <c r="A24" t="s" s="35">
        <v>62</v>
      </c>
      <c r="B24" s="98"/>
      <c r="C24" s="39"/>
      <c r="D24" s="39"/>
      <c r="E24" s="39"/>
    </row>
    <row r="25" ht="20.35" customHeight="1">
      <c r="A25" t="s" s="35">
        <v>64</v>
      </c>
      <c r="B25" s="98"/>
      <c r="C25" s="39"/>
      <c r="D25" s="39"/>
      <c r="E25" s="39"/>
    </row>
    <row r="26" ht="20.35" customHeight="1">
      <c r="A26" t="s" s="35">
        <v>66</v>
      </c>
      <c r="B26" s="98"/>
      <c r="C26" s="39"/>
      <c r="D26" s="39"/>
      <c r="E26" s="39"/>
    </row>
    <row r="27" ht="20.35" customHeight="1">
      <c r="A27" t="s" s="35">
        <v>67</v>
      </c>
      <c r="B27" s="98"/>
      <c r="C27" s="39"/>
      <c r="D27" s="39"/>
      <c r="E27" s="39"/>
    </row>
    <row r="28" ht="32.35" customHeight="1">
      <c r="A28" t="s" s="35">
        <v>68</v>
      </c>
      <c r="B28" s="98"/>
      <c r="C28" s="39"/>
      <c r="D28" s="39"/>
      <c r="E28" s="39"/>
    </row>
    <row r="29" ht="20.35" customHeight="1">
      <c r="A29" t="s" s="35">
        <v>70</v>
      </c>
      <c r="B29" s="98"/>
      <c r="C29" s="39"/>
      <c r="D29" s="39"/>
      <c r="E29" s="39"/>
    </row>
    <row r="30" ht="32.35" customHeight="1">
      <c r="A30" t="s" s="35">
        <v>71</v>
      </c>
      <c r="B30" s="98"/>
      <c r="C30" s="39"/>
      <c r="D30" s="39"/>
      <c r="E30" s="39"/>
    </row>
    <row r="31" ht="20.35" customHeight="1">
      <c r="A31" t="s" s="35">
        <v>73</v>
      </c>
      <c r="B31" s="98"/>
      <c r="C31" s="39"/>
      <c r="D31" s="39"/>
      <c r="E31" s="39"/>
    </row>
    <row r="32" ht="20.35" customHeight="1">
      <c r="A32" t="s" s="35">
        <v>74</v>
      </c>
      <c r="B32" s="98"/>
      <c r="C32" s="39"/>
      <c r="D32" s="39"/>
      <c r="E32" s="39"/>
    </row>
    <row r="33" ht="20.35" customHeight="1">
      <c r="A33" t="s" s="35">
        <v>76</v>
      </c>
      <c r="B33" s="98"/>
      <c r="C33" s="39"/>
      <c r="D33" s="39"/>
      <c r="E33" s="39"/>
    </row>
    <row r="34" ht="20.35" customHeight="1">
      <c r="A34" t="s" s="35">
        <v>78</v>
      </c>
      <c r="B34" s="98"/>
      <c r="C34" s="39"/>
      <c r="D34" s="39"/>
      <c r="E34" s="39"/>
    </row>
    <row r="35" ht="20.35" customHeight="1">
      <c r="A35" t="s" s="35">
        <v>79</v>
      </c>
      <c r="B35" s="98"/>
      <c r="C35" s="39"/>
      <c r="D35" s="39"/>
      <c r="E35" s="39"/>
    </row>
    <row r="36" ht="20.35" customHeight="1">
      <c r="A36" t="s" s="35">
        <v>80</v>
      </c>
      <c r="B36" s="98"/>
      <c r="C36" s="39"/>
      <c r="D36" s="39"/>
      <c r="E36" s="39"/>
    </row>
    <row r="37" ht="20.35" customHeight="1">
      <c r="A37" t="s" s="35">
        <v>82</v>
      </c>
      <c r="B37" s="98"/>
      <c r="C37" s="39"/>
      <c r="D37" s="39"/>
      <c r="E37" s="39"/>
    </row>
    <row r="38" ht="20.35" customHeight="1">
      <c r="A38" t="s" s="35">
        <v>84</v>
      </c>
      <c r="B38" s="98"/>
      <c r="C38" s="39"/>
      <c r="D38" s="39"/>
      <c r="E38" s="39"/>
    </row>
    <row r="39" ht="20.35" customHeight="1">
      <c r="A39" t="s" s="35">
        <v>85</v>
      </c>
      <c r="B39" s="98"/>
      <c r="C39" s="39"/>
      <c r="D39" s="39"/>
      <c r="E39" s="39"/>
    </row>
    <row r="40" ht="20.35" customHeight="1">
      <c r="A40" t="s" s="35">
        <v>87</v>
      </c>
      <c r="B40" s="98"/>
      <c r="C40" s="39"/>
      <c r="D40" s="39"/>
      <c r="E40" s="39"/>
    </row>
    <row r="41" ht="20.35" customHeight="1">
      <c r="A41" t="s" s="35">
        <v>89</v>
      </c>
      <c r="B41" s="98"/>
      <c r="C41" s="39"/>
      <c r="D41" s="39"/>
      <c r="E41" s="39"/>
    </row>
    <row r="42" ht="20.35" customHeight="1">
      <c r="A42" t="s" s="35">
        <v>90</v>
      </c>
      <c r="B42" s="98"/>
      <c r="C42" s="39"/>
      <c r="D42" s="39"/>
      <c r="E42" s="39"/>
    </row>
    <row r="43" ht="20.35" customHeight="1">
      <c r="A43" t="s" s="35">
        <v>91</v>
      </c>
      <c r="B43" s="98"/>
      <c r="C43" s="39"/>
      <c r="D43" s="39"/>
      <c r="E43" s="39"/>
    </row>
    <row r="44" ht="20.35" customHeight="1">
      <c r="A44" t="s" s="35">
        <v>93</v>
      </c>
      <c r="B44" s="98"/>
      <c r="C44" s="39"/>
      <c r="D44" s="39"/>
      <c r="E44" s="39"/>
    </row>
    <row r="45" ht="20.35" customHeight="1">
      <c r="A45" t="s" s="35">
        <v>95</v>
      </c>
      <c r="B45" s="98"/>
      <c r="C45" s="39"/>
      <c r="D45" s="39"/>
      <c r="E45" s="39"/>
    </row>
    <row r="46" ht="20.35" customHeight="1">
      <c r="A46" t="s" s="35">
        <v>97</v>
      </c>
      <c r="B46" s="98"/>
      <c r="C46" s="39"/>
      <c r="D46" s="39"/>
      <c r="E46" s="39"/>
    </row>
    <row r="47" ht="20.35" customHeight="1">
      <c r="A47" t="s" s="35">
        <v>98</v>
      </c>
      <c r="B47" s="98"/>
      <c r="C47" s="39"/>
      <c r="D47" s="39"/>
      <c r="E47" s="39"/>
    </row>
    <row r="48" ht="20.35" customHeight="1">
      <c r="A48" t="s" s="35">
        <v>99</v>
      </c>
      <c r="B48" s="98"/>
      <c r="C48" s="39"/>
      <c r="D48" s="39"/>
      <c r="E48" s="39"/>
    </row>
    <row r="49" ht="20.35" customHeight="1">
      <c r="A49" t="s" s="35">
        <v>100</v>
      </c>
      <c r="B49" s="98"/>
      <c r="C49" s="39"/>
      <c r="D49" s="39"/>
      <c r="E49" s="39"/>
    </row>
    <row r="50" ht="20.35" customHeight="1">
      <c r="A50" t="s" s="35">
        <v>102</v>
      </c>
      <c r="B50" s="98"/>
      <c r="C50" s="39"/>
      <c r="D50" s="39"/>
      <c r="E50" s="39"/>
    </row>
    <row r="51" ht="32.35" customHeight="1">
      <c r="A51" t="s" s="35">
        <v>94</v>
      </c>
      <c r="B51" s="98"/>
      <c r="C51" s="39"/>
      <c r="D51" s="39"/>
      <c r="E51" s="39"/>
    </row>
    <row r="52" ht="20.35" customHeight="1">
      <c r="A52" t="s" s="35">
        <v>103</v>
      </c>
      <c r="B52" s="98"/>
      <c r="C52" s="39"/>
      <c r="D52" s="39"/>
      <c r="E52" s="39"/>
    </row>
    <row r="53" ht="20.35" customHeight="1">
      <c r="A53" t="s" s="35">
        <v>104</v>
      </c>
      <c r="B53" s="98"/>
      <c r="C53" s="39"/>
      <c r="D53" s="39"/>
      <c r="E53" s="39"/>
    </row>
    <row r="54" ht="20.35" customHeight="1">
      <c r="A54" t="s" s="35">
        <v>105</v>
      </c>
      <c r="B54" s="98"/>
      <c r="C54" s="39"/>
      <c r="D54" s="39"/>
      <c r="E54" s="39"/>
    </row>
    <row r="55" ht="20.35" customHeight="1">
      <c r="A55" t="s" s="35">
        <v>107</v>
      </c>
      <c r="B55" s="98"/>
      <c r="C55" s="39"/>
      <c r="D55" s="39"/>
      <c r="E55" s="39"/>
    </row>
    <row r="56" ht="20.35" customHeight="1">
      <c r="A56" t="s" s="35">
        <v>108</v>
      </c>
      <c r="B56" s="98"/>
      <c r="C56" s="39"/>
      <c r="D56" s="39"/>
      <c r="E56" s="39"/>
    </row>
    <row r="57" ht="20.35" customHeight="1">
      <c r="A57" t="s" s="35">
        <v>109</v>
      </c>
      <c r="B57" s="98"/>
      <c r="C57" s="39"/>
      <c r="D57" s="39"/>
      <c r="E57" s="39"/>
    </row>
    <row r="58" ht="20.35" customHeight="1">
      <c r="A58" t="s" s="35">
        <v>110</v>
      </c>
      <c r="B58" s="98"/>
      <c r="C58" s="39"/>
      <c r="D58" s="39"/>
      <c r="E58" s="39"/>
    </row>
    <row r="59" ht="20.35" customHeight="1">
      <c r="A59" t="s" s="35">
        <v>112</v>
      </c>
      <c r="B59" s="98"/>
      <c r="C59" s="39"/>
      <c r="D59" s="39"/>
      <c r="E59" s="39"/>
    </row>
    <row r="60" ht="20.35" customHeight="1">
      <c r="A60" t="s" s="35">
        <v>114</v>
      </c>
      <c r="B60" s="98"/>
      <c r="C60" s="39"/>
      <c r="D60" s="39"/>
      <c r="E60" s="39"/>
    </row>
    <row r="61" ht="20.35" customHeight="1">
      <c r="A61" t="s" s="35">
        <v>115</v>
      </c>
      <c r="B61" s="98"/>
      <c r="C61" s="39"/>
      <c r="D61" s="39"/>
      <c r="E61" s="39"/>
    </row>
    <row r="62" ht="20.35" customHeight="1">
      <c r="A62" t="s" s="35">
        <v>116</v>
      </c>
      <c r="B62" s="98"/>
      <c r="C62" s="39"/>
      <c r="D62" s="39"/>
      <c r="E62" s="39"/>
    </row>
    <row r="63" ht="20.35" customHeight="1">
      <c r="A63" t="s" s="35">
        <v>117</v>
      </c>
      <c r="B63" s="98"/>
      <c r="C63" s="39"/>
      <c r="D63" s="39"/>
      <c r="E63" s="39"/>
    </row>
    <row r="64" ht="20.35" customHeight="1">
      <c r="A64" t="s" s="35">
        <v>118</v>
      </c>
      <c r="B64" s="98"/>
      <c r="C64" s="39"/>
      <c r="D64" s="39"/>
      <c r="E64" s="39"/>
    </row>
    <row r="65" ht="20.35" customHeight="1">
      <c r="A65" t="s" s="35">
        <v>119</v>
      </c>
      <c r="B65" s="98"/>
      <c r="C65" s="39"/>
      <c r="D65" s="39"/>
      <c r="E65" s="39"/>
    </row>
    <row r="66" ht="20.35" customHeight="1">
      <c r="A66" t="s" s="35">
        <v>121</v>
      </c>
      <c r="B66" s="98"/>
      <c r="C66" s="39"/>
      <c r="D66" s="39"/>
      <c r="E66" s="39"/>
    </row>
    <row r="67" ht="20.35" customHeight="1">
      <c r="A67" t="s" s="35">
        <v>122</v>
      </c>
      <c r="B67" s="98"/>
      <c r="C67" s="39"/>
      <c r="D67" s="39"/>
      <c r="E67" s="39"/>
    </row>
    <row r="68" ht="20.35" customHeight="1">
      <c r="A68" t="s" s="35">
        <v>123</v>
      </c>
      <c r="B68" s="98"/>
      <c r="C68" s="39"/>
      <c r="D68" s="39"/>
      <c r="E68" s="39"/>
    </row>
    <row r="69" ht="20.35" customHeight="1">
      <c r="A69" t="s" s="35">
        <v>124</v>
      </c>
      <c r="B69" s="98"/>
      <c r="C69" s="39"/>
      <c r="D69" s="39"/>
      <c r="E69" s="39"/>
    </row>
    <row r="70" ht="20.35" customHeight="1">
      <c r="A70" t="s" s="35">
        <v>125</v>
      </c>
      <c r="B70" s="98"/>
      <c r="C70" s="39"/>
      <c r="D70" s="39"/>
      <c r="E70" s="39"/>
    </row>
    <row r="71" ht="20.35" customHeight="1">
      <c r="A71" t="s" s="35">
        <v>126</v>
      </c>
      <c r="B71" s="98"/>
      <c r="C71" s="39"/>
      <c r="D71" s="39"/>
      <c r="E71" s="39"/>
    </row>
    <row r="72" ht="32.35" customHeight="1">
      <c r="A72" t="s" s="35">
        <v>127</v>
      </c>
      <c r="B72" s="98"/>
      <c r="C72" s="39"/>
      <c r="D72" s="39"/>
      <c r="E72" s="39"/>
    </row>
    <row r="73" ht="20.35" customHeight="1">
      <c r="A73" t="s" s="35">
        <v>128</v>
      </c>
      <c r="B73" s="98"/>
      <c r="C73" s="39"/>
      <c r="D73" s="39"/>
      <c r="E73" s="39"/>
    </row>
    <row r="74" ht="20.35" customHeight="1">
      <c r="A74" t="s" s="35">
        <v>129</v>
      </c>
      <c r="B74" s="98"/>
      <c r="C74" s="39"/>
      <c r="D74" s="39"/>
      <c r="E74" s="39"/>
    </row>
    <row r="75" ht="20.35" customHeight="1">
      <c r="A75" t="s" s="35">
        <v>130</v>
      </c>
      <c r="B75" s="98"/>
      <c r="C75" s="39"/>
      <c r="D75" s="39"/>
      <c r="E75" s="39"/>
    </row>
    <row r="76" ht="20.35" customHeight="1">
      <c r="A76" t="s" s="35">
        <v>131</v>
      </c>
      <c r="B76" s="98"/>
      <c r="C76" s="39"/>
      <c r="D76" s="39"/>
      <c r="E76" s="39"/>
    </row>
    <row r="77" ht="20.35" customHeight="1">
      <c r="A77" t="s" s="35">
        <v>132</v>
      </c>
      <c r="B77" s="98"/>
      <c r="C77" s="39"/>
      <c r="D77" s="39"/>
      <c r="E77" s="39"/>
    </row>
    <row r="78" ht="20.35" customHeight="1">
      <c r="A78" t="s" s="35">
        <v>133</v>
      </c>
      <c r="B78" s="98"/>
      <c r="C78" s="39"/>
      <c r="D78" s="39"/>
      <c r="E78" s="39"/>
    </row>
    <row r="79" ht="20.35" customHeight="1">
      <c r="A79" t="s" s="35">
        <v>134</v>
      </c>
      <c r="B79" s="98"/>
      <c r="C79" s="39"/>
      <c r="D79" s="39"/>
      <c r="E79" s="39"/>
    </row>
    <row r="80" ht="20.35" customHeight="1">
      <c r="A80" t="s" s="35">
        <v>135</v>
      </c>
      <c r="B80" s="98"/>
      <c r="C80" s="39"/>
      <c r="D80" s="39"/>
      <c r="E80" s="39"/>
    </row>
    <row r="81" ht="20.35" customHeight="1">
      <c r="A81" t="s" s="35">
        <v>136</v>
      </c>
      <c r="B81" s="98"/>
      <c r="C81" s="39"/>
      <c r="D81" s="39"/>
      <c r="E81" s="39"/>
    </row>
    <row r="82" ht="20.35" customHeight="1">
      <c r="A82" t="s" s="35">
        <v>138</v>
      </c>
      <c r="B82" s="98"/>
      <c r="C82" s="39"/>
      <c r="D82" s="39"/>
      <c r="E82" s="39"/>
    </row>
    <row r="83" ht="20.35" customHeight="1">
      <c r="A83" t="s" s="35">
        <v>139</v>
      </c>
      <c r="B83" s="98"/>
      <c r="C83" s="39"/>
      <c r="D83" s="39"/>
      <c r="E83" s="39"/>
    </row>
    <row r="84" ht="20.35" customHeight="1">
      <c r="A84" t="s" s="35">
        <v>140</v>
      </c>
      <c r="B84" s="98"/>
      <c r="C84" s="39"/>
      <c r="D84" s="39"/>
      <c r="E84" s="39"/>
    </row>
    <row r="85" ht="20.35" customHeight="1">
      <c r="A85" t="s" s="35">
        <v>141</v>
      </c>
      <c r="B85" s="98"/>
      <c r="C85" s="39"/>
      <c r="D85" s="39"/>
      <c r="E85" s="39"/>
    </row>
    <row r="86" ht="20.35" customHeight="1">
      <c r="A86" t="s" s="35">
        <v>142</v>
      </c>
      <c r="B86" s="98"/>
      <c r="C86" s="39"/>
      <c r="D86" s="39"/>
      <c r="E86" s="39"/>
    </row>
    <row r="87" ht="20.35" customHeight="1">
      <c r="A87" t="s" s="35">
        <v>143</v>
      </c>
      <c r="B87" s="98"/>
      <c r="C87" s="39"/>
      <c r="D87" s="39"/>
      <c r="E87" s="39"/>
    </row>
    <row r="88" ht="20.35" customHeight="1">
      <c r="A88" t="s" s="35">
        <v>144</v>
      </c>
      <c r="B88" s="98"/>
      <c r="C88" s="39"/>
      <c r="D88" s="39"/>
      <c r="E88" s="39"/>
    </row>
    <row r="89" ht="20.35" customHeight="1">
      <c r="A89" t="s" s="35">
        <v>145</v>
      </c>
      <c r="B89" s="98"/>
      <c r="C89" s="39"/>
      <c r="D89" s="39"/>
      <c r="E89" s="39"/>
    </row>
    <row r="90" ht="20.35" customHeight="1">
      <c r="A90" t="s" s="35">
        <v>146</v>
      </c>
      <c r="B90" s="98"/>
      <c r="C90" s="39"/>
      <c r="D90" s="39"/>
      <c r="E90" s="39"/>
    </row>
    <row r="91" ht="20.35" customHeight="1">
      <c r="A91" t="s" s="35">
        <v>147</v>
      </c>
      <c r="B91" s="98"/>
      <c r="C91" s="39"/>
      <c r="D91" s="39"/>
      <c r="E91" s="39"/>
    </row>
    <row r="92" ht="20.35" customHeight="1">
      <c r="A92" t="s" s="35">
        <v>148</v>
      </c>
      <c r="B92" s="98"/>
      <c r="C92" s="39"/>
      <c r="D92" s="39"/>
      <c r="E92" s="39"/>
    </row>
    <row r="93" ht="20.35" customHeight="1">
      <c r="A93" t="s" s="35">
        <v>149</v>
      </c>
      <c r="B93" s="98"/>
      <c r="C93" s="39"/>
      <c r="D93" s="39"/>
      <c r="E93" s="39"/>
    </row>
    <row r="94" ht="20.35" customHeight="1">
      <c r="A94" t="s" s="35">
        <v>150</v>
      </c>
      <c r="B94" s="98"/>
      <c r="C94" s="39"/>
      <c r="D94" s="39"/>
      <c r="E94" s="39"/>
    </row>
    <row r="95" ht="20.35" customHeight="1">
      <c r="A95" t="s" s="35">
        <v>151</v>
      </c>
      <c r="B95" s="98"/>
      <c r="C95" s="39"/>
      <c r="D95" s="39"/>
      <c r="E95" s="39"/>
    </row>
    <row r="96" ht="20.35" customHeight="1">
      <c r="A96" t="s" s="35">
        <v>152</v>
      </c>
      <c r="B96" s="98"/>
      <c r="C96" s="39"/>
      <c r="D96" s="39"/>
      <c r="E96" s="3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0.1328" style="99" customWidth="1"/>
    <col min="2" max="2" width="16.3516" style="99" customWidth="1"/>
    <col min="3" max="3" width="16.3516" style="99" customWidth="1"/>
    <col min="4" max="4" width="16.3516" style="99" customWidth="1"/>
    <col min="5" max="5" width="16.3516" style="99" customWidth="1"/>
    <col min="6" max="256" width="16.3516" style="99" customWidth="1"/>
  </cols>
  <sheetData>
    <row r="1" ht="20.55" customHeight="1">
      <c r="A1" t="s" s="30">
        <v>6</v>
      </c>
      <c r="B1" t="s" s="62">
        <v>520</v>
      </c>
      <c r="C1" t="s" s="62">
        <v>521</v>
      </c>
      <c r="D1" t="s" s="62">
        <v>522</v>
      </c>
      <c r="E1" t="s" s="64">
        <v>523</v>
      </c>
    </row>
    <row r="2" ht="20.55" customHeight="1">
      <c r="A2" t="s" s="31">
        <v>20</v>
      </c>
      <c r="B2" s="65">
        <f>VLOOKUP('STATS'!L3,'SC - GSAA'!$A$3:$B$55,2)</f>
        <v>74</v>
      </c>
      <c r="C2" s="66">
        <f>IF('STATS'!F3&lt;830,IF(B2&gt;66,66,B2),B2)</f>
        <v>74</v>
      </c>
      <c r="D2" s="66">
        <f>IF('STATS'!F3&lt;415,IF(C2&gt;60,60,C2),C2)</f>
        <v>74</v>
      </c>
      <c r="E2" s="67">
        <f>IF('STATS'!D3+'STATS'!E3&lt;50,IF(D2&gt;80,80,D2),D2)</f>
        <v>74</v>
      </c>
    </row>
    <row r="3" ht="20.35" customHeight="1">
      <c r="A3" t="s" s="35">
        <v>23</v>
      </c>
      <c r="B3" s="48">
        <f>VLOOKUP('STATS'!L4,'SC - GSAA'!$A$3:$B$55,2)</f>
        <v>71</v>
      </c>
      <c r="C3" s="50">
        <f>IF('STATS'!F4&lt;830,IF(B3&gt;66,66,B3),B3)</f>
        <v>66</v>
      </c>
      <c r="D3" s="50">
        <f>IF('STATS'!F4&lt;415,IF(C3&gt;60,60,C3),C3)</f>
        <v>60</v>
      </c>
      <c r="E3" s="68">
        <f>IF('STATS'!D4+'STATS'!E4&lt;50,IF(D3&gt;80,80,D3),D3)</f>
        <v>60</v>
      </c>
    </row>
    <row r="4" ht="20.35" customHeight="1">
      <c r="A4" t="s" s="35">
        <v>25</v>
      </c>
      <c r="B4" s="48">
        <f>VLOOKUP('STATS'!L5,'SC - GSAA'!$A$3:$B$55,2)</f>
        <v>69</v>
      </c>
      <c r="C4" s="50">
        <f>IF('STATS'!F5&lt;830,IF(B4&gt;66,66,B4),B4)</f>
        <v>66</v>
      </c>
      <c r="D4" s="50">
        <f>IF('STATS'!F5&lt;415,IF(C4&gt;60,60,C4),C4)</f>
        <v>60</v>
      </c>
      <c r="E4" s="68">
        <f>IF('STATS'!D5+'STATS'!E5&lt;50,IF(D4&gt;80,80,D4),D4)</f>
        <v>60</v>
      </c>
    </row>
    <row r="5" ht="20.35" customHeight="1">
      <c r="A5" t="s" s="35">
        <v>27</v>
      </c>
      <c r="B5" s="48">
        <f>VLOOKUP('STATS'!L6,'SC - GSAA'!$A$3:$B$55,2)</f>
        <v>64</v>
      </c>
      <c r="C5" s="50">
        <f>IF('STATS'!F6&lt;830,IF(B5&gt;66,66,B5),B5)</f>
        <v>64</v>
      </c>
      <c r="D5" s="50">
        <f>IF('STATS'!F6&lt;415,IF(C5&gt;60,60,C5),C5)</f>
        <v>64</v>
      </c>
      <c r="E5" s="68">
        <f>IF('STATS'!D6+'STATS'!E6&lt;50,IF(D5&gt;80,80,D5),D5)</f>
        <v>64</v>
      </c>
    </row>
    <row r="6" ht="20.35" customHeight="1">
      <c r="A6" t="s" s="35">
        <v>29</v>
      </c>
      <c r="B6" s="48">
        <f>VLOOKUP('STATS'!L7,'SC - GSAA'!$A$3:$B$55,2)</f>
        <v>68</v>
      </c>
      <c r="C6" s="50">
        <f>IF('STATS'!F7&lt;830,IF(B6&gt;66,66,B6),B6)</f>
        <v>66</v>
      </c>
      <c r="D6" s="50">
        <f>IF('STATS'!F7&lt;415,IF(C6&gt;60,60,C6),C6)</f>
        <v>66</v>
      </c>
      <c r="E6" s="68">
        <f>IF('STATS'!D7+'STATS'!E7&lt;50,IF(D6&gt;80,80,D6),D6)</f>
        <v>66</v>
      </c>
    </row>
    <row r="7" ht="20.35" customHeight="1">
      <c r="A7" t="s" s="35">
        <v>31</v>
      </c>
      <c r="B7" s="48">
        <f>VLOOKUP('STATS'!L8,'SC - GSAA'!$A$3:$B$55,2)</f>
        <v>61</v>
      </c>
      <c r="C7" s="50">
        <f>IF('STATS'!F8&lt;830,IF(B7&gt;66,66,B7),B7)</f>
        <v>61</v>
      </c>
      <c r="D7" s="50">
        <f>IF('STATS'!F8&lt;415,IF(C7&gt;60,60,C7),C7)</f>
        <v>61</v>
      </c>
      <c r="E7" s="68">
        <f>IF('STATS'!D8+'STATS'!E8&lt;50,IF(D7&gt;80,80,D7),D7)</f>
        <v>61</v>
      </c>
    </row>
    <row r="8" ht="20.35" customHeight="1">
      <c r="A8" t="s" s="35">
        <v>33</v>
      </c>
      <c r="B8" s="48">
        <f>VLOOKUP('STATS'!L9,'SC - GSAA'!$A$3:$B$55,2)</f>
        <v>72</v>
      </c>
      <c r="C8" s="50">
        <f>IF('STATS'!F9&lt;830,IF(B8&gt;66,66,B8),B8)</f>
        <v>66</v>
      </c>
      <c r="D8" s="50">
        <f>IF('STATS'!F9&lt;415,IF(C8&gt;60,60,C8),C8)</f>
        <v>66</v>
      </c>
      <c r="E8" s="68">
        <f>IF('STATS'!D9+'STATS'!E9&lt;50,IF(D8&gt;80,80,D8),D8)</f>
        <v>66</v>
      </c>
    </row>
    <row r="9" ht="20.35" customHeight="1">
      <c r="A9" t="s" s="35">
        <v>35</v>
      </c>
      <c r="B9" s="48">
        <f>VLOOKUP('STATS'!L10,'SC - GSAA'!$A$3:$B$55,2)</f>
        <v>63</v>
      </c>
      <c r="C9" s="50">
        <f>IF('STATS'!F10&lt;830,IF(B9&gt;66,66,B9),B9)</f>
        <v>63</v>
      </c>
      <c r="D9" s="50">
        <f>IF('STATS'!F10&lt;415,IF(C9&gt;60,60,C9),C9)</f>
        <v>63</v>
      </c>
      <c r="E9" s="68">
        <f>IF('STATS'!D10+'STATS'!E10&lt;50,IF(D9&gt;80,80,D9),D9)</f>
        <v>63</v>
      </c>
    </row>
    <row r="10" ht="20.35" customHeight="1">
      <c r="A10" t="s" s="35">
        <v>37</v>
      </c>
      <c r="B10" s="48">
        <f>VLOOKUP('STATS'!L11,'SC - GSAA'!$A$3:$B$55,2)</f>
        <v>66</v>
      </c>
      <c r="C10" s="50">
        <f>IF('STATS'!F11&lt;830,IF(B10&gt;66,66,B10),B10)</f>
        <v>66</v>
      </c>
      <c r="D10" s="50">
        <f>IF('STATS'!F11&lt;415,IF(C10&gt;60,60,C10),C10)</f>
        <v>66</v>
      </c>
      <c r="E10" s="68">
        <f>IF('STATS'!D11+'STATS'!E11&lt;50,IF(D10&gt;80,80,D10),D10)</f>
        <v>66</v>
      </c>
    </row>
    <row r="11" ht="20.35" customHeight="1">
      <c r="A11" t="s" s="35">
        <v>39</v>
      </c>
      <c r="B11" s="48">
        <f>VLOOKUP('STATS'!L12,'SC - GSAA'!$A$3:$B$55,2)</f>
        <v>71</v>
      </c>
      <c r="C11" s="50">
        <f>IF('STATS'!F12&lt;830,IF(B11&gt;66,66,B11),B11)</f>
        <v>66</v>
      </c>
      <c r="D11" s="50">
        <f>IF('STATS'!F12&lt;415,IF(C11&gt;60,60,C11),C11)</f>
        <v>60</v>
      </c>
      <c r="E11" s="68">
        <f>IF('STATS'!D12+'STATS'!E12&lt;50,IF(D11&gt;80,80,D11),D11)</f>
        <v>60</v>
      </c>
    </row>
    <row r="12" ht="20.35" customHeight="1">
      <c r="A12" t="s" s="35">
        <v>41</v>
      </c>
      <c r="B12" s="48">
        <f>VLOOKUP('STATS'!L13,'SC - GSAA'!$A$3:$B$55,2)</f>
        <v>71</v>
      </c>
      <c r="C12" s="50">
        <f>IF('STATS'!F13&lt;830,IF(B12&gt;66,66,B12),B12)</f>
        <v>71</v>
      </c>
      <c r="D12" s="50">
        <f>IF('STATS'!F13&lt;415,IF(C12&gt;60,60,C12),C12)</f>
        <v>71</v>
      </c>
      <c r="E12" s="68">
        <f>IF('STATS'!D13+'STATS'!E13&lt;50,IF(D12&gt;80,80,D12),D12)</f>
        <v>71</v>
      </c>
    </row>
    <row r="13" ht="20.35" customHeight="1">
      <c r="A13" t="s" s="35">
        <v>43</v>
      </c>
      <c r="B13" s="48">
        <f>VLOOKUP('STATS'!L14,'SC - GSAA'!$A$3:$B$55,2)</f>
        <v>75</v>
      </c>
      <c r="C13" s="50">
        <f>IF('STATS'!F14&lt;830,IF(B13&gt;66,66,B13),B13)</f>
        <v>75</v>
      </c>
      <c r="D13" s="50">
        <f>IF('STATS'!F14&lt;415,IF(C13&gt;60,60,C13),C13)</f>
        <v>75</v>
      </c>
      <c r="E13" s="68">
        <f>IF('STATS'!D14+'STATS'!E14&lt;50,IF(D13&gt;80,80,D13),D13)</f>
        <v>75</v>
      </c>
    </row>
    <row r="14" ht="20.35" customHeight="1">
      <c r="A14" t="s" s="35">
        <v>45</v>
      </c>
      <c r="B14" s="48">
        <f>VLOOKUP('STATS'!L15,'SC - GSAA'!$A$3:$B$55,2)</f>
        <v>73</v>
      </c>
      <c r="C14" s="50">
        <f>IF('STATS'!F15&lt;830,IF(B14&gt;66,66,B14),B14)</f>
        <v>73</v>
      </c>
      <c r="D14" s="50">
        <f>IF('STATS'!F15&lt;415,IF(C14&gt;60,60,C14),C14)</f>
        <v>73</v>
      </c>
      <c r="E14" s="68">
        <f>IF('STATS'!D15+'STATS'!E15&lt;50,IF(D14&gt;80,80,D14),D14)</f>
        <v>73</v>
      </c>
    </row>
    <row r="15" ht="20.35" customHeight="1">
      <c r="A15" t="s" s="35">
        <v>47</v>
      </c>
      <c r="B15" s="48">
        <f>VLOOKUP('STATS'!L16,'SC - GSAA'!$A$3:$B$55,2)</f>
        <v>91</v>
      </c>
      <c r="C15" s="50">
        <f>IF('STATS'!F16&lt;830,IF(B15&gt;66,66,B15),B15)</f>
        <v>91</v>
      </c>
      <c r="D15" s="50">
        <f>IF('STATS'!F16&lt;415,IF(C15&gt;60,60,C15),C15)</f>
        <v>91</v>
      </c>
      <c r="E15" s="68">
        <f>IF('STATS'!D16+'STATS'!E16&lt;50,IF(D15&gt;80,80,D15),D15)</f>
        <v>91</v>
      </c>
    </row>
    <row r="16" ht="20.35" customHeight="1">
      <c r="A16" t="s" s="35">
        <v>48</v>
      </c>
      <c r="B16" s="48">
        <f>VLOOKUP('STATS'!L17,'SC - GSAA'!$A$3:$B$55,2)</f>
        <v>71</v>
      </c>
      <c r="C16" s="50">
        <f>IF('STATS'!F17&lt;830,IF(B16&gt;66,66,B16),B16)</f>
        <v>71</v>
      </c>
      <c r="D16" s="50">
        <f>IF('STATS'!F17&lt;415,IF(C16&gt;60,60,C16),C16)</f>
        <v>71</v>
      </c>
      <c r="E16" s="68">
        <f>IF('STATS'!D17+'STATS'!E17&lt;50,IF(D16&gt;80,80,D16),D16)</f>
        <v>71</v>
      </c>
    </row>
    <row r="17" ht="20.35" customHeight="1">
      <c r="A17" t="s" s="35">
        <v>50</v>
      </c>
      <c r="B17" s="48">
        <f>VLOOKUP('STATS'!L18,'SC - GSAA'!$A$3:$B$55,2)</f>
        <v>66</v>
      </c>
      <c r="C17" s="50">
        <f>IF('STATS'!F18&lt;830,IF(B17&gt;66,66,B17),B17)</f>
        <v>66</v>
      </c>
      <c r="D17" s="50">
        <f>IF('STATS'!F18&lt;415,IF(C17&gt;60,60,C17),C17)</f>
        <v>66</v>
      </c>
      <c r="E17" s="68">
        <f>IF('STATS'!D18+'STATS'!E18&lt;50,IF(D17&gt;80,80,D17),D17)</f>
        <v>66</v>
      </c>
    </row>
    <row r="18" ht="20.35" customHeight="1">
      <c r="A18" t="s" s="35">
        <v>52</v>
      </c>
      <c r="B18" s="48">
        <f>VLOOKUP('STATS'!L19,'SC - GSAA'!$A$3:$B$55,2)</f>
        <v>69</v>
      </c>
      <c r="C18" s="50">
        <f>IF('STATS'!F19&lt;830,IF(B18&gt;66,66,B18),B18)</f>
        <v>66</v>
      </c>
      <c r="D18" s="50">
        <f>IF('STATS'!F19&lt;415,IF(C18&gt;60,60,C18),C18)</f>
        <v>60</v>
      </c>
      <c r="E18" s="68">
        <f>IF('STATS'!D19+'STATS'!E19&lt;50,IF(D18&gt;80,80,D18),D18)</f>
        <v>60</v>
      </c>
    </row>
    <row r="19" ht="20.35" customHeight="1">
      <c r="A19" t="s" s="35">
        <v>53</v>
      </c>
      <c r="B19" s="48">
        <f>VLOOKUP('STATS'!L20,'SC - GSAA'!$A$3:$B$55,2)</f>
        <v>61</v>
      </c>
      <c r="C19" s="50">
        <f>IF('STATS'!F20&lt;830,IF(B19&gt;66,66,B19),B19)</f>
        <v>61</v>
      </c>
      <c r="D19" s="50">
        <f>IF('STATS'!F20&lt;415,IF(C19&gt;60,60,C19),C19)</f>
        <v>61</v>
      </c>
      <c r="E19" s="68">
        <f>IF('STATS'!D20+'STATS'!E20&lt;50,IF(D19&gt;80,80,D19),D19)</f>
        <v>61</v>
      </c>
    </row>
    <row r="20" ht="20.35" customHeight="1">
      <c r="A20" t="s" s="35">
        <v>54</v>
      </c>
      <c r="B20" s="48">
        <f>VLOOKUP('STATS'!L21,'SC - GSAA'!$A$3:$B$55,2)</f>
        <v>66</v>
      </c>
      <c r="C20" s="50">
        <f>IF('STATS'!F21&lt;830,IF(B20&gt;66,66,B20),B20)</f>
        <v>66</v>
      </c>
      <c r="D20" s="50">
        <f>IF('STATS'!F21&lt;415,IF(C20&gt;60,60,C20),C20)</f>
        <v>60</v>
      </c>
      <c r="E20" s="68">
        <f>IF('STATS'!D21+'STATS'!E21&lt;50,IF(D20&gt;80,80,D20),D20)</f>
        <v>60</v>
      </c>
    </row>
    <row r="21" ht="20.35" customHeight="1">
      <c r="A21" t="s" s="35">
        <v>56</v>
      </c>
      <c r="B21" s="48">
        <f>VLOOKUP('STATS'!L22,'SC - GSAA'!$A$3:$B$55,2)</f>
        <v>75</v>
      </c>
      <c r="C21" s="50">
        <f>IF('STATS'!F22&lt;830,IF(B21&gt;66,66,B21),B21)</f>
        <v>75</v>
      </c>
      <c r="D21" s="50">
        <f>IF('STATS'!F22&lt;415,IF(C21&gt;60,60,C21),C21)</f>
        <v>75</v>
      </c>
      <c r="E21" s="68">
        <f>IF('STATS'!D22+'STATS'!E22&lt;50,IF(D21&gt;80,80,D21),D21)</f>
        <v>75</v>
      </c>
    </row>
    <row r="22" ht="20.35" customHeight="1">
      <c r="A22" t="s" s="35">
        <v>58</v>
      </c>
      <c r="B22" s="48">
        <f>VLOOKUP('STATS'!L23,'SC - GSAA'!$A$3:$B$55,2)</f>
        <v>56</v>
      </c>
      <c r="C22" s="50">
        <f>IF('STATS'!F23&lt;830,IF(B22&gt;66,66,B22),B22)</f>
        <v>56</v>
      </c>
      <c r="D22" s="50">
        <f>IF('STATS'!F23&lt;415,IF(C22&gt;60,60,C22),C22)</f>
        <v>56</v>
      </c>
      <c r="E22" s="68">
        <f>IF('STATS'!D23+'STATS'!E23&lt;50,IF(D22&gt;80,80,D22),D22)</f>
        <v>56</v>
      </c>
    </row>
    <row r="23" ht="20.35" customHeight="1">
      <c r="A23" t="s" s="35">
        <v>60</v>
      </c>
      <c r="B23" s="48">
        <f>VLOOKUP('STATS'!L24,'SC - GSAA'!$A$3:$B$55,2)</f>
        <v>47</v>
      </c>
      <c r="C23" s="50">
        <f>IF('STATS'!F24&lt;830,IF(B23&gt;66,66,B23),B23)</f>
        <v>47</v>
      </c>
      <c r="D23" s="50">
        <f>IF('STATS'!F24&lt;415,IF(C23&gt;60,60,C23),C23)</f>
        <v>47</v>
      </c>
      <c r="E23" s="68">
        <f>IF('STATS'!D24+'STATS'!E24&lt;50,IF(D23&gt;80,80,D23),D23)</f>
        <v>47</v>
      </c>
    </row>
    <row r="24" ht="20.35" customHeight="1">
      <c r="A24" t="s" s="35">
        <v>62</v>
      </c>
      <c r="B24" s="48">
        <f>VLOOKUP('STATS'!L25,'SC - GSAA'!$A$3:$B$55,2)</f>
        <v>88</v>
      </c>
      <c r="C24" s="50">
        <f>IF('STATS'!F25&lt;830,IF(B24&gt;66,66,B24),B24)</f>
        <v>88</v>
      </c>
      <c r="D24" s="50">
        <f>IF('STATS'!F25&lt;415,IF(C24&gt;60,60,C24),C24)</f>
        <v>88</v>
      </c>
      <c r="E24" s="68">
        <f>IF('STATS'!D25+'STATS'!E25&lt;50,IF(D24&gt;80,80,D24),D24)</f>
        <v>80</v>
      </c>
    </row>
    <row r="25" ht="20.35" customHeight="1">
      <c r="A25" t="s" s="35">
        <v>64</v>
      </c>
      <c r="B25" s="48">
        <f>VLOOKUP('STATS'!L26,'SC - GSAA'!$A$3:$B$55,2)</f>
        <v>78</v>
      </c>
      <c r="C25" s="50">
        <f>IF('STATS'!F26&lt;830,IF(B25&gt;66,66,B25),B25)</f>
        <v>66</v>
      </c>
      <c r="D25" s="50">
        <f>IF('STATS'!F26&lt;415,IF(C25&gt;60,60,C25),C25)</f>
        <v>66</v>
      </c>
      <c r="E25" s="68">
        <f>IF('STATS'!D26+'STATS'!E26&lt;50,IF(D25&gt;80,80,D25),D25)</f>
        <v>66</v>
      </c>
    </row>
    <row r="26" ht="20.35" customHeight="1">
      <c r="A26" t="s" s="35">
        <v>66</v>
      </c>
      <c r="B26" s="48">
        <f>VLOOKUP('STATS'!L27,'SC - GSAA'!$A$3:$B$55,2)</f>
        <v>49</v>
      </c>
      <c r="C26" s="50">
        <f>IF('STATS'!F27&lt;830,IF(B26&gt;66,66,B26),B26)</f>
        <v>49</v>
      </c>
      <c r="D26" s="50">
        <f>IF('STATS'!F27&lt;415,IF(C26&gt;60,60,C26),C26)</f>
        <v>49</v>
      </c>
      <c r="E26" s="68">
        <f>IF('STATS'!D27+'STATS'!E27&lt;50,IF(D26&gt;80,80,D26),D26)</f>
        <v>49</v>
      </c>
    </row>
    <row r="27" ht="20.35" customHeight="1">
      <c r="A27" t="s" s="35">
        <v>67</v>
      </c>
      <c r="B27" s="48">
        <f>VLOOKUP('STATS'!L28,'SC - GSAA'!$A$3:$B$55,2)</f>
        <v>70</v>
      </c>
      <c r="C27" s="50">
        <f>IF('STATS'!F28&lt;830,IF(B27&gt;66,66,B27),B27)</f>
        <v>70</v>
      </c>
      <c r="D27" s="50">
        <f>IF('STATS'!F28&lt;415,IF(C27&gt;60,60,C27),C27)</f>
        <v>70</v>
      </c>
      <c r="E27" s="68">
        <f>IF('STATS'!D28+'STATS'!E28&lt;50,IF(D27&gt;80,80,D27),D27)</f>
        <v>70</v>
      </c>
    </row>
    <row r="28" ht="20.35" customHeight="1">
      <c r="A28" t="s" s="35">
        <v>68</v>
      </c>
      <c r="B28" s="48">
        <f>VLOOKUP('STATS'!L29,'SC - GSAA'!$A$3:$B$55,2)</f>
        <v>70</v>
      </c>
      <c r="C28" s="50">
        <f>IF('STATS'!F29&lt;830,IF(B28&gt;66,66,B28),B28)</f>
        <v>66</v>
      </c>
      <c r="D28" s="50">
        <f>IF('STATS'!F29&lt;415,IF(C28&gt;60,60,C28),C28)</f>
        <v>66</v>
      </c>
      <c r="E28" s="68">
        <f>IF('STATS'!D29+'STATS'!E29&lt;50,IF(D28&gt;80,80,D28),D28)</f>
        <v>66</v>
      </c>
    </row>
    <row r="29" ht="20.35" customHeight="1">
      <c r="A29" t="s" s="35">
        <v>70</v>
      </c>
      <c r="B29" s="48">
        <f>VLOOKUP('STATS'!L30,'SC - GSAA'!$A$3:$B$55,2)</f>
        <v>65</v>
      </c>
      <c r="C29" s="50">
        <f>IF('STATS'!F30&lt;830,IF(B29&gt;66,66,B29),B29)</f>
        <v>65</v>
      </c>
      <c r="D29" s="50">
        <f>IF('STATS'!F30&lt;415,IF(C29&gt;60,60,C29),C29)</f>
        <v>60</v>
      </c>
      <c r="E29" s="68">
        <f>IF('STATS'!D30+'STATS'!E30&lt;50,IF(D29&gt;80,80,D29),D29)</f>
        <v>60</v>
      </c>
    </row>
    <row r="30" ht="20.35" customHeight="1">
      <c r="A30" t="s" s="35">
        <v>71</v>
      </c>
      <c r="B30" s="48">
        <f>VLOOKUP('STATS'!L31,'SC - GSAA'!$A$3:$B$55,2)</f>
        <v>90</v>
      </c>
      <c r="C30" s="50">
        <f>IF('STATS'!F31&lt;830,IF(B30&gt;66,66,B30),B30)</f>
        <v>90</v>
      </c>
      <c r="D30" s="50">
        <f>IF('STATS'!F31&lt;415,IF(C30&gt;60,60,C30),C30)</f>
        <v>90</v>
      </c>
      <c r="E30" s="68">
        <f>IF('STATS'!D31+'STATS'!E31&lt;50,IF(D30&gt;80,80,D30),D30)</f>
        <v>90</v>
      </c>
    </row>
    <row r="31" ht="20.35" customHeight="1">
      <c r="A31" t="s" s="35">
        <v>73</v>
      </c>
      <c r="B31" s="48">
        <f>VLOOKUP('STATS'!L32,'SC - GSAA'!$A$3:$B$55,2)</f>
        <v>89</v>
      </c>
      <c r="C31" s="50">
        <f>IF('STATS'!F32&lt;830,IF(B31&gt;66,66,B31),B31)</f>
        <v>89</v>
      </c>
      <c r="D31" s="50">
        <f>IF('STATS'!F32&lt;415,IF(C31&gt;60,60,C31),C31)</f>
        <v>89</v>
      </c>
      <c r="E31" s="68">
        <f>IF('STATS'!D32+'STATS'!E32&lt;50,IF(D31&gt;80,80,D31),D31)</f>
        <v>89</v>
      </c>
    </row>
    <row r="32" ht="20.35" customHeight="1">
      <c r="A32" t="s" s="35">
        <v>74</v>
      </c>
      <c r="B32" s="48">
        <f>VLOOKUP('STATS'!L33,'SC - GSAA'!$A$3:$B$55,2)</f>
        <v>73</v>
      </c>
      <c r="C32" s="50">
        <f>IF('STATS'!F33&lt;830,IF(B32&gt;66,66,B32),B32)</f>
        <v>73</v>
      </c>
      <c r="D32" s="50">
        <f>IF('STATS'!F33&lt;415,IF(C32&gt;60,60,C32),C32)</f>
        <v>73</v>
      </c>
      <c r="E32" s="68">
        <f>IF('STATS'!D33+'STATS'!E33&lt;50,IF(D32&gt;80,80,D32),D32)</f>
        <v>73</v>
      </c>
    </row>
    <row r="33" ht="20.35" customHeight="1">
      <c r="A33" t="s" s="35">
        <v>76</v>
      </c>
      <c r="B33" s="48">
        <f>VLOOKUP('STATS'!L34,'SC - GSAA'!$A$3:$B$55,2)</f>
        <v>48</v>
      </c>
      <c r="C33" s="50">
        <f>IF('STATS'!F34&lt;830,IF(B33&gt;66,66,B33),B33)</f>
        <v>48</v>
      </c>
      <c r="D33" s="50">
        <f>IF('STATS'!F34&lt;415,IF(C33&gt;60,60,C33),C33)</f>
        <v>48</v>
      </c>
      <c r="E33" s="68">
        <f>IF('STATS'!D34+'STATS'!E34&lt;50,IF(D33&gt;80,80,D33),D33)</f>
        <v>48</v>
      </c>
    </row>
    <row r="34" ht="20.35" customHeight="1">
      <c r="A34" t="s" s="35">
        <v>78</v>
      </c>
      <c r="B34" s="48">
        <f>VLOOKUP('STATS'!L35,'SC - GSAA'!$A$3:$B$55,2)</f>
        <v>82</v>
      </c>
      <c r="C34" s="50">
        <f>IF('STATS'!F35&lt;830,IF(B34&gt;66,66,B34),B34)</f>
        <v>82</v>
      </c>
      <c r="D34" s="50">
        <f>IF('STATS'!F35&lt;415,IF(C34&gt;60,60,C34),C34)</f>
        <v>82</v>
      </c>
      <c r="E34" s="68">
        <f>IF('STATS'!D35+'STATS'!E35&lt;50,IF(D34&gt;80,80,D34),D34)</f>
        <v>80</v>
      </c>
    </row>
    <row r="35" ht="20.35" customHeight="1">
      <c r="A35" t="s" s="35">
        <v>79</v>
      </c>
      <c r="B35" s="48">
        <f>VLOOKUP('STATS'!L36,'SC - GSAA'!$A$3:$B$55,2)</f>
        <v>67</v>
      </c>
      <c r="C35" s="50">
        <f>IF('STATS'!F36&lt;830,IF(B35&gt;66,66,B35),B35)</f>
        <v>66</v>
      </c>
      <c r="D35" s="50">
        <f>IF('STATS'!F36&lt;415,IF(C35&gt;60,60,C35),C35)</f>
        <v>60</v>
      </c>
      <c r="E35" s="68">
        <f>IF('STATS'!D36+'STATS'!E36&lt;50,IF(D35&gt;80,80,D35),D35)</f>
        <v>60</v>
      </c>
    </row>
    <row r="36" ht="20.35" customHeight="1">
      <c r="A36" t="s" s="35">
        <v>80</v>
      </c>
      <c r="B36" s="48">
        <f>VLOOKUP('STATS'!L37,'SC - GSAA'!$A$3:$B$55,2)</f>
        <v>81</v>
      </c>
      <c r="C36" s="50">
        <f>IF('STATS'!F37&lt;830,IF(B36&gt;66,66,B36),B36)</f>
        <v>81</v>
      </c>
      <c r="D36" s="50">
        <f>IF('STATS'!F37&lt;415,IF(C36&gt;60,60,C36),C36)</f>
        <v>81</v>
      </c>
      <c r="E36" s="68">
        <f>IF('STATS'!D37+'STATS'!E37&lt;50,IF(D36&gt;80,80,D36),D36)</f>
        <v>80</v>
      </c>
    </row>
    <row r="37" ht="20.35" customHeight="1">
      <c r="A37" t="s" s="35">
        <v>82</v>
      </c>
      <c r="B37" s="48">
        <f>VLOOKUP('STATS'!L38,'SC - GSAA'!$A$3:$B$55,2)</f>
        <v>64</v>
      </c>
      <c r="C37" s="50">
        <f>IF('STATS'!F38&lt;830,IF(B37&gt;66,66,B37),B37)</f>
        <v>64</v>
      </c>
      <c r="D37" s="50">
        <f>IF('STATS'!F38&lt;415,IF(C37&gt;60,60,C37),C37)</f>
        <v>64</v>
      </c>
      <c r="E37" s="68">
        <f>IF('STATS'!D38+'STATS'!E38&lt;50,IF(D37&gt;80,80,D37),D37)</f>
        <v>64</v>
      </c>
    </row>
    <row r="38" ht="20.35" customHeight="1">
      <c r="A38" t="s" s="35">
        <v>84</v>
      </c>
      <c r="B38" s="48">
        <f>VLOOKUP('STATS'!L39,'SC - GSAA'!$A$3:$B$55,2)</f>
        <v>52</v>
      </c>
      <c r="C38" s="50">
        <f>IF('STATS'!F39&lt;830,IF(B38&gt;66,66,B38),B38)</f>
        <v>52</v>
      </c>
      <c r="D38" s="50">
        <f>IF('STATS'!F39&lt;415,IF(C38&gt;60,60,C38),C38)</f>
        <v>52</v>
      </c>
      <c r="E38" s="68">
        <f>IF('STATS'!D39+'STATS'!E39&lt;50,IF(D38&gt;80,80,D38),D38)</f>
        <v>52</v>
      </c>
    </row>
    <row r="39" ht="20.35" customHeight="1">
      <c r="A39" t="s" s="35">
        <v>85</v>
      </c>
      <c r="B39" s="48">
        <f>VLOOKUP('STATS'!L40,'SC - GSAA'!$A$3:$B$55,2)</f>
        <v>68</v>
      </c>
      <c r="C39" s="50">
        <f>IF('STATS'!F40&lt;830,IF(B39&gt;66,66,B39),B39)</f>
        <v>66</v>
      </c>
      <c r="D39" s="50">
        <f>IF('STATS'!F40&lt;415,IF(C39&gt;60,60,C39),C39)</f>
        <v>60</v>
      </c>
      <c r="E39" s="68">
        <f>IF('STATS'!D40+'STATS'!E40&lt;50,IF(D39&gt;80,80,D39),D39)</f>
        <v>60</v>
      </c>
    </row>
    <row r="40" ht="20.35" customHeight="1">
      <c r="A40" t="s" s="35">
        <v>87</v>
      </c>
      <c r="B40" s="48">
        <f>VLOOKUP('STATS'!L41,'SC - GSAA'!$A$3:$B$55,2)</f>
        <v>60</v>
      </c>
      <c r="C40" s="50">
        <f>IF('STATS'!F41&lt;830,IF(B40&gt;66,66,B40),B40)</f>
        <v>60</v>
      </c>
      <c r="D40" s="50">
        <f>IF('STATS'!F41&lt;415,IF(C40&gt;60,60,C40),C40)</f>
        <v>60</v>
      </c>
      <c r="E40" s="68">
        <f>IF('STATS'!D41+'STATS'!E41&lt;50,IF(D40&gt;80,80,D40),D40)</f>
        <v>60</v>
      </c>
    </row>
    <row r="41" ht="20.35" customHeight="1">
      <c r="A41" t="s" s="35">
        <v>89</v>
      </c>
      <c r="B41" s="48">
        <f>VLOOKUP('STATS'!L42,'SC - GSAA'!$A$3:$B$55,2)</f>
        <v>64</v>
      </c>
      <c r="C41" s="50">
        <f>IF('STATS'!F42&lt;830,IF(B41&gt;66,66,B41),B41)</f>
        <v>64</v>
      </c>
      <c r="D41" s="50">
        <f>IF('STATS'!F42&lt;415,IF(C41&gt;60,60,C41),C41)</f>
        <v>60</v>
      </c>
      <c r="E41" s="68">
        <f>IF('STATS'!D42+'STATS'!E42&lt;50,IF(D41&gt;80,80,D41),D41)</f>
        <v>60</v>
      </c>
    </row>
    <row r="42" ht="20.35" customHeight="1">
      <c r="A42" t="s" s="35">
        <v>90</v>
      </c>
      <c r="B42" s="48">
        <f>VLOOKUP('STATS'!L43,'SC - GSAA'!$A$3:$B$55,2)</f>
        <v>93</v>
      </c>
      <c r="C42" s="50">
        <f>IF('STATS'!F43&lt;830,IF(B42&gt;66,66,B42),B42)</f>
        <v>93</v>
      </c>
      <c r="D42" s="50">
        <f>IF('STATS'!F43&lt;415,IF(C42&gt;60,60,C42),C42)</f>
        <v>93</v>
      </c>
      <c r="E42" s="68">
        <f>IF('STATS'!D43+'STATS'!E43&lt;50,IF(D42&gt;80,80,D42),D42)</f>
        <v>93</v>
      </c>
    </row>
    <row r="43" ht="20.35" customHeight="1">
      <c r="A43" t="s" s="35">
        <v>91</v>
      </c>
      <c r="B43" s="48">
        <f>VLOOKUP('STATS'!L44,'SC - GSAA'!$A$3:$B$55,2)</f>
        <v>68</v>
      </c>
      <c r="C43" s="50">
        <f>IF('STATS'!F44&lt;830,IF(B43&gt;66,66,B43),B43)</f>
        <v>66</v>
      </c>
      <c r="D43" s="50">
        <f>IF('STATS'!F44&lt;415,IF(C43&gt;60,60,C43),C43)</f>
        <v>66</v>
      </c>
      <c r="E43" s="68">
        <f>IF('STATS'!D44+'STATS'!E44&lt;50,IF(D43&gt;80,80,D43),D43)</f>
        <v>66</v>
      </c>
    </row>
    <row r="44" ht="20.35" customHeight="1">
      <c r="A44" t="s" s="35">
        <v>93</v>
      </c>
      <c r="B44" s="48">
        <f>VLOOKUP('STATS'!L45,'SC - GSAA'!$A$3:$B$55,2)</f>
        <v>82</v>
      </c>
      <c r="C44" s="50">
        <f>IF('STATS'!F45&lt;830,IF(B44&gt;66,66,B44),B44)</f>
        <v>82</v>
      </c>
      <c r="D44" s="50">
        <f>IF('STATS'!F45&lt;415,IF(C44&gt;60,60,C44),C44)</f>
        <v>82</v>
      </c>
      <c r="E44" s="68">
        <f>IF('STATS'!D45+'STATS'!E45&lt;50,IF(D44&gt;80,80,D44),D44)</f>
        <v>82</v>
      </c>
    </row>
    <row r="45" ht="20.35" customHeight="1">
      <c r="A45" t="s" s="35">
        <v>95</v>
      </c>
      <c r="B45" s="48">
        <f>VLOOKUP('STATS'!L46,'SC - GSAA'!$A$3:$B$55,2)</f>
        <v>62</v>
      </c>
      <c r="C45" s="50">
        <f>IF('STATS'!F46&lt;830,IF(B45&gt;66,66,B45),B45)</f>
        <v>62</v>
      </c>
      <c r="D45" s="50">
        <f>IF('STATS'!F46&lt;415,IF(C45&gt;60,60,C45),C45)</f>
        <v>62</v>
      </c>
      <c r="E45" s="68">
        <f>IF('STATS'!D46+'STATS'!E46&lt;50,IF(D45&gt;80,80,D45),D45)</f>
        <v>62</v>
      </c>
    </row>
    <row r="46" ht="20.35" customHeight="1">
      <c r="A46" t="s" s="35">
        <v>97</v>
      </c>
      <c r="B46" s="48">
        <f>VLOOKUP('STATS'!L47,'SC - GSAA'!$A$3:$B$55,2)</f>
        <v>66</v>
      </c>
      <c r="C46" s="50">
        <f>IF('STATS'!F47&lt;830,IF(B46&gt;66,66,B46),B46)</f>
        <v>66</v>
      </c>
      <c r="D46" s="50">
        <f>IF('STATS'!F47&lt;415,IF(C46&gt;60,60,C46),C46)</f>
        <v>60</v>
      </c>
      <c r="E46" s="68">
        <f>IF('STATS'!D47+'STATS'!E47&lt;50,IF(D46&gt;80,80,D46),D46)</f>
        <v>60</v>
      </c>
    </row>
    <row r="47" ht="20.35" customHeight="1">
      <c r="A47" t="s" s="35">
        <v>98</v>
      </c>
      <c r="B47" s="48">
        <f>VLOOKUP('STATS'!L48,'SC - GSAA'!$A$3:$B$55,2)</f>
        <v>64</v>
      </c>
      <c r="C47" s="50">
        <f>IF('STATS'!F48&lt;830,IF(B47&gt;66,66,B47),B47)</f>
        <v>64</v>
      </c>
      <c r="D47" s="50">
        <f>IF('STATS'!F48&lt;415,IF(C47&gt;60,60,C47),C47)</f>
        <v>64</v>
      </c>
      <c r="E47" s="68">
        <f>IF('STATS'!D48+'STATS'!E48&lt;50,IF(D47&gt;80,80,D47),D47)</f>
        <v>64</v>
      </c>
    </row>
    <row r="48" ht="20.35" customHeight="1">
      <c r="A48" t="s" s="35">
        <v>99</v>
      </c>
      <c r="B48" s="48">
        <f>VLOOKUP('STATS'!L49,'SC - GSAA'!$A$3:$B$55,2)</f>
        <v>51</v>
      </c>
      <c r="C48" s="50">
        <f>IF('STATS'!F49&lt;830,IF(B48&gt;66,66,B48),B48)</f>
        <v>51</v>
      </c>
      <c r="D48" s="50">
        <f>IF('STATS'!F49&lt;415,IF(C48&gt;60,60,C48),C48)</f>
        <v>51</v>
      </c>
      <c r="E48" s="68">
        <f>IF('STATS'!D49+'STATS'!E49&lt;50,IF(D48&gt;80,80,D48),D48)</f>
        <v>51</v>
      </c>
    </row>
    <row r="49" ht="20.35" customHeight="1">
      <c r="A49" t="s" s="35">
        <v>100</v>
      </c>
      <c r="B49" s="48">
        <f>VLOOKUP('STATS'!L50,'SC - GSAA'!$A$3:$B$55,2)</f>
        <v>80</v>
      </c>
      <c r="C49" s="50">
        <f>IF('STATS'!F50&lt;830,IF(B49&gt;66,66,B49),B49)</f>
        <v>80</v>
      </c>
      <c r="D49" s="50">
        <f>IF('STATS'!F50&lt;415,IF(C49&gt;60,60,C49),C49)</f>
        <v>80</v>
      </c>
      <c r="E49" s="68">
        <f>IF('STATS'!D50+'STATS'!E50&lt;50,IF(D49&gt;80,80,D49),D49)</f>
        <v>80</v>
      </c>
    </row>
    <row r="50" ht="20.35" customHeight="1">
      <c r="A50" t="s" s="35">
        <v>102</v>
      </c>
      <c r="B50" s="48">
        <f>VLOOKUP('STATS'!L51,'SC - GSAA'!$A$3:$B$55,2)</f>
        <v>57</v>
      </c>
      <c r="C50" s="50">
        <f>IF('STATS'!F51&lt;830,IF(B50&gt;66,66,B50),B50)</f>
        <v>57</v>
      </c>
      <c r="D50" s="50">
        <f>IF('STATS'!F51&lt;415,IF(C50&gt;60,60,C50),C50)</f>
        <v>57</v>
      </c>
      <c r="E50" s="68">
        <f>IF('STATS'!D51+'STATS'!E51&lt;50,IF(D50&gt;80,80,D50),D50)</f>
        <v>57</v>
      </c>
    </row>
    <row r="51" ht="20.35" customHeight="1">
      <c r="A51" t="s" s="35">
        <v>94</v>
      </c>
      <c r="B51" s="48">
        <f>VLOOKUP('STATS'!L52,'SC - GSAA'!$A$3:$B$55,2)</f>
        <v>69</v>
      </c>
      <c r="C51" s="50">
        <f>IF('STATS'!F52&lt;830,IF(B51&gt;66,66,B51),B51)</f>
        <v>69</v>
      </c>
      <c r="D51" s="50">
        <f>IF('STATS'!F52&lt;415,IF(C51&gt;60,60,C51),C51)</f>
        <v>69</v>
      </c>
      <c r="E51" s="68">
        <f>IF('STATS'!D52+'STATS'!E52&lt;50,IF(D51&gt;80,80,D51),D51)</f>
        <v>69</v>
      </c>
    </row>
    <row r="52" ht="20.35" customHeight="1">
      <c r="A52" t="s" s="35">
        <v>103</v>
      </c>
      <c r="B52" s="48">
        <f>VLOOKUP('STATS'!L53,'SC - GSAA'!$A$3:$B$55,2)</f>
        <v>66</v>
      </c>
      <c r="C52" s="50">
        <f>IF('STATS'!F53&lt;830,IF(B52&gt;66,66,B52),B52)</f>
        <v>66</v>
      </c>
      <c r="D52" s="50">
        <f>IF('STATS'!F53&lt;415,IF(C52&gt;60,60,C52),C52)</f>
        <v>66</v>
      </c>
      <c r="E52" s="68">
        <f>IF('STATS'!D53+'STATS'!E53&lt;50,IF(D52&gt;80,80,D52),D52)</f>
        <v>66</v>
      </c>
    </row>
    <row r="53" ht="20.35" customHeight="1">
      <c r="A53" t="s" s="35">
        <v>104</v>
      </c>
      <c r="B53" s="48">
        <f>VLOOKUP('STATS'!L54,'SC - GSAA'!$A$3:$B$55,2)</f>
        <v>72</v>
      </c>
      <c r="C53" s="50">
        <f>IF('STATS'!F54&lt;830,IF(B53&gt;66,66,B53),B53)</f>
        <v>72</v>
      </c>
      <c r="D53" s="50">
        <f>IF('STATS'!F54&lt;415,IF(C53&gt;60,60,C53),C53)</f>
        <v>72</v>
      </c>
      <c r="E53" s="68">
        <f>IF('STATS'!D54+'STATS'!E54&lt;50,IF(D53&gt;80,80,D53),D53)</f>
        <v>72</v>
      </c>
    </row>
    <row r="54" ht="20.35" customHeight="1">
      <c r="A54" t="s" s="35">
        <v>105</v>
      </c>
      <c r="B54" s="48">
        <f>VLOOKUP('STATS'!L55,'SC - GSAA'!$A$3:$B$55,2)</f>
        <v>97</v>
      </c>
      <c r="C54" s="50">
        <f>IF('STATS'!F55&lt;830,IF(B54&gt;66,66,B54),B54)</f>
        <v>97</v>
      </c>
      <c r="D54" s="50">
        <f>IF('STATS'!F55&lt;415,IF(C54&gt;60,60,C54),C54)</f>
        <v>97</v>
      </c>
      <c r="E54" s="68">
        <f>IF('STATS'!D55+'STATS'!E55&lt;50,IF(D54&gt;80,80,D54),D54)</f>
        <v>97</v>
      </c>
    </row>
    <row r="55" ht="20.35" customHeight="1">
      <c r="A55" t="s" s="35">
        <v>107</v>
      </c>
      <c r="B55" s="48">
        <f>VLOOKUP('STATS'!L56,'SC - GSAA'!$A$3:$B$55,2)</f>
        <v>66</v>
      </c>
      <c r="C55" s="50">
        <f>IF('STATS'!F56&lt;830,IF(B55&gt;66,66,B55),B55)</f>
        <v>66</v>
      </c>
      <c r="D55" s="50">
        <f>IF('STATS'!F56&lt;415,IF(C55&gt;60,60,C55),C55)</f>
        <v>66</v>
      </c>
      <c r="E55" s="68">
        <f>IF('STATS'!D56+'STATS'!E56&lt;50,IF(D55&gt;80,80,D55),D55)</f>
        <v>66</v>
      </c>
    </row>
    <row r="56" ht="20.35" customHeight="1">
      <c r="A56" t="s" s="35">
        <v>108</v>
      </c>
      <c r="B56" s="48">
        <f>VLOOKUP('STATS'!L57,'SC - GSAA'!$A$3:$B$55,2)</f>
        <v>59</v>
      </c>
      <c r="C56" s="50">
        <f>IF('STATS'!F57&lt;830,IF(B56&gt;66,66,B56),B56)</f>
        <v>59</v>
      </c>
      <c r="D56" s="50">
        <f>IF('STATS'!F57&lt;415,IF(C56&gt;60,60,C56),C56)</f>
        <v>59</v>
      </c>
      <c r="E56" s="68">
        <f>IF('STATS'!D57+'STATS'!E57&lt;50,IF(D56&gt;80,80,D56),D56)</f>
        <v>59</v>
      </c>
    </row>
    <row r="57" ht="20.35" customHeight="1">
      <c r="A57" t="s" s="35">
        <v>109</v>
      </c>
      <c r="B57" s="48">
        <f>VLOOKUP('STATS'!L58,'SC - GSAA'!$A$3:$B$55,2)</f>
        <v>94</v>
      </c>
      <c r="C57" s="50">
        <f>IF('STATS'!F58&lt;830,IF(B57&gt;66,66,B57),B57)</f>
        <v>94</v>
      </c>
      <c r="D57" s="50">
        <f>IF('STATS'!F58&lt;415,IF(C57&gt;60,60,C57),C57)</f>
        <v>94</v>
      </c>
      <c r="E57" s="68">
        <f>IF('STATS'!D58+'STATS'!E58&lt;50,IF(D57&gt;80,80,D57),D57)</f>
        <v>94</v>
      </c>
    </row>
    <row r="58" ht="20.35" customHeight="1">
      <c r="A58" t="s" s="35">
        <v>110</v>
      </c>
      <c r="B58" s="48">
        <f>VLOOKUP('STATS'!L59,'SC - GSAA'!$A$3:$B$55,2)</f>
        <v>62</v>
      </c>
      <c r="C58" s="50">
        <f>IF('STATS'!F59&lt;830,IF(B58&gt;66,66,B58),B58)</f>
        <v>62</v>
      </c>
      <c r="D58" s="50">
        <f>IF('STATS'!F59&lt;415,IF(C58&gt;60,60,C58),C58)</f>
        <v>62</v>
      </c>
      <c r="E58" s="68">
        <f>IF('STATS'!D59+'STATS'!E59&lt;50,IF(D58&gt;80,80,D58),D58)</f>
        <v>62</v>
      </c>
    </row>
    <row r="59" ht="20.35" customHeight="1">
      <c r="A59" t="s" s="35">
        <v>112</v>
      </c>
      <c r="B59" s="48">
        <f>VLOOKUP('STATS'!L60,'SC - GSAA'!$A$3:$B$55,2)</f>
        <v>88</v>
      </c>
      <c r="C59" s="50">
        <f>IF('STATS'!F60&lt;830,IF(B59&gt;66,66,B59),B59)</f>
        <v>88</v>
      </c>
      <c r="D59" s="50">
        <f>IF('STATS'!F60&lt;415,IF(C59&gt;60,60,C59),C59)</f>
        <v>88</v>
      </c>
      <c r="E59" s="68">
        <f>IF('STATS'!D60+'STATS'!E60&lt;50,IF(D59&gt;80,80,D59),D59)</f>
        <v>80</v>
      </c>
    </row>
    <row r="60" ht="20.35" customHeight="1">
      <c r="A60" t="s" s="35">
        <v>114</v>
      </c>
      <c r="B60" s="48">
        <f>VLOOKUP('STATS'!L61,'SC - GSAA'!$A$3:$B$55,2)</f>
        <v>61</v>
      </c>
      <c r="C60" s="50">
        <f>IF('STATS'!F61&lt;830,IF(B60&gt;66,66,B60),B60)</f>
        <v>61</v>
      </c>
      <c r="D60" s="50">
        <f>IF('STATS'!F61&lt;415,IF(C60&gt;60,60,C60),C60)</f>
        <v>61</v>
      </c>
      <c r="E60" s="68">
        <f>IF('STATS'!D61+'STATS'!E61&lt;50,IF(D60&gt;80,80,D60),D60)</f>
        <v>61</v>
      </c>
    </row>
    <row r="61" ht="20.35" customHeight="1">
      <c r="A61" t="s" s="35">
        <v>115</v>
      </c>
      <c r="B61" s="48">
        <f>VLOOKUP('STATS'!L62,'SC - GSAA'!$A$3:$B$55,2)</f>
        <v>77</v>
      </c>
      <c r="C61" s="50">
        <f>IF('STATS'!F62&lt;830,IF(B61&gt;66,66,B61),B61)</f>
        <v>77</v>
      </c>
      <c r="D61" s="50">
        <f>IF('STATS'!F62&lt;415,IF(C61&gt;60,60,C61),C61)</f>
        <v>77</v>
      </c>
      <c r="E61" s="68">
        <f>IF('STATS'!D62+'STATS'!E62&lt;50,IF(D61&gt;80,80,D61),D61)</f>
        <v>77</v>
      </c>
    </row>
    <row r="62" ht="20.35" customHeight="1">
      <c r="A62" t="s" s="35">
        <v>116</v>
      </c>
      <c r="B62" s="48">
        <f>VLOOKUP('STATS'!L63,'SC - GSAA'!$A$3:$B$55,2)</f>
        <v>72</v>
      </c>
      <c r="C62" s="50">
        <f>IF('STATS'!F63&lt;830,IF(B62&gt;66,66,B62),B62)</f>
        <v>66</v>
      </c>
      <c r="D62" s="50">
        <f>IF('STATS'!F63&lt;415,IF(C62&gt;60,60,C62),C62)</f>
        <v>60</v>
      </c>
      <c r="E62" s="68">
        <f>IF('STATS'!D63+'STATS'!E63&lt;50,IF(D62&gt;80,80,D62),D62)</f>
        <v>60</v>
      </c>
    </row>
    <row r="63" ht="20.35" customHeight="1">
      <c r="A63" t="s" s="35">
        <v>117</v>
      </c>
      <c r="B63" s="48">
        <f>VLOOKUP('STATS'!L64,'SC - GSAA'!$A$3:$B$55,2)</f>
        <v>60</v>
      </c>
      <c r="C63" s="50">
        <f>IF('STATS'!F64&lt;830,IF(B63&gt;66,66,B63),B63)</f>
        <v>60</v>
      </c>
      <c r="D63" s="50">
        <f>IF('STATS'!F64&lt;415,IF(C63&gt;60,60,C63),C63)</f>
        <v>60</v>
      </c>
      <c r="E63" s="68">
        <f>IF('STATS'!D64+'STATS'!E64&lt;50,IF(D63&gt;80,80,D63),D63)</f>
        <v>60</v>
      </c>
    </row>
    <row r="64" ht="20.35" customHeight="1">
      <c r="A64" t="s" s="35">
        <v>118</v>
      </c>
      <c r="B64" s="48">
        <f>VLOOKUP('STATS'!L65,'SC - GSAA'!$A$3:$B$55,2)</f>
        <v>69</v>
      </c>
      <c r="C64" s="50">
        <f>IF('STATS'!F65&lt;830,IF(B64&gt;66,66,B64),B64)</f>
        <v>66</v>
      </c>
      <c r="D64" s="50">
        <f>IF('STATS'!F65&lt;415,IF(C64&gt;60,60,C64),C64)</f>
        <v>60</v>
      </c>
      <c r="E64" s="68">
        <f>IF('STATS'!D65+'STATS'!E65&lt;50,IF(D64&gt;80,80,D64),D64)</f>
        <v>60</v>
      </c>
    </row>
    <row r="65" ht="20.35" customHeight="1">
      <c r="A65" t="s" s="35">
        <v>119</v>
      </c>
      <c r="B65" s="48">
        <f>VLOOKUP('STATS'!L66,'SC - GSAA'!$A$3:$B$55,2)</f>
        <v>60</v>
      </c>
      <c r="C65" s="50">
        <f>IF('STATS'!F66&lt;830,IF(B65&gt;66,66,B65),B65)</f>
        <v>60</v>
      </c>
      <c r="D65" s="50">
        <f>IF('STATS'!F66&lt;415,IF(C65&gt;60,60,C65),C65)</f>
        <v>60</v>
      </c>
      <c r="E65" s="68">
        <f>IF('STATS'!D66+'STATS'!E66&lt;50,IF(D65&gt;80,80,D65),D65)</f>
        <v>60</v>
      </c>
    </row>
    <row r="66" ht="20.35" customHeight="1">
      <c r="A66" t="s" s="35">
        <v>121</v>
      </c>
      <c r="B66" s="48">
        <f>VLOOKUP('STATS'!L67,'SC - GSAA'!$A$3:$B$55,2)</f>
        <v>69</v>
      </c>
      <c r="C66" s="50">
        <f>IF('STATS'!F67&lt;830,IF(B66&gt;66,66,B66),B66)</f>
        <v>69</v>
      </c>
      <c r="D66" s="50">
        <f>IF('STATS'!F67&lt;415,IF(C66&gt;60,60,C66),C66)</f>
        <v>69</v>
      </c>
      <c r="E66" s="68">
        <f>IF('STATS'!D67+'STATS'!E67&lt;50,IF(D66&gt;80,80,D66),D66)</f>
        <v>69</v>
      </c>
    </row>
    <row r="67" ht="20.35" customHeight="1">
      <c r="A67" t="s" s="35">
        <v>122</v>
      </c>
      <c r="B67" s="48">
        <f>VLOOKUP('STATS'!L68,'SC - GSAA'!$A$3:$B$55,2)</f>
        <v>86</v>
      </c>
      <c r="C67" s="50">
        <f>IF('STATS'!F68&lt;830,IF(B67&gt;66,66,B67),B67)</f>
        <v>86</v>
      </c>
      <c r="D67" s="50">
        <f>IF('STATS'!F68&lt;415,IF(C67&gt;60,60,C67),C67)</f>
        <v>86</v>
      </c>
      <c r="E67" s="68">
        <f>IF('STATS'!D68+'STATS'!E68&lt;50,IF(D67&gt;80,80,D67),D67)</f>
        <v>86</v>
      </c>
    </row>
    <row r="68" ht="20.35" customHeight="1">
      <c r="A68" t="s" s="35">
        <v>123</v>
      </c>
      <c r="B68" s="48">
        <f>VLOOKUP('STATS'!L69,'SC - GSAA'!$A$3:$B$55,2)</f>
        <v>70</v>
      </c>
      <c r="C68" s="50">
        <f>IF('STATS'!F69&lt;830,IF(B68&gt;66,66,B68),B68)</f>
        <v>66</v>
      </c>
      <c r="D68" s="50">
        <f>IF('STATS'!F69&lt;415,IF(C68&gt;60,60,C68),C68)</f>
        <v>60</v>
      </c>
      <c r="E68" s="68">
        <f>IF('STATS'!D69+'STATS'!E69&lt;50,IF(D68&gt;80,80,D68),D68)</f>
        <v>60</v>
      </c>
    </row>
    <row r="69" ht="20.35" customHeight="1">
      <c r="A69" t="s" s="35">
        <v>124</v>
      </c>
      <c r="B69" s="48">
        <f>VLOOKUP('STATS'!L70,'SC - GSAA'!$A$3:$B$55,2)</f>
        <v>82</v>
      </c>
      <c r="C69" s="50">
        <f>IF('STATS'!F70&lt;830,IF(B69&gt;66,66,B69),B69)</f>
        <v>82</v>
      </c>
      <c r="D69" s="50">
        <f>IF('STATS'!F70&lt;415,IF(C69&gt;60,60,C69),C69)</f>
        <v>82</v>
      </c>
      <c r="E69" s="68">
        <f>IF('STATS'!D70+'STATS'!E70&lt;50,IF(D69&gt;80,80,D69),D69)</f>
        <v>82</v>
      </c>
    </row>
    <row r="70" ht="20.35" customHeight="1">
      <c r="A70" t="s" s="35">
        <v>125</v>
      </c>
      <c r="B70" s="48">
        <f>VLOOKUP('STATS'!L71,'SC - GSAA'!$A$3:$B$55,2)</f>
        <v>61</v>
      </c>
      <c r="C70" s="50">
        <f>IF('STATS'!F71&lt;830,IF(B70&gt;66,66,B70),B70)</f>
        <v>61</v>
      </c>
      <c r="D70" s="50">
        <f>IF('STATS'!F71&lt;415,IF(C70&gt;60,60,C70),C70)</f>
        <v>61</v>
      </c>
      <c r="E70" s="68">
        <f>IF('STATS'!D71+'STATS'!E71&lt;50,IF(D70&gt;80,80,D70),D70)</f>
        <v>61</v>
      </c>
    </row>
    <row r="71" ht="20.35" customHeight="1">
      <c r="A71" t="s" s="35">
        <v>126</v>
      </c>
      <c r="B71" s="48">
        <f>VLOOKUP('STATS'!L72,'SC - GSAA'!$A$3:$B$55,2)</f>
        <v>51</v>
      </c>
      <c r="C71" s="50">
        <f>IF('STATS'!F72&lt;830,IF(B71&gt;66,66,B71),B71)</f>
        <v>51</v>
      </c>
      <c r="D71" s="50">
        <f>IF('STATS'!F72&lt;415,IF(C71&gt;60,60,C71),C71)</f>
        <v>51</v>
      </c>
      <c r="E71" s="68">
        <f>IF('STATS'!D72+'STATS'!E72&lt;50,IF(D71&gt;80,80,D71),D71)</f>
        <v>51</v>
      </c>
    </row>
    <row r="72" ht="20.35" customHeight="1">
      <c r="A72" t="s" s="35">
        <v>127</v>
      </c>
      <c r="B72" s="48">
        <f>VLOOKUP('STATS'!L73,'SC - GSAA'!$A$3:$B$55,2)</f>
        <v>70</v>
      </c>
      <c r="C72" s="50">
        <f>IF('STATS'!F73&lt;830,IF(B72&gt;66,66,B72),B72)</f>
        <v>66</v>
      </c>
      <c r="D72" s="50">
        <f>IF('STATS'!F73&lt;415,IF(C72&gt;60,60,C72),C72)</f>
        <v>60</v>
      </c>
      <c r="E72" s="68">
        <f>IF('STATS'!D73+'STATS'!E73&lt;50,IF(D72&gt;80,80,D72),D72)</f>
        <v>60</v>
      </c>
    </row>
    <row r="73" ht="20.35" customHeight="1">
      <c r="A73" t="s" s="35">
        <v>128</v>
      </c>
      <c r="B73" s="48">
        <f>VLOOKUP('STATS'!L74,'SC - GSAA'!$A$3:$B$55,2)</f>
        <v>72</v>
      </c>
      <c r="C73" s="50">
        <f>IF('STATS'!F74&lt;830,IF(B73&gt;66,66,B73),B73)</f>
        <v>72</v>
      </c>
      <c r="D73" s="50">
        <f>IF('STATS'!F74&lt;415,IF(C73&gt;60,60,C73),C73)</f>
        <v>72</v>
      </c>
      <c r="E73" s="68">
        <f>IF('STATS'!D74+'STATS'!E74&lt;50,IF(D73&gt;80,80,D73),D73)</f>
        <v>72</v>
      </c>
    </row>
    <row r="74" ht="20.35" customHeight="1">
      <c r="A74" t="s" s="35">
        <v>129</v>
      </c>
      <c r="B74" s="48">
        <f>VLOOKUP('STATS'!L75,'SC - GSAA'!$A$3:$B$55,2)</f>
        <v>57</v>
      </c>
      <c r="C74" s="50">
        <f>IF('STATS'!F75&lt;830,IF(B74&gt;66,66,B74),B74)</f>
        <v>57</v>
      </c>
      <c r="D74" s="50">
        <f>IF('STATS'!F75&lt;415,IF(C74&gt;60,60,C74),C74)</f>
        <v>57</v>
      </c>
      <c r="E74" s="68">
        <f>IF('STATS'!D75+'STATS'!E75&lt;50,IF(D74&gt;80,80,D74),D74)</f>
        <v>57</v>
      </c>
    </row>
    <row r="75" ht="20.35" customHeight="1">
      <c r="A75" t="s" s="35">
        <v>130</v>
      </c>
      <c r="B75" s="48">
        <f>VLOOKUP('STATS'!L76,'SC - GSAA'!$A$3:$B$55,2)</f>
        <v>69</v>
      </c>
      <c r="C75" s="50">
        <f>IF('STATS'!F76&lt;830,IF(B75&gt;66,66,B75),B75)</f>
        <v>66</v>
      </c>
      <c r="D75" s="50">
        <f>IF('STATS'!F76&lt;415,IF(C75&gt;60,60,C75),C75)</f>
        <v>60</v>
      </c>
      <c r="E75" s="68">
        <f>IF('STATS'!D76+'STATS'!E76&lt;50,IF(D75&gt;80,80,D75),D75)</f>
        <v>60</v>
      </c>
    </row>
    <row r="76" ht="20.35" customHeight="1">
      <c r="A76" t="s" s="35">
        <v>131</v>
      </c>
      <c r="B76" s="48">
        <f>VLOOKUP('STATS'!L77,'SC - GSAA'!$A$3:$B$55,2)</f>
        <v>85</v>
      </c>
      <c r="C76" s="50">
        <f>IF('STATS'!F77&lt;830,IF(B76&gt;66,66,B76),B76)</f>
        <v>85</v>
      </c>
      <c r="D76" s="50">
        <f>IF('STATS'!F77&lt;415,IF(C76&gt;60,60,C76),C76)</f>
        <v>85</v>
      </c>
      <c r="E76" s="68">
        <f>IF('STATS'!D77+'STATS'!E77&lt;50,IF(D76&gt;80,80,D76),D76)</f>
        <v>85</v>
      </c>
    </row>
    <row r="77" ht="20.35" customHeight="1">
      <c r="A77" t="s" s="35">
        <v>132</v>
      </c>
      <c r="B77" s="48">
        <f>VLOOKUP('STATS'!L78,'SC - GSAA'!$A$3:$B$55,2)</f>
        <v>76</v>
      </c>
      <c r="C77" s="50">
        <f>IF('STATS'!F78&lt;830,IF(B77&gt;66,66,B77),B77)</f>
        <v>76</v>
      </c>
      <c r="D77" s="50">
        <f>IF('STATS'!F78&lt;415,IF(C77&gt;60,60,C77),C77)</f>
        <v>76</v>
      </c>
      <c r="E77" s="68">
        <f>IF('STATS'!D78+'STATS'!E78&lt;50,IF(D77&gt;80,80,D77),D77)</f>
        <v>76</v>
      </c>
    </row>
    <row r="78" ht="20.35" customHeight="1">
      <c r="A78" t="s" s="35">
        <v>133</v>
      </c>
      <c r="B78" s="48">
        <f>VLOOKUP('STATS'!L79,'SC - GSAA'!$A$3:$B$55,2)</f>
        <v>73</v>
      </c>
      <c r="C78" s="50">
        <f>IF('STATS'!F79&lt;830,IF(B78&gt;66,66,B78),B78)</f>
        <v>66</v>
      </c>
      <c r="D78" s="50">
        <f>IF('STATS'!F79&lt;415,IF(C78&gt;60,60,C78),C78)</f>
        <v>60</v>
      </c>
      <c r="E78" s="68">
        <f>IF('STATS'!D79+'STATS'!E79&lt;50,IF(D78&gt;80,80,D78),D78)</f>
        <v>60</v>
      </c>
    </row>
    <row r="79" ht="20.35" customHeight="1">
      <c r="A79" t="s" s="35">
        <v>134</v>
      </c>
      <c r="B79" s="48">
        <f>VLOOKUP('STATS'!L80,'SC - GSAA'!$A$3:$B$55,2)</f>
        <v>94</v>
      </c>
      <c r="C79" s="50">
        <f>IF('STATS'!F80&lt;830,IF(B79&gt;66,66,B79),B79)</f>
        <v>94</v>
      </c>
      <c r="D79" s="50">
        <f>IF('STATS'!F80&lt;415,IF(C79&gt;60,60,C79),C79)</f>
        <v>94</v>
      </c>
      <c r="E79" s="68">
        <f>IF('STATS'!D80+'STATS'!E80&lt;50,IF(D79&gt;80,80,D79),D79)</f>
        <v>94</v>
      </c>
    </row>
    <row r="80" ht="20.35" customHeight="1">
      <c r="A80" t="s" s="35">
        <v>135</v>
      </c>
      <c r="B80" s="48">
        <f>VLOOKUP('STATS'!L81,'SC - GSAA'!$A$3:$B$55,2)</f>
        <v>58</v>
      </c>
      <c r="C80" s="50">
        <f>IF('STATS'!F81&lt;830,IF(B80&gt;66,66,B80),B80)</f>
        <v>58</v>
      </c>
      <c r="D80" s="50">
        <f>IF('STATS'!F81&lt;415,IF(C80&gt;60,60,C80),C80)</f>
        <v>58</v>
      </c>
      <c r="E80" s="68">
        <f>IF('STATS'!D81+'STATS'!E81&lt;50,IF(D80&gt;80,80,D80),D80)</f>
        <v>58</v>
      </c>
    </row>
    <row r="81" ht="20.35" customHeight="1">
      <c r="A81" t="s" s="35">
        <v>136</v>
      </c>
      <c r="B81" s="48">
        <f>VLOOKUP('STATS'!L82,'SC - GSAA'!$A$3:$B$55,2)</f>
        <v>59</v>
      </c>
      <c r="C81" s="50">
        <f>IF('STATS'!F82&lt;830,IF(B81&gt;66,66,B81),B81)</f>
        <v>59</v>
      </c>
      <c r="D81" s="50">
        <f>IF('STATS'!F82&lt;415,IF(C81&gt;60,60,C81),C81)</f>
        <v>59</v>
      </c>
      <c r="E81" s="68">
        <f>IF('STATS'!D82+'STATS'!E82&lt;50,IF(D81&gt;80,80,D81),D81)</f>
        <v>59</v>
      </c>
    </row>
    <row r="82" ht="20.35" customHeight="1">
      <c r="A82" t="s" s="35">
        <v>138</v>
      </c>
      <c r="B82" s="48">
        <f>VLOOKUP('STATS'!L83,'SC - GSAA'!$A$3:$B$55,2)</f>
        <v>90</v>
      </c>
      <c r="C82" s="50">
        <f>IF('STATS'!F83&lt;830,IF(B82&gt;66,66,B82),B82)</f>
        <v>90</v>
      </c>
      <c r="D82" s="50">
        <f>IF('STATS'!F83&lt;415,IF(C82&gt;60,60,C82),C82)</f>
        <v>90</v>
      </c>
      <c r="E82" s="68">
        <f>IF('STATS'!D83+'STATS'!E83&lt;50,IF(D82&gt;80,80,D82),D82)</f>
        <v>80</v>
      </c>
    </row>
    <row r="83" ht="20.35" customHeight="1">
      <c r="A83" t="s" s="35">
        <v>139</v>
      </c>
      <c r="B83" s="48">
        <f>VLOOKUP('STATS'!L84,'SC - GSAA'!$A$3:$B$55,2)</f>
        <v>71</v>
      </c>
      <c r="C83" s="50">
        <f>IF('STATS'!F84&lt;830,IF(B83&gt;66,66,B83),B83)</f>
        <v>66</v>
      </c>
      <c r="D83" s="50">
        <f>IF('STATS'!F84&lt;415,IF(C83&gt;60,60,C83),C83)</f>
        <v>60</v>
      </c>
      <c r="E83" s="68">
        <f>IF('STATS'!D84+'STATS'!E84&lt;50,IF(D83&gt;80,80,D83),D83)</f>
        <v>60</v>
      </c>
    </row>
    <row r="84" ht="20.35" customHeight="1">
      <c r="A84" t="s" s="35">
        <v>140</v>
      </c>
      <c r="B84" s="48">
        <f>VLOOKUP('STATS'!L85,'SC - GSAA'!$A$3:$B$55,2)</f>
        <v>92</v>
      </c>
      <c r="C84" s="50">
        <f>IF('STATS'!F85&lt;830,IF(B84&gt;66,66,B84),B84)</f>
        <v>92</v>
      </c>
      <c r="D84" s="50">
        <f>IF('STATS'!F85&lt;415,IF(C84&gt;60,60,C84),C84)</f>
        <v>92</v>
      </c>
      <c r="E84" s="68">
        <f>IF('STATS'!D85+'STATS'!E85&lt;50,IF(D84&gt;80,80,D84),D84)</f>
        <v>92</v>
      </c>
    </row>
    <row r="85" ht="20.35" customHeight="1">
      <c r="A85" t="s" s="35">
        <v>141</v>
      </c>
      <c r="B85" s="48">
        <f>VLOOKUP('STATS'!L86,'SC - GSAA'!$A$3:$B$55,2)</f>
        <v>56</v>
      </c>
      <c r="C85" s="50">
        <f>IF('STATS'!F86&lt;830,IF(B85&gt;66,66,B85),B85)</f>
        <v>56</v>
      </c>
      <c r="D85" s="50">
        <f>IF('STATS'!F86&lt;415,IF(C85&gt;60,60,C85),C85)</f>
        <v>56</v>
      </c>
      <c r="E85" s="68">
        <f>IF('STATS'!D86+'STATS'!E86&lt;50,IF(D85&gt;80,80,D85),D85)</f>
        <v>56</v>
      </c>
    </row>
    <row r="86" ht="20.35" customHeight="1">
      <c r="A86" t="s" s="35">
        <v>142</v>
      </c>
      <c r="B86" s="48">
        <f>VLOOKUP('STATS'!L87,'SC - GSAA'!$A$3:$B$55,2)</f>
        <v>90</v>
      </c>
      <c r="C86" s="50">
        <f>IF('STATS'!F87&lt;830,IF(B86&gt;66,66,B86),B86)</f>
        <v>90</v>
      </c>
      <c r="D86" s="50">
        <f>IF('STATS'!F87&lt;415,IF(C86&gt;60,60,C86),C86)</f>
        <v>90</v>
      </c>
      <c r="E86" s="68">
        <f>IF('STATS'!D87+'STATS'!E87&lt;50,IF(D86&gt;80,80,D86),D86)</f>
        <v>80</v>
      </c>
    </row>
    <row r="87" ht="20.35" customHeight="1">
      <c r="A87" t="s" s="35">
        <v>143</v>
      </c>
      <c r="B87" s="48">
        <f>VLOOKUP('STATS'!L88,'SC - GSAA'!$A$3:$B$55,2)</f>
        <v>47</v>
      </c>
      <c r="C87" s="50">
        <f>IF('STATS'!F88&lt;830,IF(B87&gt;66,66,B87),B87)</f>
        <v>47</v>
      </c>
      <c r="D87" s="50">
        <f>IF('STATS'!F88&lt;415,IF(C87&gt;60,60,C87),C87)</f>
        <v>47</v>
      </c>
      <c r="E87" s="68">
        <f>IF('STATS'!D88+'STATS'!E88&lt;50,IF(D87&gt;80,80,D87),D87)</f>
        <v>47</v>
      </c>
    </row>
    <row r="88" ht="20.35" customHeight="1">
      <c r="A88" t="s" s="35">
        <v>144</v>
      </c>
      <c r="B88" s="48">
        <f>VLOOKUP('STATS'!L89,'SC - GSAA'!$A$3:$B$55,2)</f>
        <v>69</v>
      </c>
      <c r="C88" s="50">
        <f>IF('STATS'!F89&lt;830,IF(B88&gt;66,66,B88),B88)</f>
        <v>66</v>
      </c>
      <c r="D88" s="50">
        <f>IF('STATS'!F89&lt;415,IF(C88&gt;60,60,C88),C88)</f>
        <v>60</v>
      </c>
      <c r="E88" s="68">
        <f>IF('STATS'!D89+'STATS'!E89&lt;50,IF(D88&gt;80,80,D88),D88)</f>
        <v>60</v>
      </c>
    </row>
    <row r="89" ht="20.35" customHeight="1">
      <c r="A89" t="s" s="35">
        <v>145</v>
      </c>
      <c r="B89" s="48">
        <f>VLOOKUP('STATS'!L90,'SC - GSAA'!$A$3:$B$55,2)</f>
        <v>59</v>
      </c>
      <c r="C89" s="50">
        <f>IF('STATS'!F90&lt;830,IF(B89&gt;66,66,B89),B89)</f>
        <v>59</v>
      </c>
      <c r="D89" s="50">
        <f>IF('STATS'!F90&lt;415,IF(C89&gt;60,60,C89),C89)</f>
        <v>59</v>
      </c>
      <c r="E89" s="68">
        <f>IF('STATS'!D90+'STATS'!E90&lt;50,IF(D89&gt;80,80,D89),D89)</f>
        <v>59</v>
      </c>
    </row>
    <row r="90" ht="20.35" customHeight="1">
      <c r="A90" t="s" s="35">
        <v>146</v>
      </c>
      <c r="B90" s="48">
        <f>VLOOKUP('STATS'!L91,'SC - GSAA'!$A$3:$B$55,2)</f>
        <v>78</v>
      </c>
      <c r="C90" s="50">
        <f>IF('STATS'!F91&lt;830,IF(B90&gt;66,66,B90),B90)</f>
        <v>78</v>
      </c>
      <c r="D90" s="50">
        <f>IF('STATS'!F91&lt;415,IF(C90&gt;60,60,C90),C90)</f>
        <v>78</v>
      </c>
      <c r="E90" s="68">
        <f>IF('STATS'!D91+'STATS'!E91&lt;50,IF(D90&gt;80,80,D90),D90)</f>
        <v>78</v>
      </c>
    </row>
    <row r="91" ht="20.35" customHeight="1">
      <c r="A91" t="s" s="35">
        <v>147</v>
      </c>
      <c r="B91" s="48">
        <f>VLOOKUP('STATS'!L92,'SC - GSAA'!$A$3:$B$55,2)</f>
        <v>99</v>
      </c>
      <c r="C91" s="50">
        <f>IF('STATS'!F92&lt;830,IF(B91&gt;66,66,B91),B91)</f>
        <v>99</v>
      </c>
      <c r="D91" s="50">
        <f>IF('STATS'!F92&lt;415,IF(C91&gt;60,60,C91),C91)</f>
        <v>99</v>
      </c>
      <c r="E91" s="68">
        <f>IF('STATS'!D92+'STATS'!E92&lt;50,IF(D91&gt;80,80,D91),D91)</f>
        <v>99</v>
      </c>
    </row>
    <row r="92" ht="20.35" customHeight="1">
      <c r="A92" t="s" s="35">
        <v>148</v>
      </c>
      <c r="B92" s="48">
        <f>VLOOKUP('STATS'!L93,'SC - GSAA'!$A$3:$B$55,2)</f>
        <v>69</v>
      </c>
      <c r="C92" s="50">
        <f>IF('STATS'!F93&lt;830,IF(B92&gt;66,66,B92),B92)</f>
        <v>66</v>
      </c>
      <c r="D92" s="50">
        <f>IF('STATS'!F93&lt;415,IF(C92&gt;60,60,C92),C92)</f>
        <v>66</v>
      </c>
      <c r="E92" s="68">
        <f>IF('STATS'!D93+'STATS'!E93&lt;50,IF(D92&gt;80,80,D92),D92)</f>
        <v>66</v>
      </c>
    </row>
    <row r="93" ht="20.35" customHeight="1">
      <c r="A93" t="s" s="35">
        <v>149</v>
      </c>
      <c r="B93" s="48">
        <f>VLOOKUP('STATS'!L94,'SC - GSAA'!$A$3:$B$55,2)</f>
        <v>67</v>
      </c>
      <c r="C93" s="50">
        <f>IF('STATS'!F94&lt;830,IF(B93&gt;66,66,B93),B93)</f>
        <v>66</v>
      </c>
      <c r="D93" s="50">
        <f>IF('STATS'!F94&lt;415,IF(C93&gt;60,60,C93),C93)</f>
        <v>60</v>
      </c>
      <c r="E93" s="68">
        <f>IF('STATS'!D94+'STATS'!E94&lt;50,IF(D93&gt;80,80,D93),D93)</f>
        <v>60</v>
      </c>
    </row>
    <row r="94" ht="20.35" customHeight="1">
      <c r="A94" t="s" s="35">
        <v>150</v>
      </c>
      <c r="B94" s="48">
        <f>VLOOKUP('STATS'!L95,'SC - GSAA'!$A$3:$B$55,2)</f>
        <v>51</v>
      </c>
      <c r="C94" s="50">
        <f>IF('STATS'!F95&lt;830,IF(B94&gt;66,66,B94),B94)</f>
        <v>51</v>
      </c>
      <c r="D94" s="50">
        <f>IF('STATS'!F95&lt;415,IF(C94&gt;60,60,C94),C94)</f>
        <v>51</v>
      </c>
      <c r="E94" s="68">
        <f>IF('STATS'!D95+'STATS'!E95&lt;50,IF(D94&gt;80,80,D94),D94)</f>
        <v>51</v>
      </c>
    </row>
    <row r="95" ht="20.35" customHeight="1">
      <c r="A95" t="s" s="35">
        <v>151</v>
      </c>
      <c r="B95" s="48">
        <f>VLOOKUP('STATS'!L96,'SC - GSAA'!$A$3:$B$55,2)</f>
        <v>70</v>
      </c>
      <c r="C95" s="50">
        <f>IF('STATS'!F96&lt;830,IF(B95&gt;66,66,B95),B95)</f>
        <v>70</v>
      </c>
      <c r="D95" s="50">
        <f>IF('STATS'!F96&lt;415,IF(C95&gt;60,60,C95),C95)</f>
        <v>70</v>
      </c>
      <c r="E95" s="68">
        <f>IF('STATS'!D96+'STATS'!E96&lt;50,IF(D95&gt;80,80,D95),D95)</f>
        <v>70</v>
      </c>
    </row>
    <row r="96" ht="20.35" customHeight="1">
      <c r="A96" t="s" s="35">
        <v>152</v>
      </c>
      <c r="B96" s="48">
        <f>VLOOKUP('STATS'!L97,'SC - GSAA'!$A$3:$B$55,2)</f>
        <v>77</v>
      </c>
      <c r="C96" s="50">
        <f>IF('STATS'!F97&lt;830,IF(B96&gt;66,66,B96),B96)</f>
        <v>77</v>
      </c>
      <c r="D96" s="50">
        <f>IF('STATS'!F97&lt;415,IF(C96&gt;60,60,C96),C96)</f>
        <v>77</v>
      </c>
      <c r="E96" s="68">
        <f>IF('STATS'!D97+'STATS'!E97&lt;50,IF(D96&gt;80,80,D96),D96)</f>
        <v>77</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0" customWidth="1"/>
    <col min="2" max="2" width="16.3516" style="100" customWidth="1"/>
    <col min="3" max="256" width="16.3516" style="100" customWidth="1"/>
  </cols>
  <sheetData>
    <row r="1" ht="28" customHeight="1">
      <c r="A1" t="s" s="7">
        <v>17</v>
      </c>
      <c r="B1" s="7"/>
    </row>
    <row r="2" ht="20.55" customHeight="1">
      <c r="A2" s="70"/>
      <c r="B2" s="70"/>
    </row>
    <row r="3" ht="20.55" customHeight="1">
      <c r="A3" s="71">
        <v>32.76</v>
      </c>
      <c r="B3" s="72">
        <v>99</v>
      </c>
    </row>
    <row r="4" ht="20.35" customHeight="1">
      <c r="A4" s="73">
        <v>32.64</v>
      </c>
      <c r="B4" s="74">
        <f>B3-1</f>
        <v>98</v>
      </c>
    </row>
    <row r="5" ht="20.35" customHeight="1">
      <c r="A5" s="73">
        <v>29.93</v>
      </c>
      <c r="B5" s="74">
        <f>B4-1</f>
        <v>97</v>
      </c>
    </row>
    <row r="6" ht="20.35" customHeight="1">
      <c r="A6" s="73">
        <v>27.21</v>
      </c>
      <c r="B6" s="74">
        <f>B5-1</f>
        <v>96</v>
      </c>
    </row>
    <row r="7" ht="20.35" customHeight="1">
      <c r="A7" s="73">
        <v>25.3</v>
      </c>
      <c r="B7" s="74">
        <f>B6-1</f>
        <v>95</v>
      </c>
    </row>
    <row r="8" ht="20.35" customHeight="1">
      <c r="A8" s="73">
        <v>23.39</v>
      </c>
      <c r="B8" s="74">
        <f>B7-1</f>
        <v>94</v>
      </c>
    </row>
    <row r="9" ht="20.35" customHeight="1">
      <c r="A9" s="73">
        <v>21.49</v>
      </c>
      <c r="B9" s="74">
        <f>B8-1</f>
        <v>93</v>
      </c>
    </row>
    <row r="10" ht="20.35" customHeight="1">
      <c r="A10" s="73">
        <v>20.48</v>
      </c>
      <c r="B10" s="74">
        <f>B9-1</f>
        <v>92</v>
      </c>
    </row>
    <row r="11" ht="20.35" customHeight="1">
      <c r="A11" s="73">
        <v>19.47</v>
      </c>
      <c r="B11" s="74">
        <f>B10-1</f>
        <v>91</v>
      </c>
    </row>
    <row r="12" ht="20.35" customHeight="1">
      <c r="A12" s="73">
        <v>18.46</v>
      </c>
      <c r="B12" s="74">
        <f>B11-1</f>
        <v>90</v>
      </c>
    </row>
    <row r="13" ht="20.35" customHeight="1">
      <c r="A13" s="73">
        <v>17.45</v>
      </c>
      <c r="B13" s="74">
        <f>B12-1</f>
        <v>89</v>
      </c>
    </row>
    <row r="14" ht="20.35" customHeight="1">
      <c r="A14" s="73">
        <v>16.44</v>
      </c>
      <c r="B14" s="74">
        <f>B13-1</f>
        <v>88</v>
      </c>
    </row>
    <row r="15" ht="20.35" customHeight="1">
      <c r="A15" s="73">
        <v>15.43</v>
      </c>
      <c r="B15" s="74">
        <f>B14-1</f>
        <v>87</v>
      </c>
    </row>
    <row r="16" ht="20.35" customHeight="1">
      <c r="A16" s="73">
        <v>14.43</v>
      </c>
      <c r="B16" s="74">
        <f>B15-1</f>
        <v>86</v>
      </c>
    </row>
    <row r="17" ht="20.35" customHeight="1">
      <c r="A17" s="73">
        <v>13.54</v>
      </c>
      <c r="B17" s="74">
        <f>B16-1</f>
        <v>85</v>
      </c>
    </row>
    <row r="18" ht="20.35" customHeight="1">
      <c r="A18" s="73">
        <v>12.65</v>
      </c>
      <c r="B18" s="74">
        <f>B17-1</f>
        <v>84</v>
      </c>
    </row>
    <row r="19" ht="20.35" customHeight="1">
      <c r="A19" s="73">
        <v>11.76</v>
      </c>
      <c r="B19" s="74">
        <f>B18-1</f>
        <v>83</v>
      </c>
    </row>
    <row r="20" ht="20.35" customHeight="1">
      <c r="A20" s="73">
        <v>10.86</v>
      </c>
      <c r="B20" s="74">
        <f>B19-1</f>
        <v>82</v>
      </c>
    </row>
    <row r="21" ht="20.35" customHeight="1">
      <c r="A21" s="73">
        <v>9.970000000000001</v>
      </c>
      <c r="B21" s="74">
        <f>B20-1</f>
        <v>81</v>
      </c>
    </row>
    <row r="22" ht="20.35" customHeight="1">
      <c r="A22" s="73">
        <v>9.08</v>
      </c>
      <c r="B22" s="74">
        <f>B21-1</f>
        <v>80</v>
      </c>
    </row>
    <row r="23" ht="20.35" customHeight="1">
      <c r="A23" s="73">
        <v>8.19</v>
      </c>
      <c r="B23" s="74">
        <f>B22-1</f>
        <v>79</v>
      </c>
    </row>
    <row r="24" ht="20.35" customHeight="1">
      <c r="A24" s="73">
        <v>7.31</v>
      </c>
      <c r="B24" s="74">
        <f>B23-1</f>
        <v>78</v>
      </c>
    </row>
    <row r="25" ht="20.35" customHeight="1">
      <c r="A25" s="73">
        <v>6.43</v>
      </c>
      <c r="B25" s="74">
        <f>B24-1</f>
        <v>77</v>
      </c>
    </row>
    <row r="26" ht="20.35" customHeight="1">
      <c r="A26" s="73">
        <v>5.55</v>
      </c>
      <c r="B26" s="74">
        <f>B25-1</f>
        <v>76</v>
      </c>
    </row>
    <row r="27" ht="20.35" customHeight="1">
      <c r="A27" s="73">
        <v>4.67</v>
      </c>
      <c r="B27" s="74">
        <f>B26-1</f>
        <v>75</v>
      </c>
    </row>
    <row r="28" ht="20.35" customHeight="1">
      <c r="A28" s="73">
        <v>3.79</v>
      </c>
      <c r="B28" s="74">
        <f>B27-1</f>
        <v>74</v>
      </c>
    </row>
    <row r="29" ht="20.35" customHeight="1">
      <c r="A29" s="73">
        <v>2.91</v>
      </c>
      <c r="B29" s="74">
        <f>B28-1</f>
        <v>73</v>
      </c>
    </row>
    <row r="30" ht="20.35" customHeight="1">
      <c r="A30" s="73">
        <v>2.13</v>
      </c>
      <c r="B30" s="74">
        <f>B29-1</f>
        <v>72</v>
      </c>
    </row>
    <row r="31" ht="20.35" customHeight="1">
      <c r="A31" s="73">
        <v>1.35</v>
      </c>
      <c r="B31" s="74">
        <f>B30-1</f>
        <v>71</v>
      </c>
    </row>
    <row r="32" ht="20.35" customHeight="1">
      <c r="A32" s="73">
        <v>0.57</v>
      </c>
      <c r="B32" s="74">
        <f>B31-1</f>
        <v>70</v>
      </c>
    </row>
    <row r="33" ht="20.35" customHeight="1">
      <c r="A33" s="73">
        <v>-0.21</v>
      </c>
      <c r="B33" s="74">
        <f>B32-1</f>
        <v>69</v>
      </c>
    </row>
    <row r="34" ht="20.35" customHeight="1">
      <c r="A34" s="73">
        <v>-0.98</v>
      </c>
      <c r="B34" s="74">
        <f>B33-1</f>
        <v>68</v>
      </c>
    </row>
    <row r="35" ht="20.35" customHeight="1">
      <c r="A35" s="73">
        <v>-1.75</v>
      </c>
      <c r="B35" s="74">
        <f>B34-1</f>
        <v>67</v>
      </c>
    </row>
    <row r="36" ht="20.35" customHeight="1">
      <c r="A36" s="73">
        <v>-2.52</v>
      </c>
      <c r="B36" s="74">
        <f>B35-1</f>
        <v>66</v>
      </c>
    </row>
    <row r="37" ht="20.35" customHeight="1">
      <c r="A37" s="73">
        <v>-3.29</v>
      </c>
      <c r="B37" s="74">
        <f>B36-1</f>
        <v>65</v>
      </c>
    </row>
    <row r="38" ht="20.35" customHeight="1">
      <c r="A38" s="73">
        <v>-4.12</v>
      </c>
      <c r="B38" s="74">
        <f>B37-1</f>
        <v>64</v>
      </c>
    </row>
    <row r="39" ht="20.35" customHeight="1">
      <c r="A39" s="73">
        <v>-4.9</v>
      </c>
      <c r="B39" s="74">
        <f>B38-1</f>
        <v>63</v>
      </c>
    </row>
    <row r="40" ht="20.35" customHeight="1">
      <c r="A40" s="73">
        <v>-5.67</v>
      </c>
      <c r="B40" s="74">
        <f>B39-1</f>
        <v>62</v>
      </c>
    </row>
    <row r="41" ht="20.35" customHeight="1">
      <c r="A41" s="73">
        <v>-6.44</v>
      </c>
      <c r="B41" s="74">
        <f>B40-1</f>
        <v>61</v>
      </c>
    </row>
    <row r="42" ht="20.35" customHeight="1">
      <c r="A42" s="73">
        <v>-7.21</v>
      </c>
      <c r="B42" s="74">
        <f>B41-1</f>
        <v>60</v>
      </c>
    </row>
    <row r="43" ht="20.35" customHeight="1">
      <c r="A43" s="73">
        <v>-8.19</v>
      </c>
      <c r="B43" s="74">
        <f>B42-1</f>
        <v>59</v>
      </c>
    </row>
    <row r="44" ht="20.35" customHeight="1">
      <c r="A44" s="73">
        <v>-9.17</v>
      </c>
      <c r="B44" s="74">
        <f>B43-1</f>
        <v>58</v>
      </c>
    </row>
    <row r="45" ht="20.35" customHeight="1">
      <c r="A45" s="73">
        <v>-10.15</v>
      </c>
      <c r="B45" s="74">
        <f>B44-1</f>
        <v>57</v>
      </c>
    </row>
    <row r="46" ht="20.35" customHeight="1">
      <c r="A46" s="73">
        <v>-11.13</v>
      </c>
      <c r="B46" s="74">
        <f>B45-1</f>
        <v>56</v>
      </c>
    </row>
    <row r="47" ht="20.35" customHeight="1">
      <c r="A47" s="73">
        <v>-12.1</v>
      </c>
      <c r="B47" s="74">
        <f>B46-1</f>
        <v>55</v>
      </c>
    </row>
    <row r="48" ht="20.35" customHeight="1">
      <c r="A48" s="73">
        <v>-13.07</v>
      </c>
      <c r="B48" s="74">
        <f>B47-1</f>
        <v>54</v>
      </c>
    </row>
    <row r="49" ht="20.35" customHeight="1">
      <c r="A49" s="73">
        <v>-14.04</v>
      </c>
      <c r="B49" s="74">
        <f>B48-1</f>
        <v>53</v>
      </c>
    </row>
    <row r="50" ht="20.35" customHeight="1">
      <c r="A50" s="73">
        <v>-15.32</v>
      </c>
      <c r="B50" s="74">
        <f>B49-1</f>
        <v>52</v>
      </c>
    </row>
    <row r="51" ht="20.35" customHeight="1">
      <c r="A51" s="73">
        <v>-16.6</v>
      </c>
      <c r="B51" s="74">
        <f>B50-1</f>
        <v>51</v>
      </c>
    </row>
    <row r="52" ht="20.35" customHeight="1">
      <c r="A52" s="73">
        <v>-17.87</v>
      </c>
      <c r="B52" s="74">
        <f>B51-1</f>
        <v>50</v>
      </c>
    </row>
    <row r="53" ht="20.35" customHeight="1">
      <c r="A53" s="73">
        <v>-19.08</v>
      </c>
      <c r="B53" s="74">
        <f>B52-1</f>
        <v>49</v>
      </c>
    </row>
    <row r="54" ht="20.35" customHeight="1">
      <c r="A54" s="73">
        <v>-20.3</v>
      </c>
      <c r="B54" s="74">
        <f>B53-1</f>
        <v>48</v>
      </c>
    </row>
    <row r="55" ht="20.35" customHeight="1">
      <c r="A55" s="73">
        <v>-100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E6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1" customWidth="1"/>
    <col min="2" max="2" width="16.3516" style="101" customWidth="1"/>
    <col min="3" max="3" width="16.3516" style="101" customWidth="1"/>
    <col min="4" max="4" width="16.3516" style="101" customWidth="1"/>
    <col min="5" max="5" width="16.3516" style="101" customWidth="1"/>
    <col min="6" max="256" width="16.3516" style="101" customWidth="1"/>
  </cols>
  <sheetData>
    <row r="1" ht="28" customHeight="1">
      <c r="A1" t="s" s="7">
        <v>546</v>
      </c>
      <c r="B1" s="7"/>
      <c r="C1" s="7"/>
      <c r="D1" s="7"/>
      <c r="E1" s="7"/>
    </row>
    <row r="2" ht="20.55" customHeight="1">
      <c r="A2" s="70"/>
      <c r="B2" s="70"/>
      <c r="C2" s="70"/>
      <c r="D2" s="70"/>
      <c r="E2" s="70"/>
    </row>
    <row r="3" ht="20.55" customHeight="1">
      <c r="A3" s="102">
        <v>-21.69</v>
      </c>
      <c r="B3" s="96"/>
      <c r="C3" s="97"/>
      <c r="D3" s="97"/>
      <c r="E3" s="97"/>
    </row>
    <row r="4" ht="20.35" customHeight="1">
      <c r="A4" s="73">
        <v>-21.56</v>
      </c>
      <c r="B4" s="98"/>
      <c r="C4" s="39"/>
      <c r="D4" s="39"/>
      <c r="E4" s="39"/>
    </row>
    <row r="5" ht="20.35" customHeight="1">
      <c r="A5" s="73">
        <v>-19.63</v>
      </c>
      <c r="B5" s="98"/>
      <c r="C5" s="39"/>
      <c r="D5" s="39"/>
      <c r="E5" s="39"/>
    </row>
    <row r="6" ht="20.35" customHeight="1">
      <c r="A6" s="73">
        <v>-18.31</v>
      </c>
      <c r="B6" s="98"/>
      <c r="C6" s="39"/>
      <c r="D6" s="39"/>
      <c r="E6" s="39"/>
    </row>
    <row r="7" ht="20.35" customHeight="1">
      <c r="A7" s="73">
        <v>-16.21</v>
      </c>
      <c r="B7" s="98"/>
      <c r="C7" s="39"/>
      <c r="D7" s="39"/>
      <c r="E7" s="39"/>
    </row>
    <row r="8" ht="20.35" customHeight="1">
      <c r="A8" s="73">
        <v>-15.93</v>
      </c>
      <c r="B8" s="98"/>
      <c r="C8" s="39"/>
      <c r="D8" s="39"/>
      <c r="E8" s="39"/>
    </row>
    <row r="9" ht="20.35" customHeight="1">
      <c r="A9" s="73">
        <v>-15.53</v>
      </c>
      <c r="B9" s="98"/>
      <c r="C9" s="39"/>
      <c r="D9" s="39"/>
      <c r="E9" s="39"/>
    </row>
    <row r="10" ht="20.35" customHeight="1">
      <c r="A10" s="73">
        <v>-14.13</v>
      </c>
      <c r="B10" s="98"/>
      <c r="C10" s="39"/>
      <c r="D10" s="39"/>
      <c r="E10" s="39"/>
    </row>
    <row r="11" ht="20.35" customHeight="1">
      <c r="A11" s="73">
        <v>-10.65</v>
      </c>
      <c r="B11" s="98"/>
      <c r="C11" s="39"/>
      <c r="D11" s="39"/>
      <c r="E11" s="39"/>
    </row>
    <row r="12" ht="20.35" customHeight="1">
      <c r="A12" s="73">
        <v>-10.21</v>
      </c>
      <c r="B12" s="98"/>
      <c r="C12" s="39"/>
      <c r="D12" s="39"/>
      <c r="E12" s="39"/>
    </row>
    <row r="13" ht="20.35" customHeight="1">
      <c r="A13" s="73">
        <v>-9.619999999999999</v>
      </c>
      <c r="B13" s="98"/>
      <c r="C13" s="39"/>
      <c r="D13" s="39"/>
      <c r="E13" s="39"/>
    </row>
    <row r="14" ht="20.35" customHeight="1">
      <c r="A14" s="73">
        <v>-7.95</v>
      </c>
      <c r="B14" s="98"/>
      <c r="C14" s="39"/>
      <c r="D14" s="39"/>
      <c r="E14" s="39"/>
    </row>
    <row r="15" ht="20.35" customHeight="1">
      <c r="A15" s="73">
        <v>-7.82</v>
      </c>
      <c r="B15" s="98"/>
      <c r="C15" s="39"/>
      <c r="D15" s="39"/>
      <c r="E15" s="39"/>
    </row>
    <row r="16" ht="20.35" customHeight="1">
      <c r="A16" s="73">
        <v>-7.29</v>
      </c>
      <c r="B16" s="98"/>
      <c r="C16" s="39"/>
      <c r="D16" s="39"/>
      <c r="E16" s="39"/>
    </row>
    <row r="17" ht="20.35" customHeight="1">
      <c r="A17" s="73">
        <v>-7.09</v>
      </c>
      <c r="B17" s="98"/>
      <c r="C17" s="39"/>
      <c r="D17" s="39"/>
      <c r="E17" s="39"/>
    </row>
    <row r="18" ht="20.35" customHeight="1">
      <c r="A18" s="73">
        <v>-6.27</v>
      </c>
      <c r="B18" s="98"/>
      <c r="C18" s="39"/>
      <c r="D18" s="39"/>
      <c r="E18" s="39"/>
    </row>
    <row r="19" ht="20.35" customHeight="1">
      <c r="A19" s="73">
        <v>-6.25</v>
      </c>
      <c r="B19" s="98"/>
      <c r="C19" s="39"/>
      <c r="D19" s="39"/>
      <c r="E19" s="39"/>
    </row>
    <row r="20" ht="20.35" customHeight="1">
      <c r="A20" s="73">
        <v>-5.89</v>
      </c>
      <c r="B20" s="98"/>
      <c r="C20" s="39"/>
      <c r="D20" s="39"/>
      <c r="E20" s="39"/>
    </row>
    <row r="21" ht="20.35" customHeight="1">
      <c r="A21" s="73">
        <v>-5.88</v>
      </c>
      <c r="B21" s="98"/>
      <c r="C21" s="39"/>
      <c r="D21" s="39"/>
      <c r="E21" s="39"/>
    </row>
    <row r="22" ht="20.35" customHeight="1">
      <c r="A22" s="73">
        <v>-5.23</v>
      </c>
      <c r="B22" s="98"/>
      <c r="C22" s="39"/>
      <c r="D22" s="39"/>
      <c r="E22" s="39"/>
    </row>
    <row r="23" ht="20.35" customHeight="1">
      <c r="A23" s="73">
        <v>-4.83</v>
      </c>
      <c r="B23" s="98"/>
      <c r="C23" s="39"/>
      <c r="D23" s="39"/>
      <c r="E23" s="39"/>
    </row>
    <row r="24" ht="20.35" customHeight="1">
      <c r="A24" s="73">
        <v>-4.09</v>
      </c>
      <c r="B24" s="98"/>
      <c r="C24" s="39"/>
      <c r="D24" s="39"/>
      <c r="E24" s="39"/>
    </row>
    <row r="25" ht="20.35" customHeight="1">
      <c r="A25" s="73">
        <v>-3.68</v>
      </c>
      <c r="B25" s="98"/>
      <c r="C25" s="39"/>
      <c r="D25" s="39"/>
      <c r="E25" s="39"/>
    </row>
    <row r="26" ht="20.35" customHeight="1">
      <c r="A26" s="73">
        <v>-2.16</v>
      </c>
      <c r="B26" s="98"/>
      <c r="C26" s="39"/>
      <c r="D26" s="39"/>
      <c r="E26" s="39"/>
    </row>
    <row r="27" ht="20.35" customHeight="1">
      <c r="A27" s="73">
        <v>-1.97</v>
      </c>
      <c r="B27" s="98"/>
      <c r="C27" s="39"/>
      <c r="D27" s="39"/>
      <c r="E27" s="39"/>
    </row>
    <row r="28" ht="20.35" customHeight="1">
      <c r="A28" s="73">
        <v>0.3</v>
      </c>
      <c r="B28" s="98"/>
      <c r="C28" s="39"/>
      <c r="D28" s="39"/>
      <c r="E28" s="39"/>
    </row>
    <row r="29" ht="20.35" customHeight="1">
      <c r="A29" s="73">
        <v>0.45</v>
      </c>
      <c r="B29" s="98"/>
      <c r="C29" s="39"/>
      <c r="D29" s="39"/>
      <c r="E29" s="39"/>
    </row>
    <row r="30" ht="20.35" customHeight="1">
      <c r="A30" s="73">
        <v>0.58</v>
      </c>
      <c r="B30" s="98"/>
      <c r="C30" s="39"/>
      <c r="D30" s="39"/>
      <c r="E30" s="39"/>
    </row>
    <row r="31" ht="20.35" customHeight="1">
      <c r="A31" s="73">
        <v>0.9</v>
      </c>
      <c r="B31" s="98"/>
      <c r="C31" s="39"/>
      <c r="D31" s="39"/>
      <c r="E31" s="39"/>
    </row>
    <row r="32" ht="20.35" customHeight="1">
      <c r="A32" s="73">
        <v>1.98</v>
      </c>
      <c r="B32" s="98"/>
      <c r="C32" s="39"/>
      <c r="D32" s="39"/>
      <c r="E32" s="39"/>
    </row>
    <row r="33" ht="20.35" customHeight="1">
      <c r="A33" s="73">
        <v>2.11</v>
      </c>
      <c r="B33" s="98"/>
      <c r="C33" s="39"/>
      <c r="D33" s="39"/>
      <c r="E33" s="39"/>
    </row>
    <row r="34" ht="20.35" customHeight="1">
      <c r="A34" s="73">
        <v>2.64</v>
      </c>
      <c r="B34" s="98"/>
      <c r="C34" s="39"/>
      <c r="D34" s="39"/>
      <c r="E34" s="39"/>
    </row>
    <row r="35" ht="20.35" customHeight="1">
      <c r="A35" s="73">
        <v>2.9</v>
      </c>
      <c r="B35" s="98"/>
      <c r="C35" s="39"/>
      <c r="D35" s="39"/>
      <c r="E35" s="39"/>
    </row>
    <row r="36" ht="20.35" customHeight="1">
      <c r="A36" s="73">
        <v>3.2</v>
      </c>
      <c r="B36" s="98"/>
      <c r="C36" s="39"/>
      <c r="D36" s="39"/>
      <c r="E36" s="39"/>
    </row>
    <row r="37" ht="20.35" customHeight="1">
      <c r="A37" s="73">
        <v>3.49</v>
      </c>
      <c r="B37" s="98"/>
      <c r="C37" s="39"/>
      <c r="D37" s="39"/>
      <c r="E37" s="39"/>
    </row>
    <row r="38" ht="20.35" customHeight="1">
      <c r="A38" s="73">
        <v>4.51</v>
      </c>
      <c r="B38" s="98"/>
      <c r="C38" s="39"/>
      <c r="D38" s="39"/>
      <c r="E38" s="39"/>
    </row>
    <row r="39" ht="20.35" customHeight="1">
      <c r="A39" s="73">
        <v>5.22</v>
      </c>
      <c r="B39" s="98"/>
      <c r="C39" s="39"/>
      <c r="D39" s="39"/>
      <c r="E39" s="39"/>
    </row>
    <row r="40" ht="20.35" customHeight="1">
      <c r="A40" s="73">
        <v>5.54</v>
      </c>
      <c r="B40" s="98"/>
      <c r="C40" s="39"/>
      <c r="D40" s="39"/>
      <c r="E40" s="39"/>
    </row>
    <row r="41" ht="20.35" customHeight="1">
      <c r="A41" s="73">
        <v>6.21</v>
      </c>
      <c r="B41" s="98"/>
      <c r="C41" s="39"/>
      <c r="D41" s="39"/>
      <c r="E41" s="39"/>
    </row>
    <row r="42" ht="20.35" customHeight="1">
      <c r="A42" s="73">
        <v>6.43</v>
      </c>
      <c r="B42" s="98"/>
      <c r="C42" s="39"/>
      <c r="D42" s="39"/>
      <c r="E42" s="39"/>
    </row>
    <row r="43" ht="20.35" customHeight="1">
      <c r="A43" s="73">
        <v>6.45</v>
      </c>
      <c r="B43" s="98"/>
      <c r="C43" s="39"/>
      <c r="D43" s="39"/>
      <c r="E43" s="39"/>
    </row>
    <row r="44" ht="20.35" customHeight="1">
      <c r="A44" s="73">
        <v>8.17</v>
      </c>
      <c r="B44" s="98"/>
      <c r="C44" s="39"/>
      <c r="D44" s="39"/>
      <c r="E44" s="39"/>
    </row>
    <row r="45" ht="20.35" customHeight="1">
      <c r="A45" s="73">
        <v>9.75</v>
      </c>
      <c r="B45" s="98"/>
      <c r="C45" s="39"/>
      <c r="D45" s="39"/>
      <c r="E45" s="39"/>
    </row>
    <row r="46" ht="20.35" customHeight="1">
      <c r="A46" s="73">
        <v>10.15</v>
      </c>
      <c r="B46" s="98"/>
      <c r="C46" s="39"/>
      <c r="D46" s="39"/>
      <c r="E46" s="39"/>
    </row>
    <row r="47" ht="20.35" customHeight="1">
      <c r="A47" s="73">
        <v>11.47</v>
      </c>
      <c r="B47" s="98"/>
      <c r="C47" s="39"/>
      <c r="D47" s="39"/>
      <c r="E47" s="39"/>
    </row>
    <row r="48" ht="20.35" customHeight="1">
      <c r="A48" s="73">
        <v>11.54</v>
      </c>
      <c r="B48" s="98"/>
      <c r="C48" s="39"/>
      <c r="D48" s="39"/>
      <c r="E48" s="39"/>
    </row>
    <row r="49" ht="20.35" customHeight="1">
      <c r="A49" s="73">
        <v>11.62</v>
      </c>
      <c r="B49" s="98"/>
      <c r="C49" s="39"/>
      <c r="D49" s="39"/>
      <c r="E49" s="39"/>
    </row>
    <row r="50" ht="20.35" customHeight="1">
      <c r="A50" s="73">
        <v>13.79</v>
      </c>
      <c r="B50" s="98"/>
      <c r="C50" s="39"/>
      <c r="D50" s="39"/>
      <c r="E50" s="39"/>
    </row>
    <row r="51" ht="20.35" customHeight="1">
      <c r="A51" s="73">
        <v>14.95</v>
      </c>
      <c r="B51" s="98"/>
      <c r="C51" s="39"/>
      <c r="D51" s="39"/>
      <c r="E51" s="39"/>
    </row>
    <row r="52" ht="20.35" customHeight="1">
      <c r="A52" s="73">
        <v>16.64</v>
      </c>
      <c r="B52" s="98"/>
      <c r="C52" s="39"/>
      <c r="D52" s="39"/>
      <c r="E52" s="39"/>
    </row>
    <row r="53" ht="20.35" customHeight="1">
      <c r="A53" s="73">
        <v>16.94</v>
      </c>
      <c r="B53" s="98"/>
      <c r="C53" s="39"/>
      <c r="D53" s="39"/>
      <c r="E53" s="39"/>
    </row>
    <row r="54" ht="20.35" customHeight="1">
      <c r="A54" s="73">
        <v>17.58</v>
      </c>
      <c r="B54" s="98"/>
      <c r="C54" s="39"/>
      <c r="D54" s="39"/>
      <c r="E54" s="39"/>
    </row>
    <row r="55" ht="20.35" customHeight="1">
      <c r="A55" s="73">
        <v>18.98</v>
      </c>
      <c r="B55" s="98"/>
      <c r="C55" s="39"/>
      <c r="D55" s="39"/>
      <c r="E55" s="39"/>
    </row>
    <row r="56" ht="20.35" customHeight="1">
      <c r="A56" s="73">
        <v>19.25</v>
      </c>
      <c r="B56" s="98"/>
      <c r="C56" s="39"/>
      <c r="D56" s="39"/>
      <c r="E56" s="39"/>
    </row>
    <row r="57" ht="20.35" customHeight="1">
      <c r="A57" s="73">
        <v>19.27</v>
      </c>
      <c r="B57" s="98"/>
      <c r="C57" s="39"/>
      <c r="D57" s="39"/>
      <c r="E57" s="39"/>
    </row>
    <row r="58" ht="20.35" customHeight="1">
      <c r="A58" s="73">
        <v>19.95</v>
      </c>
      <c r="B58" s="98"/>
      <c r="C58" s="39"/>
      <c r="D58" s="39"/>
      <c r="E58" s="39"/>
    </row>
    <row r="59" ht="20.35" customHeight="1">
      <c r="A59" s="73">
        <v>21.25</v>
      </c>
      <c r="B59" s="98"/>
      <c r="C59" s="39"/>
      <c r="D59" s="39"/>
      <c r="E59" s="39"/>
    </row>
    <row r="60" ht="20.35" customHeight="1">
      <c r="A60" s="73">
        <v>22.24</v>
      </c>
      <c r="B60" s="98"/>
      <c r="C60" s="39"/>
      <c r="D60" s="39"/>
      <c r="E60" s="39"/>
    </row>
    <row r="61" ht="20.35" customHeight="1">
      <c r="A61" s="73">
        <v>23.93</v>
      </c>
      <c r="B61" s="98"/>
      <c r="C61" s="39"/>
      <c r="D61" s="39"/>
      <c r="E61" s="39"/>
    </row>
    <row r="62" ht="20.35" customHeight="1">
      <c r="A62" s="73">
        <v>24.62</v>
      </c>
      <c r="B62" s="98"/>
      <c r="C62" s="39"/>
      <c r="D62" s="39"/>
      <c r="E62" s="39"/>
    </row>
    <row r="63" ht="20.35" customHeight="1">
      <c r="A63" s="73">
        <v>32.51</v>
      </c>
      <c r="B63" s="98"/>
      <c r="C63" s="39"/>
      <c r="D63" s="39"/>
      <c r="E63" s="39"/>
    </row>
    <row r="64" ht="20.35" customHeight="1">
      <c r="A64" s="103">
        <v>32.76</v>
      </c>
      <c r="B64" s="98"/>
      <c r="C64" s="39"/>
      <c r="D64" s="39"/>
      <c r="E64" s="3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N97"/>
  <sheetViews>
    <sheetView workbookViewId="0" showGridLines="0" defaultGridColor="1"/>
  </sheetViews>
  <sheetFormatPr defaultColWidth="8.33333" defaultRowHeight="18" customHeight="1" outlineLevelRow="0" outlineLevelCol="0"/>
  <cols>
    <col min="1" max="1" width="21.3516" style="6" customWidth="1"/>
    <col min="2" max="2" width="9.5" style="6" customWidth="1"/>
    <col min="3" max="3" width="11.3516" style="6" customWidth="1"/>
    <col min="4" max="4" width="3.85156" style="6" customWidth="1"/>
    <col min="5" max="5" width="7.5" style="6" customWidth="1"/>
    <col min="6" max="6" width="7.5" style="6" customWidth="1"/>
    <col min="7" max="7" width="8.57812" style="6" customWidth="1"/>
    <col min="8" max="8" width="5.17188" style="6" customWidth="1"/>
    <col min="9" max="9" width="5.67188" style="6" customWidth="1"/>
    <col min="10" max="10" width="6" style="6" customWidth="1"/>
    <col min="11" max="11" width="7.35156" style="6" customWidth="1"/>
    <col min="12" max="12" width="6.35156" style="6" customWidth="1"/>
    <col min="13" max="13" width="6.35156" style="6" customWidth="1"/>
    <col min="14" max="14" width="6.35156" style="6" customWidth="1"/>
    <col min="15" max="256" width="8.35156" style="6" customWidth="1"/>
  </cols>
  <sheetData>
    <row r="1" ht="28" customHeight="1">
      <c r="A1" t="s" s="7">
        <v>5</v>
      </c>
      <c r="B1" s="7"/>
      <c r="C1" s="7"/>
      <c r="D1" s="7"/>
      <c r="E1" s="7"/>
      <c r="F1" s="7"/>
      <c r="G1" s="7"/>
      <c r="H1" s="7"/>
      <c r="I1" s="7"/>
      <c r="J1" s="7"/>
      <c r="K1" s="7"/>
      <c r="L1" s="7"/>
      <c r="M1" s="7"/>
      <c r="N1" s="7"/>
    </row>
    <row r="2" ht="20.55" customHeight="1">
      <c r="A2" t="s" s="8">
        <v>6</v>
      </c>
      <c r="B2" t="s" s="8">
        <v>7</v>
      </c>
      <c r="C2" t="s" s="8">
        <v>8</v>
      </c>
      <c r="D2" t="s" s="9">
        <v>9</v>
      </c>
      <c r="E2" t="s" s="9">
        <v>10</v>
      </c>
      <c r="F2" t="s" s="9">
        <v>11</v>
      </c>
      <c r="G2" t="s" s="9">
        <v>12</v>
      </c>
      <c r="H2" t="s" s="9">
        <v>13</v>
      </c>
      <c r="I2" t="s" s="10">
        <v>14</v>
      </c>
      <c r="J2" t="s" s="9">
        <v>15</v>
      </c>
      <c r="K2" t="s" s="9">
        <v>16</v>
      </c>
      <c r="L2" t="s" s="9">
        <v>17</v>
      </c>
      <c r="M2" t="s" s="9">
        <v>18</v>
      </c>
      <c r="N2" t="s" s="9">
        <v>19</v>
      </c>
    </row>
    <row r="3" ht="20.55" customHeight="1">
      <c r="A3" t="s" s="11">
        <v>20</v>
      </c>
      <c r="B3" t="s" s="12">
        <v>21</v>
      </c>
      <c r="C3" t="s" s="13">
        <v>22</v>
      </c>
      <c r="D3" s="14">
        <v>29</v>
      </c>
      <c r="E3" s="15"/>
      <c r="F3" s="16">
        <v>1522.08</v>
      </c>
      <c r="G3" s="16">
        <v>92.18000000000001</v>
      </c>
      <c r="H3" s="14">
        <v>775</v>
      </c>
      <c r="I3" s="17">
        <v>91.34999999999999</v>
      </c>
      <c r="J3" s="16">
        <v>0.58</v>
      </c>
      <c r="K3" s="16">
        <v>78.65000000000001</v>
      </c>
      <c r="L3" s="16">
        <v>4.51</v>
      </c>
      <c r="M3" s="18">
        <v>100</v>
      </c>
      <c r="N3" s="19">
        <v>3</v>
      </c>
    </row>
    <row r="4" ht="20.35" customHeight="1">
      <c r="A4" t="s" s="20">
        <v>23</v>
      </c>
      <c r="B4" t="s" s="21">
        <v>21</v>
      </c>
      <c r="C4" t="s" s="22">
        <v>24</v>
      </c>
      <c r="D4" s="23">
        <v>1</v>
      </c>
      <c r="E4" s="24"/>
      <c r="F4" s="25">
        <v>38.65</v>
      </c>
      <c r="G4" s="25">
        <v>77.56</v>
      </c>
      <c r="H4" s="23">
        <v>14</v>
      </c>
      <c r="I4" s="26">
        <v>100</v>
      </c>
      <c r="J4" s="25">
        <v>9.859999999999999</v>
      </c>
      <c r="K4" s="25">
        <v>100</v>
      </c>
      <c r="L4" s="25">
        <v>1.38</v>
      </c>
      <c r="M4" s="27"/>
      <c r="N4" s="28"/>
    </row>
    <row r="5" ht="20.35" customHeight="1">
      <c r="A5" t="s" s="20">
        <v>25</v>
      </c>
      <c r="B5" t="s" s="21">
        <v>21</v>
      </c>
      <c r="C5" t="s" s="22">
        <v>26</v>
      </c>
      <c r="D5" s="23">
        <v>4</v>
      </c>
      <c r="E5" s="24"/>
      <c r="F5" s="25">
        <v>240.75</v>
      </c>
      <c r="G5" s="25">
        <v>88.48</v>
      </c>
      <c r="H5" s="23">
        <v>130</v>
      </c>
      <c r="I5" s="26">
        <v>89.23</v>
      </c>
      <c r="J5" s="25">
        <v>0.22</v>
      </c>
      <c r="K5" s="25">
        <v>80.48999999999999</v>
      </c>
      <c r="L5" s="25">
        <v>0.28</v>
      </c>
      <c r="M5" s="27">
        <v>80</v>
      </c>
      <c r="N5" s="28">
        <v>5</v>
      </c>
    </row>
    <row r="6" ht="20.35" customHeight="1">
      <c r="A6" t="s" s="20">
        <v>27</v>
      </c>
      <c r="B6" t="s" s="21">
        <v>21</v>
      </c>
      <c r="C6" t="s" s="22">
        <v>28</v>
      </c>
      <c r="D6" s="23">
        <v>13</v>
      </c>
      <c r="E6" s="23">
        <v>29</v>
      </c>
      <c r="F6" s="25">
        <v>691.73</v>
      </c>
      <c r="G6" s="25">
        <v>92.84999999999999</v>
      </c>
      <c r="H6" s="23">
        <v>346</v>
      </c>
      <c r="I6" s="26">
        <v>89.31</v>
      </c>
      <c r="J6" s="25">
        <v>-1.11</v>
      </c>
      <c r="K6" s="25">
        <v>76.67</v>
      </c>
      <c r="L6" s="25">
        <v>-3.83</v>
      </c>
      <c r="M6" s="27">
        <v>66.7</v>
      </c>
      <c r="N6" s="28">
        <v>3</v>
      </c>
    </row>
    <row r="7" ht="20.35" customHeight="1">
      <c r="A7" t="s" s="20">
        <v>29</v>
      </c>
      <c r="B7" t="s" s="21">
        <v>21</v>
      </c>
      <c r="C7" t="s" s="22">
        <v>30</v>
      </c>
      <c r="D7" s="23">
        <v>11</v>
      </c>
      <c r="E7" s="24"/>
      <c r="F7" s="25">
        <v>479.82</v>
      </c>
      <c r="G7" s="25">
        <v>90.81999999999999</v>
      </c>
      <c r="H7" s="23">
        <v>232</v>
      </c>
      <c r="I7" s="26">
        <v>90.52</v>
      </c>
      <c r="J7" s="25">
        <v>-0.28</v>
      </c>
      <c r="K7" s="25">
        <v>79.63</v>
      </c>
      <c r="L7" s="25">
        <v>-0.66</v>
      </c>
      <c r="M7" s="27">
        <v>66.7</v>
      </c>
      <c r="N7" s="28">
        <v>3</v>
      </c>
    </row>
    <row r="8" ht="20.35" customHeight="1">
      <c r="A8" t="s" s="20">
        <v>31</v>
      </c>
      <c r="B8" t="s" s="21">
        <v>21</v>
      </c>
      <c r="C8" t="s" s="22">
        <v>32</v>
      </c>
      <c r="D8" s="23">
        <v>28</v>
      </c>
      <c r="E8" s="24"/>
      <c r="F8" s="25">
        <v>1490.27</v>
      </c>
      <c r="G8" s="25">
        <v>91.26000000000001</v>
      </c>
      <c r="H8" s="23">
        <v>787</v>
      </c>
      <c r="I8" s="26">
        <v>90.98</v>
      </c>
      <c r="J8" s="25">
        <v>-0.75</v>
      </c>
      <c r="K8" s="25">
        <v>78.91</v>
      </c>
      <c r="L8" s="25">
        <v>-5.89</v>
      </c>
      <c r="M8" s="27">
        <v>80</v>
      </c>
      <c r="N8" s="28">
        <v>10</v>
      </c>
    </row>
    <row r="9" ht="20.35" customHeight="1">
      <c r="A9" t="s" s="20">
        <v>33</v>
      </c>
      <c r="B9" t="s" s="21">
        <v>21</v>
      </c>
      <c r="C9" t="s" s="22">
        <v>34</v>
      </c>
      <c r="D9" s="23">
        <v>10</v>
      </c>
      <c r="E9" s="23">
        <v>1</v>
      </c>
      <c r="F9" s="25">
        <v>514.77</v>
      </c>
      <c r="G9" s="25">
        <v>93.45999999999999</v>
      </c>
      <c r="H9" s="23">
        <v>331</v>
      </c>
      <c r="I9" s="26">
        <v>91.84</v>
      </c>
      <c r="J9" s="25">
        <v>0.72</v>
      </c>
      <c r="K9" s="25">
        <v>80.26000000000001</v>
      </c>
      <c r="L9" s="25">
        <v>2.39</v>
      </c>
      <c r="M9" s="27"/>
      <c r="N9" s="28"/>
    </row>
    <row r="10" ht="20.35" customHeight="1">
      <c r="A10" t="s" s="20">
        <v>35</v>
      </c>
      <c r="B10" t="s" s="21">
        <v>21</v>
      </c>
      <c r="C10" t="s" s="22">
        <v>36</v>
      </c>
      <c r="D10" s="23">
        <v>27</v>
      </c>
      <c r="E10" s="23">
        <v>1</v>
      </c>
      <c r="F10" s="25">
        <v>1463.68</v>
      </c>
      <c r="G10" s="25">
        <v>91.98999999999999</v>
      </c>
      <c r="H10" s="23">
        <v>850</v>
      </c>
      <c r="I10" s="26">
        <v>90.12</v>
      </c>
      <c r="J10" s="25">
        <v>-0.57</v>
      </c>
      <c r="K10" s="25">
        <v>80.69</v>
      </c>
      <c r="L10" s="25">
        <v>-4.83</v>
      </c>
      <c r="M10" s="27">
        <v>25</v>
      </c>
      <c r="N10" s="28">
        <v>4</v>
      </c>
    </row>
    <row r="11" ht="20.35" customHeight="1">
      <c r="A11" t="s" s="20">
        <v>37</v>
      </c>
      <c r="B11" t="s" s="21">
        <v>21</v>
      </c>
      <c r="C11" t="s" s="22">
        <v>38</v>
      </c>
      <c r="D11" s="23">
        <v>65</v>
      </c>
      <c r="E11" s="24"/>
      <c r="F11" s="25">
        <v>3825.18</v>
      </c>
      <c r="G11" s="25">
        <v>93.38</v>
      </c>
      <c r="H11" s="23">
        <v>2075</v>
      </c>
      <c r="I11" s="26">
        <v>91.95</v>
      </c>
      <c r="J11" s="25">
        <v>-0.09</v>
      </c>
      <c r="K11" s="25">
        <v>79.89</v>
      </c>
      <c r="L11" s="25">
        <v>-1.97</v>
      </c>
      <c r="M11" s="27">
        <v>93.8</v>
      </c>
      <c r="N11" s="28">
        <v>16</v>
      </c>
    </row>
    <row r="12" ht="20.35" customHeight="1">
      <c r="A12" t="s" s="20">
        <v>39</v>
      </c>
      <c r="B12" t="s" s="21">
        <v>21</v>
      </c>
      <c r="C12" t="s" s="22">
        <v>40</v>
      </c>
      <c r="D12" s="23">
        <v>2</v>
      </c>
      <c r="E12" s="23">
        <v>12</v>
      </c>
      <c r="F12" s="25">
        <v>58.78</v>
      </c>
      <c r="G12" s="25">
        <v>89.64</v>
      </c>
      <c r="H12" s="23">
        <v>33</v>
      </c>
      <c r="I12" s="26">
        <v>93.94</v>
      </c>
      <c r="J12" s="25">
        <v>6.15</v>
      </c>
      <c r="K12" s="25">
        <v>100</v>
      </c>
      <c r="L12" s="25">
        <v>2.03</v>
      </c>
      <c r="M12" s="27"/>
      <c r="N12" s="28"/>
    </row>
    <row r="13" ht="20.35" customHeight="1">
      <c r="A13" t="s" s="20">
        <v>41</v>
      </c>
      <c r="B13" t="s" s="21">
        <v>21</v>
      </c>
      <c r="C13" t="s" s="22">
        <v>42</v>
      </c>
      <c r="D13" s="23">
        <v>35</v>
      </c>
      <c r="E13" s="23">
        <v>5</v>
      </c>
      <c r="F13" s="25">
        <v>1714.78</v>
      </c>
      <c r="G13" s="25">
        <v>90.88</v>
      </c>
      <c r="H13" s="23">
        <v>921</v>
      </c>
      <c r="I13" s="26">
        <v>90.77</v>
      </c>
      <c r="J13" s="25">
        <v>0.23</v>
      </c>
      <c r="K13" s="25">
        <v>80.81999999999999</v>
      </c>
      <c r="L13" s="25">
        <v>2.11</v>
      </c>
      <c r="M13" s="27">
        <v>53.8</v>
      </c>
      <c r="N13" s="28">
        <v>13</v>
      </c>
    </row>
    <row r="14" ht="20.35" customHeight="1">
      <c r="A14" t="s" s="20">
        <v>43</v>
      </c>
      <c r="B14" t="s" s="21">
        <v>21</v>
      </c>
      <c r="C14" t="s" s="22">
        <v>44</v>
      </c>
      <c r="D14" s="23">
        <v>31</v>
      </c>
      <c r="E14" s="23">
        <v>4</v>
      </c>
      <c r="F14" s="25">
        <v>1780.72</v>
      </c>
      <c r="G14" s="25">
        <v>92.53</v>
      </c>
      <c r="H14" s="23">
        <v>876</v>
      </c>
      <c r="I14" s="26">
        <v>91.31999999999999</v>
      </c>
      <c r="J14" s="25">
        <v>0.63</v>
      </c>
      <c r="K14" s="25">
        <v>80.18000000000001</v>
      </c>
      <c r="L14" s="25">
        <v>5.54</v>
      </c>
      <c r="M14" s="27">
        <v>77.8</v>
      </c>
      <c r="N14" s="28">
        <v>18</v>
      </c>
    </row>
    <row r="15" ht="20.35" customHeight="1">
      <c r="A15" t="s" s="20">
        <v>45</v>
      </c>
      <c r="B15" t="s" s="21">
        <v>21</v>
      </c>
      <c r="C15" t="s" s="22">
        <v>46</v>
      </c>
      <c r="D15" s="23">
        <v>24</v>
      </c>
      <c r="E15" s="23">
        <v>1</v>
      </c>
      <c r="F15" s="25">
        <v>1213.1</v>
      </c>
      <c r="G15" s="25">
        <v>92.54000000000001</v>
      </c>
      <c r="H15" s="23">
        <v>710</v>
      </c>
      <c r="I15" s="26">
        <v>91.13</v>
      </c>
      <c r="J15" s="25">
        <v>0.45</v>
      </c>
      <c r="K15" s="25">
        <v>78.92</v>
      </c>
      <c r="L15" s="25">
        <v>3.2</v>
      </c>
      <c r="M15" s="27">
        <v>55.6</v>
      </c>
      <c r="N15" s="28">
        <v>9</v>
      </c>
    </row>
    <row r="16" ht="20.35" customHeight="1">
      <c r="A16" t="s" s="20">
        <v>47</v>
      </c>
      <c r="B16" t="s" s="21">
        <v>21</v>
      </c>
      <c r="C16" t="s" s="22">
        <v>26</v>
      </c>
      <c r="D16" s="23">
        <v>47</v>
      </c>
      <c r="E16" s="23">
        <v>21</v>
      </c>
      <c r="F16" s="25">
        <v>2579.05</v>
      </c>
      <c r="G16" s="25">
        <v>93.52</v>
      </c>
      <c r="H16" s="23">
        <v>1378</v>
      </c>
      <c r="I16" s="26">
        <v>93.03</v>
      </c>
      <c r="J16" s="25">
        <v>1.45</v>
      </c>
      <c r="K16" s="25">
        <v>82.94</v>
      </c>
      <c r="L16" s="25">
        <v>19.95</v>
      </c>
      <c r="M16" s="27">
        <v>57.1</v>
      </c>
      <c r="N16" s="28">
        <v>21</v>
      </c>
    </row>
    <row r="17" ht="20.35" customHeight="1">
      <c r="A17" t="s" s="20">
        <v>48</v>
      </c>
      <c r="B17" t="s" s="21">
        <v>21</v>
      </c>
      <c r="C17" t="s" s="22">
        <v>49</v>
      </c>
      <c r="D17" s="23">
        <v>53</v>
      </c>
      <c r="E17" s="23">
        <v>16</v>
      </c>
      <c r="F17" s="25">
        <v>2886.83</v>
      </c>
      <c r="G17" s="25">
        <v>91.98</v>
      </c>
      <c r="H17" s="23">
        <v>1434</v>
      </c>
      <c r="I17" s="26">
        <v>91.63</v>
      </c>
      <c r="J17" s="25">
        <v>0.14</v>
      </c>
      <c r="K17" s="25">
        <v>83.45</v>
      </c>
      <c r="L17" s="25">
        <v>1.98</v>
      </c>
      <c r="M17" s="27">
        <v>85.7</v>
      </c>
      <c r="N17" s="28">
        <v>7</v>
      </c>
    </row>
    <row r="18" ht="20.35" customHeight="1">
      <c r="A18" t="s" s="20">
        <v>50</v>
      </c>
      <c r="B18" t="s" s="21">
        <v>21</v>
      </c>
      <c r="C18" t="s" s="22">
        <v>51</v>
      </c>
      <c r="D18" s="23">
        <v>54</v>
      </c>
      <c r="E18" s="23">
        <v>2</v>
      </c>
      <c r="F18" s="25">
        <v>3067.8</v>
      </c>
      <c r="G18" s="25">
        <v>91.95</v>
      </c>
      <c r="H18" s="23">
        <v>1648</v>
      </c>
      <c r="I18" s="26">
        <v>90.72</v>
      </c>
      <c r="J18" s="25">
        <v>-0.13</v>
      </c>
      <c r="K18" s="25">
        <v>76.55</v>
      </c>
      <c r="L18" s="25">
        <v>-2.16</v>
      </c>
      <c r="M18" s="27">
        <v>88.90000000000001</v>
      </c>
      <c r="N18" s="28">
        <v>9</v>
      </c>
    </row>
    <row r="19" ht="20.35" customHeight="1">
      <c r="A19" t="s" s="20">
        <v>52</v>
      </c>
      <c r="B19" t="s" s="21">
        <v>21</v>
      </c>
      <c r="C19" t="s" s="22">
        <v>34</v>
      </c>
      <c r="D19" s="23">
        <v>1</v>
      </c>
      <c r="E19" s="24"/>
      <c r="F19" s="25">
        <v>12.55</v>
      </c>
      <c r="G19" s="25">
        <v>88.78</v>
      </c>
      <c r="H19" s="23">
        <v>6</v>
      </c>
      <c r="I19" s="26">
        <v>83.33</v>
      </c>
      <c r="J19" s="25">
        <v>-2</v>
      </c>
      <c r="K19" s="25">
        <v>50</v>
      </c>
      <c r="L19" s="25">
        <v>-0.12</v>
      </c>
      <c r="M19" s="27"/>
      <c r="N19" s="28"/>
    </row>
    <row r="20" ht="20.35" customHeight="1">
      <c r="A20" t="s" s="20">
        <v>53</v>
      </c>
      <c r="B20" t="s" s="21">
        <v>21</v>
      </c>
      <c r="C20" t="s" s="22">
        <v>30</v>
      </c>
      <c r="D20" s="23">
        <v>43</v>
      </c>
      <c r="E20" s="23">
        <v>29</v>
      </c>
      <c r="F20" s="25">
        <v>2502</v>
      </c>
      <c r="G20" s="25">
        <v>92.84999999999999</v>
      </c>
      <c r="H20" s="23">
        <v>1217</v>
      </c>
      <c r="I20" s="26">
        <v>90.88</v>
      </c>
      <c r="J20" s="25">
        <v>-0.48</v>
      </c>
      <c r="K20" s="25">
        <v>78.11</v>
      </c>
      <c r="L20" s="25">
        <v>-5.88</v>
      </c>
      <c r="M20" s="27">
        <v>44.4</v>
      </c>
      <c r="N20" s="28">
        <v>9</v>
      </c>
    </row>
    <row r="21" ht="20.35" customHeight="1">
      <c r="A21" t="s" s="20">
        <v>54</v>
      </c>
      <c r="B21" t="s" s="21">
        <v>21</v>
      </c>
      <c r="C21" t="s" s="22">
        <v>55</v>
      </c>
      <c r="D21" s="23">
        <v>1</v>
      </c>
      <c r="E21" s="24"/>
      <c r="F21" s="25">
        <v>62.58</v>
      </c>
      <c r="G21" s="25">
        <v>85.17</v>
      </c>
      <c r="H21" s="23">
        <v>28</v>
      </c>
      <c r="I21" s="26">
        <v>85.70999999999999</v>
      </c>
      <c r="J21" s="25">
        <v>-8.32</v>
      </c>
      <c r="K21" s="25">
        <v>100</v>
      </c>
      <c r="L21" s="25">
        <v>-2.33</v>
      </c>
      <c r="M21" s="27"/>
      <c r="N21" s="28"/>
    </row>
    <row r="22" ht="20.35" customHeight="1">
      <c r="A22" t="s" s="20">
        <v>56</v>
      </c>
      <c r="B22" t="s" s="21">
        <v>21</v>
      </c>
      <c r="C22" t="s" s="22">
        <v>57</v>
      </c>
      <c r="D22" s="23">
        <v>67</v>
      </c>
      <c r="E22" s="23">
        <v>8</v>
      </c>
      <c r="F22" s="25">
        <v>3705.38</v>
      </c>
      <c r="G22" s="25">
        <v>91.98</v>
      </c>
      <c r="H22" s="23">
        <v>2024</v>
      </c>
      <c r="I22" s="26">
        <v>90.76000000000001</v>
      </c>
      <c r="J22" s="25">
        <v>0.26</v>
      </c>
      <c r="K22" s="25">
        <v>79.11</v>
      </c>
      <c r="L22" s="25">
        <v>5.22</v>
      </c>
      <c r="M22" s="27">
        <v>61.5</v>
      </c>
      <c r="N22" s="28">
        <v>13</v>
      </c>
    </row>
    <row r="23" ht="20.35" customHeight="1">
      <c r="A23" t="s" s="20">
        <v>58</v>
      </c>
      <c r="B23" t="s" s="21">
        <v>21</v>
      </c>
      <c r="C23" t="s" s="22">
        <v>59</v>
      </c>
      <c r="D23" s="23">
        <v>43</v>
      </c>
      <c r="E23" s="24"/>
      <c r="F23" s="25">
        <v>2454.33</v>
      </c>
      <c r="G23" s="25">
        <v>91.48999999999999</v>
      </c>
      <c r="H23" s="23">
        <v>1186</v>
      </c>
      <c r="I23" s="26">
        <v>90.56</v>
      </c>
      <c r="J23" s="25">
        <v>-0.86</v>
      </c>
      <c r="K23" s="25">
        <v>78.26000000000001</v>
      </c>
      <c r="L23" s="25">
        <v>-10.21</v>
      </c>
      <c r="M23" s="27">
        <v>80</v>
      </c>
      <c r="N23" s="28">
        <v>5</v>
      </c>
    </row>
    <row r="24" ht="20.35" customHeight="1">
      <c r="A24" t="s" s="20">
        <v>60</v>
      </c>
      <c r="B24" t="s" s="21">
        <v>21</v>
      </c>
      <c r="C24" t="s" s="22">
        <v>61</v>
      </c>
      <c r="D24" s="23">
        <v>49</v>
      </c>
      <c r="E24" s="23">
        <v>23</v>
      </c>
      <c r="F24" s="25">
        <v>2834.62</v>
      </c>
      <c r="G24" s="25">
        <v>90.34999999999999</v>
      </c>
      <c r="H24" s="23">
        <v>1481</v>
      </c>
      <c r="I24" s="26">
        <v>90.01000000000001</v>
      </c>
      <c r="J24" s="25">
        <v>-1.46</v>
      </c>
      <c r="K24" s="25">
        <v>75.17</v>
      </c>
      <c r="L24" s="25">
        <v>-21.69</v>
      </c>
      <c r="M24" s="27">
        <v>75</v>
      </c>
      <c r="N24" s="28">
        <v>12</v>
      </c>
    </row>
    <row r="25" ht="20.35" customHeight="1">
      <c r="A25" t="s" s="20">
        <v>62</v>
      </c>
      <c r="B25" t="s" s="21">
        <v>21</v>
      </c>
      <c r="C25" t="s" s="22">
        <v>63</v>
      </c>
      <c r="D25" s="23">
        <v>32</v>
      </c>
      <c r="E25" s="23">
        <v>13</v>
      </c>
      <c r="F25" s="25">
        <v>1609.53</v>
      </c>
      <c r="G25" s="25">
        <v>94.05</v>
      </c>
      <c r="H25" s="23">
        <v>810</v>
      </c>
      <c r="I25" s="26">
        <v>93.09</v>
      </c>
      <c r="J25" s="25">
        <v>2.09</v>
      </c>
      <c r="K25" s="25">
        <v>79.44</v>
      </c>
      <c r="L25" s="25">
        <v>16.94</v>
      </c>
      <c r="M25" s="27">
        <v>100</v>
      </c>
      <c r="N25" s="28">
        <v>4</v>
      </c>
    </row>
    <row r="26" ht="20.35" customHeight="1">
      <c r="A26" t="s" s="20">
        <v>64</v>
      </c>
      <c r="B26" t="s" s="21">
        <v>21</v>
      </c>
      <c r="C26" t="s" s="22">
        <v>65</v>
      </c>
      <c r="D26" s="23">
        <v>14</v>
      </c>
      <c r="E26" s="24"/>
      <c r="F26" s="25">
        <v>700.15</v>
      </c>
      <c r="G26" s="25">
        <v>93.98</v>
      </c>
      <c r="H26" s="23">
        <v>356</v>
      </c>
      <c r="I26" s="26">
        <v>92.13</v>
      </c>
      <c r="J26" s="25">
        <v>2.19</v>
      </c>
      <c r="K26" s="25">
        <v>78.64</v>
      </c>
      <c r="L26" s="25">
        <v>7.78</v>
      </c>
      <c r="M26" s="27"/>
      <c r="N26" s="28"/>
    </row>
    <row r="27" ht="20.35" customHeight="1">
      <c r="A27" t="s" s="20">
        <v>66</v>
      </c>
      <c r="B27" t="s" s="21">
        <v>21</v>
      </c>
      <c r="C27" t="s" s="22">
        <v>24</v>
      </c>
      <c r="D27" s="23">
        <v>36</v>
      </c>
      <c r="E27" s="23">
        <v>2</v>
      </c>
      <c r="F27" s="25">
        <v>1769.67</v>
      </c>
      <c r="G27" s="25">
        <v>90.72</v>
      </c>
      <c r="H27" s="23">
        <v>959</v>
      </c>
      <c r="I27" s="26">
        <v>89.16</v>
      </c>
      <c r="J27" s="25">
        <v>-1.91</v>
      </c>
      <c r="K27" s="25">
        <v>72.3</v>
      </c>
      <c r="L27" s="25">
        <v>-18.31</v>
      </c>
      <c r="M27" s="27"/>
      <c r="N27" s="28"/>
    </row>
    <row r="28" ht="20.35" customHeight="1">
      <c r="A28" t="s" s="20">
        <v>67</v>
      </c>
      <c r="B28" t="s" s="21">
        <v>21</v>
      </c>
      <c r="C28" t="s" s="22">
        <v>61</v>
      </c>
      <c r="D28" s="23">
        <v>14</v>
      </c>
      <c r="E28" s="24"/>
      <c r="F28" s="25">
        <v>832.97</v>
      </c>
      <c r="G28" s="25">
        <v>92.79000000000001</v>
      </c>
      <c r="H28" s="23">
        <v>457</v>
      </c>
      <c r="I28" s="26">
        <v>90.81</v>
      </c>
      <c r="J28" s="25">
        <v>0.13</v>
      </c>
      <c r="K28" s="25">
        <v>77.78</v>
      </c>
      <c r="L28" s="25">
        <v>0.58</v>
      </c>
      <c r="M28" s="27">
        <v>66.7</v>
      </c>
      <c r="N28" s="28">
        <v>6</v>
      </c>
    </row>
    <row r="29" ht="20.35" customHeight="1">
      <c r="A29" t="s" s="20">
        <v>68</v>
      </c>
      <c r="B29" t="s" s="21">
        <v>21</v>
      </c>
      <c r="C29" t="s" s="22">
        <v>69</v>
      </c>
      <c r="D29" s="23">
        <v>8</v>
      </c>
      <c r="E29" s="24"/>
      <c r="F29" s="25">
        <v>426.87</v>
      </c>
      <c r="G29" s="25">
        <v>91.59</v>
      </c>
      <c r="H29" s="23">
        <v>284</v>
      </c>
      <c r="I29" s="26">
        <v>90.84999999999999</v>
      </c>
      <c r="J29" s="25">
        <v>0.23</v>
      </c>
      <c r="K29" s="25">
        <v>81.25</v>
      </c>
      <c r="L29" s="25">
        <v>0.64</v>
      </c>
      <c r="M29" s="27">
        <v>33.3</v>
      </c>
      <c r="N29" s="28">
        <v>3</v>
      </c>
    </row>
    <row r="30" ht="20.35" customHeight="1">
      <c r="A30" t="s" s="20">
        <v>70</v>
      </c>
      <c r="B30" t="s" s="21">
        <v>21</v>
      </c>
      <c r="C30" t="s" s="22">
        <v>42</v>
      </c>
      <c r="D30" s="23">
        <v>2</v>
      </c>
      <c r="E30" s="24"/>
      <c r="F30" s="25">
        <v>105.98</v>
      </c>
      <c r="G30" s="25">
        <v>92.2</v>
      </c>
      <c r="H30" s="23">
        <v>63</v>
      </c>
      <c r="I30" s="26">
        <v>88.89</v>
      </c>
      <c r="J30" s="25">
        <v>-4.03</v>
      </c>
      <c r="K30" s="25">
        <v>77.78</v>
      </c>
      <c r="L30" s="25">
        <v>-2.54</v>
      </c>
      <c r="M30" s="27"/>
      <c r="N30" s="28"/>
    </row>
    <row r="31" ht="20.35" customHeight="1">
      <c r="A31" t="s" s="20">
        <v>71</v>
      </c>
      <c r="B31" t="s" s="21">
        <v>21</v>
      </c>
      <c r="C31" t="s" s="22">
        <v>72</v>
      </c>
      <c r="D31" s="23">
        <v>67</v>
      </c>
      <c r="E31" s="24"/>
      <c r="F31" s="25">
        <v>3960.9</v>
      </c>
      <c r="G31" s="25">
        <v>92.48999999999999</v>
      </c>
      <c r="H31" s="23">
        <v>2047</v>
      </c>
      <c r="I31" s="26">
        <v>92.38</v>
      </c>
      <c r="J31" s="25">
        <v>0.93</v>
      </c>
      <c r="K31" s="25">
        <v>81.19</v>
      </c>
      <c r="L31" s="25">
        <v>18.98</v>
      </c>
      <c r="M31" s="27">
        <v>72.7</v>
      </c>
      <c r="N31" s="28">
        <v>22</v>
      </c>
    </row>
    <row r="32" ht="20.35" customHeight="1">
      <c r="A32" t="s" s="20">
        <v>73</v>
      </c>
      <c r="B32" t="s" s="21">
        <v>21</v>
      </c>
      <c r="C32" t="s" s="22">
        <v>42</v>
      </c>
      <c r="D32" s="23">
        <v>28</v>
      </c>
      <c r="E32" s="23">
        <v>50</v>
      </c>
      <c r="F32" s="25">
        <v>1583.5</v>
      </c>
      <c r="G32" s="25">
        <v>93.94</v>
      </c>
      <c r="H32" s="23">
        <v>842</v>
      </c>
      <c r="I32" s="26">
        <v>92.87</v>
      </c>
      <c r="J32" s="25">
        <v>2.09</v>
      </c>
      <c r="K32" s="25">
        <v>85.44</v>
      </c>
      <c r="L32" s="25">
        <v>17.58</v>
      </c>
      <c r="M32" s="27"/>
      <c r="N32" s="28"/>
    </row>
    <row r="33" ht="20.35" customHeight="1">
      <c r="A33" t="s" s="20">
        <v>74</v>
      </c>
      <c r="B33" t="s" s="21">
        <v>21</v>
      </c>
      <c r="C33" t="s" s="22">
        <v>75</v>
      </c>
      <c r="D33" s="23">
        <v>40</v>
      </c>
      <c r="E33" s="23">
        <v>19</v>
      </c>
      <c r="F33" s="25">
        <v>2291.97</v>
      </c>
      <c r="G33" s="25">
        <v>91.59</v>
      </c>
      <c r="H33" s="23">
        <v>1210</v>
      </c>
      <c r="I33" s="26">
        <v>90.58</v>
      </c>
      <c r="J33" s="25">
        <v>0.29</v>
      </c>
      <c r="K33" s="25">
        <v>80.66</v>
      </c>
      <c r="L33" s="25">
        <v>3.49</v>
      </c>
      <c r="M33" s="27">
        <v>82.59999999999999</v>
      </c>
      <c r="N33" s="28">
        <v>23</v>
      </c>
    </row>
    <row r="34" ht="20.35" customHeight="1">
      <c r="A34" t="s" s="20">
        <v>76</v>
      </c>
      <c r="B34" t="s" s="21">
        <v>21</v>
      </c>
      <c r="C34" t="s" s="22">
        <v>77</v>
      </c>
      <c r="D34" s="23">
        <v>58</v>
      </c>
      <c r="E34" s="23">
        <v>1</v>
      </c>
      <c r="F34" s="25">
        <v>3230.53</v>
      </c>
      <c r="G34" s="25">
        <v>89.94</v>
      </c>
      <c r="H34" s="23">
        <v>1759</v>
      </c>
      <c r="I34" s="26">
        <v>89.88</v>
      </c>
      <c r="J34" s="25">
        <v>-1.12</v>
      </c>
      <c r="K34" s="25">
        <v>75.25</v>
      </c>
      <c r="L34" s="25">
        <v>-19.63</v>
      </c>
      <c r="M34" s="27">
        <v>65.2</v>
      </c>
      <c r="N34" s="28">
        <v>23</v>
      </c>
    </row>
    <row r="35" ht="20.35" customHeight="1">
      <c r="A35" t="s" s="20">
        <v>78</v>
      </c>
      <c r="B35" t="s" s="21">
        <v>21</v>
      </c>
      <c r="C35" t="s" s="22">
        <v>55</v>
      </c>
      <c r="D35" s="23">
        <v>18</v>
      </c>
      <c r="E35" s="23">
        <v>2</v>
      </c>
      <c r="F35" s="25">
        <v>959.12</v>
      </c>
      <c r="G35" s="25">
        <v>94.63</v>
      </c>
      <c r="H35" s="23">
        <v>509</v>
      </c>
      <c r="I35" s="26">
        <v>93.31999999999999</v>
      </c>
      <c r="J35" s="25">
        <v>2.28</v>
      </c>
      <c r="K35" s="25">
        <v>85.47</v>
      </c>
      <c r="L35" s="25">
        <v>11.62</v>
      </c>
      <c r="M35" s="27">
        <v>100</v>
      </c>
      <c r="N35" s="28">
        <v>2</v>
      </c>
    </row>
    <row r="36" ht="20.35" customHeight="1">
      <c r="A36" t="s" s="20">
        <v>79</v>
      </c>
      <c r="B36" t="s" s="21">
        <v>21</v>
      </c>
      <c r="C36" t="s" s="22">
        <v>77</v>
      </c>
      <c r="D36" s="23">
        <v>1</v>
      </c>
      <c r="E36" s="24"/>
      <c r="F36" s="25">
        <v>58.48</v>
      </c>
      <c r="G36" s="25">
        <v>92.29000000000001</v>
      </c>
      <c r="H36" s="23">
        <v>34</v>
      </c>
      <c r="I36" s="26">
        <v>88.23999999999999</v>
      </c>
      <c r="J36" s="25">
        <v>-4.53</v>
      </c>
      <c r="K36" s="25">
        <v>60</v>
      </c>
      <c r="L36" s="25">
        <v>-1.54</v>
      </c>
      <c r="M36" s="27"/>
      <c r="N36" s="28"/>
    </row>
    <row r="37" ht="20.35" customHeight="1">
      <c r="A37" t="s" s="20">
        <v>80</v>
      </c>
      <c r="B37" t="s" s="21">
        <v>21</v>
      </c>
      <c r="C37" t="s" s="22">
        <v>81</v>
      </c>
      <c r="D37" s="23">
        <v>29</v>
      </c>
      <c r="E37" s="24"/>
      <c r="F37" s="25">
        <v>1595.88</v>
      </c>
      <c r="G37" s="25">
        <v>93.34</v>
      </c>
      <c r="H37" s="23">
        <v>833</v>
      </c>
      <c r="I37" s="26">
        <v>91.95999999999999</v>
      </c>
      <c r="J37" s="25">
        <v>1.22</v>
      </c>
      <c r="K37" s="25">
        <v>80.40000000000001</v>
      </c>
      <c r="L37" s="25">
        <v>10.15</v>
      </c>
      <c r="M37" s="27">
        <v>100</v>
      </c>
      <c r="N37" s="28">
        <v>2</v>
      </c>
    </row>
    <row r="38" ht="20.35" customHeight="1">
      <c r="A38" t="s" s="20">
        <v>82</v>
      </c>
      <c r="B38" t="s" s="21">
        <v>21</v>
      </c>
      <c r="C38" t="s" s="22">
        <v>83</v>
      </c>
      <c r="D38" s="23">
        <v>20</v>
      </c>
      <c r="E38" s="24"/>
      <c r="F38" s="25">
        <v>1008.23</v>
      </c>
      <c r="G38" s="25">
        <v>90.45999999999999</v>
      </c>
      <c r="H38" s="23">
        <v>512</v>
      </c>
      <c r="I38" s="26">
        <v>90.43000000000001</v>
      </c>
      <c r="J38" s="25">
        <v>-0.72</v>
      </c>
      <c r="K38" s="25">
        <v>76.84999999999999</v>
      </c>
      <c r="L38" s="25">
        <v>-3.68</v>
      </c>
      <c r="M38" s="27">
        <v>33.3</v>
      </c>
      <c r="N38" s="28">
        <v>6</v>
      </c>
    </row>
    <row r="39" ht="20.35" customHeight="1">
      <c r="A39" t="s" s="20">
        <v>84</v>
      </c>
      <c r="B39" t="s" s="21">
        <v>21</v>
      </c>
      <c r="C39" t="s" s="22">
        <v>32</v>
      </c>
      <c r="D39" s="23">
        <v>60</v>
      </c>
      <c r="E39" s="23">
        <v>6</v>
      </c>
      <c r="F39" s="25">
        <v>3450.28</v>
      </c>
      <c r="G39" s="25">
        <v>92.27</v>
      </c>
      <c r="H39" s="23">
        <v>1769</v>
      </c>
      <c r="I39" s="26">
        <v>91.8</v>
      </c>
      <c r="J39" s="25">
        <v>-0.8</v>
      </c>
      <c r="K39" s="25">
        <v>76.66</v>
      </c>
      <c r="L39" s="25">
        <v>-14.13</v>
      </c>
      <c r="M39" s="27">
        <v>70.59999999999999</v>
      </c>
      <c r="N39" s="28">
        <v>17</v>
      </c>
    </row>
    <row r="40" ht="20.35" customHeight="1">
      <c r="A40" t="s" s="20">
        <v>85</v>
      </c>
      <c r="B40" t="s" s="21">
        <v>21</v>
      </c>
      <c r="C40" t="s" s="22">
        <v>86</v>
      </c>
      <c r="D40" s="23">
        <v>1</v>
      </c>
      <c r="E40" s="24"/>
      <c r="F40" s="25">
        <v>9.23</v>
      </c>
      <c r="G40" s="25">
        <v>22.44</v>
      </c>
      <c r="H40" s="23">
        <v>2</v>
      </c>
      <c r="I40" s="26">
        <v>50</v>
      </c>
      <c r="J40" s="25">
        <v>-34</v>
      </c>
      <c r="K40" s="25">
        <v>50</v>
      </c>
      <c r="L40" s="25">
        <v>-0.68</v>
      </c>
      <c r="M40" s="27"/>
      <c r="N40" s="28"/>
    </row>
    <row r="41" ht="20.35" customHeight="1">
      <c r="A41" t="s" s="20">
        <v>87</v>
      </c>
      <c r="B41" t="s" s="21">
        <v>21</v>
      </c>
      <c r="C41" t="s" s="22">
        <v>88</v>
      </c>
      <c r="D41" s="23">
        <v>8</v>
      </c>
      <c r="E41" s="24"/>
      <c r="F41" s="25">
        <v>343.62</v>
      </c>
      <c r="G41" s="25">
        <v>89.84</v>
      </c>
      <c r="H41" s="23">
        <v>177</v>
      </c>
      <c r="I41" s="26">
        <v>87.01000000000001</v>
      </c>
      <c r="J41" s="25">
        <v>-4.03</v>
      </c>
      <c r="K41" s="25">
        <v>71.05</v>
      </c>
      <c r="L41" s="25">
        <v>-7.13</v>
      </c>
      <c r="M41" s="27"/>
      <c r="N41" s="28"/>
    </row>
    <row r="42" ht="20.35" customHeight="1">
      <c r="A42" t="s" s="20">
        <v>89</v>
      </c>
      <c r="B42" t="s" s="21">
        <v>21</v>
      </c>
      <c r="C42" t="s" s="22">
        <v>72</v>
      </c>
      <c r="D42" s="23">
        <v>3</v>
      </c>
      <c r="E42" s="24"/>
      <c r="F42" s="25">
        <v>180.25</v>
      </c>
      <c r="G42" s="25">
        <v>87.19</v>
      </c>
      <c r="H42" s="23">
        <v>94</v>
      </c>
      <c r="I42" s="26">
        <v>87.23</v>
      </c>
      <c r="J42" s="25">
        <v>-3.72</v>
      </c>
      <c r="K42" s="25">
        <v>68.18000000000001</v>
      </c>
      <c r="L42" s="25">
        <v>-3.5</v>
      </c>
      <c r="M42" s="27"/>
      <c r="N42" s="28"/>
    </row>
    <row r="43" ht="20.35" customHeight="1">
      <c r="A43" t="s" s="20">
        <v>90</v>
      </c>
      <c r="B43" t="s" s="21">
        <v>21</v>
      </c>
      <c r="C43" t="s" s="22">
        <v>55</v>
      </c>
      <c r="D43" s="23">
        <v>66</v>
      </c>
      <c r="E43" s="23">
        <v>2</v>
      </c>
      <c r="F43" s="25">
        <v>3888.52</v>
      </c>
      <c r="G43" s="25">
        <v>92.29000000000001</v>
      </c>
      <c r="H43" s="23">
        <v>2211</v>
      </c>
      <c r="I43" s="26">
        <v>91.77</v>
      </c>
      <c r="J43" s="25">
        <v>1.01</v>
      </c>
      <c r="K43" s="25">
        <v>79.48999999999999</v>
      </c>
      <c r="L43" s="25">
        <v>22.24</v>
      </c>
      <c r="M43" s="27">
        <v>78.8</v>
      </c>
      <c r="N43" s="28">
        <v>33</v>
      </c>
    </row>
    <row r="44" ht="20.35" customHeight="1">
      <c r="A44" t="s" s="20">
        <v>91</v>
      </c>
      <c r="B44" t="s" s="21">
        <v>21</v>
      </c>
      <c r="C44" t="s" s="22">
        <v>92</v>
      </c>
      <c r="D44" s="23">
        <v>9</v>
      </c>
      <c r="E44" s="24"/>
      <c r="F44" s="25">
        <v>492.6</v>
      </c>
      <c r="G44" s="25">
        <v>92.17</v>
      </c>
      <c r="H44" s="23">
        <v>271</v>
      </c>
      <c r="I44" s="26">
        <v>91.14</v>
      </c>
      <c r="J44" s="25">
        <v>-0.08</v>
      </c>
      <c r="K44" s="25">
        <v>74.19</v>
      </c>
      <c r="L44" s="25">
        <v>-0.22</v>
      </c>
      <c r="M44" s="27"/>
      <c r="N44" s="28"/>
    </row>
    <row r="45" ht="20.35" customHeight="1">
      <c r="A45" t="s" s="20">
        <v>93</v>
      </c>
      <c r="B45" t="s" s="21">
        <v>21</v>
      </c>
      <c r="C45" t="s" s="22">
        <v>34</v>
      </c>
      <c r="D45" s="23">
        <v>63</v>
      </c>
      <c r="E45" s="23">
        <v>4</v>
      </c>
      <c r="F45" s="25">
        <v>3502.5</v>
      </c>
      <c r="G45" s="25">
        <v>91.98</v>
      </c>
      <c r="H45" s="23">
        <v>2037</v>
      </c>
      <c r="I45" s="26">
        <v>91.45999999999999</v>
      </c>
      <c r="J45" s="25">
        <v>0.5600000000000001</v>
      </c>
      <c r="K45" s="25">
        <v>82.17</v>
      </c>
      <c r="L45" s="25">
        <v>11.47</v>
      </c>
      <c r="M45" s="27">
        <v>57.1</v>
      </c>
      <c r="N45" s="28">
        <v>21</v>
      </c>
    </row>
    <row r="46" ht="20.35" customHeight="1">
      <c r="A46" t="s" s="20">
        <v>94</v>
      </c>
      <c r="B46" t="s" s="21">
        <v>21</v>
      </c>
      <c r="C46" t="s" s="22">
        <v>42</v>
      </c>
      <c r="D46" s="23">
        <v>13</v>
      </c>
      <c r="E46" s="24"/>
      <c r="F46" s="25">
        <v>767.38</v>
      </c>
      <c r="G46" s="25">
        <v>89.55</v>
      </c>
      <c r="H46" s="23">
        <v>398</v>
      </c>
      <c r="I46" s="26">
        <v>89.5</v>
      </c>
      <c r="J46" s="25">
        <v>-1.2</v>
      </c>
      <c r="K46" s="25">
        <v>77.5</v>
      </c>
      <c r="L46" s="25">
        <v>-5.64</v>
      </c>
      <c r="M46" s="27">
        <v>60</v>
      </c>
      <c r="N46" s="28">
        <v>5</v>
      </c>
    </row>
    <row r="47" ht="20.35" customHeight="1">
      <c r="A47" t="s" s="20">
        <v>95</v>
      </c>
      <c r="B47" t="s" s="21">
        <v>21</v>
      </c>
      <c r="C47" t="s" s="22">
        <v>96</v>
      </c>
      <c r="D47" s="23">
        <v>5</v>
      </c>
      <c r="E47" s="24"/>
      <c r="F47" s="25">
        <v>246.62</v>
      </c>
      <c r="G47" s="25">
        <v>92.31999999999999</v>
      </c>
      <c r="H47" s="23">
        <v>133</v>
      </c>
      <c r="I47" s="26">
        <v>91.73</v>
      </c>
      <c r="J47" s="25">
        <v>-1.5</v>
      </c>
      <c r="K47" s="25">
        <v>86.67</v>
      </c>
      <c r="L47" s="25">
        <v>-2</v>
      </c>
      <c r="M47" s="27">
        <v>57.9</v>
      </c>
      <c r="N47" s="28">
        <v>19</v>
      </c>
    </row>
    <row r="48" ht="20.35" customHeight="1">
      <c r="A48" t="s" s="20">
        <v>97</v>
      </c>
      <c r="B48" t="s" s="21">
        <v>21</v>
      </c>
      <c r="C48" t="s" s="22">
        <v>36</v>
      </c>
      <c r="D48" s="23">
        <v>59</v>
      </c>
      <c r="E48" s="23">
        <v>1</v>
      </c>
      <c r="F48" s="25">
        <v>3354.4</v>
      </c>
      <c r="G48" s="25">
        <v>91.92</v>
      </c>
      <c r="H48" s="23">
        <v>1717</v>
      </c>
      <c r="I48" s="26">
        <v>91.20999999999999</v>
      </c>
      <c r="J48" s="25">
        <v>-0.24</v>
      </c>
      <c r="K48" s="25">
        <v>79.08</v>
      </c>
      <c r="L48" s="25">
        <v>-4.09</v>
      </c>
      <c r="M48" s="27">
        <v>100</v>
      </c>
      <c r="N48" s="28">
        <v>2</v>
      </c>
    </row>
    <row r="49" ht="20.35" customHeight="1">
      <c r="A49" t="s" s="20">
        <v>98</v>
      </c>
      <c r="B49" t="s" s="21">
        <v>21</v>
      </c>
      <c r="C49" t="s" s="22">
        <v>63</v>
      </c>
      <c r="D49" s="23">
        <v>59</v>
      </c>
      <c r="E49" s="24"/>
      <c r="F49" s="25">
        <v>3316.97</v>
      </c>
      <c r="G49" s="25">
        <v>91.81</v>
      </c>
      <c r="H49" s="23">
        <v>1614</v>
      </c>
      <c r="I49" s="26">
        <v>90.58</v>
      </c>
      <c r="J49" s="25">
        <v>-0.99</v>
      </c>
      <c r="K49" s="25">
        <v>78.90000000000001</v>
      </c>
      <c r="L49" s="25">
        <v>-15.93</v>
      </c>
      <c r="M49" s="27">
        <v>64.3</v>
      </c>
      <c r="N49" s="28">
        <v>14</v>
      </c>
    </row>
    <row r="50" ht="20.35" customHeight="1">
      <c r="A50" t="s" s="20">
        <v>99</v>
      </c>
      <c r="B50" t="s" s="21">
        <v>21</v>
      </c>
      <c r="C50" t="s" s="22">
        <v>92</v>
      </c>
      <c r="D50" s="23">
        <v>44</v>
      </c>
      <c r="E50" s="23">
        <v>5</v>
      </c>
      <c r="F50" s="25">
        <v>2411.42</v>
      </c>
      <c r="G50" s="25">
        <v>89.06999999999999</v>
      </c>
      <c r="H50" s="23">
        <v>1372</v>
      </c>
      <c r="I50" s="26">
        <v>91.25</v>
      </c>
      <c r="J50" s="25">
        <v>0.71</v>
      </c>
      <c r="K50" s="25">
        <v>80.66</v>
      </c>
      <c r="L50" s="25">
        <v>9.75</v>
      </c>
      <c r="M50" s="27"/>
      <c r="N50" s="28"/>
    </row>
    <row r="51" ht="20.35" customHeight="1">
      <c r="A51" t="s" s="20">
        <v>100</v>
      </c>
      <c r="B51" t="s" s="21">
        <v>21</v>
      </c>
      <c r="C51" t="s" s="22">
        <v>101</v>
      </c>
      <c r="D51" s="23">
        <v>7</v>
      </c>
      <c r="E51" s="23">
        <v>1</v>
      </c>
      <c r="F51" s="25">
        <v>380.43</v>
      </c>
      <c r="G51" s="25">
        <v>92.87</v>
      </c>
      <c r="H51" s="23">
        <v>203</v>
      </c>
      <c r="I51" s="26">
        <v>86.7</v>
      </c>
      <c r="J51" s="25">
        <v>-4.67</v>
      </c>
      <c r="K51" s="25">
        <v>75</v>
      </c>
      <c r="L51" s="25">
        <v>-9.470000000000001</v>
      </c>
      <c r="M51" s="27">
        <v>85.7</v>
      </c>
      <c r="N51" s="28">
        <v>14</v>
      </c>
    </row>
    <row r="52" ht="20.35" customHeight="1">
      <c r="A52" t="s" s="20">
        <v>102</v>
      </c>
      <c r="B52" t="s" s="21">
        <v>21</v>
      </c>
      <c r="C52" t="s" s="22">
        <v>69</v>
      </c>
      <c r="D52" s="23">
        <v>54</v>
      </c>
      <c r="E52" s="23">
        <v>2</v>
      </c>
      <c r="F52" s="25">
        <v>3004.05</v>
      </c>
      <c r="G52" s="25">
        <v>92.04000000000001</v>
      </c>
      <c r="H52" s="23">
        <v>1730</v>
      </c>
      <c r="I52" s="26">
        <v>90.75</v>
      </c>
      <c r="J52" s="25">
        <v>0.02</v>
      </c>
      <c r="K52" s="25">
        <v>77.64</v>
      </c>
      <c r="L52" s="25">
        <v>0.3</v>
      </c>
      <c r="M52" s="27"/>
      <c r="N52" s="28"/>
    </row>
    <row r="53" ht="20.35" customHeight="1">
      <c r="A53" t="s" s="20">
        <v>103</v>
      </c>
      <c r="B53" t="s" s="21">
        <v>21</v>
      </c>
      <c r="C53" t="s" s="22">
        <v>42</v>
      </c>
      <c r="D53" s="23">
        <v>15</v>
      </c>
      <c r="E53" s="24"/>
      <c r="F53" s="25">
        <v>820.9</v>
      </c>
      <c r="G53" s="25">
        <v>92.48</v>
      </c>
      <c r="H53" s="23">
        <v>452</v>
      </c>
      <c r="I53" s="26">
        <v>89.81999999999999</v>
      </c>
      <c r="J53" s="25">
        <v>-0.39</v>
      </c>
      <c r="K53" s="25">
        <v>81.03</v>
      </c>
      <c r="L53" s="25">
        <v>-1.76</v>
      </c>
      <c r="M53" s="27"/>
      <c r="N53" s="28"/>
    </row>
    <row r="54" ht="20.35" customHeight="1">
      <c r="A54" t="s" s="20">
        <v>104</v>
      </c>
      <c r="B54" t="s" s="21">
        <v>21</v>
      </c>
      <c r="C54" t="s" s="22">
        <v>101</v>
      </c>
      <c r="D54" s="23">
        <v>59</v>
      </c>
      <c r="E54" s="23">
        <v>1</v>
      </c>
      <c r="F54" s="25">
        <v>3307.62</v>
      </c>
      <c r="G54" s="25">
        <v>91.98999999999999</v>
      </c>
      <c r="H54" s="23">
        <v>1741</v>
      </c>
      <c r="I54" s="26">
        <v>90.92</v>
      </c>
      <c r="J54" s="25">
        <v>0.17</v>
      </c>
      <c r="K54" s="25">
        <v>77.92</v>
      </c>
      <c r="L54" s="25">
        <v>2.9</v>
      </c>
      <c r="M54" s="27">
        <v>90.5</v>
      </c>
      <c r="N54" s="28">
        <v>21</v>
      </c>
    </row>
    <row r="55" ht="20.35" customHeight="1">
      <c r="A55" t="s" s="20">
        <v>105</v>
      </c>
      <c r="B55" t="s" s="21">
        <v>21</v>
      </c>
      <c r="C55" t="s" s="22">
        <v>106</v>
      </c>
      <c r="D55" s="23">
        <v>60</v>
      </c>
      <c r="E55" s="23">
        <v>11</v>
      </c>
      <c r="F55" s="25">
        <v>3428.48</v>
      </c>
      <c r="G55" s="25">
        <v>93.33</v>
      </c>
      <c r="H55" s="23">
        <v>1873</v>
      </c>
      <c r="I55" s="26">
        <v>92.58</v>
      </c>
      <c r="J55" s="25">
        <v>1.74</v>
      </c>
      <c r="K55" s="25">
        <v>82.76000000000001</v>
      </c>
      <c r="L55" s="25">
        <v>32.51</v>
      </c>
      <c r="M55" s="27">
        <v>63.2</v>
      </c>
      <c r="N55" s="28">
        <v>19</v>
      </c>
    </row>
    <row r="56" ht="20.35" customHeight="1">
      <c r="A56" t="s" s="20">
        <v>107</v>
      </c>
      <c r="B56" t="s" s="21">
        <v>21</v>
      </c>
      <c r="C56" t="s" s="22">
        <v>83</v>
      </c>
      <c r="D56" s="23">
        <v>11</v>
      </c>
      <c r="E56" s="24"/>
      <c r="F56" s="25">
        <v>604.9299999999999</v>
      </c>
      <c r="G56" s="25">
        <v>89.02</v>
      </c>
      <c r="H56" s="23">
        <v>280</v>
      </c>
      <c r="I56" s="26">
        <v>89.64</v>
      </c>
      <c r="J56" s="25">
        <v>-0.82</v>
      </c>
      <c r="K56" s="25">
        <v>80</v>
      </c>
      <c r="L56" s="25">
        <v>-2.3</v>
      </c>
      <c r="M56" s="27"/>
      <c r="N56" s="28"/>
    </row>
    <row r="57" ht="20.35" customHeight="1">
      <c r="A57" t="s" s="20">
        <v>108</v>
      </c>
      <c r="B57" t="s" s="21">
        <v>21</v>
      </c>
      <c r="C57" t="s" s="22">
        <v>40</v>
      </c>
      <c r="D57" s="23">
        <v>37</v>
      </c>
      <c r="E57" s="23">
        <v>16</v>
      </c>
      <c r="F57" s="25">
        <v>1995.97</v>
      </c>
      <c r="G57" s="25">
        <v>92.45999999999999</v>
      </c>
      <c r="H57" s="23">
        <v>1087</v>
      </c>
      <c r="I57" s="26">
        <v>91.26000000000001</v>
      </c>
      <c r="J57" s="25">
        <v>-0.72</v>
      </c>
      <c r="K57" s="25">
        <v>77.04000000000001</v>
      </c>
      <c r="L57" s="25">
        <v>-7.82</v>
      </c>
      <c r="M57" s="27">
        <v>33.3</v>
      </c>
      <c r="N57" s="28">
        <v>3</v>
      </c>
    </row>
    <row r="58" ht="20.35" customHeight="1">
      <c r="A58" t="s" s="20">
        <v>109</v>
      </c>
      <c r="B58" t="s" s="21">
        <v>21</v>
      </c>
      <c r="C58" t="s" s="22">
        <v>96</v>
      </c>
      <c r="D58" s="23">
        <v>64</v>
      </c>
      <c r="E58" s="24"/>
      <c r="F58" s="25">
        <v>3677.08</v>
      </c>
      <c r="G58" s="25">
        <v>92.8</v>
      </c>
      <c r="H58" s="23">
        <v>1867</v>
      </c>
      <c r="I58" s="26">
        <v>92.13</v>
      </c>
      <c r="J58" s="25">
        <v>1.28</v>
      </c>
      <c r="K58" s="25">
        <v>82.45999999999999</v>
      </c>
      <c r="L58" s="25">
        <v>23.93</v>
      </c>
      <c r="M58" s="27">
        <v>75</v>
      </c>
      <c r="N58" s="28">
        <v>4</v>
      </c>
    </row>
    <row r="59" ht="20.35" customHeight="1">
      <c r="A59" t="s" s="20">
        <v>110</v>
      </c>
      <c r="B59" t="s" s="21">
        <v>21</v>
      </c>
      <c r="C59" t="s" s="22">
        <v>111</v>
      </c>
      <c r="D59" s="23">
        <v>18</v>
      </c>
      <c r="E59" s="24"/>
      <c r="F59" s="25">
        <v>1048.77</v>
      </c>
      <c r="G59" s="25">
        <v>90.41</v>
      </c>
      <c r="H59" s="23">
        <v>564</v>
      </c>
      <c r="I59" s="26">
        <v>89.72</v>
      </c>
      <c r="J59" s="25">
        <v>-0.93</v>
      </c>
      <c r="K59" s="25">
        <v>83.69</v>
      </c>
      <c r="L59" s="25">
        <v>-5.23</v>
      </c>
      <c r="M59" s="27">
        <v>100</v>
      </c>
      <c r="N59" s="28">
        <v>5</v>
      </c>
    </row>
    <row r="60" ht="20.35" customHeight="1">
      <c r="A60" t="s" s="20">
        <v>112</v>
      </c>
      <c r="B60" t="s" s="21">
        <v>21</v>
      </c>
      <c r="C60" t="s" s="22">
        <v>113</v>
      </c>
      <c r="D60" s="23">
        <v>26</v>
      </c>
      <c r="E60" s="24"/>
      <c r="F60" s="25">
        <v>1491.67</v>
      </c>
      <c r="G60" s="25">
        <v>93.45999999999999</v>
      </c>
      <c r="H60" s="23">
        <v>807</v>
      </c>
      <c r="I60" s="26">
        <v>92.44</v>
      </c>
      <c r="J60" s="25">
        <v>2.06</v>
      </c>
      <c r="K60" s="25">
        <v>84.31999999999999</v>
      </c>
      <c r="L60" s="25">
        <v>16.64</v>
      </c>
      <c r="M60" s="27">
        <v>50</v>
      </c>
      <c r="N60" s="28">
        <v>14</v>
      </c>
    </row>
    <row r="61" ht="20.35" customHeight="1">
      <c r="A61" t="s" s="20">
        <v>114</v>
      </c>
      <c r="B61" t="s" s="21">
        <v>21</v>
      </c>
      <c r="C61" t="s" s="22">
        <v>49</v>
      </c>
      <c r="D61" s="23">
        <v>37</v>
      </c>
      <c r="E61" s="24"/>
      <c r="F61" s="25">
        <v>1944.3</v>
      </c>
      <c r="G61" s="25">
        <v>93.09</v>
      </c>
      <c r="H61" s="23">
        <v>946</v>
      </c>
      <c r="I61" s="26">
        <v>91.23</v>
      </c>
      <c r="J61" s="25">
        <v>-0.66</v>
      </c>
      <c r="K61" s="25">
        <v>81.22</v>
      </c>
      <c r="L61" s="25">
        <v>-6.25</v>
      </c>
      <c r="M61" s="27">
        <v>58.3</v>
      </c>
      <c r="N61" s="28">
        <v>12</v>
      </c>
    </row>
    <row r="62" ht="20.35" customHeight="1">
      <c r="A62" t="s" s="20">
        <v>115</v>
      </c>
      <c r="B62" t="s" s="21">
        <v>21</v>
      </c>
      <c r="C62" t="s" s="22">
        <v>75</v>
      </c>
      <c r="D62" s="23">
        <v>41</v>
      </c>
      <c r="E62" s="23">
        <v>3</v>
      </c>
      <c r="F62" s="25">
        <v>2297.57</v>
      </c>
      <c r="G62" s="25">
        <v>91.79000000000001</v>
      </c>
      <c r="H62" s="23">
        <v>1214</v>
      </c>
      <c r="I62" s="26">
        <v>91.27</v>
      </c>
      <c r="J62" s="25">
        <v>0.53</v>
      </c>
      <c r="K62" s="25">
        <v>79.58</v>
      </c>
      <c r="L62" s="25">
        <v>6.43</v>
      </c>
      <c r="M62" s="27">
        <v>64.7</v>
      </c>
      <c r="N62" s="28">
        <v>17</v>
      </c>
    </row>
    <row r="63" ht="20.35" customHeight="1">
      <c r="A63" t="s" s="20">
        <v>116</v>
      </c>
      <c r="B63" t="s" s="21">
        <v>21</v>
      </c>
      <c r="C63" t="s" s="22">
        <v>75</v>
      </c>
      <c r="D63" s="23">
        <v>3</v>
      </c>
      <c r="E63" s="24"/>
      <c r="F63" s="25">
        <v>124.33</v>
      </c>
      <c r="G63" s="25">
        <v>95.91</v>
      </c>
      <c r="H63" s="23">
        <v>55</v>
      </c>
      <c r="I63" s="26">
        <v>94.55</v>
      </c>
      <c r="J63" s="25">
        <v>4.04</v>
      </c>
      <c r="K63" s="25">
        <v>92.31</v>
      </c>
      <c r="L63" s="25">
        <v>2.22</v>
      </c>
      <c r="M63" s="27"/>
      <c r="N63" s="28"/>
    </row>
    <row r="64" ht="20.35" customHeight="1">
      <c r="A64" t="s" s="20">
        <v>117</v>
      </c>
      <c r="B64" t="s" s="21">
        <v>21</v>
      </c>
      <c r="C64" t="s" s="22">
        <v>57</v>
      </c>
      <c r="D64" s="23">
        <v>14</v>
      </c>
      <c r="E64" s="24"/>
      <c r="F64" s="25">
        <v>740.23</v>
      </c>
      <c r="G64" s="25">
        <v>91.36</v>
      </c>
      <c r="H64" s="23">
        <v>344</v>
      </c>
      <c r="I64" s="26">
        <v>88.37</v>
      </c>
      <c r="J64" s="25">
        <v>-1.94</v>
      </c>
      <c r="K64" s="25">
        <v>81.18000000000001</v>
      </c>
      <c r="L64" s="25">
        <v>-6.69</v>
      </c>
      <c r="M64" s="27">
        <v>66.7</v>
      </c>
      <c r="N64" s="28">
        <v>3</v>
      </c>
    </row>
    <row r="65" ht="20.35" customHeight="1">
      <c r="A65" t="s" s="20">
        <v>118</v>
      </c>
      <c r="B65" t="s" s="21">
        <v>21</v>
      </c>
      <c r="C65" t="s" s="22">
        <v>24</v>
      </c>
      <c r="D65" s="23">
        <v>5</v>
      </c>
      <c r="E65" s="23">
        <v>7</v>
      </c>
      <c r="F65" s="25">
        <v>240.3</v>
      </c>
      <c r="G65" s="25">
        <v>94.61</v>
      </c>
      <c r="H65" s="23">
        <v>123</v>
      </c>
      <c r="I65" s="26">
        <v>93.5</v>
      </c>
      <c r="J65" s="25">
        <v>0.45</v>
      </c>
      <c r="K65" s="25">
        <v>70.59</v>
      </c>
      <c r="L65" s="25">
        <v>0.55</v>
      </c>
      <c r="M65" s="27"/>
      <c r="N65" s="28"/>
    </row>
    <row r="66" ht="20.35" customHeight="1">
      <c r="A66" t="s" s="20">
        <v>119</v>
      </c>
      <c r="B66" t="s" s="21">
        <v>21</v>
      </c>
      <c r="C66" t="s" s="22">
        <v>120</v>
      </c>
      <c r="D66" s="23">
        <v>19</v>
      </c>
      <c r="E66" s="24"/>
      <c r="F66" s="25">
        <v>1073.77</v>
      </c>
      <c r="G66" s="25">
        <v>91.45999999999999</v>
      </c>
      <c r="H66" s="23">
        <v>578</v>
      </c>
      <c r="I66" s="26">
        <v>89.45</v>
      </c>
      <c r="J66" s="25">
        <v>-1.23</v>
      </c>
      <c r="K66" s="25">
        <v>78.72</v>
      </c>
      <c r="L66" s="25">
        <v>-7.09</v>
      </c>
      <c r="M66" s="27">
        <v>75</v>
      </c>
      <c r="N66" s="28">
        <v>4</v>
      </c>
    </row>
    <row r="67" ht="20.35" customHeight="1">
      <c r="A67" t="s" s="20">
        <v>121</v>
      </c>
      <c r="B67" t="s" s="21">
        <v>21</v>
      </c>
      <c r="C67" t="s" s="22">
        <v>86</v>
      </c>
      <c r="D67" s="23">
        <v>22</v>
      </c>
      <c r="E67" s="23">
        <v>27</v>
      </c>
      <c r="F67" s="25">
        <v>1206.32</v>
      </c>
      <c r="G67" s="25">
        <v>92.09</v>
      </c>
      <c r="H67" s="23">
        <v>603</v>
      </c>
      <c r="I67" s="26">
        <v>91.20999999999999</v>
      </c>
      <c r="J67" s="25">
        <v>0.07000000000000001</v>
      </c>
      <c r="K67" s="25">
        <v>79.55</v>
      </c>
      <c r="L67" s="25">
        <v>0.45</v>
      </c>
      <c r="M67" s="27">
        <v>100</v>
      </c>
      <c r="N67" s="28">
        <v>13</v>
      </c>
    </row>
    <row r="68" ht="20.35" customHeight="1">
      <c r="A68" t="s" s="20">
        <v>122</v>
      </c>
      <c r="B68" t="s" s="21">
        <v>21</v>
      </c>
      <c r="C68" t="s" s="22">
        <v>86</v>
      </c>
      <c r="D68" s="23">
        <v>46</v>
      </c>
      <c r="E68" s="23">
        <v>26</v>
      </c>
      <c r="F68" s="25">
        <v>2628.4</v>
      </c>
      <c r="G68" s="25">
        <v>93.15000000000001</v>
      </c>
      <c r="H68" s="23">
        <v>1354</v>
      </c>
      <c r="I68" s="26">
        <v>92.61</v>
      </c>
      <c r="J68" s="25">
        <v>1.1</v>
      </c>
      <c r="K68" s="25">
        <v>79.25</v>
      </c>
      <c r="L68" s="25">
        <v>14.95</v>
      </c>
      <c r="M68" s="27">
        <v>69.2</v>
      </c>
      <c r="N68" s="28">
        <v>13</v>
      </c>
    </row>
    <row r="69" ht="20.35" customHeight="1">
      <c r="A69" t="s" s="20">
        <v>123</v>
      </c>
      <c r="B69" t="s" s="21">
        <v>21</v>
      </c>
      <c r="C69" t="s" s="22">
        <v>26</v>
      </c>
      <c r="D69" s="23">
        <v>1</v>
      </c>
      <c r="E69" s="24"/>
      <c r="F69" s="25">
        <v>28.88</v>
      </c>
      <c r="G69" s="25">
        <v>100</v>
      </c>
      <c r="H69" s="23">
        <v>10</v>
      </c>
      <c r="I69" s="26">
        <v>100</v>
      </c>
      <c r="J69" s="25">
        <v>8</v>
      </c>
      <c r="K69" s="25">
        <v>100</v>
      </c>
      <c r="L69" s="25">
        <v>0.8</v>
      </c>
      <c r="M69" s="27"/>
      <c r="N69" s="28"/>
    </row>
    <row r="70" ht="20.35" customHeight="1">
      <c r="A70" t="s" s="20">
        <v>124</v>
      </c>
      <c r="B70" t="s" s="21">
        <v>21</v>
      </c>
      <c r="C70" t="s" s="22">
        <v>22</v>
      </c>
      <c r="D70" s="23">
        <v>60</v>
      </c>
      <c r="E70" s="23">
        <v>5</v>
      </c>
      <c r="F70" s="25">
        <v>3415.73</v>
      </c>
      <c r="G70" s="25">
        <v>91.91</v>
      </c>
      <c r="H70" s="23">
        <v>1700</v>
      </c>
      <c r="I70" s="26">
        <v>91.47</v>
      </c>
      <c r="J70" s="25">
        <v>0.68</v>
      </c>
      <c r="K70" s="25">
        <v>82.34</v>
      </c>
      <c r="L70" s="25">
        <v>11.54</v>
      </c>
      <c r="M70" s="27">
        <v>66.7</v>
      </c>
      <c r="N70" s="28">
        <v>36</v>
      </c>
    </row>
    <row r="71" ht="20.35" customHeight="1">
      <c r="A71" t="s" s="20">
        <v>125</v>
      </c>
      <c r="B71" t="s" s="21">
        <v>21</v>
      </c>
      <c r="C71" t="s" s="22">
        <v>65</v>
      </c>
      <c r="D71" s="23">
        <v>49</v>
      </c>
      <c r="E71" s="23">
        <v>16</v>
      </c>
      <c r="F71" s="25">
        <v>2732.55</v>
      </c>
      <c r="G71" s="25">
        <v>91.38</v>
      </c>
      <c r="H71" s="23">
        <v>1423</v>
      </c>
      <c r="I71" s="26">
        <v>91</v>
      </c>
      <c r="J71" s="25">
        <v>-0.02</v>
      </c>
      <c r="K71" s="25">
        <v>85.8</v>
      </c>
      <c r="L71" s="25">
        <v>-6.27</v>
      </c>
      <c r="M71" s="27">
        <v>77.8</v>
      </c>
      <c r="N71" s="28">
        <v>9</v>
      </c>
    </row>
    <row r="72" ht="20.35" customHeight="1">
      <c r="A72" t="s" s="20">
        <v>126</v>
      </c>
      <c r="B72" t="s" s="21">
        <v>21</v>
      </c>
      <c r="C72" t="s" s="22">
        <v>86</v>
      </c>
      <c r="D72" s="23">
        <v>16</v>
      </c>
      <c r="E72" s="24"/>
      <c r="F72" s="25">
        <v>873.21</v>
      </c>
      <c r="G72" s="25">
        <v>88.06</v>
      </c>
      <c r="H72" s="23">
        <v>431</v>
      </c>
      <c r="I72" s="26">
        <v>86.77</v>
      </c>
      <c r="J72" s="25">
        <v>-3.76</v>
      </c>
      <c r="K72" s="25">
        <v>70</v>
      </c>
      <c r="L72" s="25">
        <v>-16.21</v>
      </c>
      <c r="M72" s="27">
        <v>66.7</v>
      </c>
      <c r="N72" s="28">
        <v>3</v>
      </c>
    </row>
    <row r="73" ht="20.35" customHeight="1">
      <c r="A73" t="s" s="20">
        <v>127</v>
      </c>
      <c r="B73" t="s" s="21">
        <v>21</v>
      </c>
      <c r="C73" t="s" s="22">
        <v>72</v>
      </c>
      <c r="D73" s="23">
        <v>3</v>
      </c>
      <c r="E73" s="23">
        <v>11</v>
      </c>
      <c r="F73" s="25">
        <v>128.75</v>
      </c>
      <c r="G73" s="25">
        <v>85.86</v>
      </c>
      <c r="H73" s="23">
        <v>75</v>
      </c>
      <c r="I73" s="26">
        <v>90.67</v>
      </c>
      <c r="J73" s="25">
        <v>1.29</v>
      </c>
      <c r="K73" s="25">
        <v>81.81999999999999</v>
      </c>
      <c r="L73" s="25">
        <v>0.97</v>
      </c>
      <c r="M73" s="27"/>
      <c r="N73" s="28"/>
    </row>
    <row r="74" ht="20.35" customHeight="1">
      <c r="A74" t="s" s="20">
        <v>128</v>
      </c>
      <c r="B74" t="s" s="21">
        <v>21</v>
      </c>
      <c r="C74" t="s" s="22">
        <v>30</v>
      </c>
      <c r="D74" s="23">
        <v>21</v>
      </c>
      <c r="E74" s="23">
        <v>31</v>
      </c>
      <c r="F74" s="25">
        <v>1038.72</v>
      </c>
      <c r="G74" s="25">
        <v>92.73</v>
      </c>
      <c r="H74" s="23">
        <v>530</v>
      </c>
      <c r="I74" s="26">
        <v>91.51000000000001</v>
      </c>
      <c r="J74" s="25">
        <v>0.5</v>
      </c>
      <c r="K74" s="25">
        <v>75.7</v>
      </c>
      <c r="L74" s="25">
        <v>2.64</v>
      </c>
      <c r="M74" s="27">
        <v>75</v>
      </c>
      <c r="N74" s="28">
        <v>16</v>
      </c>
    </row>
    <row r="75" ht="20.35" customHeight="1">
      <c r="A75" t="s" s="20">
        <v>129</v>
      </c>
      <c r="B75" t="s" s="21">
        <v>21</v>
      </c>
      <c r="C75" t="s" s="22">
        <v>77</v>
      </c>
      <c r="D75" s="23">
        <v>31</v>
      </c>
      <c r="E75" s="23">
        <v>3</v>
      </c>
      <c r="F75" s="25">
        <v>1626.42</v>
      </c>
      <c r="G75" s="25">
        <v>91.8</v>
      </c>
      <c r="H75" s="23">
        <v>898</v>
      </c>
      <c r="I75" s="26">
        <v>90.2</v>
      </c>
      <c r="J75" s="25">
        <v>-1.07</v>
      </c>
      <c r="K75" s="25">
        <v>76.92</v>
      </c>
      <c r="L75" s="25">
        <v>-9.619999999999999</v>
      </c>
      <c r="M75" s="27">
        <v>50</v>
      </c>
      <c r="N75" s="28">
        <v>14</v>
      </c>
    </row>
    <row r="76" ht="20.35" customHeight="1">
      <c r="A76" t="s" s="20">
        <v>130</v>
      </c>
      <c r="B76" t="s" s="21">
        <v>21</v>
      </c>
      <c r="C76" t="s" s="22">
        <v>49</v>
      </c>
      <c r="D76" s="23">
        <v>2</v>
      </c>
      <c r="E76" s="24"/>
      <c r="F76" s="25">
        <v>101.33</v>
      </c>
      <c r="G76" s="25">
        <v>91.84</v>
      </c>
      <c r="H76" s="23">
        <v>50</v>
      </c>
      <c r="I76" s="26">
        <v>90</v>
      </c>
      <c r="J76" s="25">
        <v>-0.24</v>
      </c>
      <c r="K76" s="25">
        <v>60</v>
      </c>
      <c r="L76" s="25">
        <v>-0.12</v>
      </c>
      <c r="M76" s="27"/>
      <c r="N76" s="28"/>
    </row>
    <row r="77" ht="20.35" customHeight="1">
      <c r="A77" t="s" s="20">
        <v>131</v>
      </c>
      <c r="B77" t="s" s="21">
        <v>21</v>
      </c>
      <c r="C77" t="s" s="22">
        <v>83</v>
      </c>
      <c r="D77" s="23">
        <v>55</v>
      </c>
      <c r="E77" s="23">
        <v>14</v>
      </c>
      <c r="F77" s="25">
        <v>3190.6</v>
      </c>
      <c r="G77" s="25">
        <v>92.42</v>
      </c>
      <c r="H77" s="23">
        <v>1686</v>
      </c>
      <c r="I77" s="26">
        <v>91.64</v>
      </c>
      <c r="J77" s="25">
        <v>0.82</v>
      </c>
      <c r="K77" s="25">
        <v>79.95</v>
      </c>
      <c r="L77" s="25">
        <v>13.79</v>
      </c>
      <c r="M77" s="27">
        <v>55.6</v>
      </c>
      <c r="N77" s="28">
        <v>18</v>
      </c>
    </row>
    <row r="78" ht="20.35" customHeight="1">
      <c r="A78" t="s" s="20">
        <v>132</v>
      </c>
      <c r="B78" t="s" s="21">
        <v>21</v>
      </c>
      <c r="C78" t="s" s="22">
        <v>34</v>
      </c>
      <c r="D78" s="23">
        <v>19</v>
      </c>
      <c r="E78" s="23">
        <v>18</v>
      </c>
      <c r="F78" s="25">
        <v>903.7</v>
      </c>
      <c r="G78" s="25">
        <v>92.42</v>
      </c>
      <c r="H78" s="23">
        <v>510</v>
      </c>
      <c r="I78" s="26">
        <v>90.98</v>
      </c>
      <c r="J78" s="25">
        <v>1.22</v>
      </c>
      <c r="K78" s="25">
        <v>79.23</v>
      </c>
      <c r="L78" s="25">
        <v>6.21</v>
      </c>
      <c r="M78" s="27">
        <v>60</v>
      </c>
      <c r="N78" s="28">
        <v>5</v>
      </c>
    </row>
    <row r="79" ht="20.35" customHeight="1">
      <c r="A79" t="s" s="20">
        <v>133</v>
      </c>
      <c r="B79" t="s" s="21">
        <v>21</v>
      </c>
      <c r="C79" t="s" s="22">
        <v>86</v>
      </c>
      <c r="D79" s="23">
        <v>4</v>
      </c>
      <c r="E79" s="23">
        <v>36</v>
      </c>
      <c r="F79" s="25">
        <v>168.6</v>
      </c>
      <c r="G79" s="25">
        <v>95.05</v>
      </c>
      <c r="H79" s="23">
        <v>93</v>
      </c>
      <c r="I79" s="26">
        <v>94.62</v>
      </c>
      <c r="J79" s="25">
        <v>3.71</v>
      </c>
      <c r="K79" s="25">
        <v>85.70999999999999</v>
      </c>
      <c r="L79" s="25">
        <v>3.45</v>
      </c>
      <c r="M79" s="27"/>
      <c r="N79" s="28"/>
    </row>
    <row r="80" ht="20.35" customHeight="1">
      <c r="A80" t="s" s="20">
        <v>134</v>
      </c>
      <c r="B80" t="s" s="21">
        <v>21</v>
      </c>
      <c r="C80" t="s" s="22">
        <v>113</v>
      </c>
      <c r="D80" s="23">
        <v>59</v>
      </c>
      <c r="E80" s="24"/>
      <c r="F80" s="25">
        <v>3475.45</v>
      </c>
      <c r="G80" s="25">
        <v>93.53</v>
      </c>
      <c r="H80" s="23">
        <v>1841</v>
      </c>
      <c r="I80" s="26">
        <v>92.72</v>
      </c>
      <c r="J80" s="25">
        <v>1.34</v>
      </c>
      <c r="K80" s="25">
        <v>82.75</v>
      </c>
      <c r="L80" s="25">
        <v>24.62</v>
      </c>
      <c r="M80" s="27">
        <v>79.40000000000001</v>
      </c>
      <c r="N80" s="28">
        <v>34</v>
      </c>
    </row>
    <row r="81" ht="20.35" customHeight="1">
      <c r="A81" t="s" s="20">
        <v>135</v>
      </c>
      <c r="B81" t="s" s="21">
        <v>21</v>
      </c>
      <c r="C81" t="s" s="22">
        <v>38</v>
      </c>
      <c r="D81" s="23">
        <v>8</v>
      </c>
      <c r="E81" s="23">
        <v>32</v>
      </c>
      <c r="F81" s="25">
        <v>430.4</v>
      </c>
      <c r="G81" s="25">
        <v>90.22</v>
      </c>
      <c r="H81" s="23">
        <v>217</v>
      </c>
      <c r="I81" s="26">
        <v>87.56</v>
      </c>
      <c r="J81" s="25">
        <v>-3.93</v>
      </c>
      <c r="K81" s="25">
        <v>63.64</v>
      </c>
      <c r="L81" s="25">
        <v>-8.529999999999999</v>
      </c>
      <c r="M81" s="27">
        <v>66.7</v>
      </c>
      <c r="N81" s="28">
        <v>3</v>
      </c>
    </row>
    <row r="82" ht="20.35" customHeight="1">
      <c r="A82" t="s" s="20">
        <v>136</v>
      </c>
      <c r="B82" t="s" s="21">
        <v>21</v>
      </c>
      <c r="C82" t="s" s="22">
        <v>137</v>
      </c>
      <c r="D82" s="23">
        <v>39</v>
      </c>
      <c r="E82" s="24"/>
      <c r="F82" s="25">
        <v>2076.7</v>
      </c>
      <c r="G82" s="25">
        <v>92.26000000000001</v>
      </c>
      <c r="H82" s="23">
        <v>1064</v>
      </c>
      <c r="I82" s="26">
        <v>90.23</v>
      </c>
      <c r="J82" s="25">
        <v>-0.6899999999999999</v>
      </c>
      <c r="K82" s="25">
        <v>77.73</v>
      </c>
      <c r="L82" s="25">
        <v>-7.29</v>
      </c>
      <c r="M82" s="27">
        <v>62.5</v>
      </c>
      <c r="N82" s="28">
        <v>16</v>
      </c>
    </row>
    <row r="83" ht="20.35" customHeight="1">
      <c r="A83" t="s" s="20">
        <v>138</v>
      </c>
      <c r="B83" t="s" s="21">
        <v>21</v>
      </c>
      <c r="C83" t="s" s="22">
        <v>51</v>
      </c>
      <c r="D83" s="23">
        <v>35</v>
      </c>
      <c r="E83" s="23">
        <v>1</v>
      </c>
      <c r="F83" s="25">
        <v>1864.8</v>
      </c>
      <c r="G83" s="25">
        <v>94.2</v>
      </c>
      <c r="H83" s="23">
        <v>953</v>
      </c>
      <c r="I83" s="26">
        <v>92.34</v>
      </c>
      <c r="J83" s="25">
        <v>2.02</v>
      </c>
      <c r="K83" s="25">
        <v>83.13</v>
      </c>
      <c r="L83" s="25">
        <v>19.27</v>
      </c>
      <c r="M83" s="27">
        <v>0</v>
      </c>
      <c r="N83" s="28">
        <v>2</v>
      </c>
    </row>
    <row r="84" ht="20.35" customHeight="1">
      <c r="A84" t="s" s="20">
        <v>139</v>
      </c>
      <c r="B84" t="s" s="21">
        <v>21</v>
      </c>
      <c r="C84" t="s" s="22">
        <v>106</v>
      </c>
      <c r="D84" s="23">
        <v>5</v>
      </c>
      <c r="E84" s="24"/>
      <c r="F84" s="25">
        <v>181.95</v>
      </c>
      <c r="G84" s="25">
        <v>93.8</v>
      </c>
      <c r="H84" s="23">
        <v>95</v>
      </c>
      <c r="I84" s="26">
        <v>92.63</v>
      </c>
      <c r="J84" s="25">
        <v>1.82</v>
      </c>
      <c r="K84" s="25">
        <v>80</v>
      </c>
      <c r="L84" s="25">
        <v>1.73</v>
      </c>
      <c r="M84" s="27">
        <v>66.7</v>
      </c>
      <c r="N84" s="28">
        <v>9</v>
      </c>
    </row>
    <row r="85" ht="20.35" customHeight="1">
      <c r="A85" t="s" s="20">
        <v>140</v>
      </c>
      <c r="B85" t="s" s="21">
        <v>21</v>
      </c>
      <c r="C85" t="s" s="22">
        <v>92</v>
      </c>
      <c r="D85" s="23">
        <v>35</v>
      </c>
      <c r="E85" s="23">
        <v>33</v>
      </c>
      <c r="F85" s="25">
        <v>1965.97</v>
      </c>
      <c r="G85" s="25">
        <v>93.06</v>
      </c>
      <c r="H85" s="23">
        <v>1143</v>
      </c>
      <c r="I85" s="26">
        <v>92.91</v>
      </c>
      <c r="J85" s="25">
        <v>1.86</v>
      </c>
      <c r="K85" s="25">
        <v>80.54000000000001</v>
      </c>
      <c r="L85" s="25">
        <v>21.25</v>
      </c>
      <c r="M85" s="27">
        <v>70</v>
      </c>
      <c r="N85" s="28">
        <v>10</v>
      </c>
    </row>
    <row r="86" ht="20.35" customHeight="1">
      <c r="A86" t="s" s="20">
        <v>141</v>
      </c>
      <c r="B86" t="s" s="21">
        <v>21</v>
      </c>
      <c r="C86" t="s" s="22">
        <v>24</v>
      </c>
      <c r="D86" s="23">
        <v>53</v>
      </c>
      <c r="E86" s="23">
        <v>10</v>
      </c>
      <c r="F86" s="25">
        <v>2852.02</v>
      </c>
      <c r="G86" s="25">
        <v>91.59999999999999</v>
      </c>
      <c r="H86" s="23">
        <v>1561</v>
      </c>
      <c r="I86" s="26">
        <v>90.84</v>
      </c>
      <c r="J86" s="25">
        <v>-0.68</v>
      </c>
      <c r="K86" s="25">
        <v>77.12</v>
      </c>
      <c r="L86" s="25">
        <v>-10.65</v>
      </c>
      <c r="M86" s="27">
        <v>60</v>
      </c>
      <c r="N86" s="28">
        <v>10</v>
      </c>
    </row>
    <row r="87" ht="20.35" customHeight="1">
      <c r="A87" t="s" s="20">
        <v>142</v>
      </c>
      <c r="B87" t="s" s="21">
        <v>21</v>
      </c>
      <c r="C87" t="s" s="22">
        <v>106</v>
      </c>
      <c r="D87" s="23">
        <v>28</v>
      </c>
      <c r="E87" s="23">
        <v>14</v>
      </c>
      <c r="F87" s="25">
        <v>1353.27</v>
      </c>
      <c r="G87" s="25">
        <v>94.31999999999999</v>
      </c>
      <c r="H87" s="23">
        <v>739</v>
      </c>
      <c r="I87" s="26">
        <v>92.83</v>
      </c>
      <c r="J87" s="25">
        <v>2.6</v>
      </c>
      <c r="K87" s="25">
        <v>85.56999999999999</v>
      </c>
      <c r="L87" s="25">
        <v>19.25</v>
      </c>
      <c r="M87" s="27">
        <v>65.2</v>
      </c>
      <c r="N87" s="28">
        <v>23</v>
      </c>
    </row>
    <row r="88" ht="20.35" customHeight="1">
      <c r="A88" t="s" s="20">
        <v>143</v>
      </c>
      <c r="B88" t="s" s="21">
        <v>21</v>
      </c>
      <c r="C88" t="s" s="22">
        <v>59</v>
      </c>
      <c r="D88" s="23">
        <v>43</v>
      </c>
      <c r="E88" s="24"/>
      <c r="F88" s="25">
        <v>2475.12</v>
      </c>
      <c r="G88" s="25">
        <v>90.47</v>
      </c>
      <c r="H88" s="23">
        <v>1171</v>
      </c>
      <c r="I88" s="26">
        <v>88.81</v>
      </c>
      <c r="J88" s="25">
        <v>-1.84</v>
      </c>
      <c r="K88" s="25">
        <v>74.81999999999999</v>
      </c>
      <c r="L88" s="25">
        <v>-21.56</v>
      </c>
      <c r="M88" s="27">
        <v>58.3</v>
      </c>
      <c r="N88" s="28">
        <v>12</v>
      </c>
    </row>
    <row r="89" ht="20.35" customHeight="1">
      <c r="A89" t="s" s="20">
        <v>144</v>
      </c>
      <c r="B89" t="s" s="21">
        <v>21</v>
      </c>
      <c r="C89" t="s" s="22">
        <v>42</v>
      </c>
      <c r="D89" s="23">
        <v>1</v>
      </c>
      <c r="E89" s="24"/>
      <c r="F89" s="25">
        <v>14.02</v>
      </c>
      <c r="G89" s="25">
        <v>77.56</v>
      </c>
      <c r="H89" s="23">
        <v>7</v>
      </c>
      <c r="I89" s="26">
        <v>100</v>
      </c>
      <c r="J89" s="25">
        <v>7</v>
      </c>
      <c r="K89" s="25">
        <v>100</v>
      </c>
      <c r="L89" s="25">
        <v>0.49</v>
      </c>
      <c r="M89" s="27"/>
      <c r="N89" s="28"/>
    </row>
    <row r="90" ht="20.35" customHeight="1">
      <c r="A90" t="s" s="20">
        <v>145</v>
      </c>
      <c r="B90" t="s" s="21">
        <v>21</v>
      </c>
      <c r="C90" t="s" s="22">
        <v>26</v>
      </c>
      <c r="D90" s="23">
        <v>20</v>
      </c>
      <c r="E90" s="24"/>
      <c r="F90" s="25">
        <v>1096.5</v>
      </c>
      <c r="G90" s="25">
        <v>91.67</v>
      </c>
      <c r="H90" s="23">
        <v>587</v>
      </c>
      <c r="I90" s="26">
        <v>89.27</v>
      </c>
      <c r="J90" s="25">
        <v>-1.35</v>
      </c>
      <c r="K90" s="25">
        <v>76.51000000000001</v>
      </c>
      <c r="L90" s="25">
        <v>-7.95</v>
      </c>
      <c r="M90" s="27"/>
      <c r="N90" s="28"/>
    </row>
    <row r="91" ht="20.35" customHeight="1">
      <c r="A91" t="s" s="20">
        <v>146</v>
      </c>
      <c r="B91" t="s" s="21">
        <v>21</v>
      </c>
      <c r="C91" t="s" s="22">
        <v>40</v>
      </c>
      <c r="D91" s="23">
        <v>51</v>
      </c>
      <c r="E91" s="23">
        <v>18</v>
      </c>
      <c r="F91" s="25">
        <v>2861.05</v>
      </c>
      <c r="G91" s="25">
        <v>93.11</v>
      </c>
      <c r="H91" s="23">
        <v>1595</v>
      </c>
      <c r="I91" s="26">
        <v>91.97</v>
      </c>
      <c r="J91" s="25">
        <v>0.51</v>
      </c>
      <c r="K91" s="25">
        <v>79.27</v>
      </c>
      <c r="L91" s="25">
        <v>8.17</v>
      </c>
      <c r="M91" s="27">
        <v>83.3</v>
      </c>
      <c r="N91" s="28">
        <v>6</v>
      </c>
    </row>
    <row r="92" ht="20.35" customHeight="1">
      <c r="A92" t="s" s="20">
        <v>147</v>
      </c>
      <c r="B92" t="s" s="21">
        <v>21</v>
      </c>
      <c r="C92" t="s" s="22">
        <v>111</v>
      </c>
      <c r="D92" s="23">
        <v>65</v>
      </c>
      <c r="E92" s="23">
        <v>1</v>
      </c>
      <c r="F92" s="25">
        <v>3891.23</v>
      </c>
      <c r="G92" s="25">
        <v>94.05</v>
      </c>
      <c r="H92" s="23">
        <v>1983</v>
      </c>
      <c r="I92" s="26">
        <v>92.08</v>
      </c>
      <c r="J92" s="25">
        <v>1.65</v>
      </c>
      <c r="K92" s="25">
        <v>83.33</v>
      </c>
      <c r="L92" s="25">
        <v>32.76</v>
      </c>
      <c r="M92" s="27">
        <v>71.40000000000001</v>
      </c>
      <c r="N92" s="28">
        <v>35</v>
      </c>
    </row>
    <row r="93" ht="20.35" customHeight="1">
      <c r="A93" t="s" s="20">
        <v>148</v>
      </c>
      <c r="B93" t="s" s="21">
        <v>21</v>
      </c>
      <c r="C93" t="s" s="22">
        <v>72</v>
      </c>
      <c r="D93" s="23">
        <v>13</v>
      </c>
      <c r="E93" s="23">
        <v>40</v>
      </c>
      <c r="F93" s="25">
        <v>684.88</v>
      </c>
      <c r="G93" s="25">
        <v>92.09</v>
      </c>
      <c r="H93" s="23">
        <v>392</v>
      </c>
      <c r="I93" s="26">
        <v>90.56</v>
      </c>
      <c r="J93" s="25">
        <v>0.11</v>
      </c>
      <c r="K93" s="25">
        <v>77.08</v>
      </c>
      <c r="L93" s="25">
        <v>0.45</v>
      </c>
      <c r="M93" s="27"/>
      <c r="N93" s="28"/>
    </row>
    <row r="94" ht="20.35" customHeight="1">
      <c r="A94" t="s" s="20">
        <v>149</v>
      </c>
      <c r="B94" t="s" s="21">
        <v>21</v>
      </c>
      <c r="C94" t="s" s="22">
        <v>36</v>
      </c>
      <c r="D94" s="23">
        <v>1</v>
      </c>
      <c r="E94" s="24"/>
      <c r="F94" s="25">
        <v>61.35</v>
      </c>
      <c r="G94" s="25">
        <v>100</v>
      </c>
      <c r="H94" s="23">
        <v>30</v>
      </c>
      <c r="I94" s="26">
        <v>86.67</v>
      </c>
      <c r="J94" s="25">
        <v>-5.5</v>
      </c>
      <c r="K94" s="25">
        <v>66.67</v>
      </c>
      <c r="L94" s="25">
        <v>-1.65</v>
      </c>
      <c r="M94" s="27"/>
      <c r="N94" s="28"/>
    </row>
    <row r="95" ht="20.35" customHeight="1">
      <c r="A95" t="s" s="20">
        <v>150</v>
      </c>
      <c r="B95" t="s" s="21">
        <v>21</v>
      </c>
      <c r="C95" t="s" s="22">
        <v>69</v>
      </c>
      <c r="D95" s="23">
        <v>27</v>
      </c>
      <c r="E95" s="23">
        <v>17</v>
      </c>
      <c r="F95" s="25">
        <v>1491.75</v>
      </c>
      <c r="G95" s="25">
        <v>90.73</v>
      </c>
      <c r="H95" s="23">
        <v>879</v>
      </c>
      <c r="I95" s="26">
        <v>89.19</v>
      </c>
      <c r="J95" s="25">
        <v>-1.77</v>
      </c>
      <c r="K95" s="25">
        <v>70.20999999999999</v>
      </c>
      <c r="L95" s="25">
        <v>-15.53</v>
      </c>
      <c r="M95" s="27">
        <v>0</v>
      </c>
      <c r="N95" s="28">
        <v>2</v>
      </c>
    </row>
    <row r="96" ht="20.35" customHeight="1">
      <c r="A96" t="s" s="20">
        <v>151</v>
      </c>
      <c r="B96" t="s" s="21">
        <v>21</v>
      </c>
      <c r="C96" t="s" s="22">
        <v>65</v>
      </c>
      <c r="D96" s="23">
        <v>26</v>
      </c>
      <c r="E96" s="24"/>
      <c r="F96" s="25">
        <v>1363.93</v>
      </c>
      <c r="G96" s="25">
        <v>90.98999999999999</v>
      </c>
      <c r="H96" s="23">
        <v>687</v>
      </c>
      <c r="I96" s="26">
        <v>90.83</v>
      </c>
      <c r="J96" s="25">
        <v>0.13</v>
      </c>
      <c r="K96" s="25">
        <v>77.33</v>
      </c>
      <c r="L96" s="25">
        <v>0.9</v>
      </c>
      <c r="M96" s="27">
        <v>33.3</v>
      </c>
      <c r="N96" s="28">
        <v>3</v>
      </c>
    </row>
    <row r="97" ht="20.35" customHeight="1">
      <c r="A97" t="s" s="20">
        <v>152</v>
      </c>
      <c r="B97" t="s" s="21">
        <v>21</v>
      </c>
      <c r="C97" t="s" s="22">
        <v>44</v>
      </c>
      <c r="D97" s="23">
        <v>54</v>
      </c>
      <c r="E97" s="23">
        <v>2</v>
      </c>
      <c r="F97" s="25">
        <v>3173.08</v>
      </c>
      <c r="G97" s="25">
        <v>92.19</v>
      </c>
      <c r="H97" s="23">
        <v>1514</v>
      </c>
      <c r="I97" s="26">
        <v>91.73999999999999</v>
      </c>
      <c r="J97" s="25">
        <v>0.43</v>
      </c>
      <c r="K97" s="25">
        <v>80.06</v>
      </c>
      <c r="L97" s="25">
        <v>6.45</v>
      </c>
      <c r="M97" s="27">
        <v>63.6</v>
      </c>
      <c r="N97" s="28">
        <v>11</v>
      </c>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6.3047" style="104" customWidth="1"/>
    <col min="2" max="2" width="16.3516" style="104" customWidth="1"/>
    <col min="3" max="3" width="16.3516" style="104" customWidth="1"/>
    <col min="4" max="4" width="16.3516" style="104" customWidth="1"/>
    <col min="5" max="5" width="16.3516" style="104" customWidth="1"/>
    <col min="6" max="256" width="16.3516" style="104" customWidth="1"/>
  </cols>
  <sheetData>
    <row r="1" ht="20.55" customHeight="1">
      <c r="A1" t="s" s="30">
        <v>6</v>
      </c>
      <c r="B1" t="s" s="62">
        <v>520</v>
      </c>
      <c r="C1" t="s" s="62">
        <v>521</v>
      </c>
      <c r="D1" t="s" s="62">
        <v>522</v>
      </c>
      <c r="E1" t="s" s="62">
        <v>523</v>
      </c>
    </row>
    <row r="2" ht="20.55" customHeight="1">
      <c r="A2" t="s" s="31">
        <v>20</v>
      </c>
      <c r="B2" s="65">
        <f>VLOOKUP('STATS'!I3,'HS - SV%'!$A$3:$B$55,2)</f>
        <v>76</v>
      </c>
      <c r="C2" s="66">
        <f>IF('STATS'!F3&lt;830,IF(B2&gt;66,66,B2),B2)</f>
        <v>76</v>
      </c>
      <c r="D2" s="66">
        <f>IF('STATS'!F3&lt;415,IF(C2&gt;60,60,C2),C2)</f>
        <v>76</v>
      </c>
      <c r="E2" s="67">
        <f>IF('STATS'!D3+'STATS'!E3&lt;50,IF(D2&gt;80,80,D2),D2)</f>
        <v>76</v>
      </c>
    </row>
    <row r="3" ht="20.35" customHeight="1">
      <c r="A3" t="s" s="35">
        <v>23</v>
      </c>
      <c r="B3" s="48">
        <f>VLOOKUP('STATS'!I4,'HS - SV%'!$A$3:$B$55,2)</f>
        <v>99</v>
      </c>
      <c r="C3" s="50">
        <f>IF('STATS'!F4&lt;830,IF(B3&gt;66,66,B3),B3)</f>
        <v>66</v>
      </c>
      <c r="D3" s="50">
        <f>IF('STATS'!F4&lt;415,IF(C3&gt;60,60,C3),C3)</f>
        <v>60</v>
      </c>
      <c r="E3" s="68">
        <f>IF('STATS'!D4+'STATS'!E4&lt;50,IF(D3&gt;80,80,D3),D3)</f>
        <v>60</v>
      </c>
    </row>
    <row r="4" ht="20.35" customHeight="1">
      <c r="A4" t="s" s="35">
        <v>25</v>
      </c>
      <c r="B4" s="48">
        <f>VLOOKUP('STATS'!I5,'HS - SV%'!$A$3:$B$55,2)</f>
        <v>52</v>
      </c>
      <c r="C4" s="50">
        <f>IF('STATS'!F5&lt;830,IF(B4&gt;66,66,B4),B4)</f>
        <v>52</v>
      </c>
      <c r="D4" s="50">
        <f>IF('STATS'!F5&lt;415,IF(C4&gt;60,60,C4),C4)</f>
        <v>52</v>
      </c>
      <c r="E4" s="68">
        <f>IF('STATS'!D5+'STATS'!E5&lt;50,IF(D4&gt;80,80,D4),D4)</f>
        <v>52</v>
      </c>
    </row>
    <row r="5" ht="20.35" customHeight="1">
      <c r="A5" t="s" s="35">
        <v>27</v>
      </c>
      <c r="B5" s="48">
        <f>VLOOKUP('STATS'!I6,'HS - SV%'!$A$3:$B$55,2)</f>
        <v>52</v>
      </c>
      <c r="C5" s="50">
        <f>IF('STATS'!F6&lt;830,IF(B5&gt;66,66,B5),B5)</f>
        <v>52</v>
      </c>
      <c r="D5" s="50">
        <f>IF('STATS'!F6&lt;415,IF(C5&gt;60,60,C5),C5)</f>
        <v>52</v>
      </c>
      <c r="E5" s="68">
        <f>IF('STATS'!D6+'STATS'!E6&lt;50,IF(D5&gt;80,80,D5),D5)</f>
        <v>52</v>
      </c>
    </row>
    <row r="6" ht="20.35" customHeight="1">
      <c r="A6" t="s" s="35">
        <v>29</v>
      </c>
      <c r="B6" s="48">
        <f>VLOOKUP('STATS'!I7,'HS - SV%'!$A$3:$B$55,2)</f>
        <v>64</v>
      </c>
      <c r="C6" s="50">
        <f>IF('STATS'!F7&lt;830,IF(B6&gt;66,66,B6),B6)</f>
        <v>64</v>
      </c>
      <c r="D6" s="50">
        <f>IF('STATS'!F7&lt;415,IF(C6&gt;60,60,C6),C6)</f>
        <v>64</v>
      </c>
      <c r="E6" s="68">
        <f>IF('STATS'!D7+'STATS'!E7&lt;50,IF(D6&gt;80,80,D6),D6)</f>
        <v>64</v>
      </c>
    </row>
    <row r="7" ht="20.35" customHeight="1">
      <c r="A7" t="s" s="35">
        <v>31</v>
      </c>
      <c r="B7" s="48">
        <f>VLOOKUP('STATS'!I8,'HS - SV%'!$A$3:$B$55,2)</f>
        <v>70</v>
      </c>
      <c r="C7" s="50">
        <f>IF('STATS'!F8&lt;830,IF(B7&gt;66,66,B7),B7)</f>
        <v>70</v>
      </c>
      <c r="D7" s="50">
        <f>IF('STATS'!F8&lt;415,IF(C7&gt;60,60,C7),C7)</f>
        <v>70</v>
      </c>
      <c r="E7" s="68">
        <f>IF('STATS'!D8+'STATS'!E8&lt;50,IF(D7&gt;80,80,D7),D7)</f>
        <v>70</v>
      </c>
    </row>
    <row r="8" ht="20.35" customHeight="1">
      <c r="A8" t="s" s="35">
        <v>33</v>
      </c>
      <c r="B8" s="48">
        <f>VLOOKUP('STATS'!I9,'HS - SV%'!$A$3:$B$55,2)</f>
        <v>83</v>
      </c>
      <c r="C8" s="50">
        <f>IF('STATS'!F9&lt;830,IF(B8&gt;66,66,B8),B8)</f>
        <v>66</v>
      </c>
      <c r="D8" s="50">
        <f>IF('STATS'!F9&lt;415,IF(C8&gt;60,60,C8),C8)</f>
        <v>66</v>
      </c>
      <c r="E8" s="68">
        <f>IF('STATS'!D9+'STATS'!E9&lt;50,IF(D8&gt;80,80,D8),D8)</f>
        <v>66</v>
      </c>
    </row>
    <row r="9" ht="20.35" customHeight="1">
      <c r="A9" t="s" s="35">
        <v>35</v>
      </c>
      <c r="B9" s="48">
        <f>VLOOKUP('STATS'!I10,'HS - SV%'!$A$3:$B$55,2)</f>
        <v>59</v>
      </c>
      <c r="C9" s="50">
        <f>IF('STATS'!F10&lt;830,IF(B9&gt;66,66,B9),B9)</f>
        <v>59</v>
      </c>
      <c r="D9" s="50">
        <f>IF('STATS'!F10&lt;415,IF(C9&gt;60,60,C9),C9)</f>
        <v>59</v>
      </c>
      <c r="E9" s="68">
        <f>IF('STATS'!D10+'STATS'!E10&lt;50,IF(D9&gt;80,80,D9),D9)</f>
        <v>59</v>
      </c>
    </row>
    <row r="10" ht="20.35" customHeight="1">
      <c r="A10" t="s" s="35">
        <v>37</v>
      </c>
      <c r="B10" s="48">
        <f>VLOOKUP('STATS'!I11,'HS - SV%'!$A$3:$B$55,2)</f>
        <v>85</v>
      </c>
      <c r="C10" s="50">
        <f>IF('STATS'!F11&lt;830,IF(B10&gt;66,66,B10),B10)</f>
        <v>85</v>
      </c>
      <c r="D10" s="50">
        <f>IF('STATS'!F11&lt;415,IF(C10&gt;60,60,C10),C10)</f>
        <v>85</v>
      </c>
      <c r="E10" s="68">
        <f>IF('STATS'!D11+'STATS'!E11&lt;50,IF(D10&gt;80,80,D10),D10)</f>
        <v>85</v>
      </c>
    </row>
    <row r="11" ht="20.35" customHeight="1">
      <c r="A11" t="s" s="35">
        <v>39</v>
      </c>
      <c r="B11" s="48">
        <f>VLOOKUP('STATS'!I12,'HS - SV%'!$A$3:$B$55,2)</f>
        <v>99</v>
      </c>
      <c r="C11" s="50">
        <f>IF('STATS'!F12&lt;830,IF(B11&gt;66,66,B11),B11)</f>
        <v>66</v>
      </c>
      <c r="D11" s="50">
        <f>IF('STATS'!F12&lt;415,IF(C11&gt;60,60,C11),C11)</f>
        <v>60</v>
      </c>
      <c r="E11" s="68">
        <f>IF('STATS'!D12+'STATS'!E12&lt;50,IF(D11&gt;80,80,D11),D11)</f>
        <v>60</v>
      </c>
    </row>
    <row r="12" ht="20.35" customHeight="1">
      <c r="A12" t="s" s="35">
        <v>41</v>
      </c>
      <c r="B12" s="48">
        <f>VLOOKUP('STATS'!I13,'HS - SV%'!$A$3:$B$55,2)</f>
        <v>67</v>
      </c>
      <c r="C12" s="50">
        <f>IF('STATS'!F13&lt;830,IF(B12&gt;66,66,B12),B12)</f>
        <v>67</v>
      </c>
      <c r="D12" s="50">
        <f>IF('STATS'!F13&lt;415,IF(C12&gt;60,60,C12),C12)</f>
        <v>67</v>
      </c>
      <c r="E12" s="68">
        <f>IF('STATS'!D13+'STATS'!E13&lt;50,IF(D12&gt;80,80,D12),D12)</f>
        <v>67</v>
      </c>
    </row>
    <row r="13" ht="20.35" customHeight="1">
      <c r="A13" t="s" s="35">
        <v>43</v>
      </c>
      <c r="B13" s="48">
        <f>VLOOKUP('STATS'!I14,'HS - SV%'!$A$3:$B$55,2)</f>
        <v>75</v>
      </c>
      <c r="C13" s="50">
        <f>IF('STATS'!F14&lt;830,IF(B13&gt;66,66,B13),B13)</f>
        <v>75</v>
      </c>
      <c r="D13" s="50">
        <f>IF('STATS'!F14&lt;415,IF(C13&gt;60,60,C13),C13)</f>
        <v>75</v>
      </c>
      <c r="E13" s="68">
        <f>IF('STATS'!D14+'STATS'!E14&lt;50,IF(D13&gt;80,80,D13),D13)</f>
        <v>75</v>
      </c>
    </row>
    <row r="14" ht="20.35" customHeight="1">
      <c r="A14" t="s" s="35">
        <v>45</v>
      </c>
      <c r="B14" s="48">
        <f>VLOOKUP('STATS'!I15,'HS - SV%'!$A$3:$B$55,2)</f>
        <v>72</v>
      </c>
      <c r="C14" s="50">
        <f>IF('STATS'!F15&lt;830,IF(B14&gt;66,66,B14),B14)</f>
        <v>72</v>
      </c>
      <c r="D14" s="50">
        <f>IF('STATS'!F15&lt;415,IF(C14&gt;60,60,C14),C14)</f>
        <v>72</v>
      </c>
      <c r="E14" s="68">
        <f>IF('STATS'!D15+'STATS'!E15&lt;50,IF(D14&gt;80,80,D14),D14)</f>
        <v>72</v>
      </c>
    </row>
    <row r="15" ht="20.35" customHeight="1">
      <c r="A15" t="s" s="35">
        <v>47</v>
      </c>
      <c r="B15" s="48">
        <f>VLOOKUP('STATS'!I16,'HS - SV%'!$A$3:$B$55,2)</f>
        <v>97</v>
      </c>
      <c r="C15" s="50">
        <f>IF('STATS'!F16&lt;830,IF(B15&gt;66,66,B15),B15)</f>
        <v>97</v>
      </c>
      <c r="D15" s="50">
        <f>IF('STATS'!F16&lt;415,IF(C15&gt;60,60,C15),C15)</f>
        <v>97</v>
      </c>
      <c r="E15" s="68">
        <f>IF('STATS'!D16+'STATS'!E16&lt;50,IF(D15&gt;80,80,D15),D15)</f>
        <v>97</v>
      </c>
    </row>
    <row r="16" ht="20.35" customHeight="1">
      <c r="A16" t="s" s="35">
        <v>48</v>
      </c>
      <c r="B16" s="48">
        <f>VLOOKUP('STATS'!I17,'HS - SV%'!$A$3:$B$55,2)</f>
        <v>80</v>
      </c>
      <c r="C16" s="50">
        <f>IF('STATS'!F17&lt;830,IF(B16&gt;66,66,B16),B16)</f>
        <v>80</v>
      </c>
      <c r="D16" s="50">
        <f>IF('STATS'!F17&lt;415,IF(C16&gt;60,60,C16),C16)</f>
        <v>80</v>
      </c>
      <c r="E16" s="68">
        <f>IF('STATS'!D17+'STATS'!E17&lt;50,IF(D16&gt;80,80,D16),D16)</f>
        <v>80</v>
      </c>
    </row>
    <row r="17" ht="20.35" customHeight="1">
      <c r="A17" t="s" s="35">
        <v>50</v>
      </c>
      <c r="B17" s="48">
        <f>VLOOKUP('STATS'!I18,'HS - SV%'!$A$3:$B$55,2)</f>
        <v>67</v>
      </c>
      <c r="C17" s="50">
        <f>IF('STATS'!F18&lt;830,IF(B17&gt;66,66,B17),B17)</f>
        <v>67</v>
      </c>
      <c r="D17" s="50">
        <f>IF('STATS'!F18&lt;415,IF(C17&gt;60,60,C17),C17)</f>
        <v>67</v>
      </c>
      <c r="E17" s="68">
        <f>IF('STATS'!D18+'STATS'!E18&lt;50,IF(D17&gt;80,80,D17),D17)</f>
        <v>67</v>
      </c>
    </row>
    <row r="18" ht="20.35" customHeight="1">
      <c r="A18" t="s" s="35">
        <v>52</v>
      </c>
      <c r="B18" s="48">
        <f>VLOOKUP('STATS'!I19,'HS - SV%'!$A$3:$B$55,2)</f>
        <v>47</v>
      </c>
      <c r="C18" s="50">
        <f>IF('STATS'!F19&lt;830,IF(B18&gt;66,66,B18),B18)</f>
        <v>47</v>
      </c>
      <c r="D18" s="50">
        <f>IF('STATS'!F19&lt;415,IF(C18&gt;60,60,C18),C18)</f>
        <v>47</v>
      </c>
      <c r="E18" s="68">
        <f>IF('STATS'!D19+'STATS'!E19&lt;50,IF(D18&gt;80,80,D18),D18)</f>
        <v>47</v>
      </c>
    </row>
    <row r="19" ht="20.35" customHeight="1">
      <c r="A19" t="s" s="35">
        <v>53</v>
      </c>
      <c r="B19" s="48">
        <f>VLOOKUP('STATS'!I20,'HS - SV%'!$A$3:$B$55,2)</f>
        <v>69</v>
      </c>
      <c r="C19" s="50">
        <f>IF('STATS'!F20&lt;830,IF(B19&gt;66,66,B19),B19)</f>
        <v>69</v>
      </c>
      <c r="D19" s="50">
        <f>IF('STATS'!F20&lt;415,IF(C19&gt;60,60,C19),C19)</f>
        <v>69</v>
      </c>
      <c r="E19" s="68">
        <f>IF('STATS'!D20+'STATS'!E20&lt;50,IF(D19&gt;80,80,D19),D19)</f>
        <v>69</v>
      </c>
    </row>
    <row r="20" ht="20.35" customHeight="1">
      <c r="A20" t="s" s="35">
        <v>54</v>
      </c>
      <c r="B20" s="48">
        <f>VLOOKUP('STATS'!I21,'HS - SV%'!$A$3:$B$55,2)</f>
        <v>47</v>
      </c>
      <c r="C20" s="50">
        <f>IF('STATS'!F21&lt;830,IF(B20&gt;66,66,B20),B20)</f>
        <v>47</v>
      </c>
      <c r="D20" s="50">
        <f>IF('STATS'!F21&lt;415,IF(C20&gt;60,60,C20),C20)</f>
        <v>47</v>
      </c>
      <c r="E20" s="68">
        <f>IF('STATS'!D21+'STATS'!E21&lt;50,IF(D20&gt;80,80,D20),D20)</f>
        <v>47</v>
      </c>
    </row>
    <row r="21" ht="20.35" customHeight="1">
      <c r="A21" t="s" s="35">
        <v>56</v>
      </c>
      <c r="B21" s="48">
        <f>VLOOKUP('STATS'!I22,'HS - SV%'!$A$3:$B$55,2)</f>
        <v>67</v>
      </c>
      <c r="C21" s="50">
        <f>IF('STATS'!F22&lt;830,IF(B21&gt;66,66,B21),B21)</f>
        <v>67</v>
      </c>
      <c r="D21" s="50">
        <f>IF('STATS'!F22&lt;415,IF(C21&gt;60,60,C21),C21)</f>
        <v>67</v>
      </c>
      <c r="E21" s="68">
        <f>IF('STATS'!D22+'STATS'!E22&lt;50,IF(D21&gt;80,80,D21),D21)</f>
        <v>67</v>
      </c>
    </row>
    <row r="22" ht="20.35" customHeight="1">
      <c r="A22" t="s" s="35">
        <v>58</v>
      </c>
      <c r="B22" s="48">
        <f>VLOOKUP('STATS'!I23,'HS - SV%'!$A$3:$B$55,2)</f>
        <v>64</v>
      </c>
      <c r="C22" s="50">
        <f>IF('STATS'!F23&lt;830,IF(B22&gt;66,66,B22),B22)</f>
        <v>64</v>
      </c>
      <c r="D22" s="50">
        <f>IF('STATS'!F23&lt;415,IF(C22&gt;60,60,C22),C22)</f>
        <v>64</v>
      </c>
      <c r="E22" s="68">
        <f>IF('STATS'!D23+'STATS'!E23&lt;50,IF(D22&gt;80,80,D22),D22)</f>
        <v>64</v>
      </c>
    </row>
    <row r="23" ht="20.35" customHeight="1">
      <c r="A23" t="s" s="35">
        <v>60</v>
      </c>
      <c r="B23" s="48">
        <f>VLOOKUP('STATS'!I24,'HS - SV%'!$A$3:$B$55,2)</f>
        <v>58</v>
      </c>
      <c r="C23" s="50">
        <f>IF('STATS'!F24&lt;830,IF(B23&gt;66,66,B23),B23)</f>
        <v>58</v>
      </c>
      <c r="D23" s="50">
        <f>IF('STATS'!F24&lt;415,IF(C23&gt;60,60,C23),C23)</f>
        <v>58</v>
      </c>
      <c r="E23" s="68">
        <f>IF('STATS'!D24+'STATS'!E24&lt;50,IF(D23&gt;80,80,D23),D23)</f>
        <v>58</v>
      </c>
    </row>
    <row r="24" ht="20.35" customHeight="1">
      <c r="A24" t="s" s="35">
        <v>62</v>
      </c>
      <c r="B24" s="48">
        <f>VLOOKUP('STATS'!I25,'HS - SV%'!$A$3:$B$55,2)</f>
        <v>98</v>
      </c>
      <c r="C24" s="50">
        <f>IF('STATS'!F25&lt;830,IF(B24&gt;66,66,B24),B24)</f>
        <v>98</v>
      </c>
      <c r="D24" s="50">
        <f>IF('STATS'!F25&lt;415,IF(C24&gt;60,60,C24),C24)</f>
        <v>98</v>
      </c>
      <c r="E24" s="68">
        <f>IF('STATS'!D25+'STATS'!E25&lt;50,IF(D24&gt;80,80,D24),D24)</f>
        <v>80</v>
      </c>
    </row>
    <row r="25" ht="20.35" customHeight="1">
      <c r="A25" t="s" s="35">
        <v>64</v>
      </c>
      <c r="B25" s="48">
        <f>VLOOKUP('STATS'!I26,'HS - SV%'!$A$3:$B$55,2)</f>
        <v>87</v>
      </c>
      <c r="C25" s="50">
        <f>IF('STATS'!F26&lt;830,IF(B25&gt;66,66,B25),B25)</f>
        <v>66</v>
      </c>
      <c r="D25" s="50">
        <f>IF('STATS'!F26&lt;415,IF(C25&gt;60,60,C25),C25)</f>
        <v>66</v>
      </c>
      <c r="E25" s="68">
        <f>IF('STATS'!D26+'STATS'!E26&lt;50,IF(D25&gt;80,80,D25),D25)</f>
        <v>66</v>
      </c>
    </row>
    <row r="26" ht="20.35" customHeight="1">
      <c r="A26" t="s" s="35">
        <v>66</v>
      </c>
      <c r="B26" s="48">
        <f>VLOOKUP('STATS'!I27,'HS - SV%'!$A$3:$B$55,2)</f>
        <v>52</v>
      </c>
      <c r="C26" s="50">
        <f>IF('STATS'!F27&lt;830,IF(B26&gt;66,66,B26),B26)</f>
        <v>52</v>
      </c>
      <c r="D26" s="50">
        <f>IF('STATS'!F27&lt;415,IF(C26&gt;60,60,C26),C26)</f>
        <v>52</v>
      </c>
      <c r="E26" s="68">
        <f>IF('STATS'!D27+'STATS'!E27&lt;50,IF(D26&gt;80,80,D26),D26)</f>
        <v>52</v>
      </c>
    </row>
    <row r="27" ht="20.35" customHeight="1">
      <c r="A27" t="s" s="35">
        <v>67</v>
      </c>
      <c r="B27" s="48">
        <f>VLOOKUP('STATS'!I28,'HS - SV%'!$A$3:$B$55,2)</f>
        <v>68</v>
      </c>
      <c r="C27" s="50">
        <f>IF('STATS'!F28&lt;830,IF(B27&gt;66,66,B27),B27)</f>
        <v>68</v>
      </c>
      <c r="D27" s="50">
        <f>IF('STATS'!F28&lt;415,IF(C27&gt;60,60,C27),C27)</f>
        <v>68</v>
      </c>
      <c r="E27" s="68">
        <f>IF('STATS'!D28+'STATS'!E28&lt;50,IF(D27&gt;80,80,D27),D27)</f>
        <v>68</v>
      </c>
    </row>
    <row r="28" ht="20.35" customHeight="1">
      <c r="A28" t="s" s="35">
        <v>68</v>
      </c>
      <c r="B28" s="48">
        <f>VLOOKUP('STATS'!I29,'HS - SV%'!$A$3:$B$55,2)</f>
        <v>69</v>
      </c>
      <c r="C28" s="50">
        <f>IF('STATS'!F29&lt;830,IF(B28&gt;66,66,B28),B28)</f>
        <v>66</v>
      </c>
      <c r="D28" s="50">
        <f>IF('STATS'!F29&lt;415,IF(C28&gt;60,60,C28),C28)</f>
        <v>66</v>
      </c>
      <c r="E28" s="68">
        <f>IF('STATS'!D29+'STATS'!E29&lt;50,IF(D28&gt;80,80,D28),D28)</f>
        <v>66</v>
      </c>
    </row>
    <row r="29" ht="20.35" customHeight="1">
      <c r="A29" t="s" s="35">
        <v>70</v>
      </c>
      <c r="B29" s="48">
        <f>VLOOKUP('STATS'!I30,'HS - SV%'!$A$3:$B$55,2)</f>
        <v>51</v>
      </c>
      <c r="C29" s="50">
        <f>IF('STATS'!F30&lt;830,IF(B29&gt;66,66,B29),B29)</f>
        <v>51</v>
      </c>
      <c r="D29" s="50">
        <f>IF('STATS'!F30&lt;415,IF(C29&gt;60,60,C29),C29)</f>
        <v>51</v>
      </c>
      <c r="E29" s="68">
        <f>IF('STATS'!D30+'STATS'!E30&lt;50,IF(D29&gt;80,80,D29),D29)</f>
        <v>51</v>
      </c>
    </row>
    <row r="30" ht="20.35" customHeight="1">
      <c r="A30" t="s" s="35">
        <v>71</v>
      </c>
      <c r="B30" s="48">
        <f>VLOOKUP('STATS'!I31,'HS - SV%'!$A$3:$B$55,2)</f>
        <v>90</v>
      </c>
      <c r="C30" s="50">
        <f>IF('STATS'!F31&lt;830,IF(B30&gt;66,66,B30),B30)</f>
        <v>90</v>
      </c>
      <c r="D30" s="50">
        <f>IF('STATS'!F31&lt;415,IF(C30&gt;60,60,C30),C30)</f>
        <v>90</v>
      </c>
      <c r="E30" s="68">
        <f>IF('STATS'!D31+'STATS'!E31&lt;50,IF(D30&gt;80,80,D30),D30)</f>
        <v>90</v>
      </c>
    </row>
    <row r="31" ht="20.35" customHeight="1">
      <c r="A31" t="s" s="35">
        <v>73</v>
      </c>
      <c r="B31" s="48">
        <f>VLOOKUP('STATS'!I32,'HS - SV%'!$A$3:$B$55,2)</f>
        <v>95</v>
      </c>
      <c r="C31" s="50">
        <f>IF('STATS'!F32&lt;830,IF(B31&gt;66,66,B31),B31)</f>
        <v>95</v>
      </c>
      <c r="D31" s="50">
        <f>IF('STATS'!F32&lt;415,IF(C31&gt;60,60,C31),C31)</f>
        <v>95</v>
      </c>
      <c r="E31" s="68">
        <f>IF('STATS'!D32+'STATS'!E32&lt;50,IF(D31&gt;80,80,D31),D31)</f>
        <v>95</v>
      </c>
    </row>
    <row r="32" ht="20.35" customHeight="1">
      <c r="A32" t="s" s="35">
        <v>74</v>
      </c>
      <c r="B32" s="48">
        <f>VLOOKUP('STATS'!I33,'HS - SV%'!$A$3:$B$55,2)</f>
        <v>65</v>
      </c>
      <c r="C32" s="50">
        <f>IF('STATS'!F33&lt;830,IF(B32&gt;66,66,B32),B32)</f>
        <v>65</v>
      </c>
      <c r="D32" s="50">
        <f>IF('STATS'!F33&lt;415,IF(C32&gt;60,60,C32),C32)</f>
        <v>65</v>
      </c>
      <c r="E32" s="68">
        <f>IF('STATS'!D33+'STATS'!E33&lt;50,IF(D32&gt;80,80,D32),D32)</f>
        <v>65</v>
      </c>
    </row>
    <row r="33" ht="20.35" customHeight="1">
      <c r="A33" t="s" s="35">
        <v>76</v>
      </c>
      <c r="B33" s="48">
        <f>VLOOKUP('STATS'!I34,'HS - SV%'!$A$3:$B$55,2)</f>
        <v>57</v>
      </c>
      <c r="C33" s="50">
        <f>IF('STATS'!F34&lt;830,IF(B33&gt;66,66,B33),B33)</f>
        <v>57</v>
      </c>
      <c r="D33" s="50">
        <f>IF('STATS'!F34&lt;415,IF(C33&gt;60,60,C33),C33)</f>
        <v>57</v>
      </c>
      <c r="E33" s="68">
        <f>IF('STATS'!D34+'STATS'!E34&lt;50,IF(D33&gt;80,80,D33),D33)</f>
        <v>57</v>
      </c>
    </row>
    <row r="34" ht="20.35" customHeight="1">
      <c r="A34" t="s" s="35">
        <v>78</v>
      </c>
      <c r="B34" s="48">
        <f>VLOOKUP('STATS'!I35,'HS - SV%'!$A$3:$B$55,2)</f>
        <v>99</v>
      </c>
      <c r="C34" s="50">
        <f>IF('STATS'!F35&lt;830,IF(B34&gt;66,66,B34),B34)</f>
        <v>99</v>
      </c>
      <c r="D34" s="50">
        <f>IF('STATS'!F35&lt;415,IF(C34&gt;60,60,C34),C34)</f>
        <v>99</v>
      </c>
      <c r="E34" s="68">
        <f>IF('STATS'!D35+'STATS'!E35&lt;50,IF(D34&gt;80,80,D34),D34)</f>
        <v>80</v>
      </c>
    </row>
    <row r="35" ht="20.35" customHeight="1">
      <c r="A35" t="s" s="35">
        <v>79</v>
      </c>
      <c r="B35" s="48">
        <f>VLOOKUP('STATS'!I36,'HS - SV%'!$A$3:$B$55,2)</f>
        <v>48</v>
      </c>
      <c r="C35" s="50">
        <f>IF('STATS'!F36&lt;830,IF(B35&gt;66,66,B35),B35)</f>
        <v>48</v>
      </c>
      <c r="D35" s="50">
        <f>IF('STATS'!F36&lt;415,IF(C35&gt;60,60,C35),C35)</f>
        <v>48</v>
      </c>
      <c r="E35" s="68">
        <f>IF('STATS'!D36+'STATS'!E36&lt;50,IF(D35&gt;80,80,D35),D35)</f>
        <v>48</v>
      </c>
    </row>
    <row r="36" ht="20.35" customHeight="1">
      <c r="A36" t="s" s="35">
        <v>80</v>
      </c>
      <c r="B36" s="48">
        <f>VLOOKUP('STATS'!I37,'HS - SV%'!$A$3:$B$55,2)</f>
        <v>85</v>
      </c>
      <c r="C36" s="50">
        <f>IF('STATS'!F37&lt;830,IF(B36&gt;66,66,B36),B36)</f>
        <v>85</v>
      </c>
      <c r="D36" s="50">
        <f>IF('STATS'!F37&lt;415,IF(C36&gt;60,60,C36),C36)</f>
        <v>85</v>
      </c>
      <c r="E36" s="68">
        <f>IF('STATS'!D37+'STATS'!E37&lt;50,IF(D36&gt;80,80,D36),D36)</f>
        <v>80</v>
      </c>
    </row>
    <row r="37" ht="20.35" customHeight="1">
      <c r="A37" t="s" s="35">
        <v>82</v>
      </c>
      <c r="B37" s="48">
        <f>VLOOKUP('STATS'!I38,'HS - SV%'!$A$3:$B$55,2)</f>
        <v>63</v>
      </c>
      <c r="C37" s="50">
        <f>IF('STATS'!F38&lt;830,IF(B37&gt;66,66,B37),B37)</f>
        <v>63</v>
      </c>
      <c r="D37" s="50">
        <f>IF('STATS'!F38&lt;415,IF(C37&gt;60,60,C37),C37)</f>
        <v>63</v>
      </c>
      <c r="E37" s="68">
        <f>IF('STATS'!D38+'STATS'!E38&lt;50,IF(D37&gt;80,80,D37),D37)</f>
        <v>63</v>
      </c>
    </row>
    <row r="38" ht="20.35" customHeight="1">
      <c r="A38" t="s" s="35">
        <v>84</v>
      </c>
      <c r="B38" s="48">
        <f>VLOOKUP('STATS'!I39,'HS - SV%'!$A$3:$B$55,2)</f>
        <v>82</v>
      </c>
      <c r="C38" s="50">
        <f>IF('STATS'!F39&lt;830,IF(B38&gt;66,66,B38),B38)</f>
        <v>82</v>
      </c>
      <c r="D38" s="50">
        <f>IF('STATS'!F39&lt;415,IF(C38&gt;60,60,C38),C38)</f>
        <v>82</v>
      </c>
      <c r="E38" s="68">
        <f>IF('STATS'!D39+'STATS'!E39&lt;50,IF(D38&gt;80,80,D38),D38)</f>
        <v>82</v>
      </c>
    </row>
    <row r="39" ht="20.35" customHeight="1">
      <c r="A39" t="s" s="35">
        <v>85</v>
      </c>
      <c r="B39" s="48">
        <f>VLOOKUP('STATS'!I40,'HS - SV%'!$A$3:$B$55,2)</f>
        <v>47</v>
      </c>
      <c r="C39" s="50">
        <f>IF('STATS'!F40&lt;830,IF(B39&gt;66,66,B39),B39)</f>
        <v>47</v>
      </c>
      <c r="D39" s="50">
        <f>IF('STATS'!F40&lt;415,IF(C39&gt;60,60,C39),C39)</f>
        <v>47</v>
      </c>
      <c r="E39" s="68">
        <f>IF('STATS'!D40+'STATS'!E40&lt;50,IF(D39&gt;80,80,D39),D39)</f>
        <v>47</v>
      </c>
    </row>
    <row r="40" ht="20.35" customHeight="1">
      <c r="A40" t="s" s="35">
        <v>87</v>
      </c>
      <c r="B40" s="48">
        <f>VLOOKUP('STATS'!I41,'HS - SV%'!$A$3:$B$55,2)</f>
        <v>48</v>
      </c>
      <c r="C40" s="50">
        <f>IF('STATS'!F41&lt;830,IF(B40&gt;66,66,B40),B40)</f>
        <v>48</v>
      </c>
      <c r="D40" s="50">
        <f>IF('STATS'!F41&lt;415,IF(C40&gt;60,60,C40),C40)</f>
        <v>48</v>
      </c>
      <c r="E40" s="68">
        <f>IF('STATS'!D41+'STATS'!E41&lt;50,IF(D40&gt;80,80,D40),D40)</f>
        <v>48</v>
      </c>
    </row>
    <row r="41" ht="20.35" customHeight="1">
      <c r="A41" t="s" s="35">
        <v>89</v>
      </c>
      <c r="B41" s="48">
        <f>VLOOKUP('STATS'!I42,'HS - SV%'!$A$3:$B$55,2)</f>
        <v>48</v>
      </c>
      <c r="C41" s="50">
        <f>IF('STATS'!F42&lt;830,IF(B41&gt;66,66,B41),B41)</f>
        <v>48</v>
      </c>
      <c r="D41" s="50">
        <f>IF('STATS'!F42&lt;415,IF(C41&gt;60,60,C41),C41)</f>
        <v>48</v>
      </c>
      <c r="E41" s="68">
        <f>IF('STATS'!D42+'STATS'!E42&lt;50,IF(D41&gt;80,80,D41),D41)</f>
        <v>48</v>
      </c>
    </row>
    <row r="42" ht="20.35" customHeight="1">
      <c r="A42" t="s" s="35">
        <v>90</v>
      </c>
      <c r="B42" s="48">
        <f>VLOOKUP('STATS'!I43,'HS - SV%'!$A$3:$B$55,2)</f>
        <v>82</v>
      </c>
      <c r="C42" s="50">
        <f>IF('STATS'!F43&lt;830,IF(B42&gt;66,66,B42),B42)</f>
        <v>82</v>
      </c>
      <c r="D42" s="50">
        <f>IF('STATS'!F43&lt;415,IF(C42&gt;60,60,C42),C42)</f>
        <v>82</v>
      </c>
      <c r="E42" s="68">
        <f>IF('STATS'!D43+'STATS'!E43&lt;50,IF(D42&gt;80,80,D42),D42)</f>
        <v>82</v>
      </c>
    </row>
    <row r="43" ht="20.35" customHeight="1">
      <c r="A43" t="s" s="35">
        <v>91</v>
      </c>
      <c r="B43" s="48">
        <f>VLOOKUP('STATS'!I44,'HS - SV%'!$A$3:$B$55,2)</f>
        <v>72</v>
      </c>
      <c r="C43" s="50">
        <f>IF('STATS'!F44&lt;830,IF(B43&gt;66,66,B43),B43)</f>
        <v>66</v>
      </c>
      <c r="D43" s="50">
        <f>IF('STATS'!F44&lt;415,IF(C43&gt;60,60,C43),C43)</f>
        <v>66</v>
      </c>
      <c r="E43" s="68">
        <f>IF('STATS'!D44+'STATS'!E44&lt;50,IF(D43&gt;80,80,D43),D43)</f>
        <v>66</v>
      </c>
    </row>
    <row r="44" ht="20.35" customHeight="1">
      <c r="A44" t="s" s="35">
        <v>93</v>
      </c>
      <c r="B44" s="48">
        <f>VLOOKUP('STATS'!I45,'HS - SV%'!$A$3:$B$55,2)</f>
        <v>77</v>
      </c>
      <c r="C44" s="50">
        <f>IF('STATS'!F45&lt;830,IF(B44&gt;66,66,B44),B44)</f>
        <v>77</v>
      </c>
      <c r="D44" s="50">
        <f>IF('STATS'!F45&lt;415,IF(C44&gt;60,60,C44),C44)</f>
        <v>77</v>
      </c>
      <c r="E44" s="68">
        <f>IF('STATS'!D45+'STATS'!E45&lt;50,IF(D44&gt;80,80,D44),D44)</f>
        <v>77</v>
      </c>
    </row>
    <row r="45" ht="20.35" customHeight="1">
      <c r="A45" t="s" s="35">
        <v>95</v>
      </c>
      <c r="B45" s="48">
        <f>VLOOKUP('STATS'!I46,'HS - SV%'!$A$3:$B$55,2)</f>
        <v>54</v>
      </c>
      <c r="C45" s="50">
        <f>IF('STATS'!F46&lt;830,IF(B45&gt;66,66,B45),B45)</f>
        <v>54</v>
      </c>
      <c r="D45" s="50">
        <f>IF('STATS'!F46&lt;415,IF(C45&gt;60,60,C45),C45)</f>
        <v>54</v>
      </c>
      <c r="E45" s="68">
        <f>IF('STATS'!D46+'STATS'!E46&lt;50,IF(D45&gt;80,80,D45),D45)</f>
        <v>54</v>
      </c>
    </row>
    <row r="46" ht="20.35" customHeight="1">
      <c r="A46" t="s" s="35">
        <v>97</v>
      </c>
      <c r="B46" s="48">
        <f>VLOOKUP('STATS'!I47,'HS - SV%'!$A$3:$B$55,2)</f>
        <v>81</v>
      </c>
      <c r="C46" s="50">
        <f>IF('STATS'!F47&lt;830,IF(B46&gt;66,66,B46),B46)</f>
        <v>66</v>
      </c>
      <c r="D46" s="50">
        <f>IF('STATS'!F47&lt;415,IF(C46&gt;60,60,C46),C46)</f>
        <v>60</v>
      </c>
      <c r="E46" s="68">
        <f>IF('STATS'!D47+'STATS'!E47&lt;50,IF(D46&gt;80,80,D46),D46)</f>
        <v>60</v>
      </c>
    </row>
    <row r="47" ht="20.35" customHeight="1">
      <c r="A47" t="s" s="35">
        <v>98</v>
      </c>
      <c r="B47" s="48">
        <f>VLOOKUP('STATS'!I48,'HS - SV%'!$A$3:$B$55,2)</f>
        <v>73</v>
      </c>
      <c r="C47" s="50">
        <f>IF('STATS'!F48&lt;830,IF(B47&gt;66,66,B47),B47)</f>
        <v>73</v>
      </c>
      <c r="D47" s="50">
        <f>IF('STATS'!F48&lt;415,IF(C47&gt;60,60,C47),C47)</f>
        <v>73</v>
      </c>
      <c r="E47" s="68">
        <f>IF('STATS'!D48+'STATS'!E48&lt;50,IF(D47&gt;80,80,D47),D47)</f>
        <v>73</v>
      </c>
    </row>
    <row r="48" ht="20.35" customHeight="1">
      <c r="A48" t="s" s="35">
        <v>99</v>
      </c>
      <c r="B48" s="48">
        <f>VLOOKUP('STATS'!I49,'HS - SV%'!$A$3:$B$55,2)</f>
        <v>65</v>
      </c>
      <c r="C48" s="50">
        <f>IF('STATS'!F49&lt;830,IF(B48&gt;66,66,B48),B48)</f>
        <v>65</v>
      </c>
      <c r="D48" s="50">
        <f>IF('STATS'!F49&lt;415,IF(C48&gt;60,60,C48),C48)</f>
        <v>65</v>
      </c>
      <c r="E48" s="68">
        <f>IF('STATS'!D49+'STATS'!E49&lt;50,IF(D48&gt;80,80,D48),D48)</f>
        <v>65</v>
      </c>
    </row>
    <row r="49" ht="20.35" customHeight="1">
      <c r="A49" t="s" s="35">
        <v>100</v>
      </c>
      <c r="B49" s="48">
        <f>VLOOKUP('STATS'!I50,'HS - SV%'!$A$3:$B$55,2)</f>
        <v>74</v>
      </c>
      <c r="C49" s="50">
        <f>IF('STATS'!F50&lt;830,IF(B49&gt;66,66,B49),B49)</f>
        <v>74</v>
      </c>
      <c r="D49" s="50">
        <f>IF('STATS'!F50&lt;415,IF(C49&gt;60,60,C49),C49)</f>
        <v>74</v>
      </c>
      <c r="E49" s="68">
        <f>IF('STATS'!D50+'STATS'!E50&lt;50,IF(D49&gt;80,80,D49),D49)</f>
        <v>74</v>
      </c>
    </row>
    <row r="50" ht="20.35" customHeight="1">
      <c r="A50" t="s" s="35">
        <v>102</v>
      </c>
      <c r="B50" s="48">
        <f>VLOOKUP('STATS'!I51,'HS - SV%'!$A$3:$B$55,2)</f>
        <v>47</v>
      </c>
      <c r="C50" s="50">
        <f>IF('STATS'!F51&lt;830,IF(B50&gt;66,66,B50),B50)</f>
        <v>47</v>
      </c>
      <c r="D50" s="50">
        <f>IF('STATS'!F51&lt;415,IF(C50&gt;60,60,C50),C50)</f>
        <v>47</v>
      </c>
      <c r="E50" s="68">
        <f>IF('STATS'!D51+'STATS'!E51&lt;50,IF(D50&gt;80,80,D50),D50)</f>
        <v>47</v>
      </c>
    </row>
    <row r="51" ht="20.35" customHeight="1">
      <c r="A51" t="s" s="35">
        <v>94</v>
      </c>
      <c r="B51" s="48">
        <f>VLOOKUP('STATS'!I52,'HS - SV%'!$A$3:$B$55,2)</f>
        <v>67</v>
      </c>
      <c r="C51" s="50">
        <f>IF('STATS'!F52&lt;830,IF(B51&gt;66,66,B51),B51)</f>
        <v>67</v>
      </c>
      <c r="D51" s="50">
        <f>IF('STATS'!F52&lt;415,IF(C51&gt;60,60,C51),C51)</f>
        <v>67</v>
      </c>
      <c r="E51" s="68">
        <f>IF('STATS'!D52+'STATS'!E52&lt;50,IF(D51&gt;80,80,D51),D51)</f>
        <v>67</v>
      </c>
    </row>
    <row r="52" ht="20.35" customHeight="1">
      <c r="A52" t="s" s="35">
        <v>103</v>
      </c>
      <c r="B52" s="48">
        <f>VLOOKUP('STATS'!I53,'HS - SV%'!$A$3:$B$55,2)</f>
        <v>56</v>
      </c>
      <c r="C52" s="50">
        <f>IF('STATS'!F53&lt;830,IF(B52&gt;66,66,B52),B52)</f>
        <v>56</v>
      </c>
      <c r="D52" s="50">
        <f>IF('STATS'!F53&lt;415,IF(C52&gt;60,60,C52),C52)</f>
        <v>56</v>
      </c>
      <c r="E52" s="68">
        <f>IF('STATS'!D53+'STATS'!E53&lt;50,IF(D52&gt;80,80,D52),D52)</f>
        <v>56</v>
      </c>
    </row>
    <row r="53" ht="20.35" customHeight="1">
      <c r="A53" t="s" s="35">
        <v>104</v>
      </c>
      <c r="B53" s="48">
        <f>VLOOKUP('STATS'!I54,'HS - SV%'!$A$3:$B$55,2)</f>
        <v>69</v>
      </c>
      <c r="C53" s="50">
        <f>IF('STATS'!F54&lt;830,IF(B53&gt;66,66,B53),B53)</f>
        <v>69</v>
      </c>
      <c r="D53" s="50">
        <f>IF('STATS'!F54&lt;415,IF(C53&gt;60,60,C53),C53)</f>
        <v>69</v>
      </c>
      <c r="E53" s="68">
        <f>IF('STATS'!D54+'STATS'!E54&lt;50,IF(D53&gt;80,80,D53),D53)</f>
        <v>69</v>
      </c>
    </row>
    <row r="54" ht="20.35" customHeight="1">
      <c r="A54" t="s" s="35">
        <v>105</v>
      </c>
      <c r="B54" s="48">
        <f>VLOOKUP('STATS'!I55,'HS - SV%'!$A$3:$B$55,2)</f>
        <v>92</v>
      </c>
      <c r="C54" s="50">
        <f>IF('STATS'!F55&lt;830,IF(B54&gt;66,66,B54),B54)</f>
        <v>92</v>
      </c>
      <c r="D54" s="50">
        <f>IF('STATS'!F55&lt;415,IF(C54&gt;60,60,C54),C54)</f>
        <v>92</v>
      </c>
      <c r="E54" s="68">
        <f>IF('STATS'!D55+'STATS'!E55&lt;50,IF(D54&gt;80,80,D54),D54)</f>
        <v>92</v>
      </c>
    </row>
    <row r="55" ht="20.35" customHeight="1">
      <c r="A55" t="s" s="35">
        <v>107</v>
      </c>
      <c r="B55" s="48">
        <f>VLOOKUP('STATS'!I56,'HS - SV%'!$A$3:$B$55,2)</f>
        <v>55</v>
      </c>
      <c r="C55" s="50">
        <f>IF('STATS'!F56&lt;830,IF(B55&gt;66,66,B55),B55)</f>
        <v>55</v>
      </c>
      <c r="D55" s="50">
        <f>IF('STATS'!F56&lt;415,IF(C55&gt;60,60,C55),C55)</f>
        <v>55</v>
      </c>
      <c r="E55" s="68">
        <f>IF('STATS'!D56+'STATS'!E56&lt;50,IF(D55&gt;80,80,D55),D55)</f>
        <v>55</v>
      </c>
    </row>
    <row r="56" ht="20.35" customHeight="1">
      <c r="A56" t="s" s="35">
        <v>108</v>
      </c>
      <c r="B56" s="48">
        <f>VLOOKUP('STATS'!I57,'HS - SV%'!$A$3:$B$55,2)</f>
        <v>74</v>
      </c>
      <c r="C56" s="50">
        <f>IF('STATS'!F57&lt;830,IF(B56&gt;66,66,B56),B56)</f>
        <v>74</v>
      </c>
      <c r="D56" s="50">
        <f>IF('STATS'!F57&lt;415,IF(C56&gt;60,60,C56),C56)</f>
        <v>74</v>
      </c>
      <c r="E56" s="68">
        <f>IF('STATS'!D57+'STATS'!E57&lt;50,IF(D56&gt;80,80,D56),D56)</f>
        <v>74</v>
      </c>
    </row>
    <row r="57" ht="20.35" customHeight="1">
      <c r="A57" t="s" s="35">
        <v>109</v>
      </c>
      <c r="B57" s="48">
        <f>VLOOKUP('STATS'!I58,'HS - SV%'!$A$3:$B$55,2)</f>
        <v>87</v>
      </c>
      <c r="C57" s="50">
        <f>IF('STATS'!F58&lt;830,IF(B57&gt;66,66,B57),B57)</f>
        <v>87</v>
      </c>
      <c r="D57" s="50">
        <f>IF('STATS'!F58&lt;415,IF(C57&gt;60,60,C57),C57)</f>
        <v>87</v>
      </c>
      <c r="E57" s="68">
        <f>IF('STATS'!D58+'STATS'!E58&lt;50,IF(D57&gt;80,80,D57),D57)</f>
        <v>87</v>
      </c>
    </row>
    <row r="58" ht="20.35" customHeight="1">
      <c r="A58" t="s" s="35">
        <v>110</v>
      </c>
      <c r="B58" s="48">
        <f>VLOOKUP('STATS'!I59,'HS - SV%'!$A$3:$B$55,2)</f>
        <v>56</v>
      </c>
      <c r="C58" s="50">
        <f>IF('STATS'!F59&lt;830,IF(B58&gt;66,66,B58),B58)</f>
        <v>56</v>
      </c>
      <c r="D58" s="50">
        <f>IF('STATS'!F59&lt;415,IF(C58&gt;60,60,C58),C58)</f>
        <v>56</v>
      </c>
      <c r="E58" s="68">
        <f>IF('STATS'!D59+'STATS'!E59&lt;50,IF(D58&gt;80,80,D58),D58)</f>
        <v>56</v>
      </c>
    </row>
    <row r="59" ht="20.35" customHeight="1">
      <c r="A59" t="s" s="35">
        <v>112</v>
      </c>
      <c r="B59" s="48">
        <f>VLOOKUP('STATS'!I60,'HS - SV%'!$A$3:$B$55,2)</f>
        <v>90</v>
      </c>
      <c r="C59" s="50">
        <f>IF('STATS'!F60&lt;830,IF(B59&gt;66,66,B59),B59)</f>
        <v>90</v>
      </c>
      <c r="D59" s="50">
        <f>IF('STATS'!F60&lt;415,IF(C59&gt;60,60,C59),C59)</f>
        <v>90</v>
      </c>
      <c r="E59" s="68">
        <f>IF('STATS'!D60+'STATS'!E60&lt;50,IF(D59&gt;80,80,D59),D59)</f>
        <v>80</v>
      </c>
    </row>
    <row r="60" ht="20.35" customHeight="1">
      <c r="A60" t="s" s="35">
        <v>114</v>
      </c>
      <c r="B60" s="48">
        <f>VLOOKUP('STATS'!I61,'HS - SV%'!$A$3:$B$55,2)</f>
        <v>74</v>
      </c>
      <c r="C60" s="50">
        <f>IF('STATS'!F61&lt;830,IF(B60&gt;66,66,B60),B60)</f>
        <v>74</v>
      </c>
      <c r="D60" s="50">
        <f>IF('STATS'!F61&lt;415,IF(C60&gt;60,60,C60),C60)</f>
        <v>74</v>
      </c>
      <c r="E60" s="68">
        <f>IF('STATS'!D61+'STATS'!E61&lt;50,IF(D60&gt;80,80,D60),D60)</f>
        <v>74</v>
      </c>
    </row>
    <row r="61" ht="20.35" customHeight="1">
      <c r="A61" t="s" s="35">
        <v>115</v>
      </c>
      <c r="B61" s="48">
        <f>VLOOKUP('STATS'!I62,'HS - SV%'!$A$3:$B$55,2)</f>
        <v>74</v>
      </c>
      <c r="C61" s="50">
        <f>IF('STATS'!F62&lt;830,IF(B61&gt;66,66,B61),B61)</f>
        <v>74</v>
      </c>
      <c r="D61" s="50">
        <f>IF('STATS'!F62&lt;415,IF(C61&gt;60,60,C61),C61)</f>
        <v>74</v>
      </c>
      <c r="E61" s="68">
        <f>IF('STATS'!D62+'STATS'!E62&lt;50,IF(D61&gt;80,80,D61),D61)</f>
        <v>74</v>
      </c>
    </row>
    <row r="62" ht="20.35" customHeight="1">
      <c r="A62" t="s" s="35">
        <v>116</v>
      </c>
      <c r="B62" s="48">
        <f>VLOOKUP('STATS'!I63,'HS - SV%'!$A$3:$B$55,2)</f>
        <v>99</v>
      </c>
      <c r="C62" s="50">
        <f>IF('STATS'!F63&lt;830,IF(B62&gt;66,66,B62),B62)</f>
        <v>66</v>
      </c>
      <c r="D62" s="50">
        <f>IF('STATS'!F63&lt;415,IF(C62&gt;60,60,C62),C62)</f>
        <v>60</v>
      </c>
      <c r="E62" s="68">
        <f>IF('STATS'!D63+'STATS'!E63&lt;50,IF(D62&gt;80,80,D62),D62)</f>
        <v>60</v>
      </c>
    </row>
    <row r="63" ht="20.35" customHeight="1">
      <c r="A63" t="s" s="35">
        <v>117</v>
      </c>
      <c r="B63" s="48">
        <f>VLOOKUP('STATS'!I64,'HS - SV%'!$A$3:$B$55,2)</f>
        <v>48</v>
      </c>
      <c r="C63" s="50">
        <f>IF('STATS'!F64&lt;830,IF(B63&gt;66,66,B63),B63)</f>
        <v>48</v>
      </c>
      <c r="D63" s="50">
        <f>IF('STATS'!F64&lt;415,IF(C63&gt;60,60,C63),C63)</f>
        <v>48</v>
      </c>
      <c r="E63" s="68">
        <f>IF('STATS'!D64+'STATS'!E64&lt;50,IF(D63&gt;80,80,D63),D63)</f>
        <v>48</v>
      </c>
    </row>
    <row r="64" ht="20.35" customHeight="1">
      <c r="A64" t="s" s="35">
        <v>118</v>
      </c>
      <c r="B64" s="48">
        <f>VLOOKUP('STATS'!I65,'HS - SV%'!$A$3:$B$55,2)</f>
        <v>99</v>
      </c>
      <c r="C64" s="50">
        <f>IF('STATS'!F65&lt;830,IF(B64&gt;66,66,B64),B64)</f>
        <v>66</v>
      </c>
      <c r="D64" s="50">
        <f>IF('STATS'!F65&lt;415,IF(C64&gt;60,60,C64),C64)</f>
        <v>60</v>
      </c>
      <c r="E64" s="68">
        <f>IF('STATS'!D65+'STATS'!E65&lt;50,IF(D64&gt;80,80,D64),D64)</f>
        <v>60</v>
      </c>
    </row>
    <row r="65" ht="20.35" customHeight="1">
      <c r="A65" t="s" s="35">
        <v>119</v>
      </c>
      <c r="B65" s="48">
        <f>VLOOKUP('STATS'!I66,'HS - SV%'!$A$3:$B$55,2)</f>
        <v>54</v>
      </c>
      <c r="C65" s="50">
        <f>IF('STATS'!F66&lt;830,IF(B65&gt;66,66,B65),B65)</f>
        <v>54</v>
      </c>
      <c r="D65" s="50">
        <f>IF('STATS'!F66&lt;415,IF(C65&gt;60,60,C65),C65)</f>
        <v>54</v>
      </c>
      <c r="E65" s="68">
        <f>IF('STATS'!D66+'STATS'!E66&lt;50,IF(D65&gt;80,80,D65),D65)</f>
        <v>54</v>
      </c>
    </row>
    <row r="66" ht="20.35" customHeight="1">
      <c r="A66" t="s" s="35">
        <v>121</v>
      </c>
      <c r="B66" s="48">
        <f>VLOOKUP('STATS'!I67,'HS - SV%'!$A$3:$B$55,2)</f>
        <v>73</v>
      </c>
      <c r="C66" s="50">
        <f>IF('STATS'!F67&lt;830,IF(B66&gt;66,66,B66),B66)</f>
        <v>73</v>
      </c>
      <c r="D66" s="50">
        <f>IF('STATS'!F67&lt;415,IF(C66&gt;60,60,C66),C66)</f>
        <v>73</v>
      </c>
      <c r="E66" s="68">
        <f>IF('STATS'!D67+'STATS'!E67&lt;50,IF(D66&gt;80,80,D66),D66)</f>
        <v>73</v>
      </c>
    </row>
    <row r="67" ht="20.35" customHeight="1">
      <c r="A67" t="s" s="35">
        <v>122</v>
      </c>
      <c r="B67" s="48">
        <f>VLOOKUP('STATS'!I68,'HS - SV%'!$A$3:$B$55,2)</f>
        <v>92</v>
      </c>
      <c r="C67" s="50">
        <f>IF('STATS'!F68&lt;830,IF(B67&gt;66,66,B67),B67)</f>
        <v>92</v>
      </c>
      <c r="D67" s="50">
        <f>IF('STATS'!F68&lt;415,IF(C67&gt;60,60,C67),C67)</f>
        <v>92</v>
      </c>
      <c r="E67" s="68">
        <f>IF('STATS'!D68+'STATS'!E68&lt;50,IF(D67&gt;80,80,D67),D67)</f>
        <v>92</v>
      </c>
    </row>
    <row r="68" ht="20.35" customHeight="1">
      <c r="A68" t="s" s="35">
        <v>123</v>
      </c>
      <c r="B68" s="48">
        <f>VLOOKUP('STATS'!I69,'HS - SV%'!$A$3:$B$55,2)</f>
        <v>99</v>
      </c>
      <c r="C68" s="50">
        <f>IF('STATS'!F69&lt;830,IF(B68&gt;66,66,B68),B68)</f>
        <v>66</v>
      </c>
      <c r="D68" s="50">
        <f>IF('STATS'!F69&lt;415,IF(C68&gt;60,60,C68),C68)</f>
        <v>60</v>
      </c>
      <c r="E68" s="68">
        <f>IF('STATS'!D69+'STATS'!E69&lt;50,IF(D68&gt;80,80,D68),D68)</f>
        <v>60</v>
      </c>
    </row>
    <row r="69" ht="20.35" customHeight="1">
      <c r="A69" t="s" s="35">
        <v>124</v>
      </c>
      <c r="B69" s="48">
        <f>VLOOKUP('STATS'!I70,'HS - SV%'!$A$3:$B$55,2)</f>
        <v>78</v>
      </c>
      <c r="C69" s="50">
        <f>IF('STATS'!F70&lt;830,IF(B69&gt;66,66,B69),B69)</f>
        <v>78</v>
      </c>
      <c r="D69" s="50">
        <f>IF('STATS'!F70&lt;415,IF(C69&gt;60,60,C69),C69)</f>
        <v>78</v>
      </c>
      <c r="E69" s="68">
        <f>IF('STATS'!D70+'STATS'!E70&lt;50,IF(D69&gt;80,80,D69),D69)</f>
        <v>78</v>
      </c>
    </row>
    <row r="70" ht="20.35" customHeight="1">
      <c r="A70" t="s" s="35">
        <v>125</v>
      </c>
      <c r="B70" s="48">
        <f>VLOOKUP('STATS'!I71,'HS - SV%'!$A$3:$B$55,2)</f>
        <v>70</v>
      </c>
      <c r="C70" s="50">
        <f>IF('STATS'!F71&lt;830,IF(B70&gt;66,66,B70),B70)</f>
        <v>70</v>
      </c>
      <c r="D70" s="50">
        <f>IF('STATS'!F71&lt;415,IF(C70&gt;60,60,C70),C70)</f>
        <v>70</v>
      </c>
      <c r="E70" s="68">
        <f>IF('STATS'!D71+'STATS'!E71&lt;50,IF(D70&gt;80,80,D70),D70)</f>
        <v>70</v>
      </c>
    </row>
    <row r="71" ht="20.35" customHeight="1">
      <c r="A71" t="s" s="35">
        <v>126</v>
      </c>
      <c r="B71" s="48">
        <f>VLOOKUP('STATS'!I72,'HS - SV%'!$A$3:$B$55,2)</f>
        <v>48</v>
      </c>
      <c r="C71" s="50">
        <f>IF('STATS'!F72&lt;830,IF(B71&gt;66,66,B71),B71)</f>
        <v>48</v>
      </c>
      <c r="D71" s="50">
        <f>IF('STATS'!F72&lt;415,IF(C71&gt;60,60,C71),C71)</f>
        <v>48</v>
      </c>
      <c r="E71" s="68">
        <f>IF('STATS'!D72+'STATS'!E72&lt;50,IF(D71&gt;80,80,D71),D71)</f>
        <v>48</v>
      </c>
    </row>
    <row r="72" ht="20.35" customHeight="1">
      <c r="A72" t="s" s="35">
        <v>127</v>
      </c>
      <c r="B72" s="48">
        <f>VLOOKUP('STATS'!I73,'HS - SV%'!$A$3:$B$55,2)</f>
        <v>66</v>
      </c>
      <c r="C72" s="50">
        <f>IF('STATS'!F73&lt;830,IF(B72&gt;66,66,B72),B72)</f>
        <v>66</v>
      </c>
      <c r="D72" s="50">
        <f>IF('STATS'!F73&lt;415,IF(C72&gt;60,60,C72),C72)</f>
        <v>60</v>
      </c>
      <c r="E72" s="68">
        <f>IF('STATS'!D73+'STATS'!E73&lt;50,IF(D72&gt;80,80,D72),D72)</f>
        <v>60</v>
      </c>
    </row>
    <row r="73" ht="20.35" customHeight="1">
      <c r="A73" t="s" s="35">
        <v>128</v>
      </c>
      <c r="B73" s="48">
        <f>VLOOKUP('STATS'!I74,'HS - SV%'!$A$3:$B$55,2)</f>
        <v>78</v>
      </c>
      <c r="C73" s="50">
        <f>IF('STATS'!F74&lt;830,IF(B73&gt;66,66,B73),B73)</f>
        <v>78</v>
      </c>
      <c r="D73" s="50">
        <f>IF('STATS'!F74&lt;415,IF(C73&gt;60,60,C73),C73)</f>
        <v>78</v>
      </c>
      <c r="E73" s="68">
        <f>IF('STATS'!D74+'STATS'!E74&lt;50,IF(D73&gt;80,80,D73),D73)</f>
        <v>78</v>
      </c>
    </row>
    <row r="74" ht="20.35" customHeight="1">
      <c r="A74" t="s" s="35">
        <v>129</v>
      </c>
      <c r="B74" s="48">
        <f>VLOOKUP('STATS'!I75,'HS - SV%'!$A$3:$B$55,2)</f>
        <v>59</v>
      </c>
      <c r="C74" s="50">
        <f>IF('STATS'!F75&lt;830,IF(B74&gt;66,66,B74),B74)</f>
        <v>59</v>
      </c>
      <c r="D74" s="50">
        <f>IF('STATS'!F75&lt;415,IF(C74&gt;60,60,C74),C74)</f>
        <v>59</v>
      </c>
      <c r="E74" s="68">
        <f>IF('STATS'!D75+'STATS'!E75&lt;50,IF(D74&gt;80,80,D74),D74)</f>
        <v>59</v>
      </c>
    </row>
    <row r="75" ht="20.35" customHeight="1">
      <c r="A75" t="s" s="35">
        <v>130</v>
      </c>
      <c r="B75" s="48">
        <f>VLOOKUP('STATS'!I76,'HS - SV%'!$A$3:$B$55,2)</f>
        <v>58</v>
      </c>
      <c r="C75" s="50">
        <f>IF('STATS'!F76&lt;830,IF(B75&gt;66,66,B75),B75)</f>
        <v>58</v>
      </c>
      <c r="D75" s="50">
        <f>IF('STATS'!F76&lt;415,IF(C75&gt;60,60,C75),C75)</f>
        <v>58</v>
      </c>
      <c r="E75" s="68">
        <f>IF('STATS'!D76+'STATS'!E76&lt;50,IF(D75&gt;80,80,D75),D75)</f>
        <v>58</v>
      </c>
    </row>
    <row r="76" ht="20.35" customHeight="1">
      <c r="A76" t="s" s="35">
        <v>131</v>
      </c>
      <c r="B76" s="48">
        <f>VLOOKUP('STATS'!I77,'HS - SV%'!$A$3:$B$55,2)</f>
        <v>80</v>
      </c>
      <c r="C76" s="50">
        <f>IF('STATS'!F77&lt;830,IF(B76&gt;66,66,B76),B76)</f>
        <v>80</v>
      </c>
      <c r="D76" s="50">
        <f>IF('STATS'!F77&lt;415,IF(C76&gt;60,60,C76),C76)</f>
        <v>80</v>
      </c>
      <c r="E76" s="68">
        <f>IF('STATS'!D77+'STATS'!E77&lt;50,IF(D76&gt;80,80,D76),D76)</f>
        <v>80</v>
      </c>
    </row>
    <row r="77" ht="20.35" customHeight="1">
      <c r="A77" t="s" s="35">
        <v>132</v>
      </c>
      <c r="B77" s="48">
        <f>VLOOKUP('STATS'!I78,'HS - SV%'!$A$3:$B$55,2)</f>
        <v>70</v>
      </c>
      <c r="C77" s="50">
        <f>IF('STATS'!F78&lt;830,IF(B77&gt;66,66,B77),B77)</f>
        <v>70</v>
      </c>
      <c r="D77" s="50">
        <f>IF('STATS'!F78&lt;415,IF(C77&gt;60,60,C77),C77)</f>
        <v>70</v>
      </c>
      <c r="E77" s="68">
        <f>IF('STATS'!D78+'STATS'!E78&lt;50,IF(D77&gt;80,80,D77),D77)</f>
        <v>70</v>
      </c>
    </row>
    <row r="78" ht="20.35" customHeight="1">
      <c r="A78" t="s" s="35">
        <v>133</v>
      </c>
      <c r="B78" s="48">
        <f>VLOOKUP('STATS'!I79,'HS - SV%'!$A$3:$B$55,2)</f>
        <v>99</v>
      </c>
      <c r="C78" s="50">
        <f>IF('STATS'!F79&lt;830,IF(B78&gt;66,66,B78),B78)</f>
        <v>66</v>
      </c>
      <c r="D78" s="50">
        <f>IF('STATS'!F79&lt;415,IF(C78&gt;60,60,C78),C78)</f>
        <v>60</v>
      </c>
      <c r="E78" s="68">
        <f>IF('STATS'!D79+'STATS'!E79&lt;50,IF(D78&gt;80,80,D78),D78)</f>
        <v>60</v>
      </c>
    </row>
    <row r="79" ht="20.35" customHeight="1">
      <c r="A79" t="s" s="35">
        <v>134</v>
      </c>
      <c r="B79" s="48">
        <f>VLOOKUP('STATS'!I80,'HS - SV%'!$A$3:$B$55,2)</f>
        <v>93</v>
      </c>
      <c r="C79" s="50">
        <f>IF('STATS'!F80&lt;830,IF(B79&gt;66,66,B79),B79)</f>
        <v>93</v>
      </c>
      <c r="D79" s="50">
        <f>IF('STATS'!F80&lt;415,IF(C79&gt;60,60,C79),C79)</f>
        <v>93</v>
      </c>
      <c r="E79" s="68">
        <f>IF('STATS'!D80+'STATS'!E80&lt;50,IF(D79&gt;80,80,D79),D79)</f>
        <v>93</v>
      </c>
    </row>
    <row r="80" ht="20.35" customHeight="1">
      <c r="A80" t="s" s="35">
        <v>135</v>
      </c>
      <c r="B80" s="48">
        <f>VLOOKUP('STATS'!I81,'HS - SV%'!$A$3:$B$55,2)</f>
        <v>48</v>
      </c>
      <c r="C80" s="50">
        <f>IF('STATS'!F81&lt;830,IF(B80&gt;66,66,B80),B80)</f>
        <v>48</v>
      </c>
      <c r="D80" s="50">
        <f>IF('STATS'!F81&lt;415,IF(C80&gt;60,60,C80),C80)</f>
        <v>48</v>
      </c>
      <c r="E80" s="68">
        <f>IF('STATS'!D81+'STATS'!E81&lt;50,IF(D80&gt;80,80,D80),D80)</f>
        <v>48</v>
      </c>
    </row>
    <row r="81" ht="20.35" customHeight="1">
      <c r="A81" t="s" s="35">
        <v>136</v>
      </c>
      <c r="B81" s="48">
        <f>VLOOKUP('STATS'!I82,'HS - SV%'!$A$3:$B$55,2)</f>
        <v>60</v>
      </c>
      <c r="C81" s="50">
        <f>IF('STATS'!F82&lt;830,IF(B81&gt;66,66,B81),B81)</f>
        <v>60</v>
      </c>
      <c r="D81" s="50">
        <f>IF('STATS'!F82&lt;415,IF(C81&gt;60,60,C81),C81)</f>
        <v>60</v>
      </c>
      <c r="E81" s="68">
        <f>IF('STATS'!D82+'STATS'!E82&lt;50,IF(D81&gt;80,80,D81),D81)</f>
        <v>60</v>
      </c>
    </row>
    <row r="82" ht="20.35" customHeight="1">
      <c r="A82" t="s" s="35">
        <v>138</v>
      </c>
      <c r="B82" s="48">
        <f>VLOOKUP('STATS'!I83,'HS - SV%'!$A$3:$B$55,2)</f>
        <v>89</v>
      </c>
      <c r="C82" s="50">
        <f>IF('STATS'!F83&lt;830,IF(B82&gt;66,66,B82),B82)</f>
        <v>89</v>
      </c>
      <c r="D82" s="50">
        <f>IF('STATS'!F83&lt;415,IF(C82&gt;60,60,C82),C82)</f>
        <v>89</v>
      </c>
      <c r="E82" s="68">
        <f>IF('STATS'!D83+'STATS'!E83&lt;50,IF(D82&gt;80,80,D82),D82)</f>
        <v>80</v>
      </c>
    </row>
    <row r="83" ht="20.35" customHeight="1">
      <c r="A83" t="s" s="35">
        <v>139</v>
      </c>
      <c r="B83" s="48">
        <f>VLOOKUP('STATS'!I84,'HS - SV%'!$A$3:$B$55,2)</f>
        <v>92</v>
      </c>
      <c r="C83" s="50">
        <f>IF('STATS'!F84&lt;830,IF(B83&gt;66,66,B83),B83)</f>
        <v>66</v>
      </c>
      <c r="D83" s="50">
        <f>IF('STATS'!F84&lt;415,IF(C83&gt;60,60,C83),C83)</f>
        <v>60</v>
      </c>
      <c r="E83" s="68">
        <f>IF('STATS'!D84+'STATS'!E84&lt;50,IF(D83&gt;80,80,D83),D83)</f>
        <v>60</v>
      </c>
    </row>
    <row r="84" ht="20.35" customHeight="1">
      <c r="A84" t="s" s="35">
        <v>140</v>
      </c>
      <c r="B84" s="48">
        <f>VLOOKUP('STATS'!I85,'HS - SV%'!$A$3:$B$55,2)</f>
        <v>95</v>
      </c>
      <c r="C84" s="50">
        <f>IF('STATS'!F85&lt;830,IF(B84&gt;66,66,B84),B84)</f>
        <v>95</v>
      </c>
      <c r="D84" s="50">
        <f>IF('STATS'!F85&lt;415,IF(C84&gt;60,60,C84),C84)</f>
        <v>95</v>
      </c>
      <c r="E84" s="68">
        <f>IF('STATS'!D85+'STATS'!E85&lt;50,IF(D84&gt;80,80,D84),D84)</f>
        <v>95</v>
      </c>
    </row>
    <row r="85" ht="20.35" customHeight="1">
      <c r="A85" t="s" s="35">
        <v>141</v>
      </c>
      <c r="B85" s="48">
        <f>VLOOKUP('STATS'!I86,'HS - SV%'!$A$3:$B$55,2)</f>
        <v>68</v>
      </c>
      <c r="C85" s="50">
        <f>IF('STATS'!F86&lt;830,IF(B85&gt;66,66,B85),B85)</f>
        <v>68</v>
      </c>
      <c r="D85" s="50">
        <f>IF('STATS'!F86&lt;415,IF(C85&gt;60,60,C85),C85)</f>
        <v>68</v>
      </c>
      <c r="E85" s="68">
        <f>IF('STATS'!D86+'STATS'!E86&lt;50,IF(D85&gt;80,80,D85),D85)</f>
        <v>68</v>
      </c>
    </row>
    <row r="86" ht="20.35" customHeight="1">
      <c r="A86" t="s" s="35">
        <v>142</v>
      </c>
      <c r="B86" s="48">
        <f>VLOOKUP('STATS'!I87,'HS - SV%'!$A$3:$B$55,2)</f>
        <v>94</v>
      </c>
      <c r="C86" s="50">
        <f>IF('STATS'!F87&lt;830,IF(B86&gt;66,66,B86),B86)</f>
        <v>94</v>
      </c>
      <c r="D86" s="50">
        <f>IF('STATS'!F87&lt;415,IF(C86&gt;60,60,C86),C86)</f>
        <v>94</v>
      </c>
      <c r="E86" s="68">
        <f>IF('STATS'!D87+'STATS'!E87&lt;50,IF(D86&gt;80,80,D86),D86)</f>
        <v>80</v>
      </c>
    </row>
    <row r="87" ht="20.35" customHeight="1">
      <c r="A87" t="s" s="35">
        <v>143</v>
      </c>
      <c r="B87" s="48">
        <f>VLOOKUP('STATS'!I88,'HS - SV%'!$A$3:$B$55,2)</f>
        <v>50</v>
      </c>
      <c r="C87" s="50">
        <f>IF('STATS'!F88&lt;830,IF(B87&gt;66,66,B87),B87)</f>
        <v>50</v>
      </c>
      <c r="D87" s="50">
        <f>IF('STATS'!F88&lt;415,IF(C87&gt;60,60,C87),C87)</f>
        <v>50</v>
      </c>
      <c r="E87" s="68">
        <f>IF('STATS'!D88+'STATS'!E88&lt;50,IF(D87&gt;80,80,D87),D87)</f>
        <v>50</v>
      </c>
    </row>
    <row r="88" ht="20.35" customHeight="1">
      <c r="A88" t="s" s="35">
        <v>144</v>
      </c>
      <c r="B88" s="48">
        <f>VLOOKUP('STATS'!I89,'HS - SV%'!$A$3:$B$55,2)</f>
        <v>99</v>
      </c>
      <c r="C88" s="50">
        <f>IF('STATS'!F89&lt;830,IF(B88&gt;66,66,B88),B88)</f>
        <v>66</v>
      </c>
      <c r="D88" s="50">
        <f>IF('STATS'!F89&lt;415,IF(C88&gt;60,60,C88),C88)</f>
        <v>60</v>
      </c>
      <c r="E88" s="68">
        <f>IF('STATS'!D89+'STATS'!E89&lt;50,IF(D88&gt;80,80,D88),D88)</f>
        <v>60</v>
      </c>
    </row>
    <row r="89" ht="20.35" customHeight="1">
      <c r="A89" t="s" s="35">
        <v>145</v>
      </c>
      <c r="B89" s="48">
        <f>VLOOKUP('STATS'!I90,'HS - SV%'!$A$3:$B$55,2)</f>
        <v>52</v>
      </c>
      <c r="C89" s="50">
        <f>IF('STATS'!F90&lt;830,IF(B89&gt;66,66,B89),B89)</f>
        <v>52</v>
      </c>
      <c r="D89" s="50">
        <f>IF('STATS'!F90&lt;415,IF(C89&gt;60,60,C89),C89)</f>
        <v>52</v>
      </c>
      <c r="E89" s="68">
        <f>IF('STATS'!D90+'STATS'!E90&lt;50,IF(D89&gt;80,80,D89),D89)</f>
        <v>52</v>
      </c>
    </row>
    <row r="90" ht="20.35" customHeight="1">
      <c r="A90" t="s" s="35">
        <v>146</v>
      </c>
      <c r="B90" s="48">
        <f>VLOOKUP('STATS'!I91,'HS - SV%'!$A$3:$B$55,2)</f>
        <v>85</v>
      </c>
      <c r="C90" s="50">
        <f>IF('STATS'!F91&lt;830,IF(B90&gt;66,66,B90),B90)</f>
        <v>85</v>
      </c>
      <c r="D90" s="50">
        <f>IF('STATS'!F91&lt;415,IF(C90&gt;60,60,C90),C90)</f>
        <v>85</v>
      </c>
      <c r="E90" s="68">
        <f>IF('STATS'!D91+'STATS'!E91&lt;50,IF(D90&gt;80,80,D90),D90)</f>
        <v>85</v>
      </c>
    </row>
    <row r="91" ht="20.35" customHeight="1">
      <c r="A91" t="s" s="35">
        <v>147</v>
      </c>
      <c r="B91" s="48">
        <f>VLOOKUP('STATS'!I92,'HS - SV%'!$A$3:$B$55,2)</f>
        <v>86</v>
      </c>
      <c r="C91" s="50">
        <f>IF('STATS'!F92&lt;830,IF(B91&gt;66,66,B91),B91)</f>
        <v>86</v>
      </c>
      <c r="D91" s="50">
        <f>IF('STATS'!F92&lt;415,IF(C91&gt;60,60,C91),C91)</f>
        <v>86</v>
      </c>
      <c r="E91" s="68">
        <f>IF('STATS'!D92+'STATS'!E92&lt;50,IF(D91&gt;80,80,D91),D91)</f>
        <v>86</v>
      </c>
    </row>
    <row r="92" ht="20.35" customHeight="1">
      <c r="A92" t="s" s="35">
        <v>148</v>
      </c>
      <c r="B92" s="48">
        <f>VLOOKUP('STATS'!I93,'HS - SV%'!$A$3:$B$55,2)</f>
        <v>64</v>
      </c>
      <c r="C92" s="50">
        <f>IF('STATS'!F93&lt;830,IF(B92&gt;66,66,B92),B92)</f>
        <v>64</v>
      </c>
      <c r="D92" s="50">
        <f>IF('STATS'!F93&lt;415,IF(C92&gt;60,60,C92),C92)</f>
        <v>64</v>
      </c>
      <c r="E92" s="68">
        <f>IF('STATS'!D93+'STATS'!E93&lt;50,IF(D92&gt;80,80,D92),D92)</f>
        <v>64</v>
      </c>
    </row>
    <row r="93" ht="20.35" customHeight="1">
      <c r="A93" t="s" s="35">
        <v>149</v>
      </c>
      <c r="B93" s="48">
        <f>VLOOKUP('STATS'!I94,'HS - SV%'!$A$3:$B$55,2)</f>
        <v>47</v>
      </c>
      <c r="C93" s="50">
        <f>IF('STATS'!F94&lt;830,IF(B93&gt;66,66,B93),B93)</f>
        <v>47</v>
      </c>
      <c r="D93" s="50">
        <f>IF('STATS'!F94&lt;415,IF(C93&gt;60,60,C93),C93)</f>
        <v>47</v>
      </c>
      <c r="E93" s="68">
        <f>IF('STATS'!D94+'STATS'!E94&lt;50,IF(D93&gt;80,80,D93),D93)</f>
        <v>47</v>
      </c>
    </row>
    <row r="94" ht="20.35" customHeight="1">
      <c r="A94" t="s" s="35">
        <v>150</v>
      </c>
      <c r="B94" s="48">
        <f>VLOOKUP('STATS'!I95,'HS - SV%'!$A$3:$B$55,2)</f>
        <v>52</v>
      </c>
      <c r="C94" s="50">
        <f>IF('STATS'!F95&lt;830,IF(B94&gt;66,66,B94),B94)</f>
        <v>52</v>
      </c>
      <c r="D94" s="50">
        <f>IF('STATS'!F95&lt;415,IF(C94&gt;60,60,C94),C94)</f>
        <v>52</v>
      </c>
      <c r="E94" s="68">
        <f>IF('STATS'!D95+'STATS'!E95&lt;50,IF(D94&gt;80,80,D94),D94)</f>
        <v>52</v>
      </c>
    </row>
    <row r="95" ht="20.35" customHeight="1">
      <c r="A95" t="s" s="35">
        <v>151</v>
      </c>
      <c r="B95" s="48">
        <f>VLOOKUP('STATS'!I96,'HS - SV%'!$A$3:$B$55,2)</f>
        <v>68</v>
      </c>
      <c r="C95" s="50">
        <f>IF('STATS'!F96&lt;830,IF(B95&gt;66,66,B95),B95)</f>
        <v>68</v>
      </c>
      <c r="D95" s="50">
        <f>IF('STATS'!F96&lt;415,IF(C95&gt;60,60,C95),C95)</f>
        <v>68</v>
      </c>
      <c r="E95" s="68">
        <f>IF('STATS'!D96+'STATS'!E96&lt;50,IF(D95&gt;80,80,D95),D95)</f>
        <v>68</v>
      </c>
    </row>
    <row r="96" ht="20.35" customHeight="1">
      <c r="A96" t="s" s="35">
        <v>152</v>
      </c>
      <c r="B96" s="48">
        <f>VLOOKUP('STATS'!I97,'HS - SV%'!$A$3:$B$55,2)</f>
        <v>82</v>
      </c>
      <c r="C96" s="50">
        <f>IF('STATS'!F97&lt;830,IF(B96&gt;66,66,B96),B96)</f>
        <v>82</v>
      </c>
      <c r="D96" s="50">
        <f>IF('STATS'!F97&lt;415,IF(C96&gt;60,60,C96),C96)</f>
        <v>82</v>
      </c>
      <c r="E96" s="68">
        <f>IF('STATS'!D97+'STATS'!E97&lt;50,IF(D96&gt;80,80,D96),D96)</f>
        <v>82</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5" customWidth="1"/>
    <col min="2" max="2" width="16.3516" style="105" customWidth="1"/>
    <col min="3" max="256" width="16.3516" style="105" customWidth="1"/>
  </cols>
  <sheetData>
    <row r="1" ht="28" customHeight="1">
      <c r="A1" t="s" s="7">
        <v>549</v>
      </c>
      <c r="B1" s="7"/>
    </row>
    <row r="2" ht="20.55" customHeight="1">
      <c r="A2" s="70"/>
      <c r="B2" s="70"/>
    </row>
    <row r="3" ht="20.55" customHeight="1">
      <c r="A3" s="71">
        <v>93.31999999999999</v>
      </c>
      <c r="B3" s="72">
        <v>99</v>
      </c>
    </row>
    <row r="4" ht="20.35" customHeight="1">
      <c r="A4" s="73">
        <v>93.09</v>
      </c>
      <c r="B4" s="74">
        <f>B3-1</f>
        <v>98</v>
      </c>
    </row>
    <row r="5" ht="20.35" customHeight="1">
      <c r="A5" s="73">
        <v>93.03</v>
      </c>
      <c r="B5" s="74">
        <f>B4-1</f>
        <v>97</v>
      </c>
    </row>
    <row r="6" ht="20.35" customHeight="1">
      <c r="A6" s="73">
        <v>92.97</v>
      </c>
      <c r="B6" s="74">
        <f>B5-1</f>
        <v>96</v>
      </c>
    </row>
    <row r="7" ht="20.35" customHeight="1">
      <c r="A7" s="73">
        <v>92.87</v>
      </c>
      <c r="B7" s="74">
        <f>B6-1</f>
        <v>95</v>
      </c>
    </row>
    <row r="8" ht="20.35" customHeight="1">
      <c r="A8" s="73">
        <v>92.77</v>
      </c>
      <c r="B8" s="74">
        <f>B7-1</f>
        <v>94</v>
      </c>
    </row>
    <row r="9" ht="20.35" customHeight="1">
      <c r="A9" s="73">
        <v>92.67</v>
      </c>
      <c r="B9" s="74">
        <f>B8-1</f>
        <v>93</v>
      </c>
    </row>
    <row r="10" ht="20.35" customHeight="1">
      <c r="A10" s="73">
        <v>92.56999999999999</v>
      </c>
      <c r="B10" s="74">
        <f>B9-1</f>
        <v>92</v>
      </c>
    </row>
    <row r="11" ht="20.35" customHeight="1">
      <c r="A11" s="73">
        <v>92.47</v>
      </c>
      <c r="B11" s="74">
        <f>B10-1</f>
        <v>91</v>
      </c>
    </row>
    <row r="12" ht="20.35" customHeight="1">
      <c r="A12" s="73">
        <v>92.37</v>
      </c>
      <c r="B12" s="74">
        <f>B11-1</f>
        <v>90</v>
      </c>
    </row>
    <row r="13" ht="20.35" customHeight="1">
      <c r="A13" s="73">
        <v>92.28</v>
      </c>
      <c r="B13" s="74">
        <f>B12-1</f>
        <v>89</v>
      </c>
    </row>
    <row r="14" ht="20.35" customHeight="1">
      <c r="A14" s="73">
        <v>92.19</v>
      </c>
      <c r="B14" s="74">
        <f>B13-1</f>
        <v>88</v>
      </c>
    </row>
    <row r="15" ht="20.35" customHeight="1">
      <c r="A15" s="73">
        <v>92.09999999999999</v>
      </c>
      <c r="B15" s="74">
        <f>B14-1</f>
        <v>87</v>
      </c>
    </row>
    <row r="16" ht="20.35" customHeight="1">
      <c r="A16" s="73">
        <v>92.01000000000001</v>
      </c>
      <c r="B16" s="74">
        <f>B15-1</f>
        <v>86</v>
      </c>
    </row>
    <row r="17" ht="20.35" customHeight="1">
      <c r="A17" s="73">
        <v>91.95</v>
      </c>
      <c r="B17" s="74">
        <f>B16-1</f>
        <v>85</v>
      </c>
    </row>
    <row r="18" ht="20.35" customHeight="1">
      <c r="A18" s="73">
        <v>91.88</v>
      </c>
      <c r="B18" s="74">
        <f>B17-1</f>
        <v>84</v>
      </c>
    </row>
    <row r="19" ht="20.35" customHeight="1">
      <c r="A19" s="73">
        <v>91.81</v>
      </c>
      <c r="B19" s="74">
        <f>B18-1</f>
        <v>83</v>
      </c>
    </row>
    <row r="20" ht="20.35" customHeight="1">
      <c r="A20" s="73">
        <v>91.73999999999999</v>
      </c>
      <c r="B20" s="74">
        <f>B19-1</f>
        <v>82</v>
      </c>
    </row>
    <row r="21" ht="20.35" customHeight="1">
      <c r="A21" s="73">
        <v>91.67</v>
      </c>
      <c r="B21" s="74">
        <f>B20-1</f>
        <v>81</v>
      </c>
    </row>
    <row r="22" ht="20.35" customHeight="1">
      <c r="A22" s="73">
        <v>91.59999999999999</v>
      </c>
      <c r="B22" s="74">
        <f>B21-1</f>
        <v>80</v>
      </c>
    </row>
    <row r="23" ht="20.35" customHeight="1">
      <c r="A23" s="73">
        <v>91.53</v>
      </c>
      <c r="B23" s="74">
        <f>B22-1</f>
        <v>79</v>
      </c>
    </row>
    <row r="24" ht="20.35" customHeight="1">
      <c r="A24" s="73">
        <v>91.47</v>
      </c>
      <c r="B24" s="74">
        <f>B23-1</f>
        <v>78</v>
      </c>
    </row>
    <row r="25" ht="20.35" customHeight="1">
      <c r="A25" s="73">
        <v>91.41</v>
      </c>
      <c r="B25" s="74">
        <f>B24-1</f>
        <v>77</v>
      </c>
    </row>
    <row r="26" ht="20.35" customHeight="1">
      <c r="A26" s="73">
        <v>91.34999999999999</v>
      </c>
      <c r="B26" s="74">
        <f>B25-1</f>
        <v>76</v>
      </c>
    </row>
    <row r="27" ht="20.35" customHeight="1">
      <c r="A27" s="73">
        <v>91.29000000000001</v>
      </c>
      <c r="B27" s="74">
        <f>B26-1</f>
        <v>75</v>
      </c>
    </row>
    <row r="28" ht="20.35" customHeight="1">
      <c r="A28" s="73">
        <v>91.23</v>
      </c>
      <c r="B28" s="74">
        <f>B27-1</f>
        <v>74</v>
      </c>
    </row>
    <row r="29" ht="20.35" customHeight="1">
      <c r="A29" s="73">
        <v>91.17</v>
      </c>
      <c r="B29" s="74">
        <f>B28-1</f>
        <v>73</v>
      </c>
    </row>
    <row r="30" ht="20.35" customHeight="1">
      <c r="A30" s="73">
        <v>91.09</v>
      </c>
      <c r="B30" s="74">
        <f>B29-1</f>
        <v>72</v>
      </c>
    </row>
    <row r="31" ht="20.35" customHeight="1">
      <c r="A31" s="73">
        <v>91.01000000000001</v>
      </c>
      <c r="B31" s="74">
        <f>B30-1</f>
        <v>71</v>
      </c>
    </row>
    <row r="32" ht="20.35" customHeight="1">
      <c r="A32" s="73">
        <v>90.93000000000001</v>
      </c>
      <c r="B32" s="74">
        <f>B31-1</f>
        <v>70</v>
      </c>
    </row>
    <row r="33" ht="20.35" customHeight="1">
      <c r="A33" s="73">
        <v>90.84999999999999</v>
      </c>
      <c r="B33" s="74">
        <f>B32-1</f>
        <v>69</v>
      </c>
    </row>
    <row r="34" ht="20.35" customHeight="1">
      <c r="A34" s="73">
        <v>90.78</v>
      </c>
      <c r="B34" s="74">
        <f>B33-1</f>
        <v>68</v>
      </c>
    </row>
    <row r="35" ht="20.35" customHeight="1">
      <c r="A35" s="73">
        <v>90.70999999999999</v>
      </c>
      <c r="B35" s="74">
        <f>B34-1</f>
        <v>67</v>
      </c>
    </row>
    <row r="36" ht="20.35" customHeight="1">
      <c r="A36" s="73">
        <v>90.64</v>
      </c>
      <c r="B36" s="74">
        <f>B35-1</f>
        <v>66</v>
      </c>
    </row>
    <row r="37" ht="20.35" customHeight="1">
      <c r="A37" s="73">
        <v>90.56999999999999</v>
      </c>
      <c r="B37" s="74">
        <f>B36-1</f>
        <v>65</v>
      </c>
    </row>
    <row r="38" ht="20.35" customHeight="1">
      <c r="A38" s="73">
        <v>90.5</v>
      </c>
      <c r="B38" s="74">
        <f>B37-1</f>
        <v>64</v>
      </c>
    </row>
    <row r="39" ht="20.35" customHeight="1">
      <c r="A39" s="73">
        <v>90.43000000000001</v>
      </c>
      <c r="B39" s="74">
        <f>B38-1</f>
        <v>63</v>
      </c>
    </row>
    <row r="40" ht="20.35" customHeight="1">
      <c r="A40" s="73">
        <v>90.36</v>
      </c>
      <c r="B40" s="74">
        <f>B39-1</f>
        <v>62</v>
      </c>
    </row>
    <row r="41" ht="20.35" customHeight="1">
      <c r="A41" s="73">
        <v>90.29000000000001</v>
      </c>
      <c r="B41" s="74">
        <f>B40-1</f>
        <v>61</v>
      </c>
    </row>
    <row r="42" ht="20.35" customHeight="1">
      <c r="A42" s="73">
        <v>90.22</v>
      </c>
      <c r="B42" s="74">
        <f>B41-1</f>
        <v>60</v>
      </c>
    </row>
    <row r="43" ht="20.35" customHeight="1">
      <c r="A43" s="73">
        <v>90.09</v>
      </c>
      <c r="B43" s="74">
        <f>B42-1</f>
        <v>59</v>
      </c>
    </row>
    <row r="44" ht="20.35" customHeight="1">
      <c r="A44" s="73">
        <v>89.95999999999999</v>
      </c>
      <c r="B44" s="74">
        <f>B43-1</f>
        <v>58</v>
      </c>
    </row>
    <row r="45" ht="20.35" customHeight="1">
      <c r="A45" s="73">
        <v>89.83</v>
      </c>
      <c r="B45" s="74">
        <f>B44-1</f>
        <v>57</v>
      </c>
    </row>
    <row r="46" ht="20.35" customHeight="1">
      <c r="A46" s="73">
        <v>89.7</v>
      </c>
      <c r="B46" s="74">
        <f>B45-1</f>
        <v>56</v>
      </c>
    </row>
    <row r="47" ht="20.35" customHeight="1">
      <c r="A47" s="73">
        <v>89.56999999999999</v>
      </c>
      <c r="B47" s="74">
        <f>B46-1</f>
        <v>55</v>
      </c>
    </row>
    <row r="48" ht="20.35" customHeight="1">
      <c r="A48" s="73">
        <v>89.45</v>
      </c>
      <c r="B48" s="74">
        <f>B47-1</f>
        <v>54</v>
      </c>
    </row>
    <row r="49" ht="20.35" customHeight="1">
      <c r="A49" s="73">
        <v>89.33</v>
      </c>
      <c r="B49" s="74">
        <f>B48-1</f>
        <v>53</v>
      </c>
    </row>
    <row r="50" ht="20.35" customHeight="1">
      <c r="A50" s="73">
        <v>89.09999999999999</v>
      </c>
      <c r="B50" s="74">
        <f>B49-1</f>
        <v>52</v>
      </c>
    </row>
    <row r="51" ht="20.35" customHeight="1">
      <c r="A51" s="73">
        <v>88.87</v>
      </c>
      <c r="B51" s="74">
        <f>B50-1</f>
        <v>51</v>
      </c>
    </row>
    <row r="52" ht="20.35" customHeight="1">
      <c r="A52" s="73">
        <v>88.64</v>
      </c>
      <c r="B52" s="74">
        <f>B51-1</f>
        <v>50</v>
      </c>
    </row>
    <row r="53" ht="20.35" customHeight="1">
      <c r="A53" s="73">
        <v>86.72</v>
      </c>
      <c r="B53" s="74">
        <f>B52-1</f>
        <v>49</v>
      </c>
    </row>
    <row r="54" ht="20.35" customHeight="1">
      <c r="A54" s="73">
        <v>86.77</v>
      </c>
      <c r="B54" s="74">
        <f>B53-1</f>
        <v>48</v>
      </c>
    </row>
    <row r="55" ht="20.35" customHeight="1">
      <c r="A55" s="73">
        <v>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E6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6" customWidth="1"/>
    <col min="2" max="2" width="16.3516" style="106" customWidth="1"/>
    <col min="3" max="3" width="16.3516" style="106" customWidth="1"/>
    <col min="4" max="4" width="16.3516" style="106" customWidth="1"/>
    <col min="5" max="5" width="16.3516" style="106" customWidth="1"/>
    <col min="6" max="256" width="16.3516" style="106" customWidth="1"/>
  </cols>
  <sheetData>
    <row r="1" ht="28" customHeight="1">
      <c r="A1" t="s" s="7">
        <v>546</v>
      </c>
      <c r="B1" s="7"/>
      <c r="C1" s="7"/>
      <c r="D1" s="7"/>
      <c r="E1" s="7"/>
    </row>
    <row r="2" ht="20.55" customHeight="1">
      <c r="A2" s="70"/>
      <c r="B2" s="70"/>
      <c r="C2" s="70"/>
      <c r="D2" s="70"/>
      <c r="E2" s="70"/>
    </row>
    <row r="3" ht="20.55" customHeight="1">
      <c r="A3" s="107">
        <v>86.77</v>
      </c>
      <c r="B3" s="96"/>
      <c r="C3" s="97"/>
      <c r="D3" s="97"/>
      <c r="E3" s="97"/>
    </row>
    <row r="4" ht="20.35" customHeight="1">
      <c r="A4" s="108">
        <v>88.81</v>
      </c>
      <c r="B4" s="98"/>
      <c r="C4" s="39"/>
      <c r="D4" s="39"/>
      <c r="E4" s="39"/>
    </row>
    <row r="5" ht="20.35" customHeight="1">
      <c r="A5" s="108">
        <v>89.16</v>
      </c>
      <c r="B5" s="98"/>
      <c r="C5" s="39"/>
      <c r="D5" s="39"/>
      <c r="E5" s="39"/>
    </row>
    <row r="6" ht="20.35" customHeight="1">
      <c r="A6" s="108">
        <v>89.19</v>
      </c>
      <c r="B6" s="98"/>
      <c r="C6" s="39"/>
      <c r="D6" s="39"/>
      <c r="E6" s="39"/>
    </row>
    <row r="7" ht="20.35" customHeight="1">
      <c r="A7" s="108">
        <v>89.27</v>
      </c>
      <c r="B7" s="98"/>
      <c r="C7" s="39"/>
      <c r="D7" s="39"/>
      <c r="E7" s="39"/>
    </row>
    <row r="8" ht="20.35" customHeight="1">
      <c r="A8" s="108">
        <v>89.45</v>
      </c>
      <c r="B8" s="98"/>
      <c r="C8" s="39"/>
      <c r="D8" s="39"/>
      <c r="E8" s="39"/>
    </row>
    <row r="9" ht="20.35" customHeight="1">
      <c r="A9" s="108">
        <v>89.72</v>
      </c>
      <c r="B9" s="98"/>
      <c r="C9" s="39"/>
      <c r="D9" s="39"/>
      <c r="E9" s="39"/>
    </row>
    <row r="10" ht="20.35" customHeight="1">
      <c r="A10" s="108">
        <v>89.88</v>
      </c>
      <c r="B10" s="98"/>
      <c r="C10" s="39"/>
      <c r="D10" s="39"/>
      <c r="E10" s="39"/>
    </row>
    <row r="11" ht="20.35" customHeight="1">
      <c r="A11" s="108">
        <v>90.01000000000001</v>
      </c>
      <c r="B11" s="98"/>
      <c r="C11" s="39"/>
      <c r="D11" s="39"/>
      <c r="E11" s="39"/>
    </row>
    <row r="12" ht="20.35" customHeight="1">
      <c r="A12" s="108">
        <v>90.12</v>
      </c>
      <c r="B12" s="98"/>
      <c r="C12" s="39"/>
      <c r="D12" s="39"/>
      <c r="E12" s="39"/>
    </row>
    <row r="13" ht="20.35" customHeight="1">
      <c r="A13" s="108">
        <v>90.2</v>
      </c>
      <c r="B13" s="98"/>
      <c r="C13" s="39"/>
      <c r="D13" s="39"/>
      <c r="E13" s="39"/>
    </row>
    <row r="14" ht="20.35" customHeight="1">
      <c r="A14" s="108">
        <v>90.23</v>
      </c>
      <c r="B14" s="98"/>
      <c r="C14" s="39"/>
      <c r="D14" s="39"/>
      <c r="E14" s="39"/>
    </row>
    <row r="15" ht="20.35" customHeight="1">
      <c r="A15" s="108">
        <v>90.43000000000001</v>
      </c>
      <c r="B15" s="98"/>
      <c r="C15" s="39"/>
      <c r="D15" s="39"/>
      <c r="E15" s="39"/>
    </row>
    <row r="16" ht="20.35" customHeight="1">
      <c r="A16" s="108">
        <v>90.56</v>
      </c>
      <c r="B16" s="98"/>
      <c r="C16" s="39"/>
      <c r="D16" s="39"/>
      <c r="E16" s="39"/>
    </row>
    <row r="17" ht="20.35" customHeight="1">
      <c r="A17" s="108">
        <v>90.58</v>
      </c>
      <c r="B17" s="98"/>
      <c r="C17" s="39"/>
      <c r="D17" s="39"/>
      <c r="E17" s="39"/>
    </row>
    <row r="18" ht="20.35" customHeight="1">
      <c r="A18" s="108">
        <v>90.58</v>
      </c>
      <c r="B18" s="98"/>
      <c r="C18" s="39"/>
      <c r="D18" s="39"/>
      <c r="E18" s="39"/>
    </row>
    <row r="19" ht="20.35" customHeight="1">
      <c r="A19" s="108">
        <v>90.72</v>
      </c>
      <c r="B19" s="98"/>
      <c r="C19" s="39"/>
      <c r="D19" s="39"/>
      <c r="E19" s="39"/>
    </row>
    <row r="20" ht="20.35" customHeight="1">
      <c r="A20" s="108">
        <v>90.75</v>
      </c>
      <c r="B20" s="98"/>
      <c r="C20" s="39"/>
      <c r="D20" s="39"/>
      <c r="E20" s="39"/>
    </row>
    <row r="21" ht="20.35" customHeight="1">
      <c r="A21" s="108">
        <v>90.76000000000001</v>
      </c>
      <c r="B21" s="98"/>
      <c r="C21" s="39"/>
      <c r="D21" s="39"/>
      <c r="E21" s="39"/>
    </row>
    <row r="22" ht="20.35" customHeight="1">
      <c r="A22" s="108">
        <v>90.77</v>
      </c>
      <c r="B22" s="98"/>
      <c r="C22" s="39"/>
      <c r="D22" s="39"/>
      <c r="E22" s="39"/>
    </row>
    <row r="23" ht="20.35" customHeight="1">
      <c r="A23" s="108">
        <v>90.81</v>
      </c>
      <c r="B23" s="98"/>
      <c r="C23" s="39"/>
      <c r="D23" s="39"/>
      <c r="E23" s="39"/>
    </row>
    <row r="24" ht="20.35" customHeight="1">
      <c r="A24" s="108">
        <v>90.83</v>
      </c>
      <c r="B24" s="98"/>
      <c r="C24" s="39"/>
      <c r="D24" s="39"/>
      <c r="E24" s="39"/>
    </row>
    <row r="25" ht="20.35" customHeight="1">
      <c r="A25" s="108">
        <v>90.84</v>
      </c>
      <c r="B25" s="98"/>
      <c r="C25" s="39"/>
      <c r="D25" s="39"/>
      <c r="E25" s="39"/>
    </row>
    <row r="26" ht="20.35" customHeight="1">
      <c r="A26" s="108">
        <v>90.88</v>
      </c>
      <c r="B26" s="98"/>
      <c r="C26" s="39"/>
      <c r="D26" s="39"/>
      <c r="E26" s="39"/>
    </row>
    <row r="27" ht="20.35" customHeight="1">
      <c r="A27" s="108">
        <v>90.92</v>
      </c>
      <c r="B27" s="98"/>
      <c r="C27" s="39"/>
      <c r="D27" s="39"/>
      <c r="E27" s="39"/>
    </row>
    <row r="28" ht="20.35" customHeight="1">
      <c r="A28" s="108">
        <v>90.98</v>
      </c>
      <c r="B28" s="98"/>
      <c r="C28" s="39"/>
      <c r="D28" s="39"/>
      <c r="E28" s="39"/>
    </row>
    <row r="29" ht="20.35" customHeight="1">
      <c r="A29" s="108">
        <v>90.98</v>
      </c>
      <c r="B29" s="98"/>
      <c r="C29" s="39"/>
      <c r="D29" s="39"/>
      <c r="E29" s="39"/>
    </row>
    <row r="30" ht="20.35" customHeight="1">
      <c r="A30" s="108">
        <v>91</v>
      </c>
      <c r="B30" s="98"/>
      <c r="C30" s="39"/>
      <c r="D30" s="39"/>
      <c r="E30" s="39"/>
    </row>
    <row r="31" ht="20.35" customHeight="1">
      <c r="A31" s="108">
        <v>91.13</v>
      </c>
      <c r="B31" s="98"/>
      <c r="C31" s="39"/>
      <c r="D31" s="39"/>
      <c r="E31" s="39"/>
    </row>
    <row r="32" ht="20.35" customHeight="1">
      <c r="A32" s="108">
        <v>91.20999999999999</v>
      </c>
      <c r="B32" s="98"/>
      <c r="C32" s="39"/>
      <c r="D32" s="39"/>
      <c r="E32" s="39"/>
    </row>
    <row r="33" ht="20.35" customHeight="1">
      <c r="A33" s="108">
        <v>91.20999999999999</v>
      </c>
      <c r="B33" s="98"/>
      <c r="C33" s="39"/>
      <c r="D33" s="39"/>
      <c r="E33" s="39"/>
    </row>
    <row r="34" ht="20.35" customHeight="1">
      <c r="A34" s="108">
        <v>91.23</v>
      </c>
      <c r="B34" s="98"/>
      <c r="C34" s="39"/>
      <c r="D34" s="39"/>
      <c r="E34" s="39"/>
    </row>
    <row r="35" ht="20.35" customHeight="1">
      <c r="A35" s="108">
        <v>91.25</v>
      </c>
      <c r="B35" s="98"/>
      <c r="C35" s="39"/>
      <c r="D35" s="39"/>
      <c r="E35" s="39"/>
    </row>
    <row r="36" ht="20.35" customHeight="1">
      <c r="A36" s="108">
        <v>91.26000000000001</v>
      </c>
      <c r="B36" s="98"/>
      <c r="C36" s="39"/>
      <c r="D36" s="39"/>
      <c r="E36" s="39"/>
    </row>
    <row r="37" ht="20.35" customHeight="1">
      <c r="A37" s="108">
        <v>91.27</v>
      </c>
      <c r="B37" s="98"/>
      <c r="C37" s="39"/>
      <c r="D37" s="39"/>
      <c r="E37" s="39"/>
    </row>
    <row r="38" ht="20.35" customHeight="1">
      <c r="A38" s="108">
        <v>91.31999999999999</v>
      </c>
      <c r="B38" s="98"/>
      <c r="C38" s="39"/>
      <c r="D38" s="39"/>
      <c r="E38" s="39"/>
    </row>
    <row r="39" ht="20.35" customHeight="1">
      <c r="A39" s="108">
        <v>91.34999999999999</v>
      </c>
      <c r="B39" s="98"/>
      <c r="C39" s="39"/>
      <c r="D39" s="39"/>
      <c r="E39" s="39"/>
    </row>
    <row r="40" ht="20.35" customHeight="1">
      <c r="A40" s="108">
        <v>91.45999999999999</v>
      </c>
      <c r="B40" s="98"/>
      <c r="C40" s="39"/>
      <c r="D40" s="39"/>
      <c r="E40" s="39"/>
    </row>
    <row r="41" ht="20.35" customHeight="1">
      <c r="A41" s="108">
        <v>91.47</v>
      </c>
      <c r="B41" s="98"/>
      <c r="C41" s="39"/>
      <c r="D41" s="39"/>
      <c r="E41" s="39"/>
    </row>
    <row r="42" ht="20.35" customHeight="1">
      <c r="A42" s="108">
        <v>91.51000000000001</v>
      </c>
      <c r="B42" s="98"/>
      <c r="C42" s="39"/>
      <c r="D42" s="39"/>
      <c r="E42" s="39"/>
    </row>
    <row r="43" ht="20.35" customHeight="1">
      <c r="A43" s="108">
        <v>91.63</v>
      </c>
      <c r="B43" s="98"/>
      <c r="C43" s="39"/>
      <c r="D43" s="39"/>
      <c r="E43" s="39"/>
    </row>
    <row r="44" ht="20.35" customHeight="1">
      <c r="A44" s="108">
        <v>91.64</v>
      </c>
      <c r="B44" s="98"/>
      <c r="C44" s="39"/>
      <c r="D44" s="39"/>
      <c r="E44" s="39"/>
    </row>
    <row r="45" ht="20.35" customHeight="1">
      <c r="A45" s="108">
        <v>91.73999999999999</v>
      </c>
      <c r="B45" s="98"/>
      <c r="C45" s="39"/>
      <c r="D45" s="39"/>
      <c r="E45" s="39"/>
    </row>
    <row r="46" ht="20.35" customHeight="1">
      <c r="A46" s="108">
        <v>91.77</v>
      </c>
      <c r="B46" s="98"/>
      <c r="C46" s="39"/>
      <c r="D46" s="39"/>
      <c r="E46" s="39"/>
    </row>
    <row r="47" ht="20.35" customHeight="1">
      <c r="A47" s="108">
        <v>91.8</v>
      </c>
      <c r="B47" s="98"/>
      <c r="C47" s="39"/>
      <c r="D47" s="39"/>
      <c r="E47" s="39"/>
    </row>
    <row r="48" ht="20.35" customHeight="1">
      <c r="A48" s="108">
        <v>91.95</v>
      </c>
      <c r="B48" s="98"/>
      <c r="C48" s="39"/>
      <c r="D48" s="39"/>
      <c r="E48" s="39"/>
    </row>
    <row r="49" ht="20.35" customHeight="1">
      <c r="A49" s="108">
        <v>91.95999999999999</v>
      </c>
      <c r="B49" s="98"/>
      <c r="C49" s="39"/>
      <c r="D49" s="39"/>
      <c r="E49" s="39"/>
    </row>
    <row r="50" ht="20.35" customHeight="1">
      <c r="A50" s="108">
        <v>91.97</v>
      </c>
      <c r="B50" s="98"/>
      <c r="C50" s="39"/>
      <c r="D50" s="39"/>
      <c r="E50" s="39"/>
    </row>
    <row r="51" ht="20.35" customHeight="1">
      <c r="A51" s="108">
        <v>92.08</v>
      </c>
      <c r="B51" s="98"/>
      <c r="C51" s="39"/>
      <c r="D51" s="39"/>
      <c r="E51" s="39"/>
    </row>
    <row r="52" ht="20.35" customHeight="1">
      <c r="A52" s="108">
        <v>92.13</v>
      </c>
      <c r="B52" s="98"/>
      <c r="C52" s="39"/>
      <c r="D52" s="39"/>
      <c r="E52" s="39"/>
    </row>
    <row r="53" ht="20.35" customHeight="1">
      <c r="A53" s="108">
        <v>92.34</v>
      </c>
      <c r="B53" s="98"/>
      <c r="C53" s="39"/>
      <c r="D53" s="39"/>
      <c r="E53" s="39"/>
    </row>
    <row r="54" ht="20.35" customHeight="1">
      <c r="A54" s="108">
        <v>92.38</v>
      </c>
      <c r="B54" s="98"/>
      <c r="C54" s="39"/>
      <c r="D54" s="39"/>
      <c r="E54" s="39"/>
    </row>
    <row r="55" ht="20.35" customHeight="1">
      <c r="A55" s="108">
        <v>92.44</v>
      </c>
      <c r="B55" s="98"/>
      <c r="C55" s="39"/>
      <c r="D55" s="39"/>
      <c r="E55" s="39"/>
    </row>
    <row r="56" ht="20.35" customHeight="1">
      <c r="A56" s="108">
        <v>92.58</v>
      </c>
      <c r="B56" s="98"/>
      <c r="C56" s="39"/>
      <c r="D56" s="39"/>
      <c r="E56" s="39"/>
    </row>
    <row r="57" ht="20.35" customHeight="1">
      <c r="A57" s="108">
        <v>92.61</v>
      </c>
      <c r="B57" s="98"/>
      <c r="C57" s="39"/>
      <c r="D57" s="39"/>
      <c r="E57" s="39"/>
    </row>
    <row r="58" ht="20.35" customHeight="1">
      <c r="A58" s="108">
        <v>92.72</v>
      </c>
      <c r="B58" s="98"/>
      <c r="C58" s="39"/>
      <c r="D58" s="39"/>
      <c r="E58" s="39"/>
    </row>
    <row r="59" ht="20.35" customHeight="1">
      <c r="A59" s="108">
        <v>92.83</v>
      </c>
      <c r="B59" s="98"/>
      <c r="C59" s="39"/>
      <c r="D59" s="39"/>
      <c r="E59" s="39"/>
    </row>
    <row r="60" ht="20.35" customHeight="1">
      <c r="A60" s="108">
        <v>92.87</v>
      </c>
      <c r="B60" s="98"/>
      <c r="C60" s="39"/>
      <c r="D60" s="39"/>
      <c r="E60" s="39"/>
    </row>
    <row r="61" ht="20.35" customHeight="1">
      <c r="A61" s="108">
        <v>92.91</v>
      </c>
      <c r="B61" s="98"/>
      <c r="C61" s="39"/>
      <c r="D61" s="39"/>
      <c r="E61" s="39"/>
    </row>
    <row r="62" ht="20.35" customHeight="1">
      <c r="A62" s="108">
        <v>93.03</v>
      </c>
      <c r="B62" s="98"/>
      <c r="C62" s="39"/>
      <c r="D62" s="39"/>
      <c r="E62" s="39"/>
    </row>
    <row r="63" ht="20.35" customHeight="1">
      <c r="A63" s="108">
        <v>93.09</v>
      </c>
      <c r="B63" s="98"/>
      <c r="C63" s="39"/>
      <c r="D63" s="39"/>
      <c r="E63" s="39"/>
    </row>
    <row r="64" ht="20.35" customHeight="1">
      <c r="A64" s="108">
        <v>93.31999999999999</v>
      </c>
      <c r="B64" s="98"/>
      <c r="C64" s="39"/>
      <c r="D64" s="39"/>
      <c r="E64" s="3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4.4453" style="109" customWidth="1"/>
    <col min="2" max="2" width="16.3516" style="109" customWidth="1"/>
    <col min="3" max="3" width="16.3516" style="109" customWidth="1"/>
    <col min="4" max="4" width="16.3516" style="109" customWidth="1"/>
    <col min="5" max="5" width="16.3516" style="109" customWidth="1"/>
    <col min="6" max="256" width="16.3516" style="109" customWidth="1"/>
  </cols>
  <sheetData>
    <row r="1" ht="20.55" customHeight="1">
      <c r="A1" t="s" s="30">
        <v>6</v>
      </c>
      <c r="B1" t="s" s="62">
        <v>520</v>
      </c>
      <c r="C1" t="s" s="62">
        <v>521</v>
      </c>
      <c r="D1" t="s" s="62">
        <v>522</v>
      </c>
      <c r="E1" t="s" s="62">
        <v>523</v>
      </c>
    </row>
    <row r="2" ht="20.55" customHeight="1">
      <c r="A2" t="s" s="31">
        <v>20</v>
      </c>
      <c r="B2" s="65">
        <f>VLOOKUP('STATS'!K3,'RT - HDSV%'!$A$3:$B$55,2)</f>
        <v>68</v>
      </c>
      <c r="C2" s="66">
        <f>IF('STATS'!F3&lt;830,IF(B2&gt;66,66,B2),B2)</f>
        <v>68</v>
      </c>
      <c r="D2" s="66">
        <f>IF('STATS'!F3&lt;415,IF(C2&gt;60,60,C2),C2)</f>
        <v>68</v>
      </c>
      <c r="E2" s="67">
        <f>IF('STATS'!D3+'STATS'!E3&lt;50,IF(D2&gt;80,80,D2),D2)</f>
        <v>68</v>
      </c>
    </row>
    <row r="3" ht="20.35" customHeight="1">
      <c r="A3" t="s" s="35">
        <v>23</v>
      </c>
      <c r="B3" s="48">
        <f>VLOOKUP('STATS'!K4,'RT - HDSV%'!$A$3:$B$55,2)</f>
        <v>99</v>
      </c>
      <c r="C3" s="50">
        <f>IF('STATS'!F4&lt;830,IF(B3&gt;66,66,B3),B3)</f>
        <v>66</v>
      </c>
      <c r="D3" s="50">
        <f>IF('STATS'!F4&lt;415,IF(C3&gt;60,60,C3),C3)</f>
        <v>60</v>
      </c>
      <c r="E3" s="68">
        <f>IF('STATS'!D4+'STATS'!E4&lt;50,IF(D3&gt;80,80,D3),D3)</f>
        <v>60</v>
      </c>
    </row>
    <row r="4" ht="20.35" customHeight="1">
      <c r="A4" t="s" s="35">
        <v>25</v>
      </c>
      <c r="B4" s="48">
        <f>VLOOKUP('STATS'!K5,'RT - HDSV%'!$A$3:$B$55,2)</f>
        <v>78</v>
      </c>
      <c r="C4" s="50">
        <f>IF('STATS'!F5&lt;830,IF(B4&gt;66,66,B4),B4)</f>
        <v>66</v>
      </c>
      <c r="D4" s="50">
        <f>IF('STATS'!F5&lt;415,IF(C4&gt;60,60,C4),C4)</f>
        <v>60</v>
      </c>
      <c r="E4" s="68">
        <f>IF('STATS'!D5+'STATS'!E5&lt;50,IF(D4&gt;80,80,D4),D4)</f>
        <v>60</v>
      </c>
    </row>
    <row r="5" ht="20.35" customHeight="1">
      <c r="A5" t="s" s="35">
        <v>27</v>
      </c>
      <c r="B5" s="48">
        <f>VLOOKUP('STATS'!K6,'RT - HDSV%'!$A$3:$B$55,2)</f>
        <v>58</v>
      </c>
      <c r="C5" s="50">
        <f>IF('STATS'!F6&lt;830,IF(B5&gt;66,66,B5),B5)</f>
        <v>58</v>
      </c>
      <c r="D5" s="50">
        <f>IF('STATS'!F6&lt;415,IF(C5&gt;60,60,C5),C5)</f>
        <v>58</v>
      </c>
      <c r="E5" s="68">
        <f>IF('STATS'!D6+'STATS'!E6&lt;50,IF(D5&gt;80,80,D5),D5)</f>
        <v>58</v>
      </c>
    </row>
    <row r="6" ht="20.35" customHeight="1">
      <c r="A6" t="s" s="35">
        <v>29</v>
      </c>
      <c r="B6" s="48">
        <f>VLOOKUP('STATS'!K7,'RT - HDSV%'!$A$3:$B$55,2)</f>
        <v>73</v>
      </c>
      <c r="C6" s="50">
        <f>IF('STATS'!F7&lt;830,IF(B6&gt;66,66,B6),B6)</f>
        <v>66</v>
      </c>
      <c r="D6" s="50">
        <f>IF('STATS'!F7&lt;415,IF(C6&gt;60,60,C6),C6)</f>
        <v>66</v>
      </c>
      <c r="E6" s="68">
        <f>IF('STATS'!D7+'STATS'!E7&lt;50,IF(D6&gt;80,80,D6),D6)</f>
        <v>66</v>
      </c>
    </row>
    <row r="7" ht="20.35" customHeight="1">
      <c r="A7" t="s" s="35">
        <v>31</v>
      </c>
      <c r="B7" s="48">
        <f>VLOOKUP('STATS'!K8,'RT - HDSV%'!$A$3:$B$55,2)</f>
        <v>70</v>
      </c>
      <c r="C7" s="50">
        <f>IF('STATS'!F8&lt;830,IF(B7&gt;66,66,B7),B7)</f>
        <v>70</v>
      </c>
      <c r="D7" s="50">
        <f>IF('STATS'!F8&lt;415,IF(C7&gt;60,60,C7),C7)</f>
        <v>70</v>
      </c>
      <c r="E7" s="68">
        <f>IF('STATS'!D8+'STATS'!E8&lt;50,IF(D7&gt;80,80,D7),D7)</f>
        <v>70</v>
      </c>
    </row>
    <row r="8" ht="20.35" customHeight="1">
      <c r="A8" t="s" s="35">
        <v>33</v>
      </c>
      <c r="B8" s="48">
        <f>VLOOKUP('STATS'!K9,'RT - HDSV%'!$A$3:$B$55,2)</f>
        <v>77</v>
      </c>
      <c r="C8" s="50">
        <f>IF('STATS'!F9&lt;830,IF(B8&gt;66,66,B8),B8)</f>
        <v>66</v>
      </c>
      <c r="D8" s="50">
        <f>IF('STATS'!F9&lt;415,IF(C8&gt;60,60,C8),C8)</f>
        <v>66</v>
      </c>
      <c r="E8" s="68">
        <f>IF('STATS'!D9+'STATS'!E9&lt;50,IF(D8&gt;80,80,D8),D8)</f>
        <v>66</v>
      </c>
    </row>
    <row r="9" ht="20.35" customHeight="1">
      <c r="A9" t="s" s="35">
        <v>35</v>
      </c>
      <c r="B9" s="48">
        <f>VLOOKUP('STATS'!K10,'RT - HDSV%'!$A$3:$B$55,2)</f>
        <v>79</v>
      </c>
      <c r="C9" s="50">
        <f>IF('STATS'!F10&lt;830,IF(B9&gt;66,66,B9),B9)</f>
        <v>79</v>
      </c>
      <c r="D9" s="50">
        <f>IF('STATS'!F10&lt;415,IF(C9&gt;60,60,C9),C9)</f>
        <v>79</v>
      </c>
      <c r="E9" s="68">
        <f>IF('STATS'!D10+'STATS'!E10&lt;50,IF(D9&gt;80,80,D9),D9)</f>
        <v>79</v>
      </c>
    </row>
    <row r="10" ht="20.35" customHeight="1">
      <c r="A10" t="s" s="35">
        <v>37</v>
      </c>
      <c r="B10" s="48">
        <f>VLOOKUP('STATS'!K11,'RT - HDSV%'!$A$3:$B$55,2)</f>
        <v>75</v>
      </c>
      <c r="C10" s="50">
        <f>IF('STATS'!F11&lt;830,IF(B10&gt;66,66,B10),B10)</f>
        <v>75</v>
      </c>
      <c r="D10" s="50">
        <f>IF('STATS'!F11&lt;415,IF(C10&gt;60,60,C10),C10)</f>
        <v>75</v>
      </c>
      <c r="E10" s="68">
        <f>IF('STATS'!D11+'STATS'!E11&lt;50,IF(D10&gt;80,80,D10),D10)</f>
        <v>75</v>
      </c>
    </row>
    <row r="11" ht="20.35" customHeight="1">
      <c r="A11" t="s" s="35">
        <v>39</v>
      </c>
      <c r="B11" s="48">
        <f>VLOOKUP('STATS'!K12,'RT - HDSV%'!$A$3:$B$55,2)</f>
        <v>99</v>
      </c>
      <c r="C11" s="50">
        <f>IF('STATS'!F12&lt;830,IF(B11&gt;66,66,B11),B11)</f>
        <v>66</v>
      </c>
      <c r="D11" s="50">
        <f>IF('STATS'!F12&lt;415,IF(C11&gt;60,60,C11),C11)</f>
        <v>60</v>
      </c>
      <c r="E11" s="68">
        <f>IF('STATS'!D12+'STATS'!E12&lt;50,IF(D11&gt;80,80,D11),D11)</f>
        <v>60</v>
      </c>
    </row>
    <row r="12" ht="20.35" customHeight="1">
      <c r="A12" t="s" s="35">
        <v>41</v>
      </c>
      <c r="B12" s="48">
        <f>VLOOKUP('STATS'!K13,'RT - HDSV%'!$A$3:$B$55,2)</f>
        <v>80</v>
      </c>
      <c r="C12" s="50">
        <f>IF('STATS'!F13&lt;830,IF(B12&gt;66,66,B12),B12)</f>
        <v>80</v>
      </c>
      <c r="D12" s="50">
        <f>IF('STATS'!F13&lt;415,IF(C12&gt;60,60,C12),C12)</f>
        <v>80</v>
      </c>
      <c r="E12" s="68">
        <f>IF('STATS'!D13+'STATS'!E13&lt;50,IF(D12&gt;80,80,D12),D12)</f>
        <v>80</v>
      </c>
    </row>
    <row r="13" ht="20.35" customHeight="1">
      <c r="A13" t="s" s="35">
        <v>43</v>
      </c>
      <c r="B13" s="48">
        <f>VLOOKUP('STATS'!K14,'RT - HDSV%'!$A$3:$B$55,2)</f>
        <v>76</v>
      </c>
      <c r="C13" s="50">
        <f>IF('STATS'!F14&lt;830,IF(B13&gt;66,66,B13),B13)</f>
        <v>76</v>
      </c>
      <c r="D13" s="50">
        <f>IF('STATS'!F14&lt;415,IF(C13&gt;60,60,C13),C13)</f>
        <v>76</v>
      </c>
      <c r="E13" s="68">
        <f>IF('STATS'!D14+'STATS'!E14&lt;50,IF(D13&gt;80,80,D13),D13)</f>
        <v>76</v>
      </c>
    </row>
    <row r="14" ht="20.35" customHeight="1">
      <c r="A14" t="s" s="35">
        <v>45</v>
      </c>
      <c r="B14" s="48">
        <f>VLOOKUP('STATS'!K15,'RT - HDSV%'!$A$3:$B$55,2)</f>
        <v>70</v>
      </c>
      <c r="C14" s="50">
        <f>IF('STATS'!F15&lt;830,IF(B14&gt;66,66,B14),B14)</f>
        <v>70</v>
      </c>
      <c r="D14" s="50">
        <f>IF('STATS'!F15&lt;415,IF(C14&gt;60,60,C14),C14)</f>
        <v>70</v>
      </c>
      <c r="E14" s="68">
        <f>IF('STATS'!D15+'STATS'!E15&lt;50,IF(D14&gt;80,80,D14),D14)</f>
        <v>70</v>
      </c>
    </row>
    <row r="15" ht="20.35" customHeight="1">
      <c r="A15" t="s" s="35">
        <v>47</v>
      </c>
      <c r="B15" s="48">
        <f>VLOOKUP('STATS'!K16,'RT - HDSV%'!$A$3:$B$55,2)</f>
        <v>89</v>
      </c>
      <c r="C15" s="50">
        <f>IF('STATS'!F16&lt;830,IF(B15&gt;66,66,B15),B15)</f>
        <v>89</v>
      </c>
      <c r="D15" s="50">
        <f>IF('STATS'!F16&lt;415,IF(C15&gt;60,60,C15),C15)</f>
        <v>89</v>
      </c>
      <c r="E15" s="68">
        <f>IF('STATS'!D16+'STATS'!E16&lt;50,IF(D15&gt;80,80,D15),D15)</f>
        <v>89</v>
      </c>
    </row>
    <row r="16" ht="20.35" customHeight="1">
      <c r="A16" t="s" s="35">
        <v>48</v>
      </c>
      <c r="B16" s="48">
        <f>VLOOKUP('STATS'!K17,'RT - HDSV%'!$A$3:$B$55,2)</f>
        <v>91</v>
      </c>
      <c r="C16" s="50">
        <f>IF('STATS'!F17&lt;830,IF(B16&gt;66,66,B16),B16)</f>
        <v>91</v>
      </c>
      <c r="D16" s="50">
        <f>IF('STATS'!F17&lt;415,IF(C16&gt;60,60,C16),C16)</f>
        <v>91</v>
      </c>
      <c r="E16" s="68">
        <f>IF('STATS'!D17+'STATS'!E17&lt;50,IF(D16&gt;80,80,D16),D16)</f>
        <v>91</v>
      </c>
    </row>
    <row r="17" ht="20.35" customHeight="1">
      <c r="A17" t="s" s="35">
        <v>50</v>
      </c>
      <c r="B17" s="48">
        <f>VLOOKUP('STATS'!K18,'RT - HDSV%'!$A$3:$B$55,2)</f>
        <v>58</v>
      </c>
      <c r="C17" s="50">
        <f>IF('STATS'!F18&lt;830,IF(B17&gt;66,66,B17),B17)</f>
        <v>58</v>
      </c>
      <c r="D17" s="50">
        <f>IF('STATS'!F18&lt;415,IF(C17&gt;60,60,C17),C17)</f>
        <v>58</v>
      </c>
      <c r="E17" s="68">
        <f>IF('STATS'!D18+'STATS'!E18&lt;50,IF(D17&gt;80,80,D17),D17)</f>
        <v>58</v>
      </c>
    </row>
    <row r="18" ht="20.35" customHeight="1">
      <c r="A18" t="s" s="35">
        <v>52</v>
      </c>
      <c r="B18" s="48">
        <f>VLOOKUP('STATS'!K19,'RT - HDSV%'!$A$3:$B$55,2)</f>
        <v>47</v>
      </c>
      <c r="C18" s="50">
        <f>IF('STATS'!F19&lt;830,IF(B18&gt;66,66,B18),B18)</f>
        <v>47</v>
      </c>
      <c r="D18" s="50">
        <f>IF('STATS'!F19&lt;415,IF(C18&gt;60,60,C18),C18)</f>
        <v>47</v>
      </c>
      <c r="E18" s="68">
        <f>IF('STATS'!D19+'STATS'!E19&lt;50,IF(D18&gt;80,80,D18),D18)</f>
        <v>47</v>
      </c>
    </row>
    <row r="19" ht="20.35" customHeight="1">
      <c r="A19" t="s" s="35">
        <v>53</v>
      </c>
      <c r="B19" s="48">
        <f>VLOOKUP('STATS'!K20,'RT - HDSV%'!$A$3:$B$55,2)</f>
        <v>65</v>
      </c>
      <c r="C19" s="50">
        <f>IF('STATS'!F20&lt;830,IF(B19&gt;66,66,B19),B19)</f>
        <v>65</v>
      </c>
      <c r="D19" s="50">
        <f>IF('STATS'!F20&lt;415,IF(C19&gt;60,60,C19),C19)</f>
        <v>65</v>
      </c>
      <c r="E19" s="68">
        <f>IF('STATS'!D20+'STATS'!E20&lt;50,IF(D19&gt;80,80,D19),D19)</f>
        <v>65</v>
      </c>
    </row>
    <row r="20" ht="20.35" customHeight="1">
      <c r="A20" t="s" s="35">
        <v>54</v>
      </c>
      <c r="B20" s="48">
        <f>VLOOKUP('STATS'!K21,'RT - HDSV%'!$A$3:$B$55,2)</f>
        <v>99</v>
      </c>
      <c r="C20" s="50">
        <f>IF('STATS'!F21&lt;830,IF(B20&gt;66,66,B20),B20)</f>
        <v>66</v>
      </c>
      <c r="D20" s="50">
        <f>IF('STATS'!F21&lt;415,IF(C20&gt;60,60,C20),C20)</f>
        <v>60</v>
      </c>
      <c r="E20" s="68">
        <f>IF('STATS'!D21+'STATS'!E21&lt;50,IF(D20&gt;80,80,D20),D20)</f>
        <v>60</v>
      </c>
    </row>
    <row r="21" ht="20.35" customHeight="1">
      <c r="A21" t="s" s="35">
        <v>56</v>
      </c>
      <c r="B21" s="48">
        <f>VLOOKUP('STATS'!K22,'RT - HDSV%'!$A$3:$B$55,2)</f>
        <v>71</v>
      </c>
      <c r="C21" s="50">
        <f>IF('STATS'!F22&lt;830,IF(B21&gt;66,66,B21),B21)</f>
        <v>71</v>
      </c>
      <c r="D21" s="50">
        <f>IF('STATS'!F22&lt;415,IF(C21&gt;60,60,C21),C21)</f>
        <v>71</v>
      </c>
      <c r="E21" s="68">
        <f>IF('STATS'!D22+'STATS'!E22&lt;50,IF(D21&gt;80,80,D21),D21)</f>
        <v>71</v>
      </c>
    </row>
    <row r="22" ht="20.35" customHeight="1">
      <c r="A22" t="s" s="35">
        <v>58</v>
      </c>
      <c r="B22" s="48">
        <f>VLOOKUP('STATS'!K23,'RT - HDSV%'!$A$3:$B$55,2)</f>
        <v>66</v>
      </c>
      <c r="C22" s="50">
        <f>IF('STATS'!F23&lt;830,IF(B22&gt;66,66,B22),B22)</f>
        <v>66</v>
      </c>
      <c r="D22" s="50">
        <f>IF('STATS'!F23&lt;415,IF(C22&gt;60,60,C22),C22)</f>
        <v>66</v>
      </c>
      <c r="E22" s="68">
        <f>IF('STATS'!D23+'STATS'!E23&lt;50,IF(D22&gt;80,80,D22),D22)</f>
        <v>66</v>
      </c>
    </row>
    <row r="23" ht="20.35" customHeight="1">
      <c r="A23" t="s" s="35">
        <v>60</v>
      </c>
      <c r="B23" s="48">
        <f>VLOOKUP('STATS'!K24,'RT - HDSV%'!$A$3:$B$55,2)</f>
        <v>54</v>
      </c>
      <c r="C23" s="50">
        <f>IF('STATS'!F24&lt;830,IF(B23&gt;66,66,B23),B23)</f>
        <v>54</v>
      </c>
      <c r="D23" s="50">
        <f>IF('STATS'!F24&lt;415,IF(C23&gt;60,60,C23),C23)</f>
        <v>54</v>
      </c>
      <c r="E23" s="68">
        <f>IF('STATS'!D24+'STATS'!E24&lt;50,IF(D23&gt;80,80,D23),D23)</f>
        <v>54</v>
      </c>
    </row>
    <row r="24" ht="20.35" customHeight="1">
      <c r="A24" t="s" s="35">
        <v>62</v>
      </c>
      <c r="B24" s="48">
        <f>VLOOKUP('STATS'!K25,'RT - HDSV%'!$A$3:$B$55,2)</f>
        <v>72</v>
      </c>
      <c r="C24" s="50">
        <f>IF('STATS'!F25&lt;830,IF(B24&gt;66,66,B24),B24)</f>
        <v>72</v>
      </c>
      <c r="D24" s="50">
        <f>IF('STATS'!F25&lt;415,IF(C24&gt;60,60,C24),C24)</f>
        <v>72</v>
      </c>
      <c r="E24" s="68">
        <f>IF('STATS'!D25+'STATS'!E25&lt;50,IF(D24&gt;80,80,D24),D24)</f>
        <v>72</v>
      </c>
    </row>
    <row r="25" ht="20.35" customHeight="1">
      <c r="A25" t="s" s="35">
        <v>64</v>
      </c>
      <c r="B25" s="48">
        <f>VLOOKUP('STATS'!K26,'RT - HDSV%'!$A$3:$B$55,2)</f>
        <v>68</v>
      </c>
      <c r="C25" s="50">
        <f>IF('STATS'!F26&lt;830,IF(B25&gt;66,66,B25),B25)</f>
        <v>66</v>
      </c>
      <c r="D25" s="50">
        <f>IF('STATS'!F26&lt;415,IF(C25&gt;60,60,C25),C25)</f>
        <v>66</v>
      </c>
      <c r="E25" s="68">
        <f>IF('STATS'!D26+'STATS'!E26&lt;50,IF(D25&gt;80,80,D25),D25)</f>
        <v>66</v>
      </c>
    </row>
    <row r="26" ht="20.35" customHeight="1">
      <c r="A26" t="s" s="35">
        <v>66</v>
      </c>
      <c r="B26" s="48">
        <f>VLOOKUP('STATS'!K27,'RT - HDSV%'!$A$3:$B$55,2)</f>
        <v>51</v>
      </c>
      <c r="C26" s="50">
        <f>IF('STATS'!F27&lt;830,IF(B26&gt;66,66,B26),B26)</f>
        <v>51</v>
      </c>
      <c r="D26" s="50">
        <f>IF('STATS'!F27&lt;415,IF(C26&gt;60,60,C26),C26)</f>
        <v>51</v>
      </c>
      <c r="E26" s="68">
        <f>IF('STATS'!D27+'STATS'!E27&lt;50,IF(D26&gt;80,80,D26),D26)</f>
        <v>51</v>
      </c>
    </row>
    <row r="27" ht="20.35" customHeight="1">
      <c r="A27" t="s" s="35">
        <v>67</v>
      </c>
      <c r="B27" s="48">
        <f>VLOOKUP('STATS'!K28,'RT - HDSV%'!$A$3:$B$55,2)</f>
        <v>64</v>
      </c>
      <c r="C27" s="50">
        <f>IF('STATS'!F28&lt;830,IF(B27&gt;66,66,B27),B27)</f>
        <v>64</v>
      </c>
      <c r="D27" s="50">
        <f>IF('STATS'!F28&lt;415,IF(C27&gt;60,60,C27),C27)</f>
        <v>64</v>
      </c>
      <c r="E27" s="68">
        <f>IF('STATS'!D28+'STATS'!E28&lt;50,IF(D27&gt;80,80,D27),D27)</f>
        <v>64</v>
      </c>
    </row>
    <row r="28" ht="20.35" customHeight="1">
      <c r="A28" t="s" s="35">
        <v>68</v>
      </c>
      <c r="B28" s="48">
        <f>VLOOKUP('STATS'!K29,'RT - HDSV%'!$A$3:$B$55,2)</f>
        <v>82</v>
      </c>
      <c r="C28" s="50">
        <f>IF('STATS'!F29&lt;830,IF(B28&gt;66,66,B28),B28)</f>
        <v>66</v>
      </c>
      <c r="D28" s="50">
        <f>IF('STATS'!F29&lt;415,IF(C28&gt;60,60,C28),C28)</f>
        <v>66</v>
      </c>
      <c r="E28" s="68">
        <f>IF('STATS'!D29+'STATS'!E29&lt;50,IF(D28&gt;80,80,D28),D28)</f>
        <v>66</v>
      </c>
    </row>
    <row r="29" ht="20.35" customHeight="1">
      <c r="A29" t="s" s="35">
        <v>70</v>
      </c>
      <c r="B29" s="48">
        <f>VLOOKUP('STATS'!K30,'RT - HDSV%'!$A$3:$B$55,2)</f>
        <v>64</v>
      </c>
      <c r="C29" s="50">
        <f>IF('STATS'!F30&lt;830,IF(B29&gt;66,66,B29),B29)</f>
        <v>64</v>
      </c>
      <c r="D29" s="50">
        <f>IF('STATS'!F30&lt;415,IF(C29&gt;60,60,C29),C29)</f>
        <v>60</v>
      </c>
      <c r="E29" s="68">
        <f>IF('STATS'!D30+'STATS'!E30&lt;50,IF(D29&gt;80,80,D29),D29)</f>
        <v>60</v>
      </c>
    </row>
    <row r="30" ht="20.35" customHeight="1">
      <c r="A30" t="s" s="35">
        <v>71</v>
      </c>
      <c r="B30" s="48">
        <f>VLOOKUP('STATS'!K31,'RT - HDSV%'!$A$3:$B$55,2)</f>
        <v>81</v>
      </c>
      <c r="C30" s="50">
        <f>IF('STATS'!F31&lt;830,IF(B30&gt;66,66,B30),B30)</f>
        <v>81</v>
      </c>
      <c r="D30" s="50">
        <f>IF('STATS'!F31&lt;415,IF(C30&gt;60,60,C30),C30)</f>
        <v>81</v>
      </c>
      <c r="E30" s="68">
        <f>IF('STATS'!D31+'STATS'!E31&lt;50,IF(D30&gt;80,80,D30),D30)</f>
        <v>81</v>
      </c>
    </row>
    <row r="31" ht="20.35" customHeight="1">
      <c r="A31" t="s" s="35">
        <v>73</v>
      </c>
      <c r="B31" s="48">
        <f>VLOOKUP('STATS'!K32,'RT - HDSV%'!$A$3:$B$55,2)</f>
        <v>96</v>
      </c>
      <c r="C31" s="50">
        <f>IF('STATS'!F32&lt;830,IF(B31&gt;66,66,B31),B31)</f>
        <v>96</v>
      </c>
      <c r="D31" s="50">
        <f>IF('STATS'!F32&lt;415,IF(C31&gt;60,60,C31),C31)</f>
        <v>96</v>
      </c>
      <c r="E31" s="68">
        <f>IF('STATS'!D32+'STATS'!E32&lt;50,IF(D31&gt;80,80,D31),D31)</f>
        <v>96</v>
      </c>
    </row>
    <row r="32" ht="20.35" customHeight="1">
      <c r="A32" t="s" s="35">
        <v>74</v>
      </c>
      <c r="B32" s="48">
        <f>VLOOKUP('STATS'!K33,'RT - HDSV%'!$A$3:$B$55,2)</f>
        <v>79</v>
      </c>
      <c r="C32" s="50">
        <f>IF('STATS'!F33&lt;830,IF(B32&gt;66,66,B32),B32)</f>
        <v>79</v>
      </c>
      <c r="D32" s="50">
        <f>IF('STATS'!F33&lt;415,IF(C32&gt;60,60,C32),C32)</f>
        <v>79</v>
      </c>
      <c r="E32" s="68">
        <f>IF('STATS'!D33+'STATS'!E33&lt;50,IF(D32&gt;80,80,D32),D32)</f>
        <v>79</v>
      </c>
    </row>
    <row r="33" ht="20.35" customHeight="1">
      <c r="A33" t="s" s="35">
        <v>76</v>
      </c>
      <c r="B33" s="48">
        <f>VLOOKUP('STATS'!K34,'RT - HDSV%'!$A$3:$B$55,2)</f>
        <v>54</v>
      </c>
      <c r="C33" s="50">
        <f>IF('STATS'!F34&lt;830,IF(B33&gt;66,66,B33),B33)</f>
        <v>54</v>
      </c>
      <c r="D33" s="50">
        <f>IF('STATS'!F34&lt;415,IF(C33&gt;60,60,C33),C33)</f>
        <v>54</v>
      </c>
      <c r="E33" s="68">
        <f>IF('STATS'!D34+'STATS'!E34&lt;50,IF(D33&gt;80,80,D33),D33)</f>
        <v>54</v>
      </c>
    </row>
    <row r="34" ht="20.35" customHeight="1">
      <c r="A34" t="s" s="35">
        <v>78</v>
      </c>
      <c r="B34" s="48">
        <f>VLOOKUP('STATS'!K35,'RT - HDSV%'!$A$3:$B$55,2)</f>
        <v>97</v>
      </c>
      <c r="C34" s="50">
        <f>IF('STATS'!F35&lt;830,IF(B34&gt;66,66,B34),B34)</f>
        <v>97</v>
      </c>
      <c r="D34" s="50">
        <f>IF('STATS'!F35&lt;415,IF(C34&gt;60,60,C34),C34)</f>
        <v>97</v>
      </c>
      <c r="E34" s="68">
        <f>IF('STATS'!D35+'STATS'!E35&lt;50,IF(D34&gt;80,80,D34),D34)</f>
        <v>80</v>
      </c>
    </row>
    <row r="35" ht="20.35" customHeight="1">
      <c r="A35" t="s" s="35">
        <v>79</v>
      </c>
      <c r="B35" s="48">
        <f>VLOOKUP('STATS'!K36,'RT - HDSV%'!$A$3:$B$55,2)</f>
        <v>47</v>
      </c>
      <c r="C35" s="50">
        <f>IF('STATS'!F36&lt;830,IF(B35&gt;66,66,B35),B35)</f>
        <v>47</v>
      </c>
      <c r="D35" s="50">
        <f>IF('STATS'!F36&lt;415,IF(C35&gt;60,60,C35),C35)</f>
        <v>47</v>
      </c>
      <c r="E35" s="68">
        <f>IF('STATS'!D36+'STATS'!E36&lt;50,IF(D35&gt;80,80,D35),D35)</f>
        <v>47</v>
      </c>
    </row>
    <row r="36" ht="20.35" customHeight="1">
      <c r="A36" t="s" s="35">
        <v>80</v>
      </c>
      <c r="B36" s="48">
        <f>VLOOKUP('STATS'!K37,'RT - HDSV%'!$A$3:$B$55,2)</f>
        <v>77</v>
      </c>
      <c r="C36" s="50">
        <f>IF('STATS'!F37&lt;830,IF(B36&gt;66,66,B36),B36)</f>
        <v>77</v>
      </c>
      <c r="D36" s="50">
        <f>IF('STATS'!F37&lt;415,IF(C36&gt;60,60,C36),C36)</f>
        <v>77</v>
      </c>
      <c r="E36" s="68">
        <f>IF('STATS'!D37+'STATS'!E37&lt;50,IF(D36&gt;80,80,D36),D36)</f>
        <v>77</v>
      </c>
    </row>
    <row r="37" ht="20.35" customHeight="1">
      <c r="A37" t="s" s="35">
        <v>82</v>
      </c>
      <c r="B37" s="48">
        <f>VLOOKUP('STATS'!K38,'RT - HDSV%'!$A$3:$B$55,2)</f>
        <v>56</v>
      </c>
      <c r="C37" s="50">
        <f>IF('STATS'!F38&lt;830,IF(B37&gt;66,66,B37),B37)</f>
        <v>56</v>
      </c>
      <c r="D37" s="50">
        <f>IF('STATS'!F38&lt;415,IF(C37&gt;60,60,C37),C37)</f>
        <v>56</v>
      </c>
      <c r="E37" s="68">
        <f>IF('STATS'!D38+'STATS'!E38&lt;50,IF(D37&gt;80,80,D37),D37)</f>
        <v>56</v>
      </c>
    </row>
    <row r="38" ht="20.35" customHeight="1">
      <c r="A38" t="s" s="35">
        <v>84</v>
      </c>
      <c r="B38" s="48">
        <f>VLOOKUP('STATS'!K39,'RT - HDSV%'!$A$3:$B$55,2)</f>
        <v>58</v>
      </c>
      <c r="C38" s="50">
        <f>IF('STATS'!F39&lt;830,IF(B38&gt;66,66,B38),B38)</f>
        <v>58</v>
      </c>
      <c r="D38" s="50">
        <f>IF('STATS'!F39&lt;415,IF(C38&gt;60,60,C38),C38)</f>
        <v>58</v>
      </c>
      <c r="E38" s="68">
        <f>IF('STATS'!D39+'STATS'!E39&lt;50,IF(D38&gt;80,80,D38),D38)</f>
        <v>58</v>
      </c>
    </row>
    <row r="39" ht="20.35" customHeight="1">
      <c r="A39" t="s" s="35">
        <v>85</v>
      </c>
      <c r="B39" s="48">
        <f>VLOOKUP('STATS'!K40,'RT - HDSV%'!$A$3:$B$55,2)</f>
        <v>47</v>
      </c>
      <c r="C39" s="50">
        <f>IF('STATS'!F40&lt;830,IF(B39&gt;66,66,B39),B39)</f>
        <v>47</v>
      </c>
      <c r="D39" s="50">
        <f>IF('STATS'!F40&lt;415,IF(C39&gt;60,60,C39),C39)</f>
        <v>47</v>
      </c>
      <c r="E39" s="68">
        <f>IF('STATS'!D40+'STATS'!E40&lt;50,IF(D39&gt;80,80,D39),D39)</f>
        <v>47</v>
      </c>
    </row>
    <row r="40" ht="20.35" customHeight="1">
      <c r="A40" t="s" s="35">
        <v>87</v>
      </c>
      <c r="B40" s="48">
        <f>VLOOKUP('STATS'!K41,'RT - HDSV%'!$A$3:$B$55,2)</f>
        <v>50</v>
      </c>
      <c r="C40" s="50">
        <f>IF('STATS'!F41&lt;830,IF(B40&gt;66,66,B40),B40)</f>
        <v>50</v>
      </c>
      <c r="D40" s="50">
        <f>IF('STATS'!F41&lt;415,IF(C40&gt;60,60,C40),C40)</f>
        <v>50</v>
      </c>
      <c r="E40" s="68">
        <f>IF('STATS'!D41+'STATS'!E41&lt;50,IF(D40&gt;80,80,D40),D40)</f>
        <v>50</v>
      </c>
    </row>
    <row r="41" ht="20.35" customHeight="1">
      <c r="A41" t="s" s="35">
        <v>89</v>
      </c>
      <c r="B41" s="48">
        <f>VLOOKUP('STATS'!K42,'RT - HDSV%'!$A$3:$B$55,2)</f>
        <v>47</v>
      </c>
      <c r="C41" s="50">
        <f>IF('STATS'!F42&lt;830,IF(B41&gt;66,66,B41),B41)</f>
        <v>47</v>
      </c>
      <c r="D41" s="50">
        <f>IF('STATS'!F42&lt;415,IF(C41&gt;60,60,C41),C41)</f>
        <v>47</v>
      </c>
      <c r="E41" s="68">
        <f>IF('STATS'!D42+'STATS'!E42&lt;50,IF(D41&gt;80,80,D41),D41)</f>
        <v>47</v>
      </c>
    </row>
    <row r="42" ht="20.35" customHeight="1">
      <c r="A42" t="s" s="35">
        <v>90</v>
      </c>
      <c r="B42" s="48">
        <f>VLOOKUP('STATS'!K43,'RT - HDSV%'!$A$3:$B$55,2)</f>
        <v>73</v>
      </c>
      <c r="C42" s="50">
        <f>IF('STATS'!F43&lt;830,IF(B42&gt;66,66,B42),B42)</f>
        <v>73</v>
      </c>
      <c r="D42" s="50">
        <f>IF('STATS'!F43&lt;415,IF(C42&gt;60,60,C42),C42)</f>
        <v>73</v>
      </c>
      <c r="E42" s="68">
        <f>IF('STATS'!D43+'STATS'!E43&lt;50,IF(D42&gt;80,80,D42),D42)</f>
        <v>73</v>
      </c>
    </row>
    <row r="43" ht="20.35" customHeight="1">
      <c r="A43" t="s" s="35">
        <v>91</v>
      </c>
      <c r="B43" s="48">
        <f>VLOOKUP('STATS'!K44,'RT - HDSV%'!$A$3:$B$55,2)</f>
        <v>52</v>
      </c>
      <c r="C43" s="50">
        <f>IF('STATS'!F44&lt;830,IF(B43&gt;66,66,B43),B43)</f>
        <v>52</v>
      </c>
      <c r="D43" s="50">
        <f>IF('STATS'!F44&lt;415,IF(C43&gt;60,60,C43),C43)</f>
        <v>52</v>
      </c>
      <c r="E43" s="68">
        <f>IF('STATS'!D44+'STATS'!E44&lt;50,IF(D43&gt;80,80,D43),D43)</f>
        <v>52</v>
      </c>
    </row>
    <row r="44" ht="20.35" customHeight="1">
      <c r="A44" t="s" s="35">
        <v>93</v>
      </c>
      <c r="B44" s="48">
        <f>VLOOKUP('STATS'!K45,'RT - HDSV%'!$A$3:$B$55,2)</f>
        <v>86</v>
      </c>
      <c r="C44" s="50">
        <f>IF('STATS'!F45&lt;830,IF(B44&gt;66,66,B44),B44)</f>
        <v>86</v>
      </c>
      <c r="D44" s="50">
        <f>IF('STATS'!F45&lt;415,IF(C44&gt;60,60,C44),C44)</f>
        <v>86</v>
      </c>
      <c r="E44" s="68">
        <f>IF('STATS'!D45+'STATS'!E45&lt;50,IF(D44&gt;80,80,D44),D44)</f>
        <v>86</v>
      </c>
    </row>
    <row r="45" ht="20.35" customHeight="1">
      <c r="A45" t="s" s="35">
        <v>95</v>
      </c>
      <c r="B45" s="48">
        <f>VLOOKUP('STATS'!K46,'RT - HDSV%'!$A$3:$B$55,2)</f>
        <v>62</v>
      </c>
      <c r="C45" s="50">
        <f>IF('STATS'!F46&lt;830,IF(B45&gt;66,66,B45),B45)</f>
        <v>62</v>
      </c>
      <c r="D45" s="50">
        <f>IF('STATS'!F46&lt;415,IF(C45&gt;60,60,C45),C45)</f>
        <v>62</v>
      </c>
      <c r="E45" s="68">
        <f>IF('STATS'!D46+'STATS'!E46&lt;50,IF(D45&gt;80,80,D45),D45)</f>
        <v>62</v>
      </c>
    </row>
    <row r="46" ht="20.35" customHeight="1">
      <c r="A46" t="s" s="35">
        <v>97</v>
      </c>
      <c r="B46" s="48">
        <f>VLOOKUP('STATS'!K47,'RT - HDSV%'!$A$3:$B$55,2)</f>
        <v>99</v>
      </c>
      <c r="C46" s="50">
        <f>IF('STATS'!F47&lt;830,IF(B46&gt;66,66,B46),B46)</f>
        <v>66</v>
      </c>
      <c r="D46" s="50">
        <f>IF('STATS'!F47&lt;415,IF(C46&gt;60,60,C46),C46)</f>
        <v>60</v>
      </c>
      <c r="E46" s="68">
        <f>IF('STATS'!D47+'STATS'!E47&lt;50,IF(D46&gt;80,80,D46),D46)</f>
        <v>60</v>
      </c>
    </row>
    <row r="47" ht="20.35" customHeight="1">
      <c r="A47" t="s" s="35">
        <v>98</v>
      </c>
      <c r="B47" s="48">
        <f>VLOOKUP('STATS'!K48,'RT - HDSV%'!$A$3:$B$55,2)</f>
        <v>71</v>
      </c>
      <c r="C47" s="50">
        <f>IF('STATS'!F48&lt;830,IF(B47&gt;66,66,B47),B47)</f>
        <v>71</v>
      </c>
      <c r="D47" s="50">
        <f>IF('STATS'!F48&lt;415,IF(C47&gt;60,60,C47),C47)</f>
        <v>71</v>
      </c>
      <c r="E47" s="68">
        <f>IF('STATS'!D48+'STATS'!E48&lt;50,IF(D47&gt;80,80,D47),D47)</f>
        <v>71</v>
      </c>
    </row>
    <row r="48" ht="20.35" customHeight="1">
      <c r="A48" t="s" s="35">
        <v>99</v>
      </c>
      <c r="B48" s="48">
        <f>VLOOKUP('STATS'!K49,'RT - HDSV%'!$A$3:$B$55,2)</f>
        <v>70</v>
      </c>
      <c r="C48" s="50">
        <f>IF('STATS'!F49&lt;830,IF(B48&gt;66,66,B48),B48)</f>
        <v>70</v>
      </c>
      <c r="D48" s="50">
        <f>IF('STATS'!F49&lt;415,IF(C48&gt;60,60,C48),C48)</f>
        <v>70</v>
      </c>
      <c r="E48" s="68">
        <f>IF('STATS'!D49+'STATS'!E49&lt;50,IF(D48&gt;80,80,D48),D48)</f>
        <v>70</v>
      </c>
    </row>
    <row r="49" ht="20.35" customHeight="1">
      <c r="A49" t="s" s="35">
        <v>100</v>
      </c>
      <c r="B49" s="48">
        <f>VLOOKUP('STATS'!K50,'RT - HDSV%'!$A$3:$B$55,2)</f>
        <v>79</v>
      </c>
      <c r="C49" s="50">
        <f>IF('STATS'!F50&lt;830,IF(B49&gt;66,66,B49),B49)</f>
        <v>79</v>
      </c>
      <c r="D49" s="50">
        <f>IF('STATS'!F50&lt;415,IF(C49&gt;60,60,C49),C49)</f>
        <v>79</v>
      </c>
      <c r="E49" s="68">
        <f>IF('STATS'!D50+'STATS'!E50&lt;50,IF(D49&gt;80,80,D49),D49)</f>
        <v>79</v>
      </c>
    </row>
    <row r="50" ht="20.35" customHeight="1">
      <c r="A50" t="s" s="35">
        <v>102</v>
      </c>
      <c r="B50" s="48">
        <f>VLOOKUP('STATS'!K51,'RT - HDSV%'!$A$3:$B$55,2)</f>
        <v>53</v>
      </c>
      <c r="C50" s="50">
        <f>IF('STATS'!F51&lt;830,IF(B50&gt;66,66,B50),B50)</f>
        <v>53</v>
      </c>
      <c r="D50" s="50">
        <f>IF('STATS'!F51&lt;415,IF(C50&gt;60,60,C50),C50)</f>
        <v>53</v>
      </c>
      <c r="E50" s="68">
        <f>IF('STATS'!D51+'STATS'!E51&lt;50,IF(D50&gt;80,80,D50),D50)</f>
        <v>53</v>
      </c>
    </row>
    <row r="51" ht="20.35" customHeight="1">
      <c r="A51" t="s" s="35">
        <v>94</v>
      </c>
      <c r="B51" s="48">
        <f>VLOOKUP('STATS'!K52,'RT - HDSV%'!$A$3:$B$55,2)</f>
        <v>63</v>
      </c>
      <c r="C51" s="50">
        <f>IF('STATS'!F52&lt;830,IF(B51&gt;66,66,B51),B51)</f>
        <v>63</v>
      </c>
      <c r="D51" s="50">
        <f>IF('STATS'!F52&lt;415,IF(C51&gt;60,60,C51),C51)</f>
        <v>63</v>
      </c>
      <c r="E51" s="68">
        <f>IF('STATS'!D52+'STATS'!E52&lt;50,IF(D51&gt;80,80,D51),D51)</f>
        <v>63</v>
      </c>
    </row>
    <row r="52" ht="20.35" customHeight="1">
      <c r="A52" t="s" s="35">
        <v>103</v>
      </c>
      <c r="B52" s="48">
        <f>VLOOKUP('STATS'!K53,'RT - HDSV%'!$A$3:$B$55,2)</f>
        <v>81</v>
      </c>
      <c r="C52" s="50">
        <f>IF('STATS'!F53&lt;830,IF(B52&gt;66,66,B52),B52)</f>
        <v>66</v>
      </c>
      <c r="D52" s="50">
        <f>IF('STATS'!F53&lt;415,IF(C52&gt;60,60,C52),C52)</f>
        <v>66</v>
      </c>
      <c r="E52" s="68">
        <f>IF('STATS'!D53+'STATS'!E53&lt;50,IF(D52&gt;80,80,D52),D52)</f>
        <v>66</v>
      </c>
    </row>
    <row r="53" ht="20.35" customHeight="1">
      <c r="A53" t="s" s="35">
        <v>104</v>
      </c>
      <c r="B53" s="48">
        <f>VLOOKUP('STATS'!K54,'RT - HDSV%'!$A$3:$B$55,2)</f>
        <v>64</v>
      </c>
      <c r="C53" s="50">
        <f>IF('STATS'!F54&lt;830,IF(B53&gt;66,66,B53),B53)</f>
        <v>64</v>
      </c>
      <c r="D53" s="50">
        <f>IF('STATS'!F54&lt;415,IF(C53&gt;60,60,C53),C53)</f>
        <v>64</v>
      </c>
      <c r="E53" s="68">
        <f>IF('STATS'!D54+'STATS'!E54&lt;50,IF(D53&gt;80,80,D53),D53)</f>
        <v>64</v>
      </c>
    </row>
    <row r="54" ht="20.35" customHeight="1">
      <c r="A54" t="s" s="35">
        <v>105</v>
      </c>
      <c r="B54" s="48">
        <f>VLOOKUP('STATS'!K55,'RT - HDSV%'!$A$3:$B$55,2)</f>
        <v>89</v>
      </c>
      <c r="C54" s="50">
        <f>IF('STATS'!F55&lt;830,IF(B54&gt;66,66,B54),B54)</f>
        <v>89</v>
      </c>
      <c r="D54" s="50">
        <f>IF('STATS'!F55&lt;415,IF(C54&gt;60,60,C54),C54)</f>
        <v>89</v>
      </c>
      <c r="E54" s="68">
        <f>IF('STATS'!D55+'STATS'!E55&lt;50,IF(D54&gt;80,80,D54),D54)</f>
        <v>89</v>
      </c>
    </row>
    <row r="55" ht="20.35" customHeight="1">
      <c r="A55" t="s" s="35">
        <v>107</v>
      </c>
      <c r="B55" s="48">
        <f>VLOOKUP('STATS'!K56,'RT - HDSV%'!$A$3:$B$55,2)</f>
        <v>75</v>
      </c>
      <c r="C55" s="50">
        <f>IF('STATS'!F56&lt;830,IF(B55&gt;66,66,B55),B55)</f>
        <v>66</v>
      </c>
      <c r="D55" s="50">
        <f>IF('STATS'!F56&lt;415,IF(C55&gt;60,60,C55),C55)</f>
        <v>66</v>
      </c>
      <c r="E55" s="68">
        <f>IF('STATS'!D56+'STATS'!E56&lt;50,IF(D55&gt;80,80,D55),D55)</f>
        <v>66</v>
      </c>
    </row>
    <row r="56" ht="20.35" customHeight="1">
      <c r="A56" t="s" s="35">
        <v>108</v>
      </c>
      <c r="B56" s="48">
        <f>VLOOKUP('STATS'!K57,'RT - HDSV%'!$A$3:$B$55,2)</f>
        <v>60</v>
      </c>
      <c r="C56" s="50">
        <f>IF('STATS'!F57&lt;830,IF(B56&gt;66,66,B56),B56)</f>
        <v>60</v>
      </c>
      <c r="D56" s="50">
        <f>IF('STATS'!F57&lt;415,IF(C56&gt;60,60,C56),C56)</f>
        <v>60</v>
      </c>
      <c r="E56" s="68">
        <f>IF('STATS'!D57+'STATS'!E57&lt;50,IF(D56&gt;80,80,D56),D56)</f>
        <v>60</v>
      </c>
    </row>
    <row r="57" ht="20.35" customHeight="1">
      <c r="A57" t="s" s="35">
        <v>109</v>
      </c>
      <c r="B57" s="48">
        <f>VLOOKUP('STATS'!K58,'RT - HDSV%'!$A$3:$B$55,2)</f>
        <v>87</v>
      </c>
      <c r="C57" s="50">
        <f>IF('STATS'!F58&lt;830,IF(B57&gt;66,66,B57),B57)</f>
        <v>87</v>
      </c>
      <c r="D57" s="50">
        <f>IF('STATS'!F58&lt;415,IF(C57&gt;60,60,C57),C57)</f>
        <v>87</v>
      </c>
      <c r="E57" s="68">
        <f>IF('STATS'!D58+'STATS'!E58&lt;50,IF(D57&gt;80,80,D57),D57)</f>
        <v>87</v>
      </c>
    </row>
    <row r="58" ht="20.35" customHeight="1">
      <c r="A58" t="s" s="35">
        <v>110</v>
      </c>
      <c r="B58" s="48">
        <f>VLOOKUP('STATS'!K59,'RT - HDSV%'!$A$3:$B$55,2)</f>
        <v>92</v>
      </c>
      <c r="C58" s="50">
        <f>IF('STATS'!F59&lt;830,IF(B58&gt;66,66,B58),B58)</f>
        <v>92</v>
      </c>
      <c r="D58" s="50">
        <f>IF('STATS'!F59&lt;415,IF(C58&gt;60,60,C58),C58)</f>
        <v>92</v>
      </c>
      <c r="E58" s="68">
        <f>IF('STATS'!D59+'STATS'!E59&lt;50,IF(D58&gt;80,80,D58),D58)</f>
        <v>80</v>
      </c>
    </row>
    <row r="59" ht="20.35" customHeight="1">
      <c r="A59" t="s" s="35">
        <v>112</v>
      </c>
      <c r="B59" s="48">
        <f>VLOOKUP('STATS'!K60,'RT - HDSV%'!$A$3:$B$55,2)</f>
        <v>94</v>
      </c>
      <c r="C59" s="50">
        <f>IF('STATS'!F60&lt;830,IF(B59&gt;66,66,B59),B59)</f>
        <v>94</v>
      </c>
      <c r="D59" s="50">
        <f>IF('STATS'!F60&lt;415,IF(C59&gt;60,60,C59),C59)</f>
        <v>94</v>
      </c>
      <c r="E59" s="68">
        <f>IF('STATS'!D60+'STATS'!E60&lt;50,IF(D59&gt;80,80,D59),D59)</f>
        <v>80</v>
      </c>
    </row>
    <row r="60" ht="20.35" customHeight="1">
      <c r="A60" t="s" s="35">
        <v>114</v>
      </c>
      <c r="B60" s="48">
        <f>VLOOKUP('STATS'!K61,'RT - HDSV%'!$A$3:$B$55,2)</f>
        <v>82</v>
      </c>
      <c r="C60" s="50">
        <f>IF('STATS'!F61&lt;830,IF(B60&gt;66,66,B60),B60)</f>
        <v>82</v>
      </c>
      <c r="D60" s="50">
        <f>IF('STATS'!F61&lt;415,IF(C60&gt;60,60,C60),C60)</f>
        <v>82</v>
      </c>
      <c r="E60" s="68">
        <f>IF('STATS'!D61+'STATS'!E61&lt;50,IF(D60&gt;80,80,D60),D60)</f>
        <v>80</v>
      </c>
    </row>
    <row r="61" ht="20.35" customHeight="1">
      <c r="A61" t="s" s="35">
        <v>115</v>
      </c>
      <c r="B61" s="48">
        <f>VLOOKUP('STATS'!K62,'RT - HDSV%'!$A$3:$B$55,2)</f>
        <v>73</v>
      </c>
      <c r="C61" s="50">
        <f>IF('STATS'!F62&lt;830,IF(B61&gt;66,66,B61),B61)</f>
        <v>73</v>
      </c>
      <c r="D61" s="50">
        <f>IF('STATS'!F62&lt;415,IF(C61&gt;60,60,C61),C61)</f>
        <v>73</v>
      </c>
      <c r="E61" s="68">
        <f>IF('STATS'!D62+'STATS'!E62&lt;50,IF(D61&gt;80,80,D61),D61)</f>
        <v>73</v>
      </c>
    </row>
    <row r="62" ht="20.35" customHeight="1">
      <c r="A62" t="s" s="35">
        <v>116</v>
      </c>
      <c r="B62" s="48">
        <f>VLOOKUP('STATS'!K63,'RT - HDSV%'!$A$3:$B$55,2)</f>
        <v>99</v>
      </c>
      <c r="C62" s="50">
        <f>IF('STATS'!F63&lt;830,IF(B62&gt;66,66,B62),B62)</f>
        <v>66</v>
      </c>
      <c r="D62" s="50">
        <f>IF('STATS'!F63&lt;415,IF(C62&gt;60,60,C62),C62)</f>
        <v>60</v>
      </c>
      <c r="E62" s="68">
        <f>IF('STATS'!D63+'STATS'!E63&lt;50,IF(D62&gt;80,80,D62),D62)</f>
        <v>60</v>
      </c>
    </row>
    <row r="63" ht="20.35" customHeight="1">
      <c r="A63" t="s" s="35">
        <v>117</v>
      </c>
      <c r="B63" s="48">
        <f>VLOOKUP('STATS'!K64,'RT - HDSV%'!$A$3:$B$55,2)</f>
        <v>81</v>
      </c>
      <c r="C63" s="50">
        <f>IF('STATS'!F64&lt;830,IF(B63&gt;66,66,B63),B63)</f>
        <v>66</v>
      </c>
      <c r="D63" s="50">
        <f>IF('STATS'!F64&lt;415,IF(C63&gt;60,60,C63),C63)</f>
        <v>66</v>
      </c>
      <c r="E63" s="68">
        <f>IF('STATS'!D64+'STATS'!E64&lt;50,IF(D63&gt;80,80,D63),D63)</f>
        <v>66</v>
      </c>
    </row>
    <row r="64" ht="20.35" customHeight="1">
      <c r="A64" t="s" s="35">
        <v>118</v>
      </c>
      <c r="B64" s="48">
        <f>VLOOKUP('STATS'!K65,'RT - HDSV%'!$A$3:$B$55,2)</f>
        <v>49</v>
      </c>
      <c r="C64" s="50">
        <f>IF('STATS'!F65&lt;830,IF(B64&gt;66,66,B64),B64)</f>
        <v>49</v>
      </c>
      <c r="D64" s="50">
        <f>IF('STATS'!F65&lt;415,IF(C64&gt;60,60,C64),C64)</f>
        <v>49</v>
      </c>
      <c r="E64" s="68">
        <f>IF('STATS'!D65+'STATS'!E65&lt;50,IF(D64&gt;80,80,D64),D64)</f>
        <v>49</v>
      </c>
    </row>
    <row r="65" ht="20.35" customHeight="1">
      <c r="A65" t="s" s="35">
        <v>119</v>
      </c>
      <c r="B65" s="48">
        <f>VLOOKUP('STATS'!K66,'RT - HDSV%'!$A$3:$B$55,2)</f>
        <v>69</v>
      </c>
      <c r="C65" s="50">
        <f>IF('STATS'!F66&lt;830,IF(B65&gt;66,66,B65),B65)</f>
        <v>69</v>
      </c>
      <c r="D65" s="50">
        <f>IF('STATS'!F66&lt;415,IF(C65&gt;60,60,C65),C65)</f>
        <v>69</v>
      </c>
      <c r="E65" s="68">
        <f>IF('STATS'!D66+'STATS'!E66&lt;50,IF(D65&gt;80,80,D65),D65)</f>
        <v>69</v>
      </c>
    </row>
    <row r="66" ht="20.35" customHeight="1">
      <c r="A66" t="s" s="35">
        <v>121</v>
      </c>
      <c r="B66" s="48">
        <f>VLOOKUP('STATS'!K67,'RT - HDSV%'!$A$3:$B$55,2)</f>
        <v>73</v>
      </c>
      <c r="C66" s="50">
        <f>IF('STATS'!F67&lt;830,IF(B66&gt;66,66,B66),B66)</f>
        <v>73</v>
      </c>
      <c r="D66" s="50">
        <f>IF('STATS'!F67&lt;415,IF(C66&gt;60,60,C66),C66)</f>
        <v>73</v>
      </c>
      <c r="E66" s="68">
        <f>IF('STATS'!D67+'STATS'!E67&lt;50,IF(D66&gt;80,80,D66),D66)</f>
        <v>73</v>
      </c>
    </row>
    <row r="67" ht="20.35" customHeight="1">
      <c r="A67" t="s" s="35">
        <v>122</v>
      </c>
      <c r="B67" s="48">
        <f>VLOOKUP('STATS'!K68,'RT - HDSV%'!$A$3:$B$55,2)</f>
        <v>71</v>
      </c>
      <c r="C67" s="50">
        <f>IF('STATS'!F68&lt;830,IF(B67&gt;66,66,B67),B67)</f>
        <v>71</v>
      </c>
      <c r="D67" s="50">
        <f>IF('STATS'!F68&lt;415,IF(C67&gt;60,60,C67),C67)</f>
        <v>71</v>
      </c>
      <c r="E67" s="68">
        <f>IF('STATS'!D68+'STATS'!E68&lt;50,IF(D67&gt;80,80,D67),D67)</f>
        <v>71</v>
      </c>
    </row>
    <row r="68" ht="20.35" customHeight="1">
      <c r="A68" t="s" s="35">
        <v>123</v>
      </c>
      <c r="B68" s="48">
        <f>VLOOKUP('STATS'!K69,'RT - HDSV%'!$A$3:$B$55,2)</f>
        <v>99</v>
      </c>
      <c r="C68" s="50">
        <f>IF('STATS'!F69&lt;830,IF(B68&gt;66,66,B68),B68)</f>
        <v>66</v>
      </c>
      <c r="D68" s="50">
        <f>IF('STATS'!F69&lt;415,IF(C68&gt;60,60,C68),C68)</f>
        <v>60</v>
      </c>
      <c r="E68" s="68">
        <f>IF('STATS'!D69+'STATS'!E69&lt;50,IF(D68&gt;80,80,D68),D68)</f>
        <v>60</v>
      </c>
    </row>
    <row r="69" ht="20.35" customHeight="1">
      <c r="A69" t="s" s="35">
        <v>124</v>
      </c>
      <c r="B69" s="48">
        <f>VLOOKUP('STATS'!K70,'RT - HDSV%'!$A$3:$B$55,2)</f>
        <v>87</v>
      </c>
      <c r="C69" s="50">
        <f>IF('STATS'!F70&lt;830,IF(B69&gt;66,66,B69),B69)</f>
        <v>87</v>
      </c>
      <c r="D69" s="50">
        <f>IF('STATS'!F70&lt;415,IF(C69&gt;60,60,C69),C69)</f>
        <v>87</v>
      </c>
      <c r="E69" s="68">
        <f>IF('STATS'!D70+'STATS'!E70&lt;50,IF(D69&gt;80,80,D69),D69)</f>
        <v>87</v>
      </c>
    </row>
    <row r="70" ht="20.35" customHeight="1">
      <c r="A70" t="s" s="35">
        <v>125</v>
      </c>
      <c r="B70" s="48">
        <f>VLOOKUP('STATS'!K71,'RT - HDSV%'!$A$3:$B$55,2)</f>
        <v>99</v>
      </c>
      <c r="C70" s="50">
        <f>IF('STATS'!F71&lt;830,IF(B70&gt;66,66,B70),B70)</f>
        <v>99</v>
      </c>
      <c r="D70" s="50">
        <f>IF('STATS'!F71&lt;415,IF(C70&gt;60,60,C70),C70)</f>
        <v>99</v>
      </c>
      <c r="E70" s="68">
        <f>IF('STATS'!D71+'STATS'!E71&lt;50,IF(D70&gt;80,80,D70),D70)</f>
        <v>99</v>
      </c>
    </row>
    <row r="71" ht="20.35" customHeight="1">
      <c r="A71" t="s" s="35">
        <v>126</v>
      </c>
      <c r="B71" s="48">
        <f>VLOOKUP('STATS'!K72,'RT - HDSV%'!$A$3:$B$55,2)</f>
        <v>47</v>
      </c>
      <c r="C71" s="50">
        <f>IF('STATS'!F72&lt;830,IF(B71&gt;66,66,B71),B71)</f>
        <v>47</v>
      </c>
      <c r="D71" s="50">
        <f>IF('STATS'!F72&lt;415,IF(C71&gt;60,60,C71),C71)</f>
        <v>47</v>
      </c>
      <c r="E71" s="68">
        <f>IF('STATS'!D72+'STATS'!E72&lt;50,IF(D71&gt;80,80,D71),D71)</f>
        <v>47</v>
      </c>
    </row>
    <row r="72" ht="20.35" customHeight="1">
      <c r="A72" t="s" s="35">
        <v>127</v>
      </c>
      <c r="B72" s="48">
        <f>VLOOKUP('STATS'!K73,'RT - HDSV%'!$A$3:$B$55,2)</f>
        <v>85</v>
      </c>
      <c r="C72" s="50">
        <f>IF('STATS'!F73&lt;830,IF(B72&gt;66,66,B72),B72)</f>
        <v>66</v>
      </c>
      <c r="D72" s="50">
        <f>IF('STATS'!F73&lt;415,IF(C72&gt;60,60,C72),C72)</f>
        <v>60</v>
      </c>
      <c r="E72" s="68">
        <f>IF('STATS'!D73+'STATS'!E73&lt;50,IF(D72&gt;80,80,D72),D72)</f>
        <v>60</v>
      </c>
    </row>
    <row r="73" ht="20.35" customHeight="1">
      <c r="A73" t="s" s="35">
        <v>128</v>
      </c>
      <c r="B73" s="48">
        <f>VLOOKUP('STATS'!K74,'RT - HDSV%'!$A$3:$B$55,2)</f>
        <v>55</v>
      </c>
      <c r="C73" s="50">
        <f>IF('STATS'!F74&lt;830,IF(B73&gt;66,66,B73),B73)</f>
        <v>55</v>
      </c>
      <c r="D73" s="50">
        <f>IF('STATS'!F74&lt;415,IF(C73&gt;60,60,C73),C73)</f>
        <v>55</v>
      </c>
      <c r="E73" s="68">
        <f>IF('STATS'!D74+'STATS'!E74&lt;50,IF(D73&gt;80,80,D73),D73)</f>
        <v>55</v>
      </c>
    </row>
    <row r="74" ht="20.35" customHeight="1">
      <c r="A74" t="s" s="35">
        <v>129</v>
      </c>
      <c r="B74" s="48">
        <f>VLOOKUP('STATS'!K75,'RT - HDSV%'!$A$3:$B$55,2)</f>
        <v>56</v>
      </c>
      <c r="C74" s="50">
        <f>IF('STATS'!F75&lt;830,IF(B74&gt;66,66,B74),B74)</f>
        <v>56</v>
      </c>
      <c r="D74" s="50">
        <f>IF('STATS'!F75&lt;415,IF(C74&gt;60,60,C74),C74)</f>
        <v>56</v>
      </c>
      <c r="E74" s="68">
        <f>IF('STATS'!D75+'STATS'!E75&lt;50,IF(D74&gt;80,80,D74),D74)</f>
        <v>56</v>
      </c>
    </row>
    <row r="75" ht="20.35" customHeight="1">
      <c r="A75" t="s" s="35">
        <v>130</v>
      </c>
      <c r="B75" s="48">
        <f>VLOOKUP('STATS'!K76,'RT - HDSV%'!$A$3:$B$55,2)</f>
        <v>47</v>
      </c>
      <c r="C75" s="50">
        <f>IF('STATS'!F76&lt;830,IF(B75&gt;66,66,B75),B75)</f>
        <v>47</v>
      </c>
      <c r="D75" s="50">
        <f>IF('STATS'!F76&lt;415,IF(C75&gt;60,60,C75),C75)</f>
        <v>47</v>
      </c>
      <c r="E75" s="68">
        <f>IF('STATS'!D76+'STATS'!E76&lt;50,IF(D75&gt;80,80,D75),D75)</f>
        <v>47</v>
      </c>
    </row>
    <row r="76" ht="20.35" customHeight="1">
      <c r="A76" t="s" s="35">
        <v>131</v>
      </c>
      <c r="B76" s="48">
        <f>VLOOKUP('STATS'!K77,'RT - HDSV%'!$A$3:$B$55,2)</f>
        <v>75</v>
      </c>
      <c r="C76" s="50">
        <f>IF('STATS'!F77&lt;830,IF(B76&gt;66,66,B76),B76)</f>
        <v>75</v>
      </c>
      <c r="D76" s="50">
        <f>IF('STATS'!F77&lt;415,IF(C76&gt;60,60,C76),C76)</f>
        <v>75</v>
      </c>
      <c r="E76" s="68">
        <f>IF('STATS'!D77+'STATS'!E77&lt;50,IF(D76&gt;80,80,D76),D76)</f>
        <v>75</v>
      </c>
    </row>
    <row r="77" ht="20.35" customHeight="1">
      <c r="A77" t="s" s="35">
        <v>132</v>
      </c>
      <c r="B77" s="48">
        <f>VLOOKUP('STATS'!K78,'RT - HDSV%'!$A$3:$B$55,2)</f>
        <v>71</v>
      </c>
      <c r="C77" s="50">
        <f>IF('STATS'!F78&lt;830,IF(B77&gt;66,66,B77),B77)</f>
        <v>71</v>
      </c>
      <c r="D77" s="50">
        <f>IF('STATS'!F78&lt;415,IF(C77&gt;60,60,C77),C77)</f>
        <v>71</v>
      </c>
      <c r="E77" s="68">
        <f>IF('STATS'!D78+'STATS'!E78&lt;50,IF(D77&gt;80,80,D77),D77)</f>
        <v>71</v>
      </c>
    </row>
    <row r="78" ht="20.35" customHeight="1">
      <c r="A78" t="s" s="35">
        <v>133</v>
      </c>
      <c r="B78" s="48">
        <f>VLOOKUP('STATS'!K79,'RT - HDSV%'!$A$3:$B$55,2)</f>
        <v>98</v>
      </c>
      <c r="C78" s="50">
        <f>IF('STATS'!F79&lt;830,IF(B78&gt;66,66,B78),B78)</f>
        <v>66</v>
      </c>
      <c r="D78" s="50">
        <f>IF('STATS'!F79&lt;415,IF(C78&gt;60,60,C78),C78)</f>
        <v>60</v>
      </c>
      <c r="E78" s="68">
        <f>IF('STATS'!D79+'STATS'!E79&lt;50,IF(D78&gt;80,80,D78),D78)</f>
        <v>60</v>
      </c>
    </row>
    <row r="79" ht="20.35" customHeight="1">
      <c r="A79" t="s" s="35">
        <v>134</v>
      </c>
      <c r="B79" s="48">
        <f>VLOOKUP('STATS'!K80,'RT - HDSV%'!$A$3:$B$55,2)</f>
        <v>89</v>
      </c>
      <c r="C79" s="50">
        <f>IF('STATS'!F80&lt;830,IF(B79&gt;66,66,B79),B79)</f>
        <v>89</v>
      </c>
      <c r="D79" s="50">
        <f>IF('STATS'!F80&lt;415,IF(C79&gt;60,60,C79),C79)</f>
        <v>89</v>
      </c>
      <c r="E79" s="68">
        <f>IF('STATS'!D80+'STATS'!E80&lt;50,IF(D79&gt;80,80,D79),D79)</f>
        <v>89</v>
      </c>
    </row>
    <row r="80" ht="20.35" customHeight="1">
      <c r="A80" t="s" s="35">
        <v>135</v>
      </c>
      <c r="B80" s="48">
        <f>VLOOKUP('STATS'!K81,'RT - HDSV%'!$A$3:$B$55,2)</f>
        <v>47</v>
      </c>
      <c r="C80" s="50">
        <f>IF('STATS'!F81&lt;830,IF(B80&gt;66,66,B80),B80)</f>
        <v>47</v>
      </c>
      <c r="D80" s="50">
        <f>IF('STATS'!F81&lt;415,IF(C80&gt;60,60,C80),C80)</f>
        <v>47</v>
      </c>
      <c r="E80" s="68">
        <f>IF('STATS'!D81+'STATS'!E81&lt;50,IF(D80&gt;80,80,D80),D80)</f>
        <v>47</v>
      </c>
    </row>
    <row r="81" ht="20.35" customHeight="1">
      <c r="A81" t="s" s="35">
        <v>136</v>
      </c>
      <c r="B81" s="48">
        <f>VLOOKUP('STATS'!K82,'RT - HDSV%'!$A$3:$B$55,2)</f>
        <v>63</v>
      </c>
      <c r="C81" s="50">
        <f>IF('STATS'!F82&lt;830,IF(B81&gt;66,66,B81),B81)</f>
        <v>63</v>
      </c>
      <c r="D81" s="50">
        <f>IF('STATS'!F82&lt;415,IF(C81&gt;60,60,C81),C81)</f>
        <v>63</v>
      </c>
      <c r="E81" s="68">
        <f>IF('STATS'!D82+'STATS'!E82&lt;50,IF(D81&gt;80,80,D81),D81)</f>
        <v>63</v>
      </c>
    </row>
    <row r="82" ht="20.35" customHeight="1">
      <c r="A82" t="s" s="35">
        <v>138</v>
      </c>
      <c r="B82" s="48">
        <f>VLOOKUP('STATS'!K83,'RT - HDSV%'!$A$3:$B$55,2)</f>
        <v>90</v>
      </c>
      <c r="C82" s="50">
        <f>IF('STATS'!F83&lt;830,IF(B82&gt;66,66,B82),B82)</f>
        <v>90</v>
      </c>
      <c r="D82" s="50">
        <f>IF('STATS'!F83&lt;415,IF(C82&gt;60,60,C82),C82)</f>
        <v>90</v>
      </c>
      <c r="E82" s="68">
        <f>IF('STATS'!D83+'STATS'!E83&lt;50,IF(D82&gt;80,80,D82),D82)</f>
        <v>80</v>
      </c>
    </row>
    <row r="83" ht="20.35" customHeight="1">
      <c r="A83" t="s" s="35">
        <v>139</v>
      </c>
      <c r="B83" s="48">
        <f>VLOOKUP('STATS'!K84,'RT - HDSV%'!$A$3:$B$55,2)</f>
        <v>75</v>
      </c>
      <c r="C83" s="50">
        <f>IF('STATS'!F84&lt;830,IF(B83&gt;66,66,B83),B83)</f>
        <v>66</v>
      </c>
      <c r="D83" s="50">
        <f>IF('STATS'!F84&lt;415,IF(C83&gt;60,60,C83),C83)</f>
        <v>60</v>
      </c>
      <c r="E83" s="68">
        <f>IF('STATS'!D84+'STATS'!E84&lt;50,IF(D83&gt;80,80,D83),D83)</f>
        <v>60</v>
      </c>
    </row>
    <row r="84" ht="20.35" customHeight="1">
      <c r="A84" t="s" s="35">
        <v>140</v>
      </c>
      <c r="B84" s="48">
        <f>VLOOKUP('STATS'!K85,'RT - HDSV%'!$A$3:$B$55,2)</f>
        <v>78</v>
      </c>
      <c r="C84" s="50">
        <f>IF('STATS'!F85&lt;830,IF(B84&gt;66,66,B84),B84)</f>
        <v>78</v>
      </c>
      <c r="D84" s="50">
        <f>IF('STATS'!F85&lt;415,IF(C84&gt;60,60,C84),C84)</f>
        <v>78</v>
      </c>
      <c r="E84" s="68">
        <f>IF('STATS'!D85+'STATS'!E85&lt;50,IF(D84&gt;80,80,D84),D84)</f>
        <v>78</v>
      </c>
    </row>
    <row r="85" ht="20.35" customHeight="1">
      <c r="A85" t="s" s="35">
        <v>141</v>
      </c>
      <c r="B85" s="48">
        <f>VLOOKUP('STATS'!K86,'RT - HDSV%'!$A$3:$B$55,2)</f>
        <v>60</v>
      </c>
      <c r="C85" s="50">
        <f>IF('STATS'!F86&lt;830,IF(B85&gt;66,66,B85),B85)</f>
        <v>60</v>
      </c>
      <c r="D85" s="50">
        <f>IF('STATS'!F86&lt;415,IF(C85&gt;60,60,C85),C85)</f>
        <v>60</v>
      </c>
      <c r="E85" s="68">
        <f>IF('STATS'!D86+'STATS'!E86&lt;50,IF(D85&gt;80,80,D85),D85)</f>
        <v>60</v>
      </c>
    </row>
    <row r="86" ht="20.35" customHeight="1">
      <c r="A86" t="s" s="35">
        <v>142</v>
      </c>
      <c r="B86" s="48">
        <f>VLOOKUP('STATS'!K87,'RT - HDSV%'!$A$3:$B$55,2)</f>
        <v>98</v>
      </c>
      <c r="C86" s="50">
        <f>IF('STATS'!F87&lt;830,IF(B86&gt;66,66,B86),B86)</f>
        <v>98</v>
      </c>
      <c r="D86" s="50">
        <f>IF('STATS'!F87&lt;415,IF(C86&gt;60,60,C86),C86)</f>
        <v>98</v>
      </c>
      <c r="E86" s="68">
        <f>IF('STATS'!D87+'STATS'!E87&lt;50,IF(D86&gt;80,80,D86),D86)</f>
        <v>80</v>
      </c>
    </row>
    <row r="87" ht="20.35" customHeight="1">
      <c r="A87" t="s" s="35">
        <v>143</v>
      </c>
      <c r="B87" s="48">
        <f>VLOOKUP('STATS'!K88,'RT - HDSV%'!$A$3:$B$55,2)</f>
        <v>53</v>
      </c>
      <c r="C87" s="50">
        <f>IF('STATS'!F88&lt;830,IF(B87&gt;66,66,B87),B87)</f>
        <v>53</v>
      </c>
      <c r="D87" s="50">
        <f>IF('STATS'!F88&lt;415,IF(C87&gt;60,60,C87),C87)</f>
        <v>53</v>
      </c>
      <c r="E87" s="68">
        <f>IF('STATS'!D88+'STATS'!E88&lt;50,IF(D87&gt;80,80,D87),D87)</f>
        <v>53</v>
      </c>
    </row>
    <row r="88" ht="20.35" customHeight="1">
      <c r="A88" t="s" s="35">
        <v>144</v>
      </c>
      <c r="B88" s="48">
        <f>VLOOKUP('STATS'!K89,'RT - HDSV%'!$A$3:$B$55,2)</f>
        <v>99</v>
      </c>
      <c r="C88" s="50">
        <f>IF('STATS'!F89&lt;830,IF(B88&gt;66,66,B88),B88)</f>
        <v>66</v>
      </c>
      <c r="D88" s="50">
        <f>IF('STATS'!F89&lt;415,IF(C88&gt;60,60,C88),C88)</f>
        <v>60</v>
      </c>
      <c r="E88" s="68">
        <f>IF('STATS'!D89+'STATS'!E89&lt;50,IF(D88&gt;80,80,D88),D88)</f>
        <v>60</v>
      </c>
    </row>
    <row r="89" ht="20.35" customHeight="1">
      <c r="A89" t="s" s="35">
        <v>145</v>
      </c>
      <c r="B89" s="48">
        <f>VLOOKUP('STATS'!K90,'RT - HDSV%'!$A$3:$B$55,2)</f>
        <v>58</v>
      </c>
      <c r="C89" s="50">
        <f>IF('STATS'!F90&lt;830,IF(B89&gt;66,66,B89),B89)</f>
        <v>58</v>
      </c>
      <c r="D89" s="50">
        <f>IF('STATS'!F90&lt;415,IF(C89&gt;60,60,C89),C89)</f>
        <v>58</v>
      </c>
      <c r="E89" s="68">
        <f>IF('STATS'!D90+'STATS'!E90&lt;50,IF(D89&gt;80,80,D89),D89)</f>
        <v>58</v>
      </c>
    </row>
    <row r="90" ht="20.35" customHeight="1">
      <c r="A90" t="s" s="35">
        <v>146</v>
      </c>
      <c r="B90" s="48">
        <f>VLOOKUP('STATS'!K91,'RT - HDSV%'!$A$3:$B$55,2)</f>
        <v>72</v>
      </c>
      <c r="C90" s="50">
        <f>IF('STATS'!F91&lt;830,IF(B90&gt;66,66,B90),B90)</f>
        <v>72</v>
      </c>
      <c r="D90" s="50">
        <f>IF('STATS'!F91&lt;415,IF(C90&gt;60,60,C90),C90)</f>
        <v>72</v>
      </c>
      <c r="E90" s="68">
        <f>IF('STATS'!D91+'STATS'!E91&lt;50,IF(D90&gt;80,80,D90),D90)</f>
        <v>72</v>
      </c>
    </row>
    <row r="91" ht="20.35" customHeight="1">
      <c r="A91" t="s" s="35">
        <v>147</v>
      </c>
      <c r="B91" s="48">
        <f>VLOOKUP('STATS'!K92,'RT - HDSV%'!$A$3:$B$55,2)</f>
        <v>91</v>
      </c>
      <c r="C91" s="50">
        <f>IF('STATS'!F92&lt;830,IF(B91&gt;66,66,B91),B91)</f>
        <v>91</v>
      </c>
      <c r="D91" s="50">
        <f>IF('STATS'!F92&lt;415,IF(C91&gt;60,60,C91),C91)</f>
        <v>91</v>
      </c>
      <c r="E91" s="68">
        <f>IF('STATS'!D92+'STATS'!E92&lt;50,IF(D91&gt;80,80,D91),D91)</f>
        <v>91</v>
      </c>
    </row>
    <row r="92" ht="20.35" customHeight="1">
      <c r="A92" t="s" s="35">
        <v>148</v>
      </c>
      <c r="B92" s="48">
        <f>VLOOKUP('STATS'!K93,'RT - HDSV%'!$A$3:$B$55,2)</f>
        <v>60</v>
      </c>
      <c r="C92" s="50">
        <f>IF('STATS'!F93&lt;830,IF(B92&gt;66,66,B92),B92)</f>
        <v>60</v>
      </c>
      <c r="D92" s="50">
        <f>IF('STATS'!F93&lt;415,IF(C92&gt;60,60,C92),C92)</f>
        <v>60</v>
      </c>
      <c r="E92" s="68">
        <f>IF('STATS'!D93+'STATS'!E93&lt;50,IF(D92&gt;80,80,D92),D92)</f>
        <v>60</v>
      </c>
    </row>
    <row r="93" ht="20.35" customHeight="1">
      <c r="A93" t="s" s="35">
        <v>149</v>
      </c>
      <c r="B93" s="48">
        <f>VLOOKUP('STATS'!K94,'RT - HDSV%'!$A$3:$B$55,2)</f>
        <v>47</v>
      </c>
      <c r="C93" s="50">
        <f>IF('STATS'!F94&lt;830,IF(B93&gt;66,66,B93),B93)</f>
        <v>47</v>
      </c>
      <c r="D93" s="50">
        <f>IF('STATS'!F94&lt;415,IF(C93&gt;60,60,C93),C93)</f>
        <v>47</v>
      </c>
      <c r="E93" s="68">
        <f>IF('STATS'!D94+'STATS'!E94&lt;50,IF(D93&gt;80,80,D93),D93)</f>
        <v>47</v>
      </c>
    </row>
    <row r="94" ht="20.35" customHeight="1">
      <c r="A94" t="s" s="35">
        <v>150</v>
      </c>
      <c r="B94" s="48">
        <f>VLOOKUP('STATS'!K95,'RT - HDSV%'!$A$3:$B$55,2)</f>
        <v>48</v>
      </c>
      <c r="C94" s="50">
        <f>IF('STATS'!F95&lt;830,IF(B94&gt;66,66,B94),B94)</f>
        <v>48</v>
      </c>
      <c r="D94" s="50">
        <f>IF('STATS'!F95&lt;415,IF(C94&gt;60,60,C94),C94)</f>
        <v>48</v>
      </c>
      <c r="E94" s="68">
        <f>IF('STATS'!D95+'STATS'!E95&lt;50,IF(D94&gt;80,80,D94),D94)</f>
        <v>48</v>
      </c>
    </row>
    <row r="95" ht="20.35" customHeight="1">
      <c r="A95" t="s" s="35">
        <v>151</v>
      </c>
      <c r="B95" s="48">
        <f>VLOOKUP('STATS'!K96,'RT - HDSV%'!$A$3:$B$55,2)</f>
        <v>61</v>
      </c>
      <c r="C95" s="50">
        <f>IF('STATS'!F96&lt;830,IF(B95&gt;66,66,B95),B95)</f>
        <v>61</v>
      </c>
      <c r="D95" s="50">
        <f>IF('STATS'!F96&lt;415,IF(C95&gt;60,60,C95),C95)</f>
        <v>61</v>
      </c>
      <c r="E95" s="68">
        <f>IF('STATS'!D96+'STATS'!E96&lt;50,IF(D95&gt;80,80,D95),D95)</f>
        <v>61</v>
      </c>
    </row>
    <row r="96" ht="20.35" customHeight="1">
      <c r="A96" t="s" s="35">
        <v>152</v>
      </c>
      <c r="B96" s="48">
        <f>VLOOKUP('STATS'!K97,'RT - HDSV%'!$A$3:$B$55,2)</f>
        <v>76</v>
      </c>
      <c r="C96" s="50">
        <f>IF('STATS'!F97&lt;830,IF(B96&gt;66,66,B96),B96)</f>
        <v>76</v>
      </c>
      <c r="D96" s="50">
        <f>IF('STATS'!F97&lt;415,IF(C96&gt;60,60,C96),C96)</f>
        <v>76</v>
      </c>
      <c r="E96" s="68">
        <f>IF('STATS'!D97+'STATS'!E97&lt;50,IF(D96&gt;80,80,D96),D96)</f>
        <v>76</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0" customWidth="1"/>
    <col min="2" max="2" width="16.3516" style="110" customWidth="1"/>
    <col min="3" max="256" width="16.3516" style="110" customWidth="1"/>
  </cols>
  <sheetData>
    <row r="1" ht="28" customHeight="1">
      <c r="A1" t="s" s="7">
        <v>553</v>
      </c>
      <c r="B1" s="7"/>
    </row>
    <row r="2" ht="20.55" customHeight="1">
      <c r="A2" s="70"/>
      <c r="B2" s="70"/>
    </row>
    <row r="3" ht="20.55" customHeight="1">
      <c r="A3" s="71">
        <v>85.8</v>
      </c>
      <c r="B3" s="72">
        <v>99</v>
      </c>
    </row>
    <row r="4" ht="20.35" customHeight="1">
      <c r="A4" s="73">
        <v>85.56999999999999</v>
      </c>
      <c r="B4" s="74">
        <f>B3-1</f>
        <v>98</v>
      </c>
    </row>
    <row r="5" ht="20.35" customHeight="1">
      <c r="A5" s="73">
        <v>85.45</v>
      </c>
      <c r="B5" s="74">
        <f>B4-1</f>
        <v>97</v>
      </c>
    </row>
    <row r="6" ht="20.35" customHeight="1">
      <c r="A6" s="73">
        <v>85.31999999999999</v>
      </c>
      <c r="B6" s="74">
        <f>B5-1</f>
        <v>96</v>
      </c>
    </row>
    <row r="7" ht="20.35" customHeight="1">
      <c r="A7" s="73">
        <v>84.81</v>
      </c>
      <c r="B7" s="74">
        <f>B6-1</f>
        <v>95</v>
      </c>
    </row>
    <row r="8" ht="20.35" customHeight="1">
      <c r="A8" s="73">
        <v>84.26000000000001</v>
      </c>
      <c r="B8" s="74">
        <f>B7-1</f>
        <v>94</v>
      </c>
    </row>
    <row r="9" ht="20.35" customHeight="1">
      <c r="A9" s="73">
        <v>83.70999999999999</v>
      </c>
      <c r="B9" s="74">
        <f>B8-1</f>
        <v>93</v>
      </c>
    </row>
    <row r="10" ht="20.35" customHeight="1">
      <c r="A10" s="73">
        <v>83.45999999999999</v>
      </c>
      <c r="B10" s="74">
        <f>B9-1</f>
        <v>92</v>
      </c>
    </row>
    <row r="11" ht="20.35" customHeight="1">
      <c r="A11" s="73">
        <v>83.22</v>
      </c>
      <c r="B11" s="74">
        <f>B10-1</f>
        <v>91</v>
      </c>
    </row>
    <row r="12" ht="20.35" customHeight="1">
      <c r="A12" s="73">
        <v>82.98</v>
      </c>
      <c r="B12" s="74">
        <f>B11-1</f>
        <v>90</v>
      </c>
    </row>
    <row r="13" ht="20.35" customHeight="1">
      <c r="A13" s="73">
        <v>82.73999999999999</v>
      </c>
      <c r="B13" s="74">
        <f>B12-1</f>
        <v>89</v>
      </c>
    </row>
    <row r="14" ht="20.35" customHeight="1">
      <c r="A14" s="73">
        <v>82.5</v>
      </c>
      <c r="B14" s="74">
        <f>B13-1</f>
        <v>88</v>
      </c>
    </row>
    <row r="15" ht="20.35" customHeight="1">
      <c r="A15" s="73">
        <v>82.26000000000001</v>
      </c>
      <c r="B15" s="74">
        <f>B14-1</f>
        <v>87</v>
      </c>
    </row>
    <row r="16" ht="20.35" customHeight="1">
      <c r="A16" s="73">
        <v>82.02</v>
      </c>
      <c r="B16" s="74">
        <f>B15-1</f>
        <v>86</v>
      </c>
    </row>
    <row r="17" ht="20.35" customHeight="1">
      <c r="A17" s="73">
        <v>81.81999999999999</v>
      </c>
      <c r="B17" s="74">
        <f>B16-1</f>
        <v>85</v>
      </c>
    </row>
    <row r="18" ht="20.35" customHeight="1">
      <c r="A18" s="73">
        <v>81.62</v>
      </c>
      <c r="B18" s="74">
        <f>B17-1</f>
        <v>84</v>
      </c>
    </row>
    <row r="19" ht="20.35" customHeight="1">
      <c r="A19" s="73">
        <v>81.42</v>
      </c>
      <c r="B19" s="74">
        <f>B18-1</f>
        <v>83</v>
      </c>
    </row>
    <row r="20" ht="20.35" customHeight="1">
      <c r="A20" s="73">
        <v>81.22</v>
      </c>
      <c r="B20" s="74">
        <f>B19-1</f>
        <v>82</v>
      </c>
    </row>
    <row r="21" ht="20.35" customHeight="1">
      <c r="A21" s="73">
        <v>81.02</v>
      </c>
      <c r="B21" s="74">
        <f>B20-1</f>
        <v>81</v>
      </c>
    </row>
    <row r="22" ht="20.35" customHeight="1">
      <c r="A22" s="73">
        <v>80.81999999999999</v>
      </c>
      <c r="B22" s="74">
        <f>B21-1</f>
        <v>80</v>
      </c>
    </row>
    <row r="23" ht="20.35" customHeight="1">
      <c r="A23" s="73">
        <v>80.62</v>
      </c>
      <c r="B23" s="74">
        <f>B22-1</f>
        <v>79</v>
      </c>
    </row>
    <row r="24" ht="20.35" customHeight="1">
      <c r="A24" s="73">
        <v>80.42</v>
      </c>
      <c r="B24" s="74">
        <f>B23-1</f>
        <v>78</v>
      </c>
    </row>
    <row r="25" ht="20.35" customHeight="1">
      <c r="A25" s="73">
        <v>80.22</v>
      </c>
      <c r="B25" s="74">
        <f>B24-1</f>
        <v>77</v>
      </c>
    </row>
    <row r="26" ht="20.35" customHeight="1">
      <c r="A26" s="73">
        <v>80.02</v>
      </c>
      <c r="B26" s="74">
        <f>B25-1</f>
        <v>76</v>
      </c>
    </row>
    <row r="27" ht="20.35" customHeight="1">
      <c r="A27" s="73">
        <v>79.83</v>
      </c>
      <c r="B27" s="74">
        <f>B26-1</f>
        <v>75</v>
      </c>
    </row>
    <row r="28" ht="20.35" customHeight="1">
      <c r="A28" s="73">
        <v>79.64</v>
      </c>
      <c r="B28" s="74">
        <f>B27-1</f>
        <v>74</v>
      </c>
    </row>
    <row r="29" ht="20.35" customHeight="1">
      <c r="A29" s="73">
        <v>79.45</v>
      </c>
      <c r="B29" s="74">
        <f>B28-1</f>
        <v>73</v>
      </c>
    </row>
    <row r="30" ht="20.35" customHeight="1">
      <c r="A30" s="73">
        <v>79.26000000000001</v>
      </c>
      <c r="B30" s="74">
        <f>B29-1</f>
        <v>72</v>
      </c>
    </row>
    <row r="31" ht="20.35" customHeight="1">
      <c r="A31" s="73">
        <v>79.06999999999999</v>
      </c>
      <c r="B31" s="74">
        <f>B30-1</f>
        <v>71</v>
      </c>
    </row>
    <row r="32" ht="20.35" customHeight="1">
      <c r="A32" s="73">
        <v>78.88</v>
      </c>
      <c r="B32" s="74">
        <f>B31-1</f>
        <v>70</v>
      </c>
    </row>
    <row r="33" ht="20.35" customHeight="1">
      <c r="A33" s="73">
        <v>78.69</v>
      </c>
      <c r="B33" s="74">
        <f>B32-1</f>
        <v>69</v>
      </c>
    </row>
    <row r="34" ht="20.35" customHeight="1">
      <c r="A34" s="73">
        <v>78.5</v>
      </c>
      <c r="B34" s="74">
        <f>B33-1</f>
        <v>68</v>
      </c>
    </row>
    <row r="35" ht="20.35" customHeight="1">
      <c r="A35" s="73">
        <v>78.31</v>
      </c>
      <c r="B35" s="74">
        <f>B34-1</f>
        <v>67</v>
      </c>
    </row>
    <row r="36" ht="20.35" customHeight="1">
      <c r="A36" s="73">
        <v>78.12</v>
      </c>
      <c r="B36" s="74">
        <f>B35-1</f>
        <v>66</v>
      </c>
    </row>
    <row r="37" ht="20.35" customHeight="1">
      <c r="A37" s="73">
        <v>77.94</v>
      </c>
      <c r="B37" s="74">
        <f>B36-1</f>
        <v>65</v>
      </c>
    </row>
    <row r="38" ht="20.35" customHeight="1">
      <c r="A38" s="73">
        <v>77.76000000000001</v>
      </c>
      <c r="B38" s="74">
        <f>B37-1</f>
        <v>64</v>
      </c>
    </row>
    <row r="39" ht="20.35" customHeight="1">
      <c r="A39" s="73">
        <v>77.58</v>
      </c>
      <c r="B39" s="74">
        <f>B38-1</f>
        <v>63</v>
      </c>
    </row>
    <row r="40" ht="20.35" customHeight="1">
      <c r="A40" s="73">
        <v>77.40000000000001</v>
      </c>
      <c r="B40" s="74">
        <f>B39-1</f>
        <v>62</v>
      </c>
    </row>
    <row r="41" ht="20.35" customHeight="1">
      <c r="A41" s="73">
        <v>77.22</v>
      </c>
      <c r="B41" s="74">
        <f>B40-1</f>
        <v>61</v>
      </c>
    </row>
    <row r="42" ht="20.35" customHeight="1">
      <c r="A42" s="73">
        <v>77.04000000000001</v>
      </c>
      <c r="B42" s="74">
        <f>B41-1</f>
        <v>60</v>
      </c>
    </row>
    <row r="43" ht="20.35" customHeight="1">
      <c r="A43" s="73">
        <v>76.70999999999999</v>
      </c>
      <c r="B43" s="74">
        <f>B42-1</f>
        <v>59</v>
      </c>
    </row>
    <row r="44" ht="20.35" customHeight="1">
      <c r="A44" s="73">
        <v>76.38</v>
      </c>
      <c r="B44" s="74">
        <f>B43-1</f>
        <v>58</v>
      </c>
    </row>
    <row r="45" ht="20.35" customHeight="1">
      <c r="A45" s="73">
        <v>76.05</v>
      </c>
      <c r="B45" s="74">
        <f>B44-1</f>
        <v>57</v>
      </c>
    </row>
    <row r="46" ht="20.35" customHeight="1">
      <c r="A46" s="73">
        <v>76.72</v>
      </c>
      <c r="B46" s="74">
        <f>B45-1</f>
        <v>56</v>
      </c>
    </row>
    <row r="47" ht="20.35" customHeight="1">
      <c r="A47" s="73">
        <v>75.39</v>
      </c>
      <c r="B47" s="74">
        <f>B46-1</f>
        <v>55</v>
      </c>
    </row>
    <row r="48" ht="20.35" customHeight="1">
      <c r="A48" s="73">
        <v>75.06999999999999</v>
      </c>
      <c r="B48" s="74">
        <f>B47-1</f>
        <v>54</v>
      </c>
    </row>
    <row r="49" ht="20.35" customHeight="1">
      <c r="A49" s="73">
        <v>74.75</v>
      </c>
      <c r="B49" s="74">
        <f>B48-1</f>
        <v>53</v>
      </c>
    </row>
    <row r="50" ht="20.35" customHeight="1">
      <c r="A50" s="73">
        <v>73.44</v>
      </c>
      <c r="B50" s="74">
        <f>B49-1</f>
        <v>52</v>
      </c>
    </row>
    <row r="51" ht="20.35" customHeight="1">
      <c r="A51" s="73">
        <v>72.14</v>
      </c>
      <c r="B51" s="74">
        <f>B50-1</f>
        <v>51</v>
      </c>
    </row>
    <row r="52" ht="20.35" customHeight="1">
      <c r="A52" s="73">
        <v>70.84</v>
      </c>
      <c r="B52" s="74">
        <f>B51-1</f>
        <v>50</v>
      </c>
    </row>
    <row r="53" ht="20.35" customHeight="1">
      <c r="A53" s="73">
        <v>70.48</v>
      </c>
      <c r="B53" s="74">
        <f>B52-1</f>
        <v>49</v>
      </c>
    </row>
    <row r="54" ht="20.35" customHeight="1">
      <c r="A54" s="73">
        <v>70.11</v>
      </c>
      <c r="B54" s="74">
        <f>B53-1</f>
        <v>48</v>
      </c>
    </row>
    <row r="55" ht="20.35" customHeight="1">
      <c r="A55" s="73">
        <v>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E6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1" customWidth="1"/>
    <col min="2" max="2" width="16.3516" style="111" customWidth="1"/>
    <col min="3" max="3" width="16.3516" style="111" customWidth="1"/>
    <col min="4" max="4" width="16.3516" style="111" customWidth="1"/>
    <col min="5" max="5" width="16.3516" style="111" customWidth="1"/>
    <col min="6" max="256" width="16.3516" style="111" customWidth="1"/>
  </cols>
  <sheetData>
    <row r="1" ht="28" customHeight="1">
      <c r="A1" t="s" s="7">
        <v>546</v>
      </c>
      <c r="B1" s="7"/>
      <c r="C1" s="7"/>
      <c r="D1" s="7"/>
      <c r="E1" s="7"/>
    </row>
    <row r="2" ht="20.55" customHeight="1">
      <c r="A2" s="70"/>
      <c r="B2" s="70"/>
      <c r="C2" s="70"/>
      <c r="D2" s="70"/>
      <c r="E2" s="70"/>
    </row>
    <row r="3" ht="20.55" customHeight="1">
      <c r="A3" s="112">
        <v>70</v>
      </c>
      <c r="B3" s="96"/>
      <c r="C3" s="97"/>
      <c r="D3" s="97"/>
      <c r="E3" s="97"/>
    </row>
    <row r="4" ht="20.35" customHeight="1">
      <c r="A4" s="113">
        <v>70.20999999999999</v>
      </c>
      <c r="B4" s="98"/>
      <c r="C4" s="39"/>
      <c r="D4" s="39"/>
      <c r="E4" s="39"/>
    </row>
    <row r="5" ht="20.35" customHeight="1">
      <c r="A5" s="113">
        <v>72.3</v>
      </c>
      <c r="B5" s="98"/>
      <c r="C5" s="39"/>
      <c r="D5" s="39"/>
      <c r="E5" s="39"/>
    </row>
    <row r="6" ht="20.35" customHeight="1">
      <c r="A6" s="113">
        <v>74.81999999999999</v>
      </c>
      <c r="B6" s="98"/>
      <c r="C6" s="39"/>
      <c r="D6" s="39"/>
      <c r="E6" s="39"/>
    </row>
    <row r="7" ht="20.35" customHeight="1">
      <c r="A7" s="113">
        <v>75.17</v>
      </c>
      <c r="B7" s="98"/>
      <c r="C7" s="39"/>
      <c r="D7" s="39"/>
      <c r="E7" s="39"/>
    </row>
    <row r="8" ht="20.35" customHeight="1">
      <c r="A8" s="113">
        <v>75.25</v>
      </c>
      <c r="B8" s="98"/>
      <c r="C8" s="39"/>
      <c r="D8" s="39"/>
      <c r="E8" s="39"/>
    </row>
    <row r="9" ht="20.35" customHeight="1">
      <c r="A9" s="113">
        <v>75.7</v>
      </c>
      <c r="B9" s="98"/>
      <c r="C9" s="39"/>
      <c r="D9" s="39"/>
      <c r="E9" s="39"/>
    </row>
    <row r="10" ht="20.35" customHeight="1">
      <c r="A10" s="113">
        <v>76.51000000000001</v>
      </c>
      <c r="B10" s="98"/>
      <c r="C10" s="39"/>
      <c r="D10" s="39"/>
      <c r="E10" s="39"/>
    </row>
    <row r="11" ht="20.35" customHeight="1">
      <c r="A11" s="113">
        <v>76.55</v>
      </c>
      <c r="B11" s="98"/>
      <c r="C11" s="39"/>
      <c r="D11" s="39"/>
      <c r="E11" s="39"/>
    </row>
    <row r="12" ht="20.35" customHeight="1">
      <c r="A12" s="113">
        <v>76.66</v>
      </c>
      <c r="B12" s="98"/>
      <c r="C12" s="39"/>
      <c r="D12" s="39"/>
      <c r="E12" s="39"/>
    </row>
    <row r="13" ht="20.35" customHeight="1">
      <c r="A13" s="113">
        <v>76.84999999999999</v>
      </c>
      <c r="B13" s="98"/>
      <c r="C13" s="39"/>
      <c r="D13" s="39"/>
      <c r="E13" s="39"/>
    </row>
    <row r="14" ht="20.35" customHeight="1">
      <c r="A14" s="113">
        <v>76.92</v>
      </c>
      <c r="B14" s="98"/>
      <c r="C14" s="39"/>
      <c r="D14" s="39"/>
      <c r="E14" s="39"/>
    </row>
    <row r="15" ht="20.35" customHeight="1">
      <c r="A15" s="113">
        <v>77.04000000000001</v>
      </c>
      <c r="B15" s="98"/>
      <c r="C15" s="39"/>
      <c r="D15" s="39"/>
      <c r="E15" s="39"/>
    </row>
    <row r="16" ht="20.35" customHeight="1">
      <c r="A16" s="113">
        <v>77.12</v>
      </c>
      <c r="B16" s="98"/>
      <c r="C16" s="39"/>
      <c r="D16" s="39"/>
      <c r="E16" s="39"/>
    </row>
    <row r="17" ht="20.35" customHeight="1">
      <c r="A17" s="113">
        <v>77.33</v>
      </c>
      <c r="B17" s="98"/>
      <c r="C17" s="39"/>
      <c r="D17" s="39"/>
      <c r="E17" s="39"/>
    </row>
    <row r="18" ht="20.35" customHeight="1">
      <c r="A18" s="113">
        <v>77.64</v>
      </c>
      <c r="B18" s="98"/>
      <c r="C18" s="39"/>
      <c r="D18" s="39"/>
      <c r="E18" s="39"/>
    </row>
    <row r="19" ht="20.35" customHeight="1">
      <c r="A19" s="113">
        <v>77.73</v>
      </c>
      <c r="B19" s="98"/>
      <c r="C19" s="39"/>
      <c r="D19" s="39"/>
      <c r="E19" s="39"/>
    </row>
    <row r="20" ht="20.35" customHeight="1">
      <c r="A20" s="113">
        <v>77.78</v>
      </c>
      <c r="B20" s="98"/>
      <c r="C20" s="39"/>
      <c r="D20" s="39"/>
      <c r="E20" s="39"/>
    </row>
    <row r="21" ht="20.35" customHeight="1">
      <c r="A21" s="113">
        <v>77.92</v>
      </c>
      <c r="B21" s="98"/>
      <c r="C21" s="39"/>
      <c r="D21" s="39"/>
      <c r="E21" s="39"/>
    </row>
    <row r="22" ht="20.35" customHeight="1">
      <c r="A22" s="113">
        <v>78.11</v>
      </c>
      <c r="B22" s="98"/>
      <c r="C22" s="39"/>
      <c r="D22" s="39"/>
      <c r="E22" s="39"/>
    </row>
    <row r="23" ht="20.35" customHeight="1">
      <c r="A23" s="113">
        <v>78.26000000000001</v>
      </c>
      <c r="B23" s="98"/>
      <c r="C23" s="39"/>
      <c r="D23" s="39"/>
      <c r="E23" s="39"/>
    </row>
    <row r="24" ht="20.35" customHeight="1">
      <c r="A24" s="113">
        <v>78.65000000000001</v>
      </c>
      <c r="B24" s="98"/>
      <c r="C24" s="39"/>
      <c r="D24" s="39"/>
      <c r="E24" s="39"/>
    </row>
    <row r="25" ht="20.35" customHeight="1">
      <c r="A25" s="113">
        <v>78.72</v>
      </c>
      <c r="B25" s="98"/>
      <c r="C25" s="39"/>
      <c r="D25" s="39"/>
      <c r="E25" s="39"/>
    </row>
    <row r="26" ht="20.35" customHeight="1">
      <c r="A26" s="113">
        <v>78.90000000000001</v>
      </c>
      <c r="B26" s="98"/>
      <c r="C26" s="39"/>
      <c r="D26" s="39"/>
      <c r="E26" s="39"/>
    </row>
    <row r="27" ht="20.35" customHeight="1">
      <c r="A27" s="113">
        <v>78.91</v>
      </c>
      <c r="B27" s="98"/>
      <c r="C27" s="39"/>
      <c r="D27" s="39"/>
      <c r="E27" s="39"/>
    </row>
    <row r="28" ht="20.35" customHeight="1">
      <c r="A28" s="113">
        <v>78.92</v>
      </c>
      <c r="B28" s="98"/>
      <c r="C28" s="39"/>
      <c r="D28" s="39"/>
      <c r="E28" s="39"/>
    </row>
    <row r="29" ht="20.35" customHeight="1">
      <c r="A29" s="113">
        <v>79.08</v>
      </c>
      <c r="B29" s="98"/>
      <c r="C29" s="39"/>
      <c r="D29" s="39"/>
      <c r="E29" s="39"/>
    </row>
    <row r="30" ht="20.35" customHeight="1">
      <c r="A30" s="113">
        <v>79.11</v>
      </c>
      <c r="B30" s="98"/>
      <c r="C30" s="39"/>
      <c r="D30" s="39"/>
      <c r="E30" s="39"/>
    </row>
    <row r="31" ht="20.35" customHeight="1">
      <c r="A31" s="113">
        <v>79.23</v>
      </c>
      <c r="B31" s="98"/>
      <c r="C31" s="39"/>
      <c r="D31" s="39"/>
      <c r="E31" s="39"/>
    </row>
    <row r="32" ht="20.35" customHeight="1">
      <c r="A32" s="113">
        <v>79.25</v>
      </c>
      <c r="B32" s="98"/>
      <c r="C32" s="39"/>
      <c r="D32" s="39"/>
      <c r="E32" s="39"/>
    </row>
    <row r="33" ht="20.35" customHeight="1">
      <c r="A33" s="113">
        <v>79.27</v>
      </c>
      <c r="B33" s="98"/>
      <c r="C33" s="39"/>
      <c r="D33" s="39"/>
      <c r="E33" s="39"/>
    </row>
    <row r="34" ht="20.35" customHeight="1">
      <c r="A34" s="113">
        <v>79.44</v>
      </c>
      <c r="B34" s="98"/>
      <c r="C34" s="39"/>
      <c r="D34" s="39"/>
      <c r="E34" s="39"/>
    </row>
    <row r="35" ht="20.35" customHeight="1">
      <c r="A35" s="113">
        <v>79.48999999999999</v>
      </c>
      <c r="B35" s="98"/>
      <c r="C35" s="39"/>
      <c r="D35" s="39"/>
      <c r="E35" s="39"/>
    </row>
    <row r="36" ht="20.35" customHeight="1">
      <c r="A36" s="113">
        <v>79.55</v>
      </c>
      <c r="B36" s="98"/>
      <c r="C36" s="39"/>
      <c r="D36" s="39"/>
      <c r="E36" s="39"/>
    </row>
    <row r="37" ht="20.35" customHeight="1">
      <c r="A37" s="113">
        <v>79.58</v>
      </c>
      <c r="B37" s="98"/>
      <c r="C37" s="39"/>
      <c r="D37" s="39"/>
      <c r="E37" s="39"/>
    </row>
    <row r="38" ht="20.35" customHeight="1">
      <c r="A38" s="113">
        <v>79.89</v>
      </c>
      <c r="B38" s="98"/>
      <c r="C38" s="39"/>
      <c r="D38" s="39"/>
      <c r="E38" s="39"/>
    </row>
    <row r="39" ht="20.35" customHeight="1">
      <c r="A39" s="113">
        <v>79.95</v>
      </c>
      <c r="B39" s="98"/>
      <c r="C39" s="39"/>
      <c r="D39" s="39"/>
      <c r="E39" s="39"/>
    </row>
    <row r="40" ht="20.35" customHeight="1">
      <c r="A40" s="113">
        <v>80.06</v>
      </c>
      <c r="B40" s="98"/>
      <c r="C40" s="39"/>
      <c r="D40" s="39"/>
      <c r="E40" s="39"/>
    </row>
    <row r="41" ht="20.35" customHeight="1">
      <c r="A41" s="113">
        <v>80.18000000000001</v>
      </c>
      <c r="B41" s="98"/>
      <c r="C41" s="39"/>
      <c r="D41" s="39"/>
      <c r="E41" s="39"/>
    </row>
    <row r="42" ht="20.35" customHeight="1">
      <c r="A42" s="113">
        <v>80.40000000000001</v>
      </c>
      <c r="B42" s="98"/>
      <c r="C42" s="39"/>
      <c r="D42" s="39"/>
      <c r="E42" s="39"/>
    </row>
    <row r="43" ht="20.35" customHeight="1">
      <c r="A43" s="113">
        <v>80.54000000000001</v>
      </c>
      <c r="B43" s="98"/>
      <c r="C43" s="39"/>
      <c r="D43" s="39"/>
      <c r="E43" s="39"/>
    </row>
    <row r="44" ht="20.35" customHeight="1">
      <c r="A44" s="113">
        <v>80.66</v>
      </c>
      <c r="B44" s="98"/>
      <c r="C44" s="39"/>
      <c r="D44" s="39"/>
      <c r="E44" s="39"/>
    </row>
    <row r="45" ht="20.35" customHeight="1">
      <c r="A45" s="113">
        <v>80.66</v>
      </c>
      <c r="B45" s="98"/>
      <c r="C45" s="39"/>
      <c r="D45" s="39"/>
      <c r="E45" s="39"/>
    </row>
    <row r="46" ht="20.35" customHeight="1">
      <c r="A46" s="113">
        <v>80.69</v>
      </c>
      <c r="B46" s="98"/>
      <c r="C46" s="39"/>
      <c r="D46" s="39"/>
      <c r="E46" s="39"/>
    </row>
    <row r="47" ht="20.35" customHeight="1">
      <c r="A47" s="113">
        <v>80.81999999999999</v>
      </c>
      <c r="B47" s="98"/>
      <c r="C47" s="39"/>
      <c r="D47" s="39"/>
      <c r="E47" s="39"/>
    </row>
    <row r="48" ht="20.35" customHeight="1">
      <c r="A48" s="113">
        <v>81.19</v>
      </c>
      <c r="B48" s="98"/>
      <c r="C48" s="39"/>
      <c r="D48" s="39"/>
      <c r="E48" s="39"/>
    </row>
    <row r="49" ht="20.35" customHeight="1">
      <c r="A49" s="113">
        <v>81.22</v>
      </c>
      <c r="B49" s="98"/>
      <c r="C49" s="39"/>
      <c r="D49" s="39"/>
      <c r="E49" s="39"/>
    </row>
    <row r="50" ht="20.35" customHeight="1">
      <c r="A50" s="113">
        <v>82.17</v>
      </c>
      <c r="B50" s="98"/>
      <c r="C50" s="39"/>
      <c r="D50" s="39"/>
      <c r="E50" s="39"/>
    </row>
    <row r="51" ht="20.35" customHeight="1">
      <c r="A51" s="113">
        <v>82.34</v>
      </c>
      <c r="B51" s="98"/>
      <c r="C51" s="39"/>
      <c r="D51" s="39"/>
      <c r="E51" s="39"/>
    </row>
    <row r="52" ht="20.35" customHeight="1">
      <c r="A52" s="113">
        <v>82.45999999999999</v>
      </c>
      <c r="B52" s="98"/>
      <c r="C52" s="39"/>
      <c r="D52" s="39"/>
      <c r="E52" s="39"/>
    </row>
    <row r="53" ht="20.35" customHeight="1">
      <c r="A53" s="113">
        <v>82.75</v>
      </c>
      <c r="B53" s="98"/>
      <c r="C53" s="39"/>
      <c r="D53" s="39"/>
      <c r="E53" s="39"/>
    </row>
    <row r="54" ht="20.35" customHeight="1">
      <c r="A54" s="113">
        <v>82.76000000000001</v>
      </c>
      <c r="B54" s="98"/>
      <c r="C54" s="39"/>
      <c r="D54" s="39"/>
      <c r="E54" s="39"/>
    </row>
    <row r="55" ht="20.35" customHeight="1">
      <c r="A55" s="113">
        <v>82.94</v>
      </c>
      <c r="B55" s="98"/>
      <c r="C55" s="39"/>
      <c r="D55" s="39"/>
      <c r="E55" s="39"/>
    </row>
    <row r="56" ht="20.35" customHeight="1">
      <c r="A56" s="113">
        <v>83.13</v>
      </c>
      <c r="B56" s="98"/>
      <c r="C56" s="39"/>
      <c r="D56" s="39"/>
      <c r="E56" s="39"/>
    </row>
    <row r="57" ht="20.35" customHeight="1">
      <c r="A57" s="113">
        <v>83.33</v>
      </c>
      <c r="B57" s="98"/>
      <c r="C57" s="39"/>
      <c r="D57" s="39"/>
      <c r="E57" s="39"/>
    </row>
    <row r="58" ht="20.35" customHeight="1">
      <c r="A58" s="113">
        <v>83.45</v>
      </c>
      <c r="B58" s="98"/>
      <c r="C58" s="39"/>
      <c r="D58" s="39"/>
      <c r="E58" s="39"/>
    </row>
    <row r="59" ht="20.35" customHeight="1">
      <c r="A59" s="113">
        <v>83.69</v>
      </c>
      <c r="B59" s="98"/>
      <c r="C59" s="39"/>
      <c r="D59" s="39"/>
      <c r="E59" s="39"/>
    </row>
    <row r="60" ht="20.35" customHeight="1">
      <c r="A60" s="113">
        <v>84.31999999999999</v>
      </c>
      <c r="B60" s="98"/>
      <c r="C60" s="39"/>
      <c r="D60" s="39"/>
      <c r="E60" s="39"/>
    </row>
    <row r="61" ht="20.35" customHeight="1">
      <c r="A61" s="113">
        <v>85.44</v>
      </c>
      <c r="B61" s="98"/>
      <c r="C61" s="39"/>
      <c r="D61" s="39"/>
      <c r="E61" s="39"/>
    </row>
    <row r="62" ht="20.35" customHeight="1">
      <c r="A62" s="113">
        <v>85.47</v>
      </c>
      <c r="B62" s="98"/>
      <c r="C62" s="39"/>
      <c r="D62" s="39"/>
      <c r="E62" s="39"/>
    </row>
    <row r="63" ht="20.35" customHeight="1">
      <c r="A63" s="113">
        <v>85.56999999999999</v>
      </c>
      <c r="B63" s="98"/>
      <c r="C63" s="39"/>
      <c r="D63" s="39"/>
      <c r="E63" s="39"/>
    </row>
    <row r="64" ht="20.35" customHeight="1">
      <c r="A64" s="113">
        <v>85.8</v>
      </c>
      <c r="B64" s="98"/>
      <c r="C64" s="39"/>
      <c r="D64" s="39"/>
      <c r="E64" s="3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14" customWidth="1"/>
    <col min="2" max="2" width="16.3516" style="114" customWidth="1"/>
    <col min="3" max="3" width="16.3516" style="114" customWidth="1"/>
    <col min="4" max="4" width="16.3516" style="114" customWidth="1"/>
    <col min="5" max="5" width="16.3516" style="114" customWidth="1"/>
    <col min="6" max="256" width="16.3516" style="114" customWidth="1"/>
  </cols>
  <sheetData>
    <row r="1" ht="20.55" customHeight="1">
      <c r="A1" t="s" s="30">
        <v>6</v>
      </c>
      <c r="B1" s="70"/>
      <c r="C1" s="70"/>
      <c r="D1" s="70"/>
      <c r="E1" s="70"/>
    </row>
    <row r="2" ht="20.55" customHeight="1">
      <c r="A2" t="s" s="31">
        <v>20</v>
      </c>
      <c r="B2" s="96"/>
      <c r="C2" s="97"/>
      <c r="D2" s="97"/>
      <c r="E2" s="97"/>
    </row>
    <row r="3" ht="20.35" customHeight="1">
      <c r="A3" t="s" s="35">
        <v>23</v>
      </c>
      <c r="B3" s="98"/>
      <c r="C3" s="39"/>
      <c r="D3" s="39"/>
      <c r="E3" s="39"/>
    </row>
    <row r="4" ht="20.35" customHeight="1">
      <c r="A4" t="s" s="35">
        <v>25</v>
      </c>
      <c r="B4" s="98"/>
      <c r="C4" s="39"/>
      <c r="D4" s="39"/>
      <c r="E4" s="39"/>
    </row>
    <row r="5" ht="20.35" customHeight="1">
      <c r="A5" t="s" s="35">
        <v>27</v>
      </c>
      <c r="B5" s="98"/>
      <c r="C5" s="39"/>
      <c r="D5" s="39"/>
      <c r="E5" s="39"/>
    </row>
    <row r="6" ht="20.35" customHeight="1">
      <c r="A6" t="s" s="35">
        <v>29</v>
      </c>
      <c r="B6" s="98"/>
      <c r="C6" s="39"/>
      <c r="D6" s="39"/>
      <c r="E6" s="39"/>
    </row>
    <row r="7" ht="20.35" customHeight="1">
      <c r="A7" t="s" s="35">
        <v>31</v>
      </c>
      <c r="B7" s="98"/>
      <c r="C7" s="39"/>
      <c r="D7" s="39"/>
      <c r="E7" s="39"/>
    </row>
    <row r="8" ht="32.35" customHeight="1">
      <c r="A8" t="s" s="35">
        <v>33</v>
      </c>
      <c r="B8" s="98"/>
      <c r="C8" s="39"/>
      <c r="D8" s="39"/>
      <c r="E8" s="39"/>
    </row>
    <row r="9" ht="20.35" customHeight="1">
      <c r="A9" t="s" s="35">
        <v>35</v>
      </c>
      <c r="B9" s="98"/>
      <c r="C9" s="39"/>
      <c r="D9" s="39"/>
      <c r="E9" s="39"/>
    </row>
    <row r="10" ht="20.35" customHeight="1">
      <c r="A10" t="s" s="35">
        <v>37</v>
      </c>
      <c r="B10" s="98"/>
      <c r="C10" s="39"/>
      <c r="D10" s="39"/>
      <c r="E10" s="39"/>
    </row>
    <row r="11" ht="20.35" customHeight="1">
      <c r="A11" t="s" s="35">
        <v>39</v>
      </c>
      <c r="B11" s="98"/>
      <c r="C11" s="39"/>
      <c r="D11" s="39"/>
      <c r="E11" s="39"/>
    </row>
    <row r="12" ht="20.35" customHeight="1">
      <c r="A12" t="s" s="35">
        <v>41</v>
      </c>
      <c r="B12" s="98"/>
      <c r="C12" s="39"/>
      <c r="D12" s="39"/>
      <c r="E12" s="39"/>
    </row>
    <row r="13" ht="20.35" customHeight="1">
      <c r="A13" t="s" s="35">
        <v>43</v>
      </c>
      <c r="B13" s="98"/>
      <c r="C13" s="39"/>
      <c r="D13" s="39"/>
      <c r="E13" s="39"/>
    </row>
    <row r="14" ht="20.35" customHeight="1">
      <c r="A14" t="s" s="35">
        <v>45</v>
      </c>
      <c r="B14" s="98"/>
      <c r="C14" s="39"/>
      <c r="D14" s="39"/>
      <c r="E14" s="39"/>
    </row>
    <row r="15" ht="20.35" customHeight="1">
      <c r="A15" t="s" s="35">
        <v>47</v>
      </c>
      <c r="B15" s="98"/>
      <c r="C15" s="39"/>
      <c r="D15" s="39"/>
      <c r="E15" s="39"/>
    </row>
    <row r="16" ht="20.35" customHeight="1">
      <c r="A16" t="s" s="35">
        <v>48</v>
      </c>
      <c r="B16" s="98"/>
      <c r="C16" s="39"/>
      <c r="D16" s="39"/>
      <c r="E16" s="39"/>
    </row>
    <row r="17" ht="20.35" customHeight="1">
      <c r="A17" t="s" s="35">
        <v>50</v>
      </c>
      <c r="B17" s="98"/>
      <c r="C17" s="39"/>
      <c r="D17" s="39"/>
      <c r="E17" s="39"/>
    </row>
    <row r="18" ht="32.35" customHeight="1">
      <c r="A18" t="s" s="35">
        <v>52</v>
      </c>
      <c r="B18" s="98"/>
      <c r="C18" s="39"/>
      <c r="D18" s="39"/>
      <c r="E18" s="39"/>
    </row>
    <row r="19" ht="20.35" customHeight="1">
      <c r="A19" t="s" s="35">
        <v>53</v>
      </c>
      <c r="B19" s="98"/>
      <c r="C19" s="39"/>
      <c r="D19" s="39"/>
      <c r="E19" s="39"/>
    </row>
    <row r="20" ht="20.35" customHeight="1">
      <c r="A20" t="s" s="35">
        <v>54</v>
      </c>
      <c r="B20" s="98"/>
      <c r="C20" s="39"/>
      <c r="D20" s="39"/>
      <c r="E20" s="39"/>
    </row>
    <row r="21" ht="20.35" customHeight="1">
      <c r="A21" t="s" s="35">
        <v>56</v>
      </c>
      <c r="B21" s="98"/>
      <c r="C21" s="39"/>
      <c r="D21" s="39"/>
      <c r="E21" s="39"/>
    </row>
    <row r="22" ht="20.35" customHeight="1">
      <c r="A22" t="s" s="35">
        <v>58</v>
      </c>
      <c r="B22" s="98"/>
      <c r="C22" s="39"/>
      <c r="D22" s="39"/>
      <c r="E22" s="39"/>
    </row>
    <row r="23" ht="20.35" customHeight="1">
      <c r="A23" t="s" s="35">
        <v>60</v>
      </c>
      <c r="B23" s="98"/>
      <c r="C23" s="39"/>
      <c r="D23" s="39"/>
      <c r="E23" s="39"/>
    </row>
    <row r="24" ht="20.35" customHeight="1">
      <c r="A24" t="s" s="35">
        <v>62</v>
      </c>
      <c r="B24" s="98"/>
      <c r="C24" s="39"/>
      <c r="D24" s="39"/>
      <c r="E24" s="39"/>
    </row>
    <row r="25" ht="20.35" customHeight="1">
      <c r="A25" t="s" s="35">
        <v>64</v>
      </c>
      <c r="B25" s="98"/>
      <c r="C25" s="39"/>
      <c r="D25" s="39"/>
      <c r="E25" s="39"/>
    </row>
    <row r="26" ht="20.35" customHeight="1">
      <c r="A26" t="s" s="35">
        <v>66</v>
      </c>
      <c r="B26" s="98"/>
      <c r="C26" s="39"/>
      <c r="D26" s="39"/>
      <c r="E26" s="39"/>
    </row>
    <row r="27" ht="20.35" customHeight="1">
      <c r="A27" t="s" s="35">
        <v>67</v>
      </c>
      <c r="B27" s="98"/>
      <c r="C27" s="39"/>
      <c r="D27" s="39"/>
      <c r="E27" s="39"/>
    </row>
    <row r="28" ht="32.35" customHeight="1">
      <c r="A28" t="s" s="35">
        <v>68</v>
      </c>
      <c r="B28" s="98"/>
      <c r="C28" s="39"/>
      <c r="D28" s="39"/>
      <c r="E28" s="39"/>
    </row>
    <row r="29" ht="20.35" customHeight="1">
      <c r="A29" t="s" s="35">
        <v>70</v>
      </c>
      <c r="B29" s="98"/>
      <c r="C29" s="39"/>
      <c r="D29" s="39"/>
      <c r="E29" s="39"/>
    </row>
    <row r="30" ht="32.35" customHeight="1">
      <c r="A30" t="s" s="35">
        <v>71</v>
      </c>
      <c r="B30" s="98"/>
      <c r="C30" s="39"/>
      <c r="D30" s="39"/>
      <c r="E30" s="39"/>
    </row>
    <row r="31" ht="20.35" customHeight="1">
      <c r="A31" t="s" s="35">
        <v>73</v>
      </c>
      <c r="B31" s="98"/>
      <c r="C31" s="39"/>
      <c r="D31" s="39"/>
      <c r="E31" s="39"/>
    </row>
    <row r="32" ht="20.35" customHeight="1">
      <c r="A32" t="s" s="35">
        <v>74</v>
      </c>
      <c r="B32" s="98"/>
      <c r="C32" s="39"/>
      <c r="D32" s="39"/>
      <c r="E32" s="39"/>
    </row>
    <row r="33" ht="20.35" customHeight="1">
      <c r="A33" t="s" s="35">
        <v>76</v>
      </c>
      <c r="B33" s="98"/>
      <c r="C33" s="39"/>
      <c r="D33" s="39"/>
      <c r="E33" s="39"/>
    </row>
    <row r="34" ht="20.35" customHeight="1">
      <c r="A34" t="s" s="35">
        <v>78</v>
      </c>
      <c r="B34" s="98"/>
      <c r="C34" s="39"/>
      <c r="D34" s="39"/>
      <c r="E34" s="39"/>
    </row>
    <row r="35" ht="20.35" customHeight="1">
      <c r="A35" t="s" s="35">
        <v>79</v>
      </c>
      <c r="B35" s="98"/>
      <c r="C35" s="39"/>
      <c r="D35" s="39"/>
      <c r="E35" s="39"/>
    </row>
    <row r="36" ht="20.35" customHeight="1">
      <c r="A36" t="s" s="35">
        <v>80</v>
      </c>
      <c r="B36" s="98"/>
      <c r="C36" s="39"/>
      <c r="D36" s="39"/>
      <c r="E36" s="39"/>
    </row>
    <row r="37" ht="20.35" customHeight="1">
      <c r="A37" t="s" s="35">
        <v>82</v>
      </c>
      <c r="B37" s="98"/>
      <c r="C37" s="39"/>
      <c r="D37" s="39"/>
      <c r="E37" s="39"/>
    </row>
    <row r="38" ht="20.35" customHeight="1">
      <c r="A38" t="s" s="35">
        <v>84</v>
      </c>
      <c r="B38" s="98"/>
      <c r="C38" s="39"/>
      <c r="D38" s="39"/>
      <c r="E38" s="39"/>
    </row>
    <row r="39" ht="20.35" customHeight="1">
      <c r="A39" t="s" s="35">
        <v>85</v>
      </c>
      <c r="B39" s="98"/>
      <c r="C39" s="39"/>
      <c r="D39" s="39"/>
      <c r="E39" s="39"/>
    </row>
    <row r="40" ht="20.35" customHeight="1">
      <c r="A40" t="s" s="35">
        <v>87</v>
      </c>
      <c r="B40" s="98"/>
      <c r="C40" s="39"/>
      <c r="D40" s="39"/>
      <c r="E40" s="39"/>
    </row>
    <row r="41" ht="20.35" customHeight="1">
      <c r="A41" t="s" s="35">
        <v>89</v>
      </c>
      <c r="B41" s="98"/>
      <c r="C41" s="39"/>
      <c r="D41" s="39"/>
      <c r="E41" s="39"/>
    </row>
    <row r="42" ht="20.35" customHeight="1">
      <c r="A42" t="s" s="35">
        <v>90</v>
      </c>
      <c r="B42" s="98"/>
      <c r="C42" s="39"/>
      <c r="D42" s="39"/>
      <c r="E42" s="39"/>
    </row>
    <row r="43" ht="20.35" customHeight="1">
      <c r="A43" t="s" s="35">
        <v>91</v>
      </c>
      <c r="B43" s="98"/>
      <c r="C43" s="39"/>
      <c r="D43" s="39"/>
      <c r="E43" s="39"/>
    </row>
    <row r="44" ht="20.35" customHeight="1">
      <c r="A44" t="s" s="35">
        <v>93</v>
      </c>
      <c r="B44" s="98"/>
      <c r="C44" s="39"/>
      <c r="D44" s="39"/>
      <c r="E44" s="39"/>
    </row>
    <row r="45" ht="20.35" customHeight="1">
      <c r="A45" t="s" s="35">
        <v>95</v>
      </c>
      <c r="B45" s="98"/>
      <c r="C45" s="39"/>
      <c r="D45" s="39"/>
      <c r="E45" s="39"/>
    </row>
    <row r="46" ht="20.35" customHeight="1">
      <c r="A46" t="s" s="35">
        <v>97</v>
      </c>
      <c r="B46" s="98"/>
      <c r="C46" s="39"/>
      <c r="D46" s="39"/>
      <c r="E46" s="39"/>
    </row>
    <row r="47" ht="20.35" customHeight="1">
      <c r="A47" t="s" s="35">
        <v>98</v>
      </c>
      <c r="B47" s="98"/>
      <c r="C47" s="39"/>
      <c r="D47" s="39"/>
      <c r="E47" s="39"/>
    </row>
    <row r="48" ht="20.35" customHeight="1">
      <c r="A48" t="s" s="35">
        <v>99</v>
      </c>
      <c r="B48" s="98"/>
      <c r="C48" s="39"/>
      <c r="D48" s="39"/>
      <c r="E48" s="39"/>
    </row>
    <row r="49" ht="20.35" customHeight="1">
      <c r="A49" t="s" s="35">
        <v>100</v>
      </c>
      <c r="B49" s="98"/>
      <c r="C49" s="39"/>
      <c r="D49" s="39"/>
      <c r="E49" s="39"/>
    </row>
    <row r="50" ht="20.35" customHeight="1">
      <c r="A50" t="s" s="35">
        <v>102</v>
      </c>
      <c r="B50" s="98"/>
      <c r="C50" s="39"/>
      <c r="D50" s="39"/>
      <c r="E50" s="39"/>
    </row>
    <row r="51" ht="32.35" customHeight="1">
      <c r="A51" t="s" s="35">
        <v>94</v>
      </c>
      <c r="B51" s="98"/>
      <c r="C51" s="39"/>
      <c r="D51" s="39"/>
      <c r="E51" s="39"/>
    </row>
    <row r="52" ht="20.35" customHeight="1">
      <c r="A52" t="s" s="35">
        <v>103</v>
      </c>
      <c r="B52" s="98"/>
      <c r="C52" s="39"/>
      <c r="D52" s="39"/>
      <c r="E52" s="39"/>
    </row>
    <row r="53" ht="20.35" customHeight="1">
      <c r="A53" t="s" s="35">
        <v>104</v>
      </c>
      <c r="B53" s="98"/>
      <c r="C53" s="39"/>
      <c r="D53" s="39"/>
      <c r="E53" s="39"/>
    </row>
    <row r="54" ht="20.35" customHeight="1">
      <c r="A54" t="s" s="35">
        <v>105</v>
      </c>
      <c r="B54" s="98"/>
      <c r="C54" s="39"/>
      <c r="D54" s="39"/>
      <c r="E54" s="39"/>
    </row>
    <row r="55" ht="20.35" customHeight="1">
      <c r="A55" t="s" s="35">
        <v>107</v>
      </c>
      <c r="B55" s="98"/>
      <c r="C55" s="39"/>
      <c r="D55" s="39"/>
      <c r="E55" s="39"/>
    </row>
    <row r="56" ht="20.35" customHeight="1">
      <c r="A56" t="s" s="35">
        <v>108</v>
      </c>
      <c r="B56" s="98"/>
      <c r="C56" s="39"/>
      <c r="D56" s="39"/>
      <c r="E56" s="39"/>
    </row>
    <row r="57" ht="20.35" customHeight="1">
      <c r="A57" t="s" s="35">
        <v>109</v>
      </c>
      <c r="B57" s="98"/>
      <c r="C57" s="39"/>
      <c r="D57" s="39"/>
      <c r="E57" s="39"/>
    </row>
    <row r="58" ht="20.35" customHeight="1">
      <c r="A58" t="s" s="35">
        <v>110</v>
      </c>
      <c r="B58" s="98"/>
      <c r="C58" s="39"/>
      <c r="D58" s="39"/>
      <c r="E58" s="39"/>
    </row>
    <row r="59" ht="20.35" customHeight="1">
      <c r="A59" t="s" s="35">
        <v>112</v>
      </c>
      <c r="B59" s="98"/>
      <c r="C59" s="39"/>
      <c r="D59" s="39"/>
      <c r="E59" s="39"/>
    </row>
    <row r="60" ht="20.35" customHeight="1">
      <c r="A60" t="s" s="35">
        <v>114</v>
      </c>
      <c r="B60" s="98"/>
      <c r="C60" s="39"/>
      <c r="D60" s="39"/>
      <c r="E60" s="39"/>
    </row>
    <row r="61" ht="20.35" customHeight="1">
      <c r="A61" t="s" s="35">
        <v>115</v>
      </c>
      <c r="B61" s="98"/>
      <c r="C61" s="39"/>
      <c r="D61" s="39"/>
      <c r="E61" s="39"/>
    </row>
    <row r="62" ht="20.35" customHeight="1">
      <c r="A62" t="s" s="35">
        <v>116</v>
      </c>
      <c r="B62" s="98"/>
      <c r="C62" s="39"/>
      <c r="D62" s="39"/>
      <c r="E62" s="39"/>
    </row>
    <row r="63" ht="20.35" customHeight="1">
      <c r="A63" t="s" s="35">
        <v>117</v>
      </c>
      <c r="B63" s="98"/>
      <c r="C63" s="39"/>
      <c r="D63" s="39"/>
      <c r="E63" s="39"/>
    </row>
    <row r="64" ht="20.35" customHeight="1">
      <c r="A64" t="s" s="35">
        <v>118</v>
      </c>
      <c r="B64" s="98"/>
      <c r="C64" s="39"/>
      <c r="D64" s="39"/>
      <c r="E64" s="39"/>
    </row>
    <row r="65" ht="20.35" customHeight="1">
      <c r="A65" t="s" s="35">
        <v>119</v>
      </c>
      <c r="B65" s="98"/>
      <c r="C65" s="39"/>
      <c r="D65" s="39"/>
      <c r="E65" s="39"/>
    </row>
    <row r="66" ht="20.35" customHeight="1">
      <c r="A66" t="s" s="35">
        <v>121</v>
      </c>
      <c r="B66" s="98"/>
      <c r="C66" s="39"/>
      <c r="D66" s="39"/>
      <c r="E66" s="39"/>
    </row>
    <row r="67" ht="20.35" customHeight="1">
      <c r="A67" t="s" s="35">
        <v>122</v>
      </c>
      <c r="B67" s="98"/>
      <c r="C67" s="39"/>
      <c r="D67" s="39"/>
      <c r="E67" s="39"/>
    </row>
    <row r="68" ht="20.35" customHeight="1">
      <c r="A68" t="s" s="35">
        <v>123</v>
      </c>
      <c r="B68" s="98"/>
      <c r="C68" s="39"/>
      <c r="D68" s="39"/>
      <c r="E68" s="39"/>
    </row>
    <row r="69" ht="20.35" customHeight="1">
      <c r="A69" t="s" s="35">
        <v>124</v>
      </c>
      <c r="B69" s="98"/>
      <c r="C69" s="39"/>
      <c r="D69" s="39"/>
      <c r="E69" s="39"/>
    </row>
    <row r="70" ht="20.35" customHeight="1">
      <c r="A70" t="s" s="35">
        <v>125</v>
      </c>
      <c r="B70" s="98"/>
      <c r="C70" s="39"/>
      <c r="D70" s="39"/>
      <c r="E70" s="39"/>
    </row>
    <row r="71" ht="20.35" customHeight="1">
      <c r="A71" t="s" s="35">
        <v>126</v>
      </c>
      <c r="B71" s="98"/>
      <c r="C71" s="39"/>
      <c r="D71" s="39"/>
      <c r="E71" s="39"/>
    </row>
    <row r="72" ht="32.35" customHeight="1">
      <c r="A72" t="s" s="35">
        <v>127</v>
      </c>
      <c r="B72" s="98"/>
      <c r="C72" s="39"/>
      <c r="D72" s="39"/>
      <c r="E72" s="39"/>
    </row>
    <row r="73" ht="20.35" customHeight="1">
      <c r="A73" t="s" s="35">
        <v>128</v>
      </c>
      <c r="B73" s="98"/>
      <c r="C73" s="39"/>
      <c r="D73" s="39"/>
      <c r="E73" s="39"/>
    </row>
    <row r="74" ht="20.35" customHeight="1">
      <c r="A74" t="s" s="35">
        <v>129</v>
      </c>
      <c r="B74" s="98"/>
      <c r="C74" s="39"/>
      <c r="D74" s="39"/>
      <c r="E74" s="39"/>
    </row>
    <row r="75" ht="20.35" customHeight="1">
      <c r="A75" t="s" s="35">
        <v>130</v>
      </c>
      <c r="B75" s="98"/>
      <c r="C75" s="39"/>
      <c r="D75" s="39"/>
      <c r="E75" s="39"/>
    </row>
    <row r="76" ht="20.35" customHeight="1">
      <c r="A76" t="s" s="35">
        <v>131</v>
      </c>
      <c r="B76" s="98"/>
      <c r="C76" s="39"/>
      <c r="D76" s="39"/>
      <c r="E76" s="39"/>
    </row>
    <row r="77" ht="20.35" customHeight="1">
      <c r="A77" t="s" s="35">
        <v>132</v>
      </c>
      <c r="B77" s="98"/>
      <c r="C77" s="39"/>
      <c r="D77" s="39"/>
      <c r="E77" s="39"/>
    </row>
    <row r="78" ht="20.35" customHeight="1">
      <c r="A78" t="s" s="35">
        <v>133</v>
      </c>
      <c r="B78" s="98"/>
      <c r="C78" s="39"/>
      <c r="D78" s="39"/>
      <c r="E78" s="39"/>
    </row>
    <row r="79" ht="20.35" customHeight="1">
      <c r="A79" t="s" s="35">
        <v>134</v>
      </c>
      <c r="B79" s="98"/>
      <c r="C79" s="39"/>
      <c r="D79" s="39"/>
      <c r="E79" s="39"/>
    </row>
    <row r="80" ht="20.35" customHeight="1">
      <c r="A80" t="s" s="35">
        <v>135</v>
      </c>
      <c r="B80" s="98"/>
      <c r="C80" s="39"/>
      <c r="D80" s="39"/>
      <c r="E80" s="39"/>
    </row>
    <row r="81" ht="20.35" customHeight="1">
      <c r="A81" t="s" s="35">
        <v>136</v>
      </c>
      <c r="B81" s="98"/>
      <c r="C81" s="39"/>
      <c r="D81" s="39"/>
      <c r="E81" s="39"/>
    </row>
    <row r="82" ht="20.35" customHeight="1">
      <c r="A82" t="s" s="35">
        <v>138</v>
      </c>
      <c r="B82" s="98"/>
      <c r="C82" s="39"/>
      <c r="D82" s="39"/>
      <c r="E82" s="39"/>
    </row>
    <row r="83" ht="20.35" customHeight="1">
      <c r="A83" t="s" s="35">
        <v>139</v>
      </c>
      <c r="B83" s="98"/>
      <c r="C83" s="39"/>
      <c r="D83" s="39"/>
      <c r="E83" s="39"/>
    </row>
    <row r="84" ht="20.35" customHeight="1">
      <c r="A84" t="s" s="35">
        <v>140</v>
      </c>
      <c r="B84" s="98"/>
      <c r="C84" s="39"/>
      <c r="D84" s="39"/>
      <c r="E84" s="39"/>
    </row>
    <row r="85" ht="20.35" customHeight="1">
      <c r="A85" t="s" s="35">
        <v>141</v>
      </c>
      <c r="B85" s="98"/>
      <c r="C85" s="39"/>
      <c r="D85" s="39"/>
      <c r="E85" s="39"/>
    </row>
    <row r="86" ht="20.35" customHeight="1">
      <c r="A86" t="s" s="35">
        <v>142</v>
      </c>
      <c r="B86" s="98"/>
      <c r="C86" s="39"/>
      <c r="D86" s="39"/>
      <c r="E86" s="39"/>
    </row>
    <row r="87" ht="20.35" customHeight="1">
      <c r="A87" t="s" s="35">
        <v>143</v>
      </c>
      <c r="B87" s="98"/>
      <c r="C87" s="39"/>
      <c r="D87" s="39"/>
      <c r="E87" s="39"/>
    </row>
    <row r="88" ht="20.35" customHeight="1">
      <c r="A88" t="s" s="35">
        <v>144</v>
      </c>
      <c r="B88" s="98"/>
      <c r="C88" s="39"/>
      <c r="D88" s="39"/>
      <c r="E88" s="39"/>
    </row>
    <row r="89" ht="20.35" customHeight="1">
      <c r="A89" t="s" s="35">
        <v>145</v>
      </c>
      <c r="B89" s="98"/>
      <c r="C89" s="39"/>
      <c r="D89" s="39"/>
      <c r="E89" s="39"/>
    </row>
    <row r="90" ht="20.35" customHeight="1">
      <c r="A90" t="s" s="35">
        <v>146</v>
      </c>
      <c r="B90" s="98"/>
      <c r="C90" s="39"/>
      <c r="D90" s="39"/>
      <c r="E90" s="39"/>
    </row>
    <row r="91" ht="20.35" customHeight="1">
      <c r="A91" t="s" s="35">
        <v>147</v>
      </c>
      <c r="B91" s="98"/>
      <c r="C91" s="39"/>
      <c r="D91" s="39"/>
      <c r="E91" s="39"/>
    </row>
    <row r="92" ht="20.35" customHeight="1">
      <c r="A92" t="s" s="35">
        <v>148</v>
      </c>
      <c r="B92" s="98"/>
      <c r="C92" s="39"/>
      <c r="D92" s="39"/>
      <c r="E92" s="39"/>
    </row>
    <row r="93" ht="20.35" customHeight="1">
      <c r="A93" t="s" s="35">
        <v>149</v>
      </c>
      <c r="B93" s="98"/>
      <c r="C93" s="39"/>
      <c r="D93" s="39"/>
      <c r="E93" s="39"/>
    </row>
    <row r="94" ht="20.35" customHeight="1">
      <c r="A94" t="s" s="35">
        <v>150</v>
      </c>
      <c r="B94" s="98"/>
      <c r="C94" s="39"/>
      <c r="D94" s="39"/>
      <c r="E94" s="39"/>
    </row>
    <row r="95" ht="20.35" customHeight="1">
      <c r="A95" t="s" s="35">
        <v>151</v>
      </c>
      <c r="B95" s="98"/>
      <c r="C95" s="39"/>
      <c r="D95" s="39"/>
      <c r="E95" s="39"/>
    </row>
    <row r="96" ht="20.35" customHeight="1">
      <c r="A96" t="s" s="35">
        <v>152</v>
      </c>
      <c r="B96" s="98"/>
      <c r="C96" s="39"/>
      <c r="D96" s="39"/>
      <c r="E96" s="3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D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1172" style="115" customWidth="1"/>
    <col min="2" max="2" width="16.3516" style="115" customWidth="1"/>
    <col min="3" max="3" width="16.3516" style="115" customWidth="1"/>
    <col min="4" max="4" width="16.3516" style="115" customWidth="1"/>
    <col min="5" max="256" width="16.3516" style="115" customWidth="1"/>
  </cols>
  <sheetData>
    <row r="1" ht="20.55" customHeight="1">
      <c r="A1" t="s" s="30">
        <v>6</v>
      </c>
      <c r="B1" t="s" s="62">
        <v>520</v>
      </c>
      <c r="C1" t="s" s="62">
        <v>521</v>
      </c>
      <c r="D1" t="s" s="64">
        <v>522</v>
      </c>
    </row>
    <row r="2" ht="20.55" customHeight="1">
      <c r="A2" t="s" s="31">
        <v>20</v>
      </c>
      <c r="B2" s="65">
        <f>VLOOKUP('STATS'!M3,'PS - SO%'!$A$4:$B$55,2)</f>
        <v>98</v>
      </c>
      <c r="C2" s="66">
        <f>IF('STATS'!N3&lt;10,(68.8*(10-'STATS'!N3)+'STATS'!M3*'STATS'!N3)/10,B2)</f>
        <v>78.16</v>
      </c>
      <c r="D2" s="67">
        <f>IF('STATS'!N3=0,66,C2)</f>
        <v>78.16</v>
      </c>
    </row>
    <row r="3" ht="20.35" customHeight="1">
      <c r="A3" t="s" s="35">
        <v>23</v>
      </c>
      <c r="B3" s="48">
        <f>VLOOKUP('STATS'!M4,'PS - SO%'!$A$4:$B$55,2)</f>
        <v>47</v>
      </c>
      <c r="C3" s="50">
        <f>IF('STATS'!N4&lt;10,(68.8*(10-'STATS'!N4)+'STATS'!M4*'STATS'!N4)/10,B3)</f>
        <v>68.8</v>
      </c>
      <c r="D3" s="68">
        <f>IF('STATS'!N4=0,66,C3)</f>
        <v>66</v>
      </c>
    </row>
    <row r="4" ht="20.35" customHeight="1">
      <c r="A4" t="s" s="35">
        <v>25</v>
      </c>
      <c r="B4" s="48">
        <f>VLOOKUP('STATS'!M5,'PS - SO%'!$A$4:$B$55,2)</f>
        <v>86</v>
      </c>
      <c r="C4" s="50">
        <f>IF('STATS'!N5&lt;10,(68.8*(10-'STATS'!N5)+'STATS'!M5*'STATS'!N5)/10,B4)</f>
        <v>74.40000000000001</v>
      </c>
      <c r="D4" s="68">
        <f>IF('STATS'!N5=0,66,C4)</f>
        <v>74.40000000000001</v>
      </c>
    </row>
    <row r="5" ht="20.35" customHeight="1">
      <c r="A5" t="s" s="35">
        <v>27</v>
      </c>
      <c r="B5" s="48">
        <f>VLOOKUP('STATS'!M6,'PS - SO%'!$A$4:$B$55,2)</f>
        <v>70</v>
      </c>
      <c r="C5" s="50">
        <f>IF('STATS'!N6&lt;10,(68.8*(10-'STATS'!N6)+'STATS'!M6*'STATS'!N6)/10,B5)</f>
        <v>68.17</v>
      </c>
      <c r="D5" s="68">
        <f>IF('STATS'!N6=0,66,C5)</f>
        <v>68.17</v>
      </c>
    </row>
    <row r="6" ht="20.35" customHeight="1">
      <c r="A6" t="s" s="35">
        <v>29</v>
      </c>
      <c r="B6" s="48">
        <f>VLOOKUP('STATS'!M7,'PS - SO%'!$A$4:$B$55,2)</f>
        <v>70</v>
      </c>
      <c r="C6" s="50">
        <f>IF('STATS'!N7&lt;10,(68.8*(10-'STATS'!N7)+'STATS'!M7*'STATS'!N7)/10,B6)</f>
        <v>68.17</v>
      </c>
      <c r="D6" s="68">
        <f>IF('STATS'!N7=0,66,C6)</f>
        <v>68.17</v>
      </c>
    </row>
    <row r="7" ht="20.35" customHeight="1">
      <c r="A7" t="s" s="35">
        <v>31</v>
      </c>
      <c r="B7" s="48">
        <f>VLOOKUP('STATS'!M8,'PS - SO%'!$A$4:$B$55,2)</f>
        <v>86</v>
      </c>
      <c r="C7" s="50">
        <f>IF('STATS'!N8&lt;10,(68.8*(10-'STATS'!N8)+'STATS'!M8*'STATS'!N8)/10,B7)</f>
        <v>86</v>
      </c>
      <c r="D7" s="68">
        <f>IF('STATS'!N8=0,66,C7)</f>
        <v>86</v>
      </c>
    </row>
    <row r="8" ht="20.35" customHeight="1">
      <c r="A8" t="s" s="35">
        <v>33</v>
      </c>
      <c r="B8" s="48">
        <f>VLOOKUP('STATS'!M9,'PS - SO%'!$A$4:$B$55,2)</f>
        <v>47</v>
      </c>
      <c r="C8" s="50">
        <f>IF('STATS'!N9&lt;10,(68.8*(10-'STATS'!N9)+'STATS'!M9*'STATS'!N9)/10,B8)</f>
        <v>68.8</v>
      </c>
      <c r="D8" s="68">
        <f>IF('STATS'!N9=0,66,C8)</f>
        <v>66</v>
      </c>
    </row>
    <row r="9" ht="20.35" customHeight="1">
      <c r="A9" t="s" s="35">
        <v>35</v>
      </c>
      <c r="B9" s="48">
        <f>VLOOKUP('STATS'!M10,'PS - SO%'!$A$4:$B$55,2)</f>
        <v>47</v>
      </c>
      <c r="C9" s="50">
        <f>IF('STATS'!N10&lt;10,(68.8*(10-'STATS'!N10)+'STATS'!M10*'STATS'!N10)/10,B9)</f>
        <v>51.27999999999999</v>
      </c>
      <c r="D9" s="68">
        <f>IF('STATS'!N10=0,66,C9)</f>
        <v>51.27999999999999</v>
      </c>
    </row>
    <row r="10" ht="20.35" customHeight="1">
      <c r="A10" t="s" s="35">
        <v>37</v>
      </c>
      <c r="B10" s="48">
        <f>VLOOKUP('STATS'!M11,'PS - SO%'!$A$4:$B$55,2)</f>
        <v>95</v>
      </c>
      <c r="C10" s="50">
        <f>IF('STATS'!N11&lt;10,(68.8*(10-'STATS'!N11)+'STATS'!M11*'STATS'!N11)/10,B10)</f>
        <v>95</v>
      </c>
      <c r="D10" s="68">
        <f>IF('STATS'!N11=0,66,C10)</f>
        <v>95</v>
      </c>
    </row>
    <row r="11" ht="20.35" customHeight="1">
      <c r="A11" t="s" s="35">
        <v>39</v>
      </c>
      <c r="B11" s="48">
        <f>VLOOKUP('STATS'!M12,'PS - SO%'!$A$4:$B$55,2)</f>
        <v>47</v>
      </c>
      <c r="C11" s="50">
        <f>IF('STATS'!N12&lt;10,(68.8*(10-'STATS'!N12)+'STATS'!M12*'STATS'!N12)/10,B11)</f>
        <v>68.8</v>
      </c>
      <c r="D11" s="68">
        <f>IF('STATS'!N12=0,66,C11)</f>
        <v>66</v>
      </c>
    </row>
    <row r="12" ht="20.35" customHeight="1">
      <c r="A12" t="s" s="35">
        <v>41</v>
      </c>
      <c r="B12" s="48">
        <f>VLOOKUP('STATS'!M13,'PS - SO%'!$A$4:$B$55,2)</f>
        <v>51</v>
      </c>
      <c r="C12" s="50">
        <f>IF('STATS'!N13&lt;10,(68.8*(10-'STATS'!N13)+'STATS'!M13*'STATS'!N13)/10,B12)</f>
        <v>51</v>
      </c>
      <c r="D12" s="68">
        <f>IF('STATS'!N13=0,66,C12)</f>
        <v>51</v>
      </c>
    </row>
    <row r="13" ht="20.35" customHeight="1">
      <c r="A13" t="s" s="35">
        <v>43</v>
      </c>
      <c r="B13" s="48">
        <f>VLOOKUP('STATS'!M14,'PS - SO%'!$A$4:$B$55,2)</f>
        <v>84</v>
      </c>
      <c r="C13" s="50">
        <f>IF('STATS'!N14&lt;10,(68.8*(10-'STATS'!N14)+'STATS'!M14*'STATS'!N14)/10,B13)</f>
        <v>84</v>
      </c>
      <c r="D13" s="68">
        <f>IF('STATS'!N14=0,66,C13)</f>
        <v>84</v>
      </c>
    </row>
    <row r="14" ht="20.35" customHeight="1">
      <c r="A14" t="s" s="35">
        <v>45</v>
      </c>
      <c r="B14" s="48">
        <f>VLOOKUP('STATS'!M15,'PS - SO%'!$A$4:$B$55,2)</f>
        <v>53</v>
      </c>
      <c r="C14" s="50">
        <f>IF('STATS'!N15&lt;10,(68.8*(10-'STATS'!N15)+'STATS'!M15*'STATS'!N15)/10,B14)</f>
        <v>56.92</v>
      </c>
      <c r="D14" s="68">
        <f>IF('STATS'!N15=0,66,C14)</f>
        <v>56.92</v>
      </c>
    </row>
    <row r="15" ht="20.35" customHeight="1">
      <c r="A15" t="s" s="35">
        <v>47</v>
      </c>
      <c r="B15" s="48">
        <f>VLOOKUP('STATS'!M16,'PS - SO%'!$A$4:$B$55,2)</f>
        <v>56</v>
      </c>
      <c r="C15" s="50">
        <f>IF('STATS'!N16&lt;10,(68.8*(10-'STATS'!N16)+'STATS'!M16*'STATS'!N16)/10,B15)</f>
        <v>56</v>
      </c>
      <c r="D15" s="68">
        <f>IF('STATS'!N16=0,66,C15)</f>
        <v>56</v>
      </c>
    </row>
    <row r="16" ht="20.35" customHeight="1">
      <c r="A16" t="s" s="35">
        <v>48</v>
      </c>
      <c r="B16" s="48">
        <f>VLOOKUP('STATS'!M17,'PS - SO%'!$A$4:$B$55,2)</f>
        <v>90</v>
      </c>
      <c r="C16" s="50">
        <f>IF('STATS'!N17&lt;10,(68.8*(10-'STATS'!N17)+'STATS'!M17*'STATS'!N17)/10,B16)</f>
        <v>80.63</v>
      </c>
      <c r="D16" s="68">
        <f>IF('STATS'!N17=0,66,C16)</f>
        <v>80.63</v>
      </c>
    </row>
    <row r="17" ht="20.35" customHeight="1">
      <c r="A17" t="s" s="35">
        <v>50</v>
      </c>
      <c r="B17" s="48">
        <f>VLOOKUP('STATS'!M18,'PS - SO%'!$A$4:$B$55,2)</f>
        <v>93</v>
      </c>
      <c r="C17" s="50">
        <f>IF('STATS'!N18&lt;10,(68.8*(10-'STATS'!N18)+'STATS'!M18*'STATS'!N18)/10,B17)</f>
        <v>86.89</v>
      </c>
      <c r="D17" s="68">
        <f>IF('STATS'!N18=0,66,C17)</f>
        <v>86.89</v>
      </c>
    </row>
    <row r="18" ht="20.35" customHeight="1">
      <c r="A18" t="s" s="35">
        <v>52</v>
      </c>
      <c r="B18" s="48">
        <f>VLOOKUP('STATS'!M19,'PS - SO%'!$A$4:$B$55,2)</f>
        <v>47</v>
      </c>
      <c r="C18" s="50">
        <f>IF('STATS'!N19&lt;10,(68.8*(10-'STATS'!N19)+'STATS'!M19*'STATS'!N19)/10,B18)</f>
        <v>68.8</v>
      </c>
      <c r="D18" s="68">
        <f>IF('STATS'!N19=0,66,C18)</f>
        <v>66</v>
      </c>
    </row>
    <row r="19" ht="20.35" customHeight="1">
      <c r="A19" t="s" s="35">
        <v>53</v>
      </c>
      <c r="B19" s="48">
        <f>VLOOKUP('STATS'!M20,'PS - SO%'!$A$4:$B$55,2)</f>
        <v>47</v>
      </c>
      <c r="C19" s="50">
        <f>IF('STATS'!N20&lt;10,(68.8*(10-'STATS'!N20)+'STATS'!M20*'STATS'!N20)/10,B19)</f>
        <v>46.84</v>
      </c>
      <c r="D19" s="68">
        <f>IF('STATS'!N20=0,66,C19)</f>
        <v>46.84</v>
      </c>
    </row>
    <row r="20" ht="20.35" customHeight="1">
      <c r="A20" t="s" s="35">
        <v>54</v>
      </c>
      <c r="B20" s="48">
        <f>VLOOKUP('STATS'!M21,'PS - SO%'!$A$4:$B$55,2)</f>
        <v>47</v>
      </c>
      <c r="C20" s="50">
        <f>IF('STATS'!N21&lt;10,(68.8*(10-'STATS'!N21)+'STATS'!M21*'STATS'!N21)/10,B20)</f>
        <v>68.8</v>
      </c>
      <c r="D20" s="68">
        <f>IF('STATS'!N21=0,66,C20)</f>
        <v>66</v>
      </c>
    </row>
    <row r="21" ht="20.35" customHeight="1">
      <c r="A21" t="s" s="35">
        <v>56</v>
      </c>
      <c r="B21" s="48">
        <f>VLOOKUP('STATS'!M22,'PS - SO%'!$A$4:$B$55,2)</f>
        <v>62</v>
      </c>
      <c r="C21" s="50">
        <f>IF('STATS'!N22&lt;10,(68.8*(10-'STATS'!N22)+'STATS'!M22*'STATS'!N22)/10,B21)</f>
        <v>62</v>
      </c>
      <c r="D21" s="68">
        <f>IF('STATS'!N22=0,66,C21)</f>
        <v>62</v>
      </c>
    </row>
    <row r="22" ht="20.35" customHeight="1">
      <c r="A22" t="s" s="35">
        <v>58</v>
      </c>
      <c r="B22" s="48">
        <f>VLOOKUP('STATS'!M23,'PS - SO%'!$A$4:$B$55,2)</f>
        <v>86</v>
      </c>
      <c r="C22" s="50">
        <f>IF('STATS'!N23&lt;10,(68.8*(10-'STATS'!N23)+'STATS'!M23*'STATS'!N23)/10,B22)</f>
        <v>74.40000000000001</v>
      </c>
      <c r="D22" s="68">
        <f>IF('STATS'!N23=0,66,C22)</f>
        <v>74.40000000000001</v>
      </c>
    </row>
    <row r="23" ht="20.35" customHeight="1">
      <c r="A23" t="s" s="35">
        <v>60</v>
      </c>
      <c r="B23" s="48">
        <f>VLOOKUP('STATS'!M24,'PS - SO%'!$A$4:$B$55,2)</f>
        <v>80</v>
      </c>
      <c r="C23" s="50">
        <f>IF('STATS'!N24&lt;10,(68.8*(10-'STATS'!N24)+'STATS'!M24*'STATS'!N24)/10,B23)</f>
        <v>80</v>
      </c>
      <c r="D23" s="68">
        <f>IF('STATS'!N24=0,66,C23)</f>
        <v>80</v>
      </c>
    </row>
    <row r="24" ht="20.35" customHeight="1">
      <c r="A24" t="s" s="35">
        <v>62</v>
      </c>
      <c r="B24" s="48">
        <f>VLOOKUP('STATS'!M25,'PS - SO%'!$A$4:$B$55,2)</f>
        <v>98</v>
      </c>
      <c r="C24" s="50">
        <f>IF('STATS'!N25&lt;10,(68.8*(10-'STATS'!N25)+'STATS'!M25*'STATS'!N25)/10,B24)</f>
        <v>81.28</v>
      </c>
      <c r="D24" s="68">
        <f>IF('STATS'!N25=0,66,C24)</f>
        <v>81.28</v>
      </c>
    </row>
    <row r="25" ht="20.35" customHeight="1">
      <c r="A25" t="s" s="35">
        <v>64</v>
      </c>
      <c r="B25" s="48">
        <f>VLOOKUP('STATS'!M26,'PS - SO%'!$A$4:$B$55,2)</f>
        <v>47</v>
      </c>
      <c r="C25" s="50">
        <f>IF('STATS'!N26&lt;10,(68.8*(10-'STATS'!N26)+'STATS'!M26*'STATS'!N26)/10,B25)</f>
        <v>68.8</v>
      </c>
      <c r="D25" s="68">
        <f>IF('STATS'!N26=0,66,C25)</f>
        <v>66</v>
      </c>
    </row>
    <row r="26" ht="20.35" customHeight="1">
      <c r="A26" t="s" s="35">
        <v>66</v>
      </c>
      <c r="B26" s="48">
        <f>VLOOKUP('STATS'!M27,'PS - SO%'!$A$4:$B$55,2)</f>
        <v>47</v>
      </c>
      <c r="C26" s="50">
        <f>IF('STATS'!N27&lt;10,(68.8*(10-'STATS'!N27)+'STATS'!M27*'STATS'!N27)/10,B26)</f>
        <v>68.8</v>
      </c>
      <c r="D26" s="68">
        <f>IF('STATS'!N27=0,66,C26)</f>
        <v>66</v>
      </c>
    </row>
    <row r="27" ht="20.35" customHeight="1">
      <c r="A27" t="s" s="35">
        <v>67</v>
      </c>
      <c r="B27" s="48">
        <f>VLOOKUP('STATS'!M28,'PS - SO%'!$A$4:$B$55,2)</f>
        <v>70</v>
      </c>
      <c r="C27" s="50">
        <f>IF('STATS'!N28&lt;10,(68.8*(10-'STATS'!N28)+'STATS'!M28*'STATS'!N28)/10,B27)</f>
        <v>67.54000000000001</v>
      </c>
      <c r="D27" s="68">
        <f>IF('STATS'!N28=0,66,C27)</f>
        <v>67.54000000000001</v>
      </c>
    </row>
    <row r="28" ht="20.35" customHeight="1">
      <c r="A28" t="s" s="35">
        <v>68</v>
      </c>
      <c r="B28" s="48">
        <f>VLOOKUP('STATS'!M29,'PS - SO%'!$A$4:$B$55,2)</f>
        <v>47</v>
      </c>
      <c r="C28" s="50">
        <f>IF('STATS'!N29&lt;10,(68.8*(10-'STATS'!N29)+'STATS'!M29*'STATS'!N29)/10,B28)</f>
        <v>58.15</v>
      </c>
      <c r="D28" s="68">
        <f>IF('STATS'!N29=0,66,C28)</f>
        <v>58.15</v>
      </c>
    </row>
    <row r="29" ht="20.35" customHeight="1">
      <c r="A29" t="s" s="35">
        <v>70</v>
      </c>
      <c r="B29" s="48">
        <f>VLOOKUP('STATS'!M30,'PS - SO%'!$A$4:$B$55,2)</f>
        <v>47</v>
      </c>
      <c r="C29" s="50">
        <f>IF('STATS'!N30&lt;10,(68.8*(10-'STATS'!N30)+'STATS'!M30*'STATS'!N30)/10,B29)</f>
        <v>68.8</v>
      </c>
      <c r="D29" s="68">
        <f>IF('STATS'!N30=0,66,C29)</f>
        <v>66</v>
      </c>
    </row>
    <row r="30" ht="20.35" customHeight="1">
      <c r="A30" t="s" s="35">
        <v>71</v>
      </c>
      <c r="B30" s="48">
        <f>VLOOKUP('STATS'!M31,'PS - SO%'!$A$4:$B$55,2)</f>
        <v>77</v>
      </c>
      <c r="C30" s="50">
        <f>IF('STATS'!N31&lt;10,(68.8*(10-'STATS'!N31)+'STATS'!M31*'STATS'!N31)/10,B30)</f>
        <v>77</v>
      </c>
      <c r="D30" s="68">
        <f>IF('STATS'!N31=0,66,C30)</f>
        <v>77</v>
      </c>
    </row>
    <row r="31" ht="20.35" customHeight="1">
      <c r="A31" t="s" s="35">
        <v>73</v>
      </c>
      <c r="B31" s="48">
        <f>VLOOKUP('STATS'!M32,'PS - SO%'!$A$4:$B$55,2)</f>
        <v>47</v>
      </c>
      <c r="C31" s="50">
        <f>IF('STATS'!N32&lt;10,(68.8*(10-'STATS'!N32)+'STATS'!M32*'STATS'!N32)/10,B31)</f>
        <v>68.8</v>
      </c>
      <c r="D31" s="68">
        <f>IF('STATS'!N32=0,66,C31)</f>
        <v>66</v>
      </c>
    </row>
    <row r="32" ht="20.35" customHeight="1">
      <c r="A32" t="s" s="35">
        <v>74</v>
      </c>
      <c r="B32" s="48">
        <f>VLOOKUP('STATS'!M33,'PS - SO%'!$A$4:$B$55,2)</f>
        <v>88</v>
      </c>
      <c r="C32" s="50">
        <f>IF('STATS'!N33&lt;10,(68.8*(10-'STATS'!N33)+'STATS'!M33*'STATS'!N33)/10,B32)</f>
        <v>88</v>
      </c>
      <c r="D32" s="68">
        <f>IF('STATS'!N33=0,66,C32)</f>
        <v>88</v>
      </c>
    </row>
    <row r="33" ht="20.35" customHeight="1">
      <c r="A33" t="s" s="35">
        <v>76</v>
      </c>
      <c r="B33" s="48">
        <f>VLOOKUP('STATS'!M34,'PS - SO%'!$A$4:$B$55,2)</f>
        <v>67</v>
      </c>
      <c r="C33" s="50">
        <f>IF('STATS'!N34&lt;10,(68.8*(10-'STATS'!N34)+'STATS'!M34*'STATS'!N34)/10,B33)</f>
        <v>67</v>
      </c>
      <c r="D33" s="68">
        <f>IF('STATS'!N34=0,66,C33)</f>
        <v>67</v>
      </c>
    </row>
    <row r="34" ht="20.35" customHeight="1">
      <c r="A34" t="s" s="35">
        <v>78</v>
      </c>
      <c r="B34" s="48">
        <f>VLOOKUP('STATS'!M35,'PS - SO%'!$A$4:$B$55,2)</f>
        <v>98</v>
      </c>
      <c r="C34" s="50">
        <f>IF('STATS'!N35&lt;10,(68.8*(10-'STATS'!N35)+'STATS'!M35*'STATS'!N35)/10,B34)</f>
        <v>75.03999999999999</v>
      </c>
      <c r="D34" s="68">
        <f>IF('STATS'!N35=0,66,C34)</f>
        <v>75.03999999999999</v>
      </c>
    </row>
    <row r="35" ht="20.35" customHeight="1">
      <c r="A35" t="s" s="35">
        <v>79</v>
      </c>
      <c r="B35" s="48">
        <f>VLOOKUP('STATS'!M36,'PS - SO%'!$A$4:$B$55,2)</f>
        <v>47</v>
      </c>
      <c r="C35" s="50">
        <f>IF('STATS'!N36&lt;10,(68.8*(10-'STATS'!N36)+'STATS'!M36*'STATS'!N36)/10,B35)</f>
        <v>68.8</v>
      </c>
      <c r="D35" s="68">
        <f>IF('STATS'!N36=0,66,C35)</f>
        <v>66</v>
      </c>
    </row>
    <row r="36" ht="20.35" customHeight="1">
      <c r="A36" t="s" s="35">
        <v>80</v>
      </c>
      <c r="B36" s="48">
        <f>VLOOKUP('STATS'!M37,'PS - SO%'!$A$4:$B$55,2)</f>
        <v>98</v>
      </c>
      <c r="C36" s="50">
        <f>IF('STATS'!N37&lt;10,(68.8*(10-'STATS'!N37)+'STATS'!M37*'STATS'!N37)/10,B36)</f>
        <v>75.03999999999999</v>
      </c>
      <c r="D36" s="68">
        <f>IF('STATS'!N37=0,66,C36)</f>
        <v>75.03999999999999</v>
      </c>
    </row>
    <row r="37" ht="20.35" customHeight="1">
      <c r="A37" t="s" s="35">
        <v>82</v>
      </c>
      <c r="B37" s="48">
        <f>VLOOKUP('STATS'!M38,'PS - SO%'!$A$4:$B$55,2)</f>
        <v>47</v>
      </c>
      <c r="C37" s="50">
        <f>IF('STATS'!N38&lt;10,(68.8*(10-'STATS'!N38)+'STATS'!M38*'STATS'!N38)/10,B37)</f>
        <v>47.5</v>
      </c>
      <c r="D37" s="68">
        <f>IF('STATS'!N38=0,66,C37)</f>
        <v>47.5</v>
      </c>
    </row>
    <row r="38" ht="20.35" customHeight="1">
      <c r="A38" t="s" s="35">
        <v>84</v>
      </c>
      <c r="B38" s="48">
        <f>VLOOKUP('STATS'!M39,'PS - SO%'!$A$4:$B$55,2)</f>
        <v>75</v>
      </c>
      <c r="C38" s="50">
        <f>IF('STATS'!N39&lt;10,(68.8*(10-'STATS'!N39)+'STATS'!M39*'STATS'!N39)/10,B38)</f>
        <v>75</v>
      </c>
      <c r="D38" s="68">
        <f>IF('STATS'!N39=0,66,C38)</f>
        <v>75</v>
      </c>
    </row>
    <row r="39" ht="20.35" customHeight="1">
      <c r="A39" t="s" s="35">
        <v>85</v>
      </c>
      <c r="B39" s="48">
        <f>VLOOKUP('STATS'!M40,'PS - SO%'!$A$4:$B$55,2)</f>
        <v>47</v>
      </c>
      <c r="C39" s="50">
        <f>IF('STATS'!N40&lt;10,(68.8*(10-'STATS'!N40)+'STATS'!M40*'STATS'!N40)/10,B39)</f>
        <v>68.8</v>
      </c>
      <c r="D39" s="68">
        <f>IF('STATS'!N40=0,66,C39)</f>
        <v>66</v>
      </c>
    </row>
    <row r="40" ht="20.35" customHeight="1">
      <c r="A40" t="s" s="35">
        <v>87</v>
      </c>
      <c r="B40" s="48">
        <f>VLOOKUP('STATS'!M41,'PS - SO%'!$A$4:$B$55,2)</f>
        <v>47</v>
      </c>
      <c r="C40" s="50">
        <f>IF('STATS'!N41&lt;10,(68.8*(10-'STATS'!N41)+'STATS'!M41*'STATS'!N41)/10,B40)</f>
        <v>68.8</v>
      </c>
      <c r="D40" s="68">
        <f>IF('STATS'!N41=0,66,C40)</f>
        <v>66</v>
      </c>
    </row>
    <row r="41" ht="20.35" customHeight="1">
      <c r="A41" t="s" s="35">
        <v>89</v>
      </c>
      <c r="B41" s="48">
        <f>VLOOKUP('STATS'!M42,'PS - SO%'!$A$4:$B$55,2)</f>
        <v>47</v>
      </c>
      <c r="C41" s="50">
        <f>IF('STATS'!N42&lt;10,(68.8*(10-'STATS'!N42)+'STATS'!M42*'STATS'!N42)/10,B41)</f>
        <v>68.8</v>
      </c>
      <c r="D41" s="68">
        <f>IF('STATS'!N42=0,66,C41)</f>
        <v>66</v>
      </c>
    </row>
    <row r="42" ht="20.35" customHeight="1">
      <c r="A42" t="s" s="35">
        <v>90</v>
      </c>
      <c r="B42" s="48">
        <f>VLOOKUP('STATS'!M43,'PS - SO%'!$A$4:$B$55,2)</f>
        <v>85</v>
      </c>
      <c r="C42" s="50">
        <f>IF('STATS'!N43&lt;10,(68.8*(10-'STATS'!N43)+'STATS'!M43*'STATS'!N43)/10,B42)</f>
        <v>85</v>
      </c>
      <c r="D42" s="68">
        <f>IF('STATS'!N43=0,66,C42)</f>
        <v>85</v>
      </c>
    </row>
    <row r="43" ht="20.35" customHeight="1">
      <c r="A43" t="s" s="35">
        <v>91</v>
      </c>
      <c r="B43" s="48">
        <f>VLOOKUP('STATS'!M44,'PS - SO%'!$A$4:$B$55,2)</f>
        <v>47</v>
      </c>
      <c r="C43" s="50">
        <f>IF('STATS'!N44&lt;10,(68.8*(10-'STATS'!N44)+'STATS'!M44*'STATS'!N44)/10,B43)</f>
        <v>68.8</v>
      </c>
      <c r="D43" s="68">
        <f>IF('STATS'!N44=0,66,C43)</f>
        <v>66</v>
      </c>
    </row>
    <row r="44" ht="20.35" customHeight="1">
      <c r="A44" t="s" s="35">
        <v>93</v>
      </c>
      <c r="B44" s="48">
        <f>VLOOKUP('STATS'!M45,'PS - SO%'!$A$4:$B$55,2)</f>
        <v>56</v>
      </c>
      <c r="C44" s="50">
        <f>IF('STATS'!N45&lt;10,(68.8*(10-'STATS'!N45)+'STATS'!M45*'STATS'!N45)/10,B44)</f>
        <v>56</v>
      </c>
      <c r="D44" s="68">
        <f>IF('STATS'!N45=0,66,C44)</f>
        <v>56</v>
      </c>
    </row>
    <row r="45" ht="20.35" customHeight="1">
      <c r="A45" t="s" s="35">
        <v>95</v>
      </c>
      <c r="B45" s="48">
        <f>VLOOKUP('STATS'!M46,'PS - SO%'!$A$4:$B$55,2)</f>
        <v>60</v>
      </c>
      <c r="C45" s="50">
        <f>IF('STATS'!N46&lt;10,(68.8*(10-'STATS'!N46)+'STATS'!M46*'STATS'!N46)/10,B45)</f>
        <v>64.40000000000001</v>
      </c>
      <c r="D45" s="68">
        <f>IF('STATS'!N46=0,66,C45)</f>
        <v>64.40000000000001</v>
      </c>
    </row>
    <row r="46" ht="20.35" customHeight="1">
      <c r="A46" t="s" s="35">
        <v>97</v>
      </c>
      <c r="B46" s="48">
        <f>VLOOKUP('STATS'!M47,'PS - SO%'!$A$4:$B$55,2)</f>
        <v>57</v>
      </c>
      <c r="C46" s="50">
        <f>IF('STATS'!N47&lt;10,(68.8*(10-'STATS'!N47)+'STATS'!M47*'STATS'!N47)/10,B46)</f>
        <v>57</v>
      </c>
      <c r="D46" s="68">
        <f>IF('STATS'!N47=0,66,C46)</f>
        <v>57</v>
      </c>
    </row>
    <row r="47" ht="20.35" customHeight="1">
      <c r="A47" t="s" s="35">
        <v>98</v>
      </c>
      <c r="B47" s="48">
        <f>VLOOKUP('STATS'!M48,'PS - SO%'!$A$4:$B$55,2)</f>
        <v>98</v>
      </c>
      <c r="C47" s="50">
        <f>IF('STATS'!N48&lt;10,(68.8*(10-'STATS'!N48)+'STATS'!M48*'STATS'!N48)/10,B47)</f>
        <v>75.03999999999999</v>
      </c>
      <c r="D47" s="68">
        <f>IF('STATS'!N48=0,66,C47)</f>
        <v>75.03999999999999</v>
      </c>
    </row>
    <row r="48" ht="20.35" customHeight="1">
      <c r="A48" t="s" s="35">
        <v>99</v>
      </c>
      <c r="B48" s="48">
        <f>VLOOKUP('STATS'!M49,'PS - SO%'!$A$4:$B$55,2)</f>
        <v>66</v>
      </c>
      <c r="C48" s="50">
        <f>IF('STATS'!N49&lt;10,(68.8*(10-'STATS'!N49)+'STATS'!M49*'STATS'!N49)/10,B48)</f>
        <v>66</v>
      </c>
      <c r="D48" s="68">
        <f>IF('STATS'!N49=0,66,C48)</f>
        <v>66</v>
      </c>
    </row>
    <row r="49" ht="20.35" customHeight="1">
      <c r="A49" t="s" s="35">
        <v>100</v>
      </c>
      <c r="B49" s="48">
        <f>VLOOKUP('STATS'!M50,'PS - SO%'!$A$4:$B$55,2)</f>
        <v>47</v>
      </c>
      <c r="C49" s="50">
        <f>IF('STATS'!N50&lt;10,(68.8*(10-'STATS'!N50)+'STATS'!M50*'STATS'!N50)/10,B49)</f>
        <v>68.8</v>
      </c>
      <c r="D49" s="68">
        <f>IF('STATS'!N50=0,66,C49)</f>
        <v>66</v>
      </c>
    </row>
    <row r="50" ht="20.35" customHeight="1">
      <c r="A50" t="s" s="35">
        <v>102</v>
      </c>
      <c r="B50" s="48">
        <f>VLOOKUP('STATS'!M51,'PS - SO%'!$A$4:$B$55,2)</f>
        <v>90</v>
      </c>
      <c r="C50" s="50">
        <f>IF('STATS'!N51&lt;10,(68.8*(10-'STATS'!N51)+'STATS'!M51*'STATS'!N51)/10,B50)</f>
        <v>90</v>
      </c>
      <c r="D50" s="68">
        <f>IF('STATS'!N51=0,66,C50)</f>
        <v>90</v>
      </c>
    </row>
    <row r="51" ht="20.35" customHeight="1">
      <c r="A51" t="s" s="35">
        <v>94</v>
      </c>
      <c r="B51" s="48">
        <f>VLOOKUP('STATS'!M52,'PS - SO%'!$A$4:$B$55,2)</f>
        <v>47</v>
      </c>
      <c r="C51" s="50">
        <f>IF('STATS'!N52&lt;10,(68.8*(10-'STATS'!N52)+'STATS'!M52*'STATS'!N52)/10,B51)</f>
        <v>68.8</v>
      </c>
      <c r="D51" s="68">
        <f>IF('STATS'!N52=0,66,C51)</f>
        <v>66</v>
      </c>
    </row>
    <row r="52" ht="20.35" customHeight="1">
      <c r="A52" t="s" s="35">
        <v>103</v>
      </c>
      <c r="B52" s="48">
        <f>VLOOKUP('STATS'!M53,'PS - SO%'!$A$4:$B$55,2)</f>
        <v>47</v>
      </c>
      <c r="C52" s="50">
        <f>IF('STATS'!N53&lt;10,(68.8*(10-'STATS'!N53)+'STATS'!M53*'STATS'!N53)/10,B52)</f>
        <v>68.8</v>
      </c>
      <c r="D52" s="68">
        <f>IF('STATS'!N53=0,66,C52)</f>
        <v>66</v>
      </c>
    </row>
    <row r="53" ht="20.35" customHeight="1">
      <c r="A53" t="s" s="35">
        <v>104</v>
      </c>
      <c r="B53" s="48">
        <f>VLOOKUP('STATS'!M54,'PS - SO%'!$A$4:$B$55,2)</f>
        <v>93</v>
      </c>
      <c r="C53" s="50">
        <f>IF('STATS'!N54&lt;10,(68.8*(10-'STATS'!N54)+'STATS'!M54*'STATS'!N54)/10,B53)</f>
        <v>93</v>
      </c>
      <c r="D53" s="68">
        <f>IF('STATS'!N54=0,66,C53)</f>
        <v>93</v>
      </c>
    </row>
    <row r="54" ht="20.35" customHeight="1">
      <c r="A54" t="s" s="35">
        <v>105</v>
      </c>
      <c r="B54" s="48">
        <f>VLOOKUP('STATS'!M55,'PS - SO%'!$A$4:$B$55,2)</f>
        <v>65</v>
      </c>
      <c r="C54" s="50">
        <f>IF('STATS'!N55&lt;10,(68.8*(10-'STATS'!N55)+'STATS'!M55*'STATS'!N55)/10,B54)</f>
        <v>65</v>
      </c>
      <c r="D54" s="68">
        <f>IF('STATS'!N55=0,66,C54)</f>
        <v>65</v>
      </c>
    </row>
    <row r="55" ht="20.35" customHeight="1">
      <c r="A55" t="s" s="35">
        <v>107</v>
      </c>
      <c r="B55" s="48">
        <f>VLOOKUP('STATS'!M56,'PS - SO%'!$A$4:$B$55,2)</f>
        <v>47</v>
      </c>
      <c r="C55" s="50">
        <f>IF('STATS'!N56&lt;10,(68.8*(10-'STATS'!N56)+'STATS'!M56*'STATS'!N56)/10,B55)</f>
        <v>68.8</v>
      </c>
      <c r="D55" s="68">
        <f>IF('STATS'!N56=0,66,C55)</f>
        <v>66</v>
      </c>
    </row>
    <row r="56" ht="20.35" customHeight="1">
      <c r="A56" t="s" s="35">
        <v>108</v>
      </c>
      <c r="B56" s="48">
        <f>VLOOKUP('STATS'!M57,'PS - SO%'!$A$4:$B$55,2)</f>
        <v>47</v>
      </c>
      <c r="C56" s="50">
        <f>IF('STATS'!N57&lt;10,(68.8*(10-'STATS'!N57)+'STATS'!M57*'STATS'!N57)/10,B56)</f>
        <v>58.15</v>
      </c>
      <c r="D56" s="68">
        <f>IF('STATS'!N57=0,66,C56)</f>
        <v>58.15</v>
      </c>
    </row>
    <row r="57" ht="20.35" customHeight="1">
      <c r="A57" t="s" s="35">
        <v>109</v>
      </c>
      <c r="B57" s="48">
        <f>VLOOKUP('STATS'!M58,'PS - SO%'!$A$4:$B$55,2)</f>
        <v>80</v>
      </c>
      <c r="C57" s="50">
        <f>IF('STATS'!N58&lt;10,(68.8*(10-'STATS'!N58)+'STATS'!M58*'STATS'!N58)/10,B57)</f>
        <v>71.28</v>
      </c>
      <c r="D57" s="68">
        <f>IF('STATS'!N58=0,66,C57)</f>
        <v>71.28</v>
      </c>
    </row>
    <row r="58" ht="20.35" customHeight="1">
      <c r="A58" t="s" s="35">
        <v>110</v>
      </c>
      <c r="B58" s="48">
        <f>VLOOKUP('STATS'!M59,'PS - SO%'!$A$4:$B$55,2)</f>
        <v>98</v>
      </c>
      <c r="C58" s="50">
        <f>IF('STATS'!N59&lt;10,(68.8*(10-'STATS'!N59)+'STATS'!M59*'STATS'!N59)/10,B58)</f>
        <v>84.40000000000001</v>
      </c>
      <c r="D58" s="68">
        <f>IF('STATS'!N59=0,66,C58)</f>
        <v>84.40000000000001</v>
      </c>
    </row>
    <row r="59" ht="20.35" customHeight="1">
      <c r="A59" t="s" s="35">
        <v>112</v>
      </c>
      <c r="B59" s="48">
        <f>VLOOKUP('STATS'!M60,'PS - SO%'!$A$4:$B$55,2)</f>
        <v>48</v>
      </c>
      <c r="C59" s="50">
        <f>IF('STATS'!N60&lt;10,(68.8*(10-'STATS'!N60)+'STATS'!M60*'STATS'!N60)/10,B59)</f>
        <v>48</v>
      </c>
      <c r="D59" s="68">
        <f>IF('STATS'!N60=0,66,C59)</f>
        <v>48</v>
      </c>
    </row>
    <row r="60" ht="20.35" customHeight="1">
      <c r="A60" t="s" s="35">
        <v>114</v>
      </c>
      <c r="B60" s="48">
        <f>VLOOKUP('STATS'!M61,'PS - SO%'!$A$4:$B$55,2)</f>
        <v>58</v>
      </c>
      <c r="C60" s="50">
        <f>IF('STATS'!N61&lt;10,(68.8*(10-'STATS'!N61)+'STATS'!M61*'STATS'!N61)/10,B60)</f>
        <v>58</v>
      </c>
      <c r="D60" s="68">
        <f>IF('STATS'!N61=0,66,C60)</f>
        <v>58</v>
      </c>
    </row>
    <row r="61" ht="20.35" customHeight="1">
      <c r="A61" t="s" s="35">
        <v>115</v>
      </c>
      <c r="B61" s="48">
        <f>VLOOKUP('STATS'!M62,'PS - SO%'!$A$4:$B$55,2)</f>
        <v>67</v>
      </c>
      <c r="C61" s="50">
        <f>IF('STATS'!N62&lt;10,(68.8*(10-'STATS'!N62)+'STATS'!M62*'STATS'!N62)/10,B61)</f>
        <v>67</v>
      </c>
      <c r="D61" s="68">
        <f>IF('STATS'!N62=0,66,C61)</f>
        <v>67</v>
      </c>
    </row>
    <row r="62" ht="20.35" customHeight="1">
      <c r="A62" t="s" s="35">
        <v>116</v>
      </c>
      <c r="B62" s="48">
        <f>VLOOKUP('STATS'!M63,'PS - SO%'!$A$4:$B$55,2)</f>
        <v>47</v>
      </c>
      <c r="C62" s="50">
        <f>IF('STATS'!N63&lt;10,(68.8*(10-'STATS'!N63)+'STATS'!M63*'STATS'!N63)/10,B62)</f>
        <v>68.8</v>
      </c>
      <c r="D62" s="68">
        <f>IF('STATS'!N63=0,66,C62)</f>
        <v>66</v>
      </c>
    </row>
    <row r="63" ht="20.35" customHeight="1">
      <c r="A63" t="s" s="35">
        <v>117</v>
      </c>
      <c r="B63" s="48">
        <f>VLOOKUP('STATS'!M64,'PS - SO%'!$A$4:$B$55,2)</f>
        <v>70</v>
      </c>
      <c r="C63" s="50">
        <f>IF('STATS'!N64&lt;10,(68.8*(10-'STATS'!N64)+'STATS'!M64*'STATS'!N64)/10,B63)</f>
        <v>68.17</v>
      </c>
      <c r="D63" s="68">
        <f>IF('STATS'!N64=0,66,C63)</f>
        <v>68.17</v>
      </c>
    </row>
    <row r="64" ht="20.35" customHeight="1">
      <c r="A64" t="s" s="35">
        <v>118</v>
      </c>
      <c r="B64" s="48">
        <f>VLOOKUP('STATS'!M65,'PS - SO%'!$A$4:$B$55,2)</f>
        <v>47</v>
      </c>
      <c r="C64" s="50">
        <f>IF('STATS'!N65&lt;10,(68.8*(10-'STATS'!N65)+'STATS'!M65*'STATS'!N65)/10,B64)</f>
        <v>68.8</v>
      </c>
      <c r="D64" s="68">
        <f>IF('STATS'!N65=0,66,C64)</f>
        <v>66</v>
      </c>
    </row>
    <row r="65" ht="20.35" customHeight="1">
      <c r="A65" t="s" s="35">
        <v>119</v>
      </c>
      <c r="B65" s="48">
        <f>VLOOKUP('STATS'!M66,'PS - SO%'!$A$4:$B$55,2)</f>
        <v>80</v>
      </c>
      <c r="C65" s="50">
        <f>IF('STATS'!N66&lt;10,(68.8*(10-'STATS'!N66)+'STATS'!M66*'STATS'!N66)/10,B65)</f>
        <v>71.28</v>
      </c>
      <c r="D65" s="68">
        <f>IF('STATS'!N66=0,66,C65)</f>
        <v>71.28</v>
      </c>
    </row>
    <row r="66" ht="20.35" customHeight="1">
      <c r="A66" t="s" s="35">
        <v>121</v>
      </c>
      <c r="B66" s="48">
        <f>VLOOKUP('STATS'!M67,'PS - SO%'!$A$4:$B$55,2)</f>
        <v>98</v>
      </c>
      <c r="C66" s="50">
        <f>IF('STATS'!N67&lt;10,(68.8*(10-'STATS'!N67)+'STATS'!M67*'STATS'!N67)/10,B66)</f>
        <v>98</v>
      </c>
      <c r="D66" s="68">
        <f>IF('STATS'!N67=0,66,C66)</f>
        <v>98</v>
      </c>
    </row>
    <row r="67" ht="20.35" customHeight="1">
      <c r="A67" t="s" s="35">
        <v>122</v>
      </c>
      <c r="B67" s="48">
        <f>VLOOKUP('STATS'!M68,'PS - SO%'!$A$4:$B$55,2)</f>
        <v>73</v>
      </c>
      <c r="C67" s="50">
        <f>IF('STATS'!N68&lt;10,(68.8*(10-'STATS'!N68)+'STATS'!M68*'STATS'!N68)/10,B67)</f>
        <v>73</v>
      </c>
      <c r="D67" s="68">
        <f>IF('STATS'!N68=0,66,C67)</f>
        <v>73</v>
      </c>
    </row>
    <row r="68" ht="20.35" customHeight="1">
      <c r="A68" t="s" s="35">
        <v>123</v>
      </c>
      <c r="B68" s="48">
        <f>VLOOKUP('STATS'!M69,'PS - SO%'!$A$4:$B$55,2)</f>
        <v>47</v>
      </c>
      <c r="C68" s="50">
        <f>IF('STATS'!N69&lt;10,(68.8*(10-'STATS'!N69)+'STATS'!M69*'STATS'!N69)/10,B68)</f>
        <v>68.8</v>
      </c>
      <c r="D68" s="68">
        <f>IF('STATS'!N69=0,66,C68)</f>
        <v>66</v>
      </c>
    </row>
    <row r="69" ht="20.35" customHeight="1">
      <c r="A69" t="s" s="35">
        <v>124</v>
      </c>
      <c r="B69" s="48">
        <f>VLOOKUP('STATS'!M70,'PS - SO%'!$A$4:$B$55,2)</f>
        <v>70</v>
      </c>
      <c r="C69" s="50">
        <f>IF('STATS'!N70&lt;10,(68.8*(10-'STATS'!N70)+'STATS'!M70*'STATS'!N70)/10,B69)</f>
        <v>70</v>
      </c>
      <c r="D69" s="68">
        <f>IF('STATS'!N70=0,66,C69)</f>
        <v>70</v>
      </c>
    </row>
    <row r="70" ht="20.35" customHeight="1">
      <c r="A70" t="s" s="35">
        <v>125</v>
      </c>
      <c r="B70" s="48">
        <f>VLOOKUP('STATS'!M71,'PS - SO%'!$A$4:$B$55,2)</f>
        <v>84</v>
      </c>
      <c r="C70" s="50">
        <f>IF('STATS'!N71&lt;10,(68.8*(10-'STATS'!N71)+'STATS'!M71*'STATS'!N71)/10,B70)</f>
        <v>76.89999999999999</v>
      </c>
      <c r="D70" s="68">
        <f>IF('STATS'!N71=0,66,C70)</f>
        <v>76.89999999999999</v>
      </c>
    </row>
    <row r="71" ht="20.35" customHeight="1">
      <c r="A71" t="s" s="35">
        <v>126</v>
      </c>
      <c r="B71" s="48">
        <f>VLOOKUP('STATS'!M72,'PS - SO%'!$A$4:$B$55,2)</f>
        <v>70</v>
      </c>
      <c r="C71" s="50">
        <f>IF('STATS'!N72&lt;10,(68.8*(10-'STATS'!N72)+'STATS'!M72*'STATS'!N72)/10,B71)</f>
        <v>68.17</v>
      </c>
      <c r="D71" s="68">
        <f>IF('STATS'!N72=0,66,C71)</f>
        <v>68.17</v>
      </c>
    </row>
    <row r="72" ht="20.35" customHeight="1">
      <c r="A72" t="s" s="35">
        <v>127</v>
      </c>
      <c r="B72" s="48">
        <f>VLOOKUP('STATS'!M73,'PS - SO%'!$A$4:$B$55,2)</f>
        <v>47</v>
      </c>
      <c r="C72" s="50">
        <f>IF('STATS'!N73&lt;10,(68.8*(10-'STATS'!N73)+'STATS'!M73*'STATS'!N73)/10,B72)</f>
        <v>68.8</v>
      </c>
      <c r="D72" s="68">
        <f>IF('STATS'!N73=0,66,C72)</f>
        <v>66</v>
      </c>
    </row>
    <row r="73" ht="20.35" customHeight="1">
      <c r="A73" t="s" s="35">
        <v>128</v>
      </c>
      <c r="B73" s="48">
        <f>VLOOKUP('STATS'!M74,'PS - SO%'!$A$4:$B$55,2)</f>
        <v>80</v>
      </c>
      <c r="C73" s="50">
        <f>IF('STATS'!N74&lt;10,(68.8*(10-'STATS'!N74)+'STATS'!M74*'STATS'!N74)/10,B73)</f>
        <v>80</v>
      </c>
      <c r="D73" s="68">
        <f>IF('STATS'!N74=0,66,C73)</f>
        <v>80</v>
      </c>
    </row>
    <row r="74" ht="20.35" customHeight="1">
      <c r="A74" t="s" s="35">
        <v>129</v>
      </c>
      <c r="B74" s="48">
        <f>VLOOKUP('STATS'!M75,'PS - SO%'!$A$4:$B$55,2)</f>
        <v>48</v>
      </c>
      <c r="C74" s="50">
        <f>IF('STATS'!N75&lt;10,(68.8*(10-'STATS'!N75)+'STATS'!M75*'STATS'!N75)/10,B74)</f>
        <v>48</v>
      </c>
      <c r="D74" s="68">
        <f>IF('STATS'!N75=0,66,C74)</f>
        <v>48</v>
      </c>
    </row>
    <row r="75" ht="20.35" customHeight="1">
      <c r="A75" t="s" s="35">
        <v>130</v>
      </c>
      <c r="B75" s="48">
        <f>VLOOKUP('STATS'!M76,'PS - SO%'!$A$4:$B$55,2)</f>
        <v>47</v>
      </c>
      <c r="C75" s="50">
        <f>IF('STATS'!N76&lt;10,(68.8*(10-'STATS'!N76)+'STATS'!M76*'STATS'!N76)/10,B75)</f>
        <v>68.8</v>
      </c>
      <c r="D75" s="68">
        <f>IF('STATS'!N76=0,66,C75)</f>
        <v>66</v>
      </c>
    </row>
    <row r="76" ht="20.35" customHeight="1">
      <c r="A76" t="s" s="35">
        <v>131</v>
      </c>
      <c r="B76" s="48">
        <f>VLOOKUP('STATS'!M77,'PS - SO%'!$A$4:$B$55,2)</f>
        <v>53</v>
      </c>
      <c r="C76" s="50">
        <f>IF('STATS'!N77&lt;10,(68.8*(10-'STATS'!N77)+'STATS'!M77*'STATS'!N77)/10,B76)</f>
        <v>53</v>
      </c>
      <c r="D76" s="68">
        <f>IF('STATS'!N77=0,66,C76)</f>
        <v>53</v>
      </c>
    </row>
    <row r="77" ht="20.35" customHeight="1">
      <c r="A77" t="s" s="35">
        <v>132</v>
      </c>
      <c r="B77" s="48">
        <f>VLOOKUP('STATS'!M78,'PS - SO%'!$A$4:$B$55,2)</f>
        <v>60</v>
      </c>
      <c r="C77" s="50">
        <f>IF('STATS'!N78&lt;10,(68.8*(10-'STATS'!N78)+'STATS'!M78*'STATS'!N78)/10,B77)</f>
        <v>64.40000000000001</v>
      </c>
      <c r="D77" s="68">
        <f>IF('STATS'!N78=0,66,C77)</f>
        <v>64.40000000000001</v>
      </c>
    </row>
    <row r="78" ht="20.35" customHeight="1">
      <c r="A78" t="s" s="35">
        <v>133</v>
      </c>
      <c r="B78" s="48">
        <f>VLOOKUP('STATS'!M79,'PS - SO%'!$A$4:$B$55,2)</f>
        <v>47</v>
      </c>
      <c r="C78" s="50">
        <f>IF('STATS'!N79&lt;10,(68.8*(10-'STATS'!N79)+'STATS'!M79*'STATS'!N79)/10,B78)</f>
        <v>68.8</v>
      </c>
      <c r="D78" s="68">
        <f>IF('STATS'!N79=0,66,C78)</f>
        <v>66</v>
      </c>
    </row>
    <row r="79" ht="20.35" customHeight="1">
      <c r="A79" t="s" s="35">
        <v>134</v>
      </c>
      <c r="B79" s="48">
        <f>VLOOKUP('STATS'!M80,'PS - SO%'!$A$4:$B$55,2)</f>
        <v>85</v>
      </c>
      <c r="C79" s="50">
        <f>IF('STATS'!N80&lt;10,(68.8*(10-'STATS'!N80)+'STATS'!M80*'STATS'!N80)/10,B79)</f>
        <v>85</v>
      </c>
      <c r="D79" s="68">
        <f>IF('STATS'!N80=0,66,C79)</f>
        <v>85</v>
      </c>
    </row>
    <row r="80" ht="20.35" customHeight="1">
      <c r="A80" t="s" s="35">
        <v>135</v>
      </c>
      <c r="B80" s="48">
        <f>VLOOKUP('STATS'!M81,'PS - SO%'!$A$4:$B$55,2)</f>
        <v>70</v>
      </c>
      <c r="C80" s="50">
        <f>IF('STATS'!N81&lt;10,(68.8*(10-'STATS'!N81)+'STATS'!M81*'STATS'!N81)/10,B80)</f>
        <v>68.17</v>
      </c>
      <c r="D80" s="68">
        <f>IF('STATS'!N81=0,66,C80)</f>
        <v>68.17</v>
      </c>
    </row>
    <row r="81" ht="20.35" customHeight="1">
      <c r="A81" t="s" s="35">
        <v>136</v>
      </c>
      <c r="B81" s="48">
        <f>VLOOKUP('STATS'!M82,'PS - SO%'!$A$4:$B$55,2)</f>
        <v>64</v>
      </c>
      <c r="C81" s="50">
        <f>IF('STATS'!N82&lt;10,(68.8*(10-'STATS'!N82)+'STATS'!M82*'STATS'!N82)/10,B81)</f>
        <v>64</v>
      </c>
      <c r="D81" s="68">
        <f>IF('STATS'!N82=0,66,C81)</f>
        <v>64</v>
      </c>
    </row>
    <row r="82" ht="20.35" customHeight="1">
      <c r="A82" t="s" s="35">
        <v>138</v>
      </c>
      <c r="B82" s="48">
        <f>VLOOKUP('STATS'!M83,'PS - SO%'!$A$4:$B$55,2)</f>
        <v>47</v>
      </c>
      <c r="C82" s="50">
        <f>IF('STATS'!N83&lt;10,(68.8*(10-'STATS'!N83)+'STATS'!M83*'STATS'!N83)/10,B82)</f>
        <v>55.04</v>
      </c>
      <c r="D82" s="68">
        <f>IF('STATS'!N83=0,66,C82)</f>
        <v>55.04</v>
      </c>
    </row>
    <row r="83" ht="20.35" customHeight="1">
      <c r="A83" t="s" s="35">
        <v>139</v>
      </c>
      <c r="B83" s="48">
        <f>VLOOKUP('STATS'!M84,'PS - SO%'!$A$4:$B$55,2)</f>
        <v>70</v>
      </c>
      <c r="C83" s="50">
        <f>IF('STATS'!N84&lt;10,(68.8*(10-'STATS'!N84)+'STATS'!M84*'STATS'!N84)/10,B83)</f>
        <v>66.91</v>
      </c>
      <c r="D83" s="68">
        <f>IF('STATS'!N84=0,66,C83)</f>
        <v>66.91</v>
      </c>
    </row>
    <row r="84" ht="20.35" customHeight="1">
      <c r="A84" t="s" s="35">
        <v>140</v>
      </c>
      <c r="B84" s="48">
        <f>VLOOKUP('STATS'!M85,'PS - SO%'!$A$4:$B$55,2)</f>
        <v>74</v>
      </c>
      <c r="C84" s="50">
        <f>IF('STATS'!N85&lt;10,(68.8*(10-'STATS'!N85)+'STATS'!M85*'STATS'!N85)/10,B84)</f>
        <v>74</v>
      </c>
      <c r="D84" s="68">
        <f>IF('STATS'!N85=0,66,C84)</f>
        <v>74</v>
      </c>
    </row>
    <row r="85" ht="20.35" customHeight="1">
      <c r="A85" t="s" s="35">
        <v>141</v>
      </c>
      <c r="B85" s="48">
        <f>VLOOKUP('STATS'!M86,'PS - SO%'!$A$4:$B$55,2)</f>
        <v>60</v>
      </c>
      <c r="C85" s="50">
        <f>IF('STATS'!N86&lt;10,(68.8*(10-'STATS'!N86)+'STATS'!M86*'STATS'!N86)/10,B85)</f>
        <v>60</v>
      </c>
      <c r="D85" s="68">
        <f>IF('STATS'!N86=0,66,C85)</f>
        <v>60</v>
      </c>
    </row>
    <row r="86" ht="20.35" customHeight="1">
      <c r="A86" t="s" s="35">
        <v>142</v>
      </c>
      <c r="B86" s="48">
        <f>VLOOKUP('STATS'!M87,'PS - SO%'!$A$4:$B$55,2)</f>
        <v>67</v>
      </c>
      <c r="C86" s="50">
        <f>IF('STATS'!N87&lt;10,(68.8*(10-'STATS'!N87)+'STATS'!M87*'STATS'!N87)/10,B86)</f>
        <v>67</v>
      </c>
      <c r="D86" s="68">
        <f>IF('STATS'!N87=0,66,C86)</f>
        <v>67</v>
      </c>
    </row>
    <row r="87" ht="20.35" customHeight="1">
      <c r="A87" t="s" s="35">
        <v>143</v>
      </c>
      <c r="B87" s="48">
        <f>VLOOKUP('STATS'!M88,'PS - SO%'!$A$4:$B$55,2)</f>
        <v>58</v>
      </c>
      <c r="C87" s="50">
        <f>IF('STATS'!N88&lt;10,(68.8*(10-'STATS'!N88)+'STATS'!M88*'STATS'!N88)/10,B87)</f>
        <v>58</v>
      </c>
      <c r="D87" s="68">
        <f>IF('STATS'!N88=0,66,C87)</f>
        <v>58</v>
      </c>
    </row>
    <row r="88" ht="20.35" customHeight="1">
      <c r="A88" t="s" s="35">
        <v>144</v>
      </c>
      <c r="B88" s="48">
        <f>VLOOKUP('STATS'!M89,'PS - SO%'!$A$4:$B$55,2)</f>
        <v>47</v>
      </c>
      <c r="C88" s="50">
        <f>IF('STATS'!N89&lt;10,(68.8*(10-'STATS'!N89)+'STATS'!M89*'STATS'!N89)/10,B88)</f>
        <v>68.8</v>
      </c>
      <c r="D88" s="68">
        <f>IF('STATS'!N89=0,66,C88)</f>
        <v>66</v>
      </c>
    </row>
    <row r="89" ht="20.35" customHeight="1">
      <c r="A89" t="s" s="35">
        <v>145</v>
      </c>
      <c r="B89" s="48">
        <f>VLOOKUP('STATS'!M90,'PS - SO%'!$A$4:$B$55,2)</f>
        <v>47</v>
      </c>
      <c r="C89" s="50">
        <f>IF('STATS'!N90&lt;10,(68.8*(10-'STATS'!N90)+'STATS'!M90*'STATS'!N90)/10,B89)</f>
        <v>68.8</v>
      </c>
      <c r="D89" s="68">
        <f>IF('STATS'!N90=0,66,C89)</f>
        <v>66</v>
      </c>
    </row>
    <row r="90" ht="20.35" customHeight="1">
      <c r="A90" t="s" s="35">
        <v>146</v>
      </c>
      <c r="B90" s="48">
        <f>VLOOKUP('STATS'!M91,'PS - SO%'!$A$4:$B$55,2)</f>
        <v>88</v>
      </c>
      <c r="C90" s="50">
        <f>IF('STATS'!N91&lt;10,(68.8*(10-'STATS'!N91)+'STATS'!M91*'STATS'!N91)/10,B90)</f>
        <v>77.5</v>
      </c>
      <c r="D90" s="68">
        <f>IF('STATS'!N91=0,66,C90)</f>
        <v>77.5</v>
      </c>
    </row>
    <row r="91" ht="20.35" customHeight="1">
      <c r="A91" t="s" s="35">
        <v>147</v>
      </c>
      <c r="B91" s="48">
        <f>VLOOKUP('STATS'!M92,'PS - SO%'!$A$4:$B$55,2)</f>
        <v>76</v>
      </c>
      <c r="C91" s="50">
        <f>IF('STATS'!N92&lt;10,(68.8*(10-'STATS'!N92)+'STATS'!M92*'STATS'!N92)/10,B91)</f>
        <v>76</v>
      </c>
      <c r="D91" s="68">
        <f>IF('STATS'!N92=0,66,C91)</f>
        <v>76</v>
      </c>
    </row>
    <row r="92" ht="20.35" customHeight="1">
      <c r="A92" t="s" s="35">
        <v>148</v>
      </c>
      <c r="B92" s="48">
        <f>VLOOKUP('STATS'!M93,'PS - SO%'!$A$4:$B$55,2)</f>
        <v>47</v>
      </c>
      <c r="C92" s="50">
        <f>IF('STATS'!N93&lt;10,(68.8*(10-'STATS'!N93)+'STATS'!M93*'STATS'!N93)/10,B92)</f>
        <v>68.8</v>
      </c>
      <c r="D92" s="68">
        <f>IF('STATS'!N93=0,66,C92)</f>
        <v>66</v>
      </c>
    </row>
    <row r="93" ht="20.35" customHeight="1">
      <c r="A93" t="s" s="35">
        <v>149</v>
      </c>
      <c r="B93" s="48">
        <f>VLOOKUP('STATS'!M94,'PS - SO%'!$A$4:$B$55,2)</f>
        <v>47</v>
      </c>
      <c r="C93" s="50">
        <f>IF('STATS'!N94&lt;10,(68.8*(10-'STATS'!N94)+'STATS'!M94*'STATS'!N94)/10,B93)</f>
        <v>68.8</v>
      </c>
      <c r="D93" s="68">
        <f>IF('STATS'!N94=0,66,C93)</f>
        <v>66</v>
      </c>
    </row>
    <row r="94" ht="20.35" customHeight="1">
      <c r="A94" t="s" s="35">
        <v>150</v>
      </c>
      <c r="B94" s="48">
        <f>VLOOKUP('STATS'!M95,'PS - SO%'!$A$4:$B$55,2)</f>
        <v>47</v>
      </c>
      <c r="C94" s="50">
        <f>IF('STATS'!N95&lt;10,(68.8*(10-'STATS'!N95)+'STATS'!M95*'STATS'!N95)/10,B94)</f>
        <v>55.04</v>
      </c>
      <c r="D94" s="68">
        <f>IF('STATS'!N95=0,66,C94)</f>
        <v>55.04</v>
      </c>
    </row>
    <row r="95" ht="20.35" customHeight="1">
      <c r="A95" t="s" s="35">
        <v>151</v>
      </c>
      <c r="B95" s="48">
        <f>VLOOKUP('STATS'!M96,'PS - SO%'!$A$4:$B$55,2)</f>
        <v>47</v>
      </c>
      <c r="C95" s="50">
        <f>IF('STATS'!N96&lt;10,(68.8*(10-'STATS'!N96)+'STATS'!M96*'STATS'!N96)/10,B95)</f>
        <v>58.15</v>
      </c>
      <c r="D95" s="68">
        <f>IF('STATS'!N96=0,66,C95)</f>
        <v>58.15</v>
      </c>
    </row>
    <row r="96" ht="20.35" customHeight="1">
      <c r="A96" t="s" s="35">
        <v>152</v>
      </c>
      <c r="B96" s="48">
        <f>VLOOKUP('STATS'!M97,'PS - SO%'!$A$4:$B$55,2)</f>
        <v>65</v>
      </c>
      <c r="C96" s="50">
        <f>IF('STATS'!N97&lt;10,(68.8*(10-'STATS'!N97)+'STATS'!M97*'STATS'!N97)/10,B96)</f>
        <v>65</v>
      </c>
      <c r="D96" s="68">
        <f>IF('STATS'!N97=0,66,C96)</f>
        <v>65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6" customWidth="1"/>
    <col min="2" max="2" width="16.3516" style="116" customWidth="1"/>
    <col min="3" max="256" width="16.3516" style="116" customWidth="1"/>
  </cols>
  <sheetData>
    <row r="1" ht="28" customHeight="1">
      <c r="A1" t="s" s="7">
        <v>18</v>
      </c>
      <c r="B1" s="7"/>
    </row>
    <row r="2" ht="20.55" customHeight="1">
      <c r="A2" s="70"/>
      <c r="B2" s="70"/>
    </row>
    <row r="3" ht="20.55" customHeight="1">
      <c r="A3" s="117"/>
      <c r="B3" s="72">
        <v>99</v>
      </c>
    </row>
    <row r="4" ht="20.35" customHeight="1">
      <c r="A4" s="73">
        <v>100</v>
      </c>
      <c r="B4" s="74">
        <f>B3-1</f>
        <v>98</v>
      </c>
    </row>
    <row r="5" ht="20.35" customHeight="1">
      <c r="A5" s="73">
        <v>97.40000000000001</v>
      </c>
      <c r="B5" s="74">
        <f>B4-1</f>
        <v>97</v>
      </c>
    </row>
    <row r="6" ht="20.35" customHeight="1">
      <c r="A6" s="73">
        <v>94.8</v>
      </c>
      <c r="B6" s="74">
        <f>B5-1</f>
        <v>96</v>
      </c>
    </row>
    <row r="7" ht="20.35" customHeight="1">
      <c r="A7" s="73">
        <v>92.8</v>
      </c>
      <c r="B7" s="74">
        <f>B6-1</f>
        <v>95</v>
      </c>
    </row>
    <row r="8" ht="20.35" customHeight="1">
      <c r="A8" s="73">
        <v>90.8</v>
      </c>
      <c r="B8" s="74">
        <f>B7-1</f>
        <v>94</v>
      </c>
    </row>
    <row r="9" ht="20.35" customHeight="1">
      <c r="A9" s="73">
        <v>88.8</v>
      </c>
      <c r="B9" s="74">
        <f>B8-1</f>
        <v>93</v>
      </c>
    </row>
    <row r="10" ht="20.35" customHeight="1">
      <c r="A10" s="73">
        <v>87.40000000000001</v>
      </c>
      <c r="B10" s="74">
        <f>B9-1</f>
        <v>92</v>
      </c>
    </row>
    <row r="11" ht="20.35" customHeight="1">
      <c r="A11" s="73">
        <v>86</v>
      </c>
      <c r="B11" s="74">
        <f>B10-1</f>
        <v>91</v>
      </c>
    </row>
    <row r="12" ht="20.35" customHeight="1">
      <c r="A12" s="73">
        <v>84.7</v>
      </c>
      <c r="B12" s="74">
        <f>B11-1</f>
        <v>90</v>
      </c>
    </row>
    <row r="13" ht="20.35" customHeight="1">
      <c r="A13" s="73">
        <v>83.40000000000001</v>
      </c>
      <c r="B13" s="74">
        <f>B12-1</f>
        <v>89</v>
      </c>
    </row>
    <row r="14" ht="20.35" customHeight="1">
      <c r="A14" s="73">
        <v>82.09999999999999</v>
      </c>
      <c r="B14" s="74">
        <f>B13-1</f>
        <v>88</v>
      </c>
    </row>
    <row r="15" ht="20.35" customHeight="1">
      <c r="A15" s="73">
        <v>80.8</v>
      </c>
      <c r="B15" s="74">
        <f>B14-1</f>
        <v>87</v>
      </c>
    </row>
    <row r="16" ht="20.35" customHeight="1">
      <c r="A16" s="73">
        <v>79.5</v>
      </c>
      <c r="B16" s="74">
        <f>B15-1</f>
        <v>86</v>
      </c>
    </row>
    <row r="17" ht="20.35" customHeight="1">
      <c r="A17" s="73">
        <v>78.7</v>
      </c>
      <c r="B17" s="74">
        <f>B16-1</f>
        <v>85</v>
      </c>
    </row>
    <row r="18" ht="20.35" customHeight="1">
      <c r="A18" s="73">
        <v>77.8</v>
      </c>
      <c r="B18" s="74">
        <f>B17-1</f>
        <v>84</v>
      </c>
    </row>
    <row r="19" ht="20.35" customHeight="1">
      <c r="A19" s="73">
        <v>76.90000000000001</v>
      </c>
      <c r="B19" s="74">
        <f>B18-1</f>
        <v>83</v>
      </c>
    </row>
    <row r="20" ht="20.35" customHeight="1">
      <c r="A20" s="73">
        <v>76</v>
      </c>
      <c r="B20" s="74">
        <f>B19-1</f>
        <v>82</v>
      </c>
    </row>
    <row r="21" ht="20.35" customHeight="1">
      <c r="A21" s="73">
        <v>75.2</v>
      </c>
      <c r="B21" s="74">
        <f>B20-1</f>
        <v>81</v>
      </c>
    </row>
    <row r="22" ht="20.35" customHeight="1">
      <c r="A22" s="73">
        <v>74.40000000000001</v>
      </c>
      <c r="B22" s="74">
        <f>B21-1</f>
        <v>80</v>
      </c>
    </row>
    <row r="23" ht="20.35" customHeight="1">
      <c r="A23" s="73">
        <v>73.59999999999999</v>
      </c>
      <c r="B23" s="74">
        <f>B22-1</f>
        <v>79</v>
      </c>
    </row>
    <row r="24" ht="20.35" customHeight="1">
      <c r="A24" s="73">
        <v>72.8</v>
      </c>
      <c r="B24" s="74">
        <f>B23-1</f>
        <v>78</v>
      </c>
    </row>
    <row r="25" ht="20.35" customHeight="1">
      <c r="A25" s="73">
        <v>72</v>
      </c>
      <c r="B25" s="74">
        <f>B24-1</f>
        <v>77</v>
      </c>
    </row>
    <row r="26" ht="20.35" customHeight="1">
      <c r="A26" s="73">
        <v>71.2</v>
      </c>
      <c r="B26" s="74">
        <f>B25-1</f>
        <v>76</v>
      </c>
    </row>
    <row r="27" ht="20.35" customHeight="1">
      <c r="A27" s="73">
        <v>70.40000000000001</v>
      </c>
      <c r="B27" s="74">
        <f>B26-1</f>
        <v>75</v>
      </c>
    </row>
    <row r="28" ht="20.35" customHeight="1">
      <c r="A28" s="73">
        <v>69.59999999999999</v>
      </c>
      <c r="B28" s="74">
        <f>B27-1</f>
        <v>74</v>
      </c>
    </row>
    <row r="29" ht="20.35" customHeight="1">
      <c r="A29" s="73">
        <v>68.8</v>
      </c>
      <c r="B29" s="74">
        <f>B28-1</f>
        <v>73</v>
      </c>
    </row>
    <row r="30" ht="20.35" customHeight="1">
      <c r="A30" s="73">
        <v>68.09999999999999</v>
      </c>
      <c r="B30" s="74">
        <f>B29-1</f>
        <v>72</v>
      </c>
    </row>
    <row r="31" ht="20.35" customHeight="1">
      <c r="A31" s="73">
        <v>67.40000000000001</v>
      </c>
      <c r="B31" s="74">
        <f>B30-1</f>
        <v>71</v>
      </c>
    </row>
    <row r="32" ht="20.35" customHeight="1">
      <c r="A32" s="73">
        <v>66.7</v>
      </c>
      <c r="B32" s="74">
        <f>B31-1</f>
        <v>70</v>
      </c>
    </row>
    <row r="33" ht="20.35" customHeight="1">
      <c r="A33" s="73">
        <v>66</v>
      </c>
      <c r="B33" s="74">
        <f>B32-1</f>
        <v>69</v>
      </c>
    </row>
    <row r="34" ht="20.35" customHeight="1">
      <c r="A34" s="73">
        <v>65.3</v>
      </c>
      <c r="B34" s="74">
        <f>B33-1</f>
        <v>68</v>
      </c>
    </row>
    <row r="35" ht="20.35" customHeight="1">
      <c r="A35" s="73">
        <v>64.59999999999999</v>
      </c>
      <c r="B35" s="74">
        <f>B34-1</f>
        <v>67</v>
      </c>
    </row>
    <row r="36" ht="20.35" customHeight="1">
      <c r="A36" s="73">
        <v>63.9</v>
      </c>
      <c r="B36" s="74">
        <f>B35-1</f>
        <v>66</v>
      </c>
    </row>
    <row r="37" ht="20.35" customHeight="1">
      <c r="A37" s="73">
        <v>63.2</v>
      </c>
      <c r="B37" s="74">
        <f>B36-1</f>
        <v>65</v>
      </c>
    </row>
    <row r="38" ht="20.35" customHeight="1">
      <c r="A38" s="73">
        <v>62.5</v>
      </c>
      <c r="B38" s="74">
        <f>B37-1</f>
        <v>64</v>
      </c>
    </row>
    <row r="39" ht="20.35" customHeight="1">
      <c r="A39" s="73">
        <v>61.8</v>
      </c>
      <c r="B39" s="74">
        <f>B38-1</f>
        <v>63</v>
      </c>
    </row>
    <row r="40" ht="20.35" customHeight="1">
      <c r="A40" s="73">
        <v>61.1</v>
      </c>
      <c r="B40" s="74">
        <f>B39-1</f>
        <v>62</v>
      </c>
    </row>
    <row r="41" ht="20.35" customHeight="1">
      <c r="A41" s="73">
        <v>60.4</v>
      </c>
      <c r="B41" s="74">
        <f>B40-1</f>
        <v>61</v>
      </c>
    </row>
    <row r="42" ht="20.35" customHeight="1">
      <c r="A42" s="73">
        <v>59.7</v>
      </c>
      <c r="B42" s="74">
        <f>B41-1</f>
        <v>60</v>
      </c>
    </row>
    <row r="43" ht="20.35" customHeight="1">
      <c r="A43" s="73">
        <v>59</v>
      </c>
      <c r="B43" s="74">
        <f>B42-1</f>
        <v>59</v>
      </c>
    </row>
    <row r="44" ht="20.35" customHeight="1">
      <c r="A44" s="73">
        <v>58.3</v>
      </c>
      <c r="B44" s="74">
        <f>B43-1</f>
        <v>58</v>
      </c>
    </row>
    <row r="45" ht="20.35" customHeight="1">
      <c r="A45" s="73">
        <v>57.7</v>
      </c>
      <c r="B45" s="74">
        <f>B44-1</f>
        <v>57</v>
      </c>
    </row>
    <row r="46" ht="20.35" customHeight="1">
      <c r="A46" s="73">
        <v>57.1</v>
      </c>
      <c r="B46" s="74">
        <f>B45-1</f>
        <v>56</v>
      </c>
    </row>
    <row r="47" ht="20.35" customHeight="1">
      <c r="A47" s="73">
        <v>56.5</v>
      </c>
      <c r="B47" s="74">
        <f>B46-1</f>
        <v>55</v>
      </c>
    </row>
    <row r="48" ht="20.35" customHeight="1">
      <c r="A48" s="73">
        <v>55.9</v>
      </c>
      <c r="B48" s="74">
        <f>B47-1</f>
        <v>54</v>
      </c>
    </row>
    <row r="49" ht="20.35" customHeight="1">
      <c r="A49" s="73">
        <v>55.3</v>
      </c>
      <c r="B49" s="74">
        <f>B48-1</f>
        <v>53</v>
      </c>
    </row>
    <row r="50" ht="20.35" customHeight="1">
      <c r="A50" s="73">
        <v>53.9</v>
      </c>
      <c r="B50" s="74">
        <f>B49-1</f>
        <v>52</v>
      </c>
    </row>
    <row r="51" ht="20.35" customHeight="1">
      <c r="A51" s="73">
        <v>52.6</v>
      </c>
      <c r="B51" s="74">
        <f>B50-1</f>
        <v>51</v>
      </c>
    </row>
    <row r="52" ht="20.35" customHeight="1">
      <c r="A52" s="73">
        <v>51.3</v>
      </c>
      <c r="B52" s="74">
        <f>B51-1</f>
        <v>50</v>
      </c>
    </row>
    <row r="53" ht="20.35" customHeight="1">
      <c r="A53" s="73">
        <v>50.7</v>
      </c>
      <c r="B53" s="74">
        <f>B52-1</f>
        <v>49</v>
      </c>
    </row>
    <row r="54" ht="20.35" customHeight="1">
      <c r="A54" s="73">
        <v>50</v>
      </c>
      <c r="B54" s="74">
        <f>B53-1</f>
        <v>48</v>
      </c>
    </row>
    <row r="55" ht="20.35" customHeight="1">
      <c r="A55" s="73">
        <v>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P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29" customWidth="1"/>
    <col min="2" max="2" width="16.3516" style="29" customWidth="1"/>
    <col min="3" max="3" width="16.3516" style="29" customWidth="1"/>
    <col min="4" max="4" width="16.3516" style="29" customWidth="1"/>
    <col min="5" max="5" width="16.3516" style="29" customWidth="1"/>
    <col min="6" max="6" width="16.3516" style="29" customWidth="1"/>
    <col min="7" max="7" width="16.3516" style="29" customWidth="1"/>
    <col min="8" max="8" width="16.3516" style="29" customWidth="1"/>
    <col min="9" max="9" width="16.3516" style="29" customWidth="1"/>
    <col min="10" max="10" width="16.3516" style="29" customWidth="1"/>
    <col min="11" max="11" width="16.3516" style="29" customWidth="1"/>
    <col min="12" max="12" width="16.3516" style="29" customWidth="1"/>
    <col min="13" max="13" width="16.3516" style="29" customWidth="1"/>
    <col min="14" max="14" width="16.3516" style="29" customWidth="1"/>
    <col min="15" max="15" width="16.3516" style="29" customWidth="1"/>
    <col min="16" max="16" width="16.3516" style="29" customWidth="1"/>
    <col min="17" max="256" width="16.3516" style="29" customWidth="1"/>
  </cols>
  <sheetData>
    <row r="1" ht="32.55" customHeight="1">
      <c r="A1" t="s" s="30">
        <v>6</v>
      </c>
      <c r="B1" t="s" s="30">
        <v>8</v>
      </c>
      <c r="C1" t="s" s="30">
        <v>154</v>
      </c>
      <c r="D1" t="s" s="30">
        <v>155</v>
      </c>
      <c r="E1" t="s" s="30">
        <v>156</v>
      </c>
      <c r="F1" t="s" s="30">
        <v>157</v>
      </c>
      <c r="G1" t="s" s="30">
        <v>158</v>
      </c>
      <c r="H1" t="s" s="30">
        <v>159</v>
      </c>
      <c r="I1" t="s" s="30">
        <v>160</v>
      </c>
      <c r="J1" t="s" s="30">
        <v>161</v>
      </c>
      <c r="K1" t="s" s="30">
        <v>162</v>
      </c>
      <c r="L1" t="s" s="30">
        <v>163</v>
      </c>
      <c r="M1" t="s" s="30">
        <v>164</v>
      </c>
      <c r="N1" t="s" s="30">
        <v>165</v>
      </c>
      <c r="O1" t="s" s="30">
        <v>166</v>
      </c>
      <c r="P1" t="s" s="30">
        <v>167</v>
      </c>
    </row>
    <row r="2" ht="20.55" customHeight="1">
      <c r="A2" t="s" s="31">
        <v>168</v>
      </c>
      <c r="B2" t="s" s="32">
        <v>22</v>
      </c>
      <c r="C2" t="s" s="33">
        <v>169</v>
      </c>
      <c r="D2" s="34">
        <v>28</v>
      </c>
      <c r="E2" t="s" s="33">
        <v>170</v>
      </c>
      <c r="F2" t="s" s="33">
        <v>171</v>
      </c>
      <c r="G2" t="s" s="33">
        <v>172</v>
      </c>
      <c r="H2" t="s" s="33">
        <v>173</v>
      </c>
      <c r="I2" t="s" s="33">
        <v>173</v>
      </c>
      <c r="J2" s="34">
        <v>72</v>
      </c>
      <c r="K2" s="34">
        <v>200</v>
      </c>
      <c r="L2" t="s" s="33">
        <v>174</v>
      </c>
      <c r="M2" t="s" s="33">
        <v>174</v>
      </c>
      <c r="N2" t="s" s="33">
        <v>174</v>
      </c>
      <c r="O2" t="s" s="33">
        <v>174</v>
      </c>
      <c r="P2" t="s" s="33">
        <v>174</v>
      </c>
    </row>
    <row r="3" ht="20.35" customHeight="1">
      <c r="A3" t="s" s="35">
        <v>175</v>
      </c>
      <c r="B3" t="s" s="36">
        <v>24</v>
      </c>
      <c r="C3" t="s" s="37">
        <v>169</v>
      </c>
      <c r="D3" s="38">
        <v>25</v>
      </c>
      <c r="E3" t="s" s="37">
        <v>176</v>
      </c>
      <c r="F3" t="s" s="37">
        <v>177</v>
      </c>
      <c r="G3" t="s" s="37">
        <v>178</v>
      </c>
      <c r="H3" t="s" s="37">
        <v>179</v>
      </c>
      <c r="I3" t="s" s="37">
        <v>179</v>
      </c>
      <c r="J3" s="38">
        <v>72</v>
      </c>
      <c r="K3" s="38">
        <v>189</v>
      </c>
      <c r="L3" s="38">
        <v>2011</v>
      </c>
      <c r="M3" t="s" s="37">
        <v>38</v>
      </c>
      <c r="N3" s="38">
        <v>6</v>
      </c>
      <c r="O3" s="38">
        <v>27</v>
      </c>
      <c r="P3" s="38">
        <v>178</v>
      </c>
    </row>
    <row r="4" ht="20.35" customHeight="1">
      <c r="A4" t="s" s="35">
        <v>180</v>
      </c>
      <c r="B4" t="s" s="36">
        <v>26</v>
      </c>
      <c r="C4" t="s" s="37">
        <v>169</v>
      </c>
      <c r="D4" s="38">
        <v>21</v>
      </c>
      <c r="E4" t="s" s="37">
        <v>181</v>
      </c>
      <c r="F4" t="s" s="37">
        <v>182</v>
      </c>
      <c r="G4" t="s" s="37">
        <v>183</v>
      </c>
      <c r="H4" t="s" s="37">
        <v>173</v>
      </c>
      <c r="I4" t="s" s="37">
        <v>173</v>
      </c>
      <c r="J4" s="38">
        <v>78</v>
      </c>
      <c r="K4" s="38">
        <v>202</v>
      </c>
      <c r="L4" s="38">
        <v>2015</v>
      </c>
      <c r="M4" t="s" s="37">
        <v>26</v>
      </c>
      <c r="N4" s="38">
        <v>3</v>
      </c>
      <c r="O4" s="38">
        <v>15</v>
      </c>
      <c r="P4" s="38">
        <v>76</v>
      </c>
    </row>
    <row r="5" ht="20.35" customHeight="1">
      <c r="A5" t="s" s="35">
        <v>184</v>
      </c>
      <c r="B5" t="s" s="36">
        <v>185</v>
      </c>
      <c r="C5" t="s" s="37">
        <v>169</v>
      </c>
      <c r="D5" s="38">
        <v>33</v>
      </c>
      <c r="E5" t="s" s="37">
        <v>186</v>
      </c>
      <c r="F5" t="s" s="37">
        <v>187</v>
      </c>
      <c r="G5" t="s" s="37">
        <v>188</v>
      </c>
      <c r="H5" t="s" s="37">
        <v>179</v>
      </c>
      <c r="I5" t="s" s="37">
        <v>179</v>
      </c>
      <c r="J5" s="38">
        <v>74</v>
      </c>
      <c r="K5" s="38">
        <v>201</v>
      </c>
      <c r="L5" s="38">
        <v>2004</v>
      </c>
      <c r="M5" t="s" s="37">
        <v>34</v>
      </c>
      <c r="N5" s="38">
        <v>1</v>
      </c>
      <c r="O5" s="38">
        <v>6</v>
      </c>
      <c r="P5" s="38">
        <v>6</v>
      </c>
    </row>
    <row r="6" ht="20.35" customHeight="1">
      <c r="A6" t="s" s="35">
        <v>189</v>
      </c>
      <c r="B6" t="s" s="36">
        <v>30</v>
      </c>
      <c r="C6" t="s" s="37">
        <v>169</v>
      </c>
      <c r="D6" s="38">
        <v>25</v>
      </c>
      <c r="E6" t="s" s="37">
        <v>190</v>
      </c>
      <c r="F6" t="s" s="37">
        <v>191</v>
      </c>
      <c r="G6" t="s" s="37">
        <v>178</v>
      </c>
      <c r="H6" t="s" s="37">
        <v>179</v>
      </c>
      <c r="I6" t="s" s="37">
        <v>179</v>
      </c>
      <c r="J6" s="38">
        <v>73</v>
      </c>
      <c r="K6" s="38">
        <v>201</v>
      </c>
      <c r="L6" t="s" s="37">
        <v>174</v>
      </c>
      <c r="M6" t="s" s="37">
        <v>174</v>
      </c>
      <c r="N6" t="s" s="37">
        <v>174</v>
      </c>
      <c r="O6" t="s" s="37">
        <v>174</v>
      </c>
      <c r="P6" t="s" s="37">
        <v>174</v>
      </c>
    </row>
    <row r="7" ht="20.35" customHeight="1">
      <c r="A7" t="s" s="35">
        <v>192</v>
      </c>
      <c r="B7" t="s" s="36">
        <v>32</v>
      </c>
      <c r="C7" t="s" s="37">
        <v>169</v>
      </c>
      <c r="D7" s="38">
        <v>30</v>
      </c>
      <c r="E7" t="s" s="37">
        <v>193</v>
      </c>
      <c r="F7" t="s" s="37">
        <v>194</v>
      </c>
      <c r="G7" t="s" s="37">
        <v>178</v>
      </c>
      <c r="H7" t="s" s="37">
        <v>179</v>
      </c>
      <c r="I7" t="s" s="37">
        <v>179</v>
      </c>
      <c r="J7" s="38">
        <v>72</v>
      </c>
      <c r="K7" s="38">
        <v>191</v>
      </c>
      <c r="L7" s="38">
        <v>2005</v>
      </c>
      <c r="M7" t="s" s="37">
        <v>22</v>
      </c>
      <c r="N7" s="38">
        <v>4</v>
      </c>
      <c r="O7" s="38">
        <v>21</v>
      </c>
      <c r="P7" s="38">
        <v>112</v>
      </c>
    </row>
    <row r="8" ht="32.35" customHeight="1">
      <c r="A8" t="s" s="35">
        <v>195</v>
      </c>
      <c r="B8" t="s" s="36">
        <v>34</v>
      </c>
      <c r="C8" t="s" s="37">
        <v>169</v>
      </c>
      <c r="D8" s="38">
        <v>22</v>
      </c>
      <c r="E8" t="s" s="37">
        <v>196</v>
      </c>
      <c r="F8" t="s" s="37">
        <v>197</v>
      </c>
      <c r="G8" s="39"/>
      <c r="H8" t="s" s="37">
        <v>198</v>
      </c>
      <c r="I8" t="s" s="37">
        <v>198</v>
      </c>
      <c r="J8" s="38">
        <v>73</v>
      </c>
      <c r="K8" s="38">
        <v>180</v>
      </c>
      <c r="L8" t="s" s="37">
        <v>174</v>
      </c>
      <c r="M8" t="s" s="37">
        <v>174</v>
      </c>
      <c r="N8" t="s" s="37">
        <v>174</v>
      </c>
      <c r="O8" t="s" s="37">
        <v>174</v>
      </c>
      <c r="P8" t="s" s="37">
        <v>174</v>
      </c>
    </row>
    <row r="9" ht="20.35" customHeight="1">
      <c r="A9" t="s" s="35">
        <v>199</v>
      </c>
      <c r="B9" t="s" s="36">
        <v>36</v>
      </c>
      <c r="C9" t="s" s="37">
        <v>169</v>
      </c>
      <c r="D9" s="38">
        <v>28</v>
      </c>
      <c r="E9" t="s" s="37">
        <v>200</v>
      </c>
      <c r="F9" t="s" s="37">
        <v>201</v>
      </c>
      <c r="G9" s="39"/>
      <c r="H9" t="s" s="37">
        <v>202</v>
      </c>
      <c r="I9" t="s" s="37">
        <v>202</v>
      </c>
      <c r="J9" s="38">
        <v>78</v>
      </c>
      <c r="K9" s="38">
        <v>229</v>
      </c>
      <c r="L9" s="38">
        <v>2009</v>
      </c>
      <c r="M9" t="s" s="37">
        <v>69</v>
      </c>
      <c r="N9" s="38">
        <v>3</v>
      </c>
      <c r="O9" s="38">
        <v>1</v>
      </c>
      <c r="P9" s="38">
        <v>62</v>
      </c>
    </row>
    <row r="10" ht="20.35" customHeight="1">
      <c r="A10" t="s" s="35">
        <v>203</v>
      </c>
      <c r="B10" t="s" s="36">
        <v>38</v>
      </c>
      <c r="C10" t="s" s="37">
        <v>169</v>
      </c>
      <c r="D10" s="38">
        <v>23</v>
      </c>
      <c r="E10" t="s" s="37">
        <v>204</v>
      </c>
      <c r="F10" t="s" s="37">
        <v>205</v>
      </c>
      <c r="G10" s="39"/>
      <c r="H10" t="s" s="37">
        <v>198</v>
      </c>
      <c r="I10" t="s" s="37">
        <v>198</v>
      </c>
      <c r="J10" s="38">
        <v>75</v>
      </c>
      <c r="K10" s="38">
        <v>207</v>
      </c>
      <c r="L10" s="38">
        <v>2012</v>
      </c>
      <c r="M10" t="s" s="37">
        <v>38</v>
      </c>
      <c r="N10" s="38">
        <v>1</v>
      </c>
      <c r="O10" s="38">
        <v>19</v>
      </c>
      <c r="P10" s="38">
        <v>19</v>
      </c>
    </row>
    <row r="11" ht="20.35" customHeight="1">
      <c r="A11" t="s" s="35">
        <v>206</v>
      </c>
      <c r="B11" t="s" s="36">
        <v>40</v>
      </c>
      <c r="C11" t="s" s="37">
        <v>169</v>
      </c>
      <c r="D11" s="38">
        <v>30</v>
      </c>
      <c r="E11" t="s" s="37">
        <v>207</v>
      </c>
      <c r="F11" t="s" s="37">
        <v>208</v>
      </c>
      <c r="G11" t="s" s="37">
        <v>183</v>
      </c>
      <c r="H11" t="s" s="37">
        <v>173</v>
      </c>
      <c r="I11" t="s" s="37">
        <v>173</v>
      </c>
      <c r="J11" s="38">
        <v>74</v>
      </c>
      <c r="K11" s="38">
        <v>215</v>
      </c>
      <c r="L11" t="s" s="37">
        <v>174</v>
      </c>
      <c r="M11" t="s" s="37">
        <v>174</v>
      </c>
      <c r="N11" t="s" s="37">
        <v>174</v>
      </c>
      <c r="O11" t="s" s="37">
        <v>174</v>
      </c>
      <c r="P11" t="s" s="37">
        <v>174</v>
      </c>
    </row>
    <row r="12" ht="20.35" customHeight="1">
      <c r="A12" t="s" s="35">
        <v>209</v>
      </c>
      <c r="B12" t="s" s="36">
        <v>42</v>
      </c>
      <c r="C12" t="s" s="37">
        <v>169</v>
      </c>
      <c r="D12" s="38">
        <v>25</v>
      </c>
      <c r="E12" t="s" s="37">
        <v>210</v>
      </c>
      <c r="F12" t="s" s="37">
        <v>211</v>
      </c>
      <c r="G12" s="39"/>
      <c r="H12" t="s" s="37">
        <v>202</v>
      </c>
      <c r="I12" t="s" s="37">
        <v>202</v>
      </c>
      <c r="J12" s="38">
        <v>75</v>
      </c>
      <c r="K12" s="38">
        <v>192</v>
      </c>
      <c r="L12" s="38">
        <v>2011</v>
      </c>
      <c r="M12" t="s" s="37">
        <v>111</v>
      </c>
      <c r="N12" s="38">
        <v>7</v>
      </c>
      <c r="O12" s="38">
        <v>7</v>
      </c>
      <c r="P12" s="38">
        <v>188</v>
      </c>
    </row>
    <row r="13" ht="20.35" customHeight="1">
      <c r="A13" t="s" s="35">
        <v>212</v>
      </c>
      <c r="B13" t="s" s="36">
        <v>44</v>
      </c>
      <c r="C13" t="s" s="37">
        <v>169</v>
      </c>
      <c r="D13" s="38">
        <v>31</v>
      </c>
      <c r="E13" t="s" s="37">
        <v>213</v>
      </c>
      <c r="F13" t="s" s="37">
        <v>214</v>
      </c>
      <c r="G13" s="39"/>
      <c r="H13" t="s" s="37">
        <v>215</v>
      </c>
      <c r="I13" t="s" s="37">
        <v>198</v>
      </c>
      <c r="J13" s="38">
        <v>71</v>
      </c>
      <c r="K13" s="38">
        <v>195</v>
      </c>
      <c r="L13" s="38">
        <v>2004</v>
      </c>
      <c r="M13" t="s" s="37">
        <v>32</v>
      </c>
      <c r="N13" s="38">
        <v>7</v>
      </c>
      <c r="O13" s="38">
        <v>13</v>
      </c>
      <c r="P13" s="38">
        <v>206</v>
      </c>
    </row>
    <row r="14" ht="20.35" customHeight="1">
      <c r="A14" t="s" s="35">
        <v>216</v>
      </c>
      <c r="B14" t="s" s="36">
        <v>217</v>
      </c>
      <c r="C14" t="s" s="37">
        <v>169</v>
      </c>
      <c r="D14" s="38">
        <v>34</v>
      </c>
      <c r="E14" t="s" s="37">
        <v>218</v>
      </c>
      <c r="F14" t="s" s="37">
        <v>219</v>
      </c>
      <c r="G14" s="39"/>
      <c r="H14" t="s" s="37">
        <v>220</v>
      </c>
      <c r="I14" t="s" s="37">
        <v>220</v>
      </c>
      <c r="J14" s="38">
        <v>74</v>
      </c>
      <c r="K14" s="38">
        <v>215</v>
      </c>
      <c r="L14" t="s" s="37">
        <v>174</v>
      </c>
      <c r="M14" t="s" s="37">
        <v>174</v>
      </c>
      <c r="N14" t="s" s="37">
        <v>174</v>
      </c>
      <c r="O14" t="s" s="37">
        <v>174</v>
      </c>
      <c r="P14" t="s" s="37">
        <v>174</v>
      </c>
    </row>
    <row r="15" ht="20.35" customHeight="1">
      <c r="A15" t="s" s="35">
        <v>221</v>
      </c>
      <c r="B15" t="s" s="36">
        <v>26</v>
      </c>
      <c r="C15" t="s" s="37">
        <v>169</v>
      </c>
      <c r="D15" s="38">
        <v>28</v>
      </c>
      <c r="E15" t="s" s="37">
        <v>222</v>
      </c>
      <c r="F15" t="s" s="37">
        <v>223</v>
      </c>
      <c r="G15" s="39"/>
      <c r="H15" t="s" s="37">
        <v>220</v>
      </c>
      <c r="I15" t="s" s="37">
        <v>220</v>
      </c>
      <c r="J15" s="38">
        <v>72</v>
      </c>
      <c r="K15" s="38">
        <v>195</v>
      </c>
      <c r="L15" t="s" s="37">
        <v>174</v>
      </c>
      <c r="M15" t="s" s="37">
        <v>174</v>
      </c>
      <c r="N15" t="s" s="37">
        <v>174</v>
      </c>
      <c r="O15" t="s" s="37">
        <v>174</v>
      </c>
      <c r="P15" t="s" s="37">
        <v>174</v>
      </c>
    </row>
    <row r="16" ht="20.35" customHeight="1">
      <c r="A16" t="s" s="35">
        <v>224</v>
      </c>
      <c r="B16" t="s" s="36">
        <v>49</v>
      </c>
      <c r="C16" t="s" s="37">
        <v>169</v>
      </c>
      <c r="D16" s="38">
        <v>31</v>
      </c>
      <c r="E16" t="s" s="37">
        <v>225</v>
      </c>
      <c r="F16" t="s" s="37">
        <v>226</v>
      </c>
      <c r="G16" t="s" s="37">
        <v>227</v>
      </c>
      <c r="H16" t="s" s="37">
        <v>179</v>
      </c>
      <c r="I16" t="s" s="37">
        <v>179</v>
      </c>
      <c r="J16" s="38">
        <v>79</v>
      </c>
      <c r="K16" s="38">
        <v>225</v>
      </c>
      <c r="L16" s="38">
        <v>2005</v>
      </c>
      <c r="M16" t="s" s="37">
        <v>63</v>
      </c>
      <c r="N16" s="38">
        <v>3</v>
      </c>
      <c r="O16" s="38">
        <v>24</v>
      </c>
      <c r="P16" s="38">
        <v>85</v>
      </c>
    </row>
    <row r="17" ht="20.35" customHeight="1">
      <c r="A17" t="s" s="35">
        <v>228</v>
      </c>
      <c r="B17" t="s" s="36">
        <v>51</v>
      </c>
      <c r="C17" t="s" s="37">
        <v>169</v>
      </c>
      <c r="D17" s="38">
        <v>28</v>
      </c>
      <c r="E17" t="s" s="37">
        <v>229</v>
      </c>
      <c r="F17" t="s" s="37">
        <v>230</v>
      </c>
      <c r="G17" t="s" s="37">
        <v>231</v>
      </c>
      <c r="H17" t="s" s="37">
        <v>173</v>
      </c>
      <c r="I17" t="s" s="37">
        <v>173</v>
      </c>
      <c r="J17" s="38">
        <v>74</v>
      </c>
      <c r="K17" s="38">
        <v>211</v>
      </c>
      <c r="L17" s="38">
        <v>2008</v>
      </c>
      <c r="M17" t="s" s="37">
        <v>51</v>
      </c>
      <c r="N17" s="38">
        <v>4</v>
      </c>
      <c r="O17" s="38">
        <v>2</v>
      </c>
      <c r="P17" s="38">
        <v>93</v>
      </c>
    </row>
    <row r="18" ht="32.35" customHeight="1">
      <c r="A18" t="s" s="35">
        <v>232</v>
      </c>
      <c r="B18" t="s" s="36">
        <v>34</v>
      </c>
      <c r="C18" t="s" s="37">
        <v>169</v>
      </c>
      <c r="D18" s="38">
        <v>22</v>
      </c>
      <c r="E18" t="s" s="37">
        <v>233</v>
      </c>
      <c r="F18" t="s" s="37">
        <v>234</v>
      </c>
      <c r="G18" t="s" s="37">
        <v>235</v>
      </c>
      <c r="H18" t="s" s="37">
        <v>179</v>
      </c>
      <c r="I18" t="s" s="37">
        <v>179</v>
      </c>
      <c r="J18" s="38">
        <v>76</v>
      </c>
      <c r="K18" s="38">
        <v>209</v>
      </c>
      <c r="L18" s="38">
        <v>2014</v>
      </c>
      <c r="M18" t="s" s="37">
        <v>34</v>
      </c>
      <c r="N18" s="38">
        <v>2</v>
      </c>
      <c r="O18" s="38">
        <v>29</v>
      </c>
      <c r="P18" s="38">
        <v>59</v>
      </c>
    </row>
    <row r="19" ht="20.35" customHeight="1">
      <c r="A19" t="s" s="35">
        <v>236</v>
      </c>
      <c r="B19" t="s" s="36">
        <v>30</v>
      </c>
      <c r="C19" t="s" s="37">
        <v>169</v>
      </c>
      <c r="D19" s="38">
        <v>33</v>
      </c>
      <c r="E19" t="s" s="37">
        <v>237</v>
      </c>
      <c r="F19" t="s" s="37">
        <v>238</v>
      </c>
      <c r="G19" t="s" s="37">
        <v>239</v>
      </c>
      <c r="H19" t="s" s="37">
        <v>173</v>
      </c>
      <c r="I19" t="s" s="37">
        <v>173</v>
      </c>
      <c r="J19" s="38">
        <v>74</v>
      </c>
      <c r="K19" s="38">
        <v>209</v>
      </c>
      <c r="L19" s="38">
        <v>2003</v>
      </c>
      <c r="M19" t="s" s="37">
        <v>77</v>
      </c>
      <c r="N19" s="38">
        <v>9</v>
      </c>
      <c r="O19" s="38">
        <v>30</v>
      </c>
      <c r="P19" s="38">
        <v>291</v>
      </c>
    </row>
    <row r="20" ht="20.35" customHeight="1">
      <c r="A20" t="s" s="35">
        <v>240</v>
      </c>
      <c r="B20" t="s" s="36">
        <v>55</v>
      </c>
      <c r="C20" t="s" s="37">
        <v>169</v>
      </c>
      <c r="D20" s="38">
        <v>25</v>
      </c>
      <c r="E20" t="s" s="37">
        <v>241</v>
      </c>
      <c r="F20" t="s" s="37">
        <v>242</v>
      </c>
      <c r="G20" t="s" s="37">
        <v>243</v>
      </c>
      <c r="H20" t="s" s="37">
        <v>173</v>
      </c>
      <c r="I20" t="s" s="37">
        <v>173</v>
      </c>
      <c r="J20" s="38">
        <v>73</v>
      </c>
      <c r="K20" s="38">
        <v>200</v>
      </c>
      <c r="L20" s="38">
        <v>2010</v>
      </c>
      <c r="M20" t="s" s="37">
        <v>40</v>
      </c>
      <c r="N20" s="38">
        <v>2</v>
      </c>
      <c r="O20" s="38">
        <v>19</v>
      </c>
      <c r="P20" s="38">
        <v>49</v>
      </c>
    </row>
    <row r="21" ht="20.35" customHeight="1">
      <c r="A21" t="s" s="35">
        <v>244</v>
      </c>
      <c r="B21" t="s" s="36">
        <v>57</v>
      </c>
      <c r="C21" t="s" s="37">
        <v>169</v>
      </c>
      <c r="D21" s="38">
        <v>30</v>
      </c>
      <c r="E21" t="s" s="37">
        <v>245</v>
      </c>
      <c r="F21" t="s" s="37">
        <v>246</v>
      </c>
      <c r="G21" t="s" s="37">
        <v>239</v>
      </c>
      <c r="H21" t="s" s="37">
        <v>173</v>
      </c>
      <c r="I21" t="s" s="37">
        <v>173</v>
      </c>
      <c r="J21" s="38">
        <v>76</v>
      </c>
      <c r="K21" s="38">
        <v>200</v>
      </c>
      <c r="L21" t="s" s="37">
        <v>174</v>
      </c>
      <c r="M21" t="s" s="37">
        <v>174</v>
      </c>
      <c r="N21" t="s" s="37">
        <v>174</v>
      </c>
      <c r="O21" t="s" s="37">
        <v>174</v>
      </c>
      <c r="P21" t="s" s="37">
        <v>174</v>
      </c>
    </row>
    <row r="22" ht="20.35" customHeight="1">
      <c r="A22" t="s" s="35">
        <v>247</v>
      </c>
      <c r="B22" t="s" s="36">
        <v>59</v>
      </c>
      <c r="C22" t="s" s="37">
        <v>169</v>
      </c>
      <c r="D22" s="38">
        <v>34</v>
      </c>
      <c r="E22" t="s" s="37">
        <v>248</v>
      </c>
      <c r="F22" t="s" s="37">
        <v>249</v>
      </c>
      <c r="G22" t="s" s="37">
        <v>231</v>
      </c>
      <c r="H22" t="s" s="37">
        <v>173</v>
      </c>
      <c r="I22" t="s" s="37">
        <v>173</v>
      </c>
      <c r="J22" s="38">
        <v>73</v>
      </c>
      <c r="K22" s="38">
        <v>185</v>
      </c>
      <c r="L22" s="38">
        <v>2002</v>
      </c>
      <c r="M22" t="s" s="37">
        <v>59</v>
      </c>
      <c r="N22" s="38">
        <v>1</v>
      </c>
      <c r="O22" s="38">
        <v>25</v>
      </c>
      <c r="P22" s="38">
        <v>25</v>
      </c>
    </row>
    <row r="23" ht="20.35" customHeight="1">
      <c r="A23" t="s" s="35">
        <v>250</v>
      </c>
      <c r="B23" t="s" s="36">
        <v>61</v>
      </c>
      <c r="C23" t="s" s="37">
        <v>169</v>
      </c>
      <c r="D23" s="38">
        <v>30</v>
      </c>
      <c r="E23" t="s" s="37">
        <v>251</v>
      </c>
      <c r="F23" t="s" s="37">
        <v>252</v>
      </c>
      <c r="G23" t="s" s="37">
        <v>183</v>
      </c>
      <c r="H23" t="s" s="37">
        <v>173</v>
      </c>
      <c r="I23" t="s" s="37">
        <v>173</v>
      </c>
      <c r="J23" s="38">
        <v>75</v>
      </c>
      <c r="K23" s="38">
        <v>215</v>
      </c>
      <c r="L23" s="38">
        <v>2005</v>
      </c>
      <c r="M23" t="s" s="37">
        <v>61</v>
      </c>
      <c r="N23" s="38">
        <v>1</v>
      </c>
      <c r="O23" s="38">
        <v>5</v>
      </c>
      <c r="P23" s="38">
        <v>5</v>
      </c>
    </row>
    <row r="24" ht="20.35" customHeight="1">
      <c r="A24" t="s" s="35">
        <v>253</v>
      </c>
      <c r="B24" t="s" s="36">
        <v>63</v>
      </c>
      <c r="C24" t="s" s="37">
        <v>169</v>
      </c>
      <c r="D24" s="38">
        <v>32</v>
      </c>
      <c r="E24" t="s" s="37">
        <v>254</v>
      </c>
      <c r="F24" t="s" s="37">
        <v>255</v>
      </c>
      <c r="G24" t="s" s="37">
        <v>239</v>
      </c>
      <c r="H24" t="s" s="37">
        <v>173</v>
      </c>
      <c r="I24" t="s" s="37">
        <v>173</v>
      </c>
      <c r="J24" s="38">
        <v>73</v>
      </c>
      <c r="K24" s="38">
        <v>202</v>
      </c>
      <c r="L24" t="s" s="37">
        <v>174</v>
      </c>
      <c r="M24" t="s" s="37">
        <v>174</v>
      </c>
      <c r="N24" t="s" s="37">
        <v>174</v>
      </c>
      <c r="O24" t="s" s="37">
        <v>174</v>
      </c>
      <c r="P24" t="s" s="37">
        <v>174</v>
      </c>
    </row>
    <row r="25" ht="20.35" customHeight="1">
      <c r="A25" t="s" s="35">
        <v>256</v>
      </c>
      <c r="B25" t="s" s="36">
        <v>65</v>
      </c>
      <c r="C25" t="s" s="37">
        <v>169</v>
      </c>
      <c r="D25" s="38">
        <v>26</v>
      </c>
      <c r="E25" t="s" s="37">
        <v>257</v>
      </c>
      <c r="F25" t="s" s="37">
        <v>258</v>
      </c>
      <c r="G25" t="s" s="37">
        <v>259</v>
      </c>
      <c r="H25" t="s" s="37">
        <v>179</v>
      </c>
      <c r="I25" t="s" s="37">
        <v>179</v>
      </c>
      <c r="J25" s="38">
        <v>72</v>
      </c>
      <c r="K25" s="38">
        <v>181</v>
      </c>
      <c r="L25" t="s" s="37">
        <v>174</v>
      </c>
      <c r="M25" t="s" s="37">
        <v>174</v>
      </c>
      <c r="N25" t="s" s="37">
        <v>174</v>
      </c>
      <c r="O25" t="s" s="37">
        <v>174</v>
      </c>
      <c r="P25" t="s" s="37">
        <v>174</v>
      </c>
    </row>
    <row r="26" ht="20.35" customHeight="1">
      <c r="A26" t="s" s="35">
        <v>260</v>
      </c>
      <c r="B26" t="s" s="36">
        <v>24</v>
      </c>
      <c r="C26" t="s" s="37">
        <v>169</v>
      </c>
      <c r="D26" s="38">
        <v>31</v>
      </c>
      <c r="E26" t="s" s="37">
        <v>261</v>
      </c>
      <c r="F26" t="s" s="37">
        <v>249</v>
      </c>
      <c r="G26" t="s" s="37">
        <v>231</v>
      </c>
      <c r="H26" t="s" s="37">
        <v>173</v>
      </c>
      <c r="I26" t="s" s="37">
        <v>173</v>
      </c>
      <c r="J26" s="38">
        <v>75</v>
      </c>
      <c r="K26" s="38">
        <v>197</v>
      </c>
      <c r="L26" s="38">
        <v>2006</v>
      </c>
      <c r="M26" t="s" s="37">
        <v>65</v>
      </c>
      <c r="N26" s="38">
        <v>5</v>
      </c>
      <c r="O26" s="38">
        <v>2</v>
      </c>
      <c r="P26" s="38">
        <v>125</v>
      </c>
    </row>
    <row r="27" ht="20.35" customHeight="1">
      <c r="A27" t="s" s="35">
        <v>262</v>
      </c>
      <c r="B27" t="s" s="36">
        <v>61</v>
      </c>
      <c r="C27" t="s" s="37">
        <v>169</v>
      </c>
      <c r="D27" s="38">
        <v>24</v>
      </c>
      <c r="E27" t="s" s="37">
        <v>263</v>
      </c>
      <c r="F27" t="s" s="37">
        <v>264</v>
      </c>
      <c r="G27" t="s" s="37">
        <v>178</v>
      </c>
      <c r="H27" t="s" s="37">
        <v>179</v>
      </c>
      <c r="I27" t="s" s="37">
        <v>179</v>
      </c>
      <c r="J27" s="38">
        <v>73</v>
      </c>
      <c r="K27" s="38">
        <v>182</v>
      </c>
      <c r="L27" t="s" s="37">
        <v>174</v>
      </c>
      <c r="M27" t="s" s="37">
        <v>174</v>
      </c>
      <c r="N27" t="s" s="37">
        <v>174</v>
      </c>
      <c r="O27" t="s" s="37">
        <v>174</v>
      </c>
      <c r="P27" t="s" s="37">
        <v>174</v>
      </c>
    </row>
    <row r="28" ht="32.35" customHeight="1">
      <c r="A28" t="s" s="35">
        <v>265</v>
      </c>
      <c r="B28" t="s" s="36">
        <v>69</v>
      </c>
      <c r="C28" t="s" s="37">
        <v>169</v>
      </c>
      <c r="D28" s="38">
        <v>25</v>
      </c>
      <c r="E28" t="s" s="37">
        <v>266</v>
      </c>
      <c r="F28" t="s" s="37">
        <v>267</v>
      </c>
      <c r="G28" s="39"/>
      <c r="H28" t="s" s="37">
        <v>220</v>
      </c>
      <c r="I28" t="s" s="37">
        <v>220</v>
      </c>
      <c r="J28" s="38">
        <v>73</v>
      </c>
      <c r="K28" s="38">
        <v>188</v>
      </c>
      <c r="L28" s="38">
        <v>2011</v>
      </c>
      <c r="M28" t="s" s="37">
        <v>96</v>
      </c>
      <c r="N28" s="38">
        <v>2</v>
      </c>
      <c r="O28" s="38">
        <v>19</v>
      </c>
      <c r="P28" s="38">
        <v>49</v>
      </c>
    </row>
    <row r="29" ht="32.35" customHeight="1">
      <c r="A29" t="s" s="35">
        <v>268</v>
      </c>
      <c r="B29" t="s" s="36">
        <v>42</v>
      </c>
      <c r="C29" t="s" s="37">
        <v>169</v>
      </c>
      <c r="D29" s="38">
        <v>23</v>
      </c>
      <c r="E29" t="s" s="37">
        <v>269</v>
      </c>
      <c r="F29" t="s" s="37">
        <v>270</v>
      </c>
      <c r="G29" t="s" s="37">
        <v>271</v>
      </c>
      <c r="H29" t="s" s="37">
        <v>179</v>
      </c>
      <c r="I29" t="s" s="37">
        <v>179</v>
      </c>
      <c r="J29" s="38">
        <v>74</v>
      </c>
      <c r="K29" s="38">
        <v>200</v>
      </c>
      <c r="L29" t="s" s="37">
        <v>174</v>
      </c>
      <c r="M29" t="s" s="37">
        <v>174</v>
      </c>
      <c r="N29" t="s" s="37">
        <v>174</v>
      </c>
      <c r="O29" t="s" s="37">
        <v>174</v>
      </c>
      <c r="P29" t="s" s="37">
        <v>174</v>
      </c>
    </row>
    <row r="30" ht="32.35" customHeight="1">
      <c r="A30" t="s" s="35">
        <v>272</v>
      </c>
      <c r="B30" t="s" s="36">
        <v>72</v>
      </c>
      <c r="C30" t="s" s="37">
        <v>169</v>
      </c>
      <c r="D30" s="38">
        <v>24</v>
      </c>
      <c r="E30" t="s" s="37">
        <v>273</v>
      </c>
      <c r="F30" t="s" s="37">
        <v>274</v>
      </c>
      <c r="G30" t="s" s="37">
        <v>235</v>
      </c>
      <c r="H30" t="s" s="37">
        <v>179</v>
      </c>
      <c r="I30" t="s" s="37">
        <v>179</v>
      </c>
      <c r="J30" s="38">
        <v>76</v>
      </c>
      <c r="K30" s="38">
        <v>207</v>
      </c>
      <c r="L30" s="38">
        <v>2012</v>
      </c>
      <c r="M30" t="s" s="37">
        <v>72</v>
      </c>
      <c r="N30" s="38">
        <v>5</v>
      </c>
      <c r="O30" s="38">
        <v>9</v>
      </c>
      <c r="P30" s="38">
        <v>130</v>
      </c>
    </row>
    <row r="31" ht="20.35" customHeight="1">
      <c r="A31" t="s" s="35">
        <v>275</v>
      </c>
      <c r="B31" t="s" s="36">
        <v>42</v>
      </c>
      <c r="C31" t="s" s="37">
        <v>169</v>
      </c>
      <c r="D31" s="38">
        <v>33</v>
      </c>
      <c r="E31" t="s" s="37">
        <v>276</v>
      </c>
      <c r="F31" t="s" s="37">
        <v>277</v>
      </c>
      <c r="G31" t="s" s="37">
        <v>278</v>
      </c>
      <c r="H31" t="s" s="37">
        <v>173</v>
      </c>
      <c r="I31" t="s" s="37">
        <v>173</v>
      </c>
      <c r="J31" s="38">
        <v>74</v>
      </c>
      <c r="K31" s="38">
        <v>216</v>
      </c>
      <c r="L31" s="38">
        <v>2003</v>
      </c>
      <c r="M31" t="s" s="37">
        <v>42</v>
      </c>
      <c r="N31" s="38">
        <v>2</v>
      </c>
      <c r="O31" s="38">
        <v>22</v>
      </c>
      <c r="P31" s="38">
        <v>52</v>
      </c>
    </row>
    <row r="32" ht="20.35" customHeight="1">
      <c r="A32" t="s" s="35">
        <v>279</v>
      </c>
      <c r="B32" t="s" s="36">
        <v>75</v>
      </c>
      <c r="C32" t="s" s="37">
        <v>169</v>
      </c>
      <c r="D32" s="38">
        <v>32</v>
      </c>
      <c r="E32" t="s" s="37">
        <v>280</v>
      </c>
      <c r="F32" t="s" s="37">
        <v>281</v>
      </c>
      <c r="G32" t="s" s="37">
        <v>282</v>
      </c>
      <c r="H32" t="s" s="37">
        <v>179</v>
      </c>
      <c r="I32" t="s" s="37">
        <v>179</v>
      </c>
      <c r="J32" s="38">
        <v>75</v>
      </c>
      <c r="K32" s="38">
        <v>200</v>
      </c>
      <c r="L32" s="38">
        <v>2004</v>
      </c>
      <c r="M32" t="s" s="37">
        <v>36</v>
      </c>
      <c r="N32" s="38">
        <v>1</v>
      </c>
      <c r="O32" s="38">
        <v>26</v>
      </c>
      <c r="P32" s="38">
        <v>26</v>
      </c>
    </row>
    <row r="33" ht="20.35" customHeight="1">
      <c r="A33" t="s" s="35">
        <v>283</v>
      </c>
      <c r="B33" t="s" s="36">
        <v>77</v>
      </c>
      <c r="C33" t="s" s="37">
        <v>169</v>
      </c>
      <c r="D33" s="38">
        <v>36</v>
      </c>
      <c r="E33" t="s" s="37">
        <v>284</v>
      </c>
      <c r="F33" t="s" s="37">
        <v>285</v>
      </c>
      <c r="G33" t="s" s="37">
        <v>188</v>
      </c>
      <c r="H33" t="s" s="37">
        <v>179</v>
      </c>
      <c r="I33" t="s" s="37">
        <v>179</v>
      </c>
      <c r="J33" s="38">
        <v>74</v>
      </c>
      <c r="K33" s="38">
        <v>187</v>
      </c>
      <c r="L33" s="38">
        <v>2001</v>
      </c>
      <c r="M33" t="s" s="37">
        <v>42</v>
      </c>
      <c r="N33" s="38">
        <v>3</v>
      </c>
      <c r="O33" s="38">
        <v>10</v>
      </c>
      <c r="P33" s="38">
        <v>73</v>
      </c>
    </row>
    <row r="34" ht="20.35" customHeight="1">
      <c r="A34" t="s" s="35">
        <v>286</v>
      </c>
      <c r="B34" t="s" s="36">
        <v>55</v>
      </c>
      <c r="C34" t="s" s="37">
        <v>169</v>
      </c>
      <c r="D34" s="38">
        <v>34</v>
      </c>
      <c r="E34" t="s" s="37">
        <v>287</v>
      </c>
      <c r="F34" t="s" s="37">
        <v>288</v>
      </c>
      <c r="G34" t="s" s="37">
        <v>239</v>
      </c>
      <c r="H34" t="s" s="37">
        <v>173</v>
      </c>
      <c r="I34" t="s" s="37">
        <v>173</v>
      </c>
      <c r="J34" s="38">
        <v>74</v>
      </c>
      <c r="K34" s="38">
        <v>200</v>
      </c>
      <c r="L34" s="38">
        <v>2002</v>
      </c>
      <c r="M34" t="s" s="37">
        <v>83</v>
      </c>
      <c r="N34" s="38">
        <v>6</v>
      </c>
      <c r="O34" s="38">
        <v>10</v>
      </c>
      <c r="P34" s="38">
        <v>176</v>
      </c>
    </row>
    <row r="35" ht="20.35" customHeight="1">
      <c r="A35" t="s" s="35">
        <v>289</v>
      </c>
      <c r="B35" t="s" s="36">
        <v>77</v>
      </c>
      <c r="C35" t="s" s="37">
        <v>169</v>
      </c>
      <c r="D35" s="38">
        <v>31</v>
      </c>
      <c r="E35" t="s" s="37">
        <v>290</v>
      </c>
      <c r="F35" t="s" s="37">
        <v>291</v>
      </c>
      <c r="G35" s="39"/>
      <c r="H35" t="s" s="37">
        <v>292</v>
      </c>
      <c r="I35" t="s" s="37">
        <v>292</v>
      </c>
      <c r="J35" s="38">
        <v>72</v>
      </c>
      <c r="K35" s="38">
        <v>198</v>
      </c>
      <c r="L35" s="38">
        <v>2004</v>
      </c>
      <c r="M35" t="s" s="37">
        <v>96</v>
      </c>
      <c r="N35" s="38">
        <v>7</v>
      </c>
      <c r="O35" s="38">
        <v>28</v>
      </c>
      <c r="P35" s="38">
        <v>221</v>
      </c>
    </row>
    <row r="36" ht="20.35" customHeight="1">
      <c r="A36" t="s" s="35">
        <v>293</v>
      </c>
      <c r="B36" t="s" s="36">
        <v>294</v>
      </c>
      <c r="C36" t="s" s="37">
        <v>169</v>
      </c>
      <c r="D36" s="38">
        <v>27</v>
      </c>
      <c r="E36" t="s" s="37">
        <v>295</v>
      </c>
      <c r="F36" t="s" s="37">
        <v>249</v>
      </c>
      <c r="G36" t="s" s="37">
        <v>231</v>
      </c>
      <c r="H36" t="s" s="37">
        <v>173</v>
      </c>
      <c r="I36" t="s" s="37">
        <v>173</v>
      </c>
      <c r="J36" s="38">
        <v>77</v>
      </c>
      <c r="K36" s="38">
        <v>215</v>
      </c>
      <c r="L36" s="38">
        <v>2009</v>
      </c>
      <c r="M36" t="s" s="37">
        <v>32</v>
      </c>
      <c r="N36" s="38">
        <v>6</v>
      </c>
      <c r="O36" s="38">
        <v>10</v>
      </c>
      <c r="P36" s="38">
        <v>161</v>
      </c>
    </row>
    <row r="37" ht="20.35" customHeight="1">
      <c r="A37" t="s" s="35">
        <v>296</v>
      </c>
      <c r="B37" t="s" s="36">
        <v>83</v>
      </c>
      <c r="C37" t="s" s="37">
        <v>169</v>
      </c>
      <c r="D37" s="38">
        <v>25</v>
      </c>
      <c r="E37" t="s" s="37">
        <v>297</v>
      </c>
      <c r="F37" t="s" s="37">
        <v>298</v>
      </c>
      <c r="G37" s="39"/>
      <c r="H37" t="s" s="37">
        <v>299</v>
      </c>
      <c r="I37" t="s" s="37">
        <v>299</v>
      </c>
      <c r="J37" s="38">
        <v>75</v>
      </c>
      <c r="K37" s="38">
        <v>202</v>
      </c>
      <c r="L37" t="s" s="37">
        <v>174</v>
      </c>
      <c r="M37" t="s" s="37">
        <v>174</v>
      </c>
      <c r="N37" t="s" s="37">
        <v>174</v>
      </c>
      <c r="O37" t="s" s="37">
        <v>174</v>
      </c>
      <c r="P37" t="s" s="37">
        <v>174</v>
      </c>
    </row>
    <row r="38" ht="20.35" customHeight="1">
      <c r="A38" t="s" s="35">
        <v>300</v>
      </c>
      <c r="B38" t="s" s="36">
        <v>32</v>
      </c>
      <c r="C38" t="s" s="37">
        <v>169</v>
      </c>
      <c r="D38" s="38">
        <v>31</v>
      </c>
      <c r="E38" t="s" s="37">
        <v>301</v>
      </c>
      <c r="F38" t="s" s="37">
        <v>302</v>
      </c>
      <c r="G38" t="s" s="37">
        <v>231</v>
      </c>
      <c r="H38" t="s" s="37">
        <v>173</v>
      </c>
      <c r="I38" t="s" s="37">
        <v>173</v>
      </c>
      <c r="J38" s="38">
        <v>78</v>
      </c>
      <c r="K38" s="38">
        <v>218</v>
      </c>
      <c r="L38" s="38">
        <v>2004</v>
      </c>
      <c r="M38" t="s" s="37">
        <v>57</v>
      </c>
      <c r="N38" s="38">
        <v>1</v>
      </c>
      <c r="O38" s="38">
        <v>14</v>
      </c>
      <c r="P38" s="38">
        <v>14</v>
      </c>
    </row>
    <row r="39" ht="20.35" customHeight="1">
      <c r="A39" t="s" s="35">
        <v>303</v>
      </c>
      <c r="B39" t="s" s="36">
        <v>86</v>
      </c>
      <c r="C39" t="s" s="37">
        <v>169</v>
      </c>
      <c r="D39" s="38">
        <v>19</v>
      </c>
      <c r="E39" t="s" s="37">
        <v>304</v>
      </c>
      <c r="F39" t="s" s="37">
        <v>305</v>
      </c>
      <c r="G39" t="s" s="37">
        <v>183</v>
      </c>
      <c r="H39" t="s" s="37">
        <v>173</v>
      </c>
      <c r="I39" t="s" s="37">
        <v>173</v>
      </c>
      <c r="J39" s="38">
        <v>73</v>
      </c>
      <c r="K39" s="38">
        <v>189</v>
      </c>
      <c r="L39" s="38">
        <v>2017</v>
      </c>
      <c r="M39" t="s" s="37">
        <v>49</v>
      </c>
      <c r="N39" s="38">
        <v>7</v>
      </c>
      <c r="O39" s="38">
        <v>8</v>
      </c>
      <c r="P39" s="38">
        <v>194</v>
      </c>
    </row>
    <row r="40" ht="20.35" customHeight="1">
      <c r="A40" t="s" s="35">
        <v>306</v>
      </c>
      <c r="B40" t="s" s="36">
        <v>307</v>
      </c>
      <c r="C40" t="s" s="37">
        <v>169</v>
      </c>
      <c r="D40" s="38">
        <v>30</v>
      </c>
      <c r="E40" t="s" s="37">
        <v>308</v>
      </c>
      <c r="F40" t="s" s="37">
        <v>309</v>
      </c>
      <c r="G40" s="39"/>
      <c r="H40" t="s" s="37">
        <v>202</v>
      </c>
      <c r="I40" t="s" s="37">
        <v>202</v>
      </c>
      <c r="J40" s="38">
        <v>76</v>
      </c>
      <c r="K40" s="38">
        <v>187</v>
      </c>
      <c r="L40" t="s" s="37">
        <v>174</v>
      </c>
      <c r="M40" t="s" s="37">
        <v>174</v>
      </c>
      <c r="N40" t="s" s="37">
        <v>174</v>
      </c>
      <c r="O40" t="s" s="37">
        <v>174</v>
      </c>
      <c r="P40" t="s" s="37">
        <v>174</v>
      </c>
    </row>
    <row r="41" ht="20.35" customHeight="1">
      <c r="A41" t="s" s="35">
        <v>310</v>
      </c>
      <c r="B41" t="s" s="36">
        <v>72</v>
      </c>
      <c r="C41" t="s" s="37">
        <v>169</v>
      </c>
      <c r="D41" s="38">
        <v>22</v>
      </c>
      <c r="E41" t="s" s="37">
        <v>311</v>
      </c>
      <c r="F41" t="s" s="37">
        <v>312</v>
      </c>
      <c r="G41" t="s" s="37">
        <v>172</v>
      </c>
      <c r="H41" t="s" s="37">
        <v>173</v>
      </c>
      <c r="I41" t="s" s="37">
        <v>173</v>
      </c>
      <c r="J41" s="38">
        <v>73</v>
      </c>
      <c r="K41" s="38">
        <v>175</v>
      </c>
      <c r="L41" s="38">
        <v>2013</v>
      </c>
      <c r="M41" t="s" s="37">
        <v>72</v>
      </c>
      <c r="N41" s="38">
        <v>2</v>
      </c>
      <c r="O41" s="38">
        <v>29</v>
      </c>
      <c r="P41" s="38">
        <v>59</v>
      </c>
    </row>
    <row r="42" ht="20.35" customHeight="1">
      <c r="A42" t="s" s="35">
        <v>313</v>
      </c>
      <c r="B42" t="s" s="36">
        <v>55</v>
      </c>
      <c r="C42" t="s" s="37">
        <v>169</v>
      </c>
      <c r="D42" s="38">
        <v>28</v>
      </c>
      <c r="E42" t="s" s="37">
        <v>314</v>
      </c>
      <c r="F42" t="s" s="37">
        <v>315</v>
      </c>
      <c r="G42" s="39"/>
      <c r="H42" t="s" s="37">
        <v>316</v>
      </c>
      <c r="I42" t="s" s="37">
        <v>316</v>
      </c>
      <c r="J42" s="38">
        <v>76</v>
      </c>
      <c r="K42" s="38">
        <v>230</v>
      </c>
      <c r="L42" s="38">
        <v>2012</v>
      </c>
      <c r="M42" t="s" s="37">
        <v>106</v>
      </c>
      <c r="N42" s="38">
        <v>3</v>
      </c>
      <c r="O42" s="38">
        <v>26</v>
      </c>
      <c r="P42" s="38">
        <v>87</v>
      </c>
    </row>
    <row r="43" ht="20.35" customHeight="1">
      <c r="A43" t="s" s="35">
        <v>317</v>
      </c>
      <c r="B43" t="s" s="36">
        <v>92</v>
      </c>
      <c r="C43" t="s" s="37">
        <v>169</v>
      </c>
      <c r="D43" s="38">
        <v>28</v>
      </c>
      <c r="E43" t="s" s="37">
        <v>318</v>
      </c>
      <c r="F43" t="s" s="37">
        <v>319</v>
      </c>
      <c r="G43" s="39"/>
      <c r="H43" t="s" s="37">
        <v>220</v>
      </c>
      <c r="I43" t="s" s="37">
        <v>220</v>
      </c>
      <c r="J43" s="38">
        <v>73</v>
      </c>
      <c r="K43" s="38">
        <v>205</v>
      </c>
      <c r="L43" s="38">
        <v>2008</v>
      </c>
      <c r="M43" t="s" s="37">
        <v>22</v>
      </c>
      <c r="N43" s="38">
        <v>4</v>
      </c>
      <c r="O43" s="38">
        <v>15</v>
      </c>
      <c r="P43" s="38">
        <v>106</v>
      </c>
    </row>
    <row r="44" ht="20.35" customHeight="1">
      <c r="A44" t="s" s="35">
        <v>320</v>
      </c>
      <c r="B44" t="s" s="36">
        <v>34</v>
      </c>
      <c r="C44" t="s" s="37">
        <v>169</v>
      </c>
      <c r="D44" s="38">
        <v>36</v>
      </c>
      <c r="E44" t="s" s="37">
        <v>321</v>
      </c>
      <c r="F44" t="s" s="37">
        <v>322</v>
      </c>
      <c r="G44" s="39"/>
      <c r="H44" t="s" s="37">
        <v>202</v>
      </c>
      <c r="I44" t="s" s="37">
        <v>202</v>
      </c>
      <c r="J44" s="38">
        <v>73</v>
      </c>
      <c r="K44" s="38">
        <v>180</v>
      </c>
      <c r="L44" s="38">
        <v>2000</v>
      </c>
      <c r="M44" t="s" s="37">
        <v>34</v>
      </c>
      <c r="N44" s="38">
        <v>7</v>
      </c>
      <c r="O44" s="38">
        <v>8</v>
      </c>
      <c r="P44" s="38">
        <v>205</v>
      </c>
    </row>
    <row r="45" ht="20.35" customHeight="1">
      <c r="A45" t="s" s="35">
        <v>323</v>
      </c>
      <c r="B45" t="s" s="36">
        <v>42</v>
      </c>
      <c r="C45" t="s" s="37">
        <v>169</v>
      </c>
      <c r="D45" s="38">
        <v>26</v>
      </c>
      <c r="E45" t="s" s="37">
        <v>324</v>
      </c>
      <c r="F45" t="s" s="37">
        <v>325</v>
      </c>
      <c r="G45" t="s" s="37">
        <v>278</v>
      </c>
      <c r="H45" t="s" s="37">
        <v>173</v>
      </c>
      <c r="I45" t="s" s="37">
        <v>173</v>
      </c>
      <c r="J45" s="38">
        <v>73</v>
      </c>
      <c r="K45" s="38">
        <v>177</v>
      </c>
      <c r="L45" s="38">
        <v>2009</v>
      </c>
      <c r="M45" t="s" s="37">
        <v>96</v>
      </c>
      <c r="N45" s="38">
        <v>4</v>
      </c>
      <c r="O45" s="38">
        <v>4</v>
      </c>
      <c r="P45" s="38">
        <v>95</v>
      </c>
    </row>
    <row r="46" ht="20.35" customHeight="1">
      <c r="A46" t="s" s="35">
        <v>326</v>
      </c>
      <c r="B46" t="s" s="36">
        <v>96</v>
      </c>
      <c r="C46" t="s" s="37">
        <v>169</v>
      </c>
      <c r="D46" s="38">
        <v>26</v>
      </c>
      <c r="E46" t="s" s="37">
        <v>327</v>
      </c>
      <c r="F46" t="s" s="37">
        <v>328</v>
      </c>
      <c r="G46" t="s" s="37">
        <v>235</v>
      </c>
      <c r="H46" t="s" s="37">
        <v>179</v>
      </c>
      <c r="I46" t="s" s="37">
        <v>179</v>
      </c>
      <c r="J46" s="38">
        <v>74</v>
      </c>
      <c r="K46" s="38">
        <v>197</v>
      </c>
      <c r="L46" s="38">
        <v>2010</v>
      </c>
      <c r="M46" t="s" s="37">
        <v>49</v>
      </c>
      <c r="N46" s="38">
        <v>1</v>
      </c>
      <c r="O46" s="38">
        <v>11</v>
      </c>
      <c r="P46" s="38">
        <v>11</v>
      </c>
    </row>
    <row r="47" ht="20.35" customHeight="1">
      <c r="A47" t="s" s="35">
        <v>329</v>
      </c>
      <c r="B47" t="s" s="36">
        <v>36</v>
      </c>
      <c r="C47" t="s" s="37">
        <v>169</v>
      </c>
      <c r="D47" s="38">
        <v>28</v>
      </c>
      <c r="E47" t="s" s="37">
        <v>330</v>
      </c>
      <c r="F47" t="s" s="37">
        <v>331</v>
      </c>
      <c r="G47" s="39"/>
      <c r="H47" t="s" s="37">
        <v>202</v>
      </c>
      <c r="I47" t="s" s="37">
        <v>202</v>
      </c>
      <c r="J47" s="38">
        <v>78</v>
      </c>
      <c r="K47" s="38">
        <v>196</v>
      </c>
      <c r="L47" s="38">
        <v>2008</v>
      </c>
      <c r="M47" t="s" s="37">
        <v>92</v>
      </c>
      <c r="N47" s="38">
        <v>2</v>
      </c>
      <c r="O47" s="38">
        <v>1</v>
      </c>
      <c r="P47" s="38">
        <v>31</v>
      </c>
    </row>
    <row r="48" ht="20.35" customHeight="1">
      <c r="A48" t="s" s="35">
        <v>332</v>
      </c>
      <c r="B48" t="s" s="36">
        <v>63</v>
      </c>
      <c r="C48" t="s" s="37">
        <v>169</v>
      </c>
      <c r="D48" s="38">
        <v>27</v>
      </c>
      <c r="E48" t="s" s="37">
        <v>333</v>
      </c>
      <c r="F48" t="s" s="37">
        <v>334</v>
      </c>
      <c r="G48" t="s" s="37">
        <v>243</v>
      </c>
      <c r="H48" t="s" s="37">
        <v>173</v>
      </c>
      <c r="I48" t="s" s="37">
        <v>173</v>
      </c>
      <c r="J48" s="38">
        <v>74</v>
      </c>
      <c r="K48" s="38">
        <v>203</v>
      </c>
      <c r="L48" s="38">
        <v>2008</v>
      </c>
      <c r="M48" t="s" s="37">
        <v>63</v>
      </c>
      <c r="N48" s="38">
        <v>2</v>
      </c>
      <c r="O48" s="38">
        <v>4</v>
      </c>
      <c r="P48" s="38">
        <v>34</v>
      </c>
    </row>
    <row r="49" ht="20.35" customHeight="1">
      <c r="A49" t="s" s="35">
        <v>335</v>
      </c>
      <c r="B49" t="s" s="36">
        <v>92</v>
      </c>
      <c r="C49" t="s" s="37">
        <v>169</v>
      </c>
      <c r="D49" s="38">
        <v>30</v>
      </c>
      <c r="E49" t="s" s="37">
        <v>336</v>
      </c>
      <c r="F49" t="s" s="37">
        <v>337</v>
      </c>
      <c r="G49" t="s" s="37">
        <v>338</v>
      </c>
      <c r="H49" t="s" s="37">
        <v>173</v>
      </c>
      <c r="I49" t="s" s="37">
        <v>173</v>
      </c>
      <c r="J49" s="38">
        <v>74</v>
      </c>
      <c r="K49" s="38">
        <v>217</v>
      </c>
      <c r="L49" s="38">
        <v>2006</v>
      </c>
      <c r="M49" t="s" s="37">
        <v>55</v>
      </c>
      <c r="N49" s="38">
        <v>4</v>
      </c>
      <c r="O49" s="38">
        <v>6</v>
      </c>
      <c r="P49" s="38">
        <v>99</v>
      </c>
    </row>
    <row r="50" ht="20.35" customHeight="1">
      <c r="A50" t="s" s="35">
        <v>339</v>
      </c>
      <c r="B50" t="s" s="36">
        <v>101</v>
      </c>
      <c r="C50" t="s" s="37">
        <v>169</v>
      </c>
      <c r="D50" s="38">
        <v>26</v>
      </c>
      <c r="E50" t="s" s="37">
        <v>340</v>
      </c>
      <c r="F50" t="s" s="37">
        <v>341</v>
      </c>
      <c r="G50" t="s" s="37">
        <v>239</v>
      </c>
      <c r="H50" t="s" s="37">
        <v>173</v>
      </c>
      <c r="I50" t="s" s="37">
        <v>173</v>
      </c>
      <c r="J50" s="38">
        <v>78</v>
      </c>
      <c r="K50" s="38">
        <v>220</v>
      </c>
      <c r="L50" t="s" s="37">
        <v>174</v>
      </c>
      <c r="M50" t="s" s="37">
        <v>174</v>
      </c>
      <c r="N50" t="s" s="37">
        <v>174</v>
      </c>
      <c r="O50" t="s" s="37">
        <v>174</v>
      </c>
      <c r="P50" t="s" s="37">
        <v>174</v>
      </c>
    </row>
    <row r="51" ht="20.35" customHeight="1">
      <c r="A51" t="s" s="35">
        <v>342</v>
      </c>
      <c r="B51" t="s" s="36">
        <v>69</v>
      </c>
      <c r="C51" t="s" s="37">
        <v>169</v>
      </c>
      <c r="D51" s="38">
        <v>32</v>
      </c>
      <c r="E51" t="s" s="37">
        <v>343</v>
      </c>
      <c r="F51" t="s" s="37">
        <v>344</v>
      </c>
      <c r="G51" s="39"/>
      <c r="H51" t="s" s="37">
        <v>345</v>
      </c>
      <c r="I51" t="s" s="37">
        <v>345</v>
      </c>
      <c r="J51" s="38">
        <v>71</v>
      </c>
      <c r="K51" s="38">
        <v>183</v>
      </c>
      <c r="L51" s="38">
        <v>2003</v>
      </c>
      <c r="M51" t="s" s="37">
        <v>61</v>
      </c>
      <c r="N51" s="38">
        <v>9</v>
      </c>
      <c r="O51" s="38">
        <v>10</v>
      </c>
      <c r="P51" s="38">
        <v>271</v>
      </c>
    </row>
    <row r="52" ht="20.35" customHeight="1">
      <c r="A52" t="s" s="35">
        <v>346</v>
      </c>
      <c r="B52" t="s" s="36">
        <v>42</v>
      </c>
      <c r="C52" t="s" s="37">
        <v>169</v>
      </c>
      <c r="D52" s="38">
        <v>32</v>
      </c>
      <c r="E52" t="s" s="37">
        <v>347</v>
      </c>
      <c r="F52" t="s" s="37">
        <v>348</v>
      </c>
      <c r="G52" s="39"/>
      <c r="H52" t="s" s="37">
        <v>173</v>
      </c>
      <c r="I52" t="s" s="37">
        <v>173</v>
      </c>
      <c r="J52" s="38">
        <v>75</v>
      </c>
      <c r="K52" s="38">
        <v>206</v>
      </c>
      <c r="L52" s="38">
        <v>2004</v>
      </c>
      <c r="M52" t="s" s="37">
        <v>77</v>
      </c>
      <c r="N52" s="38">
        <v>3</v>
      </c>
      <c r="O52" s="38">
        <v>24</v>
      </c>
      <c r="P52" s="38">
        <v>89</v>
      </c>
    </row>
    <row r="53" ht="20.35" customHeight="1">
      <c r="A53" t="s" s="35">
        <v>349</v>
      </c>
      <c r="B53" t="s" s="36">
        <v>101</v>
      </c>
      <c r="C53" t="s" s="37">
        <v>169</v>
      </c>
      <c r="D53" s="38">
        <v>34</v>
      </c>
      <c r="E53" t="s" s="37">
        <v>350</v>
      </c>
      <c r="F53" t="s" s="37">
        <v>351</v>
      </c>
      <c r="G53" t="s" s="37">
        <v>352</v>
      </c>
      <c r="H53" t="s" s="37">
        <v>179</v>
      </c>
      <c r="I53" t="s" s="37">
        <v>179</v>
      </c>
      <c r="J53" s="38">
        <v>73</v>
      </c>
      <c r="K53" s="38">
        <v>218</v>
      </c>
      <c r="L53" s="38">
        <v>2003</v>
      </c>
      <c r="M53" t="s" s="37">
        <v>101</v>
      </c>
      <c r="N53" s="38">
        <v>2</v>
      </c>
      <c r="O53" s="38">
        <v>34</v>
      </c>
      <c r="P53" s="38">
        <v>64</v>
      </c>
    </row>
    <row r="54" ht="20.35" customHeight="1">
      <c r="A54" t="s" s="35">
        <v>353</v>
      </c>
      <c r="B54" t="s" s="36">
        <v>106</v>
      </c>
      <c r="C54" t="s" s="37">
        <v>169</v>
      </c>
      <c r="D54" s="38">
        <v>24</v>
      </c>
      <c r="E54" t="s" s="37">
        <v>354</v>
      </c>
      <c r="F54" t="s" s="37">
        <v>355</v>
      </c>
      <c r="G54" t="s" s="37">
        <v>356</v>
      </c>
      <c r="H54" t="s" s="37">
        <v>179</v>
      </c>
      <c r="I54" t="s" s="37">
        <v>179</v>
      </c>
      <c r="J54" s="38">
        <v>75</v>
      </c>
      <c r="K54" s="38">
        <v>223</v>
      </c>
      <c r="L54" s="38">
        <v>2011</v>
      </c>
      <c r="M54" t="s" s="37">
        <v>106</v>
      </c>
      <c r="N54" s="38">
        <v>2</v>
      </c>
      <c r="O54" s="38">
        <v>9</v>
      </c>
      <c r="P54" s="38">
        <v>39</v>
      </c>
    </row>
    <row r="55" ht="20.35" customHeight="1">
      <c r="A55" t="s" s="35">
        <v>357</v>
      </c>
      <c r="B55" t="s" s="36">
        <v>83</v>
      </c>
      <c r="C55" t="s" s="37">
        <v>169</v>
      </c>
      <c r="D55" s="38">
        <v>24</v>
      </c>
      <c r="E55" t="s" s="37">
        <v>358</v>
      </c>
      <c r="F55" t="s" s="37">
        <v>359</v>
      </c>
      <c r="G55" t="s" s="37">
        <v>259</v>
      </c>
      <c r="H55" t="s" s="37">
        <v>179</v>
      </c>
      <c r="I55" t="s" s="37">
        <v>179</v>
      </c>
      <c r="J55" s="38">
        <v>78</v>
      </c>
      <c r="K55" s="38">
        <v>223</v>
      </c>
      <c r="L55" s="38">
        <v>2012</v>
      </c>
      <c r="M55" t="s" s="37">
        <v>83</v>
      </c>
      <c r="N55" s="38">
        <v>3</v>
      </c>
      <c r="O55" s="38">
        <v>14</v>
      </c>
      <c r="P55" s="38">
        <v>75</v>
      </c>
    </row>
    <row r="56" ht="20.35" customHeight="1">
      <c r="A56" t="s" s="35">
        <v>360</v>
      </c>
      <c r="B56" t="s" s="36">
        <v>40</v>
      </c>
      <c r="C56" t="s" s="37">
        <v>169</v>
      </c>
      <c r="D56" s="38">
        <v>29</v>
      </c>
      <c r="E56" t="s" s="37">
        <v>361</v>
      </c>
      <c r="F56" t="s" s="37">
        <v>362</v>
      </c>
      <c r="G56" t="s" s="37">
        <v>278</v>
      </c>
      <c r="H56" t="s" s="37">
        <v>173</v>
      </c>
      <c r="I56" t="s" s="37">
        <v>173</v>
      </c>
      <c r="J56" s="38">
        <v>72</v>
      </c>
      <c r="K56" s="38">
        <v>184</v>
      </c>
      <c r="L56" s="38">
        <v>2006</v>
      </c>
      <c r="M56" t="s" s="37">
        <v>96</v>
      </c>
      <c r="N56" s="38">
        <v>1</v>
      </c>
      <c r="O56" s="38">
        <v>11</v>
      </c>
      <c r="P56" s="38">
        <v>11</v>
      </c>
    </row>
    <row r="57" ht="20.35" customHeight="1">
      <c r="A57" t="s" s="35">
        <v>363</v>
      </c>
      <c r="B57" t="s" s="36">
        <v>96</v>
      </c>
      <c r="C57" t="s" s="37">
        <v>169</v>
      </c>
      <c r="D57" s="38">
        <v>32</v>
      </c>
      <c r="E57" t="s" s="37">
        <v>364</v>
      </c>
      <c r="F57" t="s" s="37">
        <v>365</v>
      </c>
      <c r="G57" t="s" s="37">
        <v>366</v>
      </c>
      <c r="H57" t="s" s="37">
        <v>179</v>
      </c>
      <c r="I57" t="s" s="37">
        <v>179</v>
      </c>
      <c r="J57" s="38">
        <v>73</v>
      </c>
      <c r="K57" s="38">
        <v>218</v>
      </c>
      <c r="L57" s="38">
        <v>2005</v>
      </c>
      <c r="M57" t="s" s="37">
        <v>96</v>
      </c>
      <c r="N57" s="38">
        <v>3</v>
      </c>
      <c r="O57" s="38">
        <v>11</v>
      </c>
      <c r="P57" s="38">
        <v>72</v>
      </c>
    </row>
    <row r="58" ht="20.35" customHeight="1">
      <c r="A58" t="s" s="35">
        <v>367</v>
      </c>
      <c r="B58" t="s" s="36">
        <v>111</v>
      </c>
      <c r="C58" t="s" s="37">
        <v>169</v>
      </c>
      <c r="D58" s="38">
        <v>23</v>
      </c>
      <c r="E58" t="s" s="37">
        <v>368</v>
      </c>
      <c r="F58" t="s" s="37">
        <v>369</v>
      </c>
      <c r="G58" s="39"/>
      <c r="H58" t="s" s="37">
        <v>220</v>
      </c>
      <c r="I58" t="s" s="37">
        <v>220</v>
      </c>
      <c r="J58" s="38">
        <v>75</v>
      </c>
      <c r="K58" s="38">
        <v>182</v>
      </c>
      <c r="L58" s="38">
        <v>2012</v>
      </c>
      <c r="M58" t="s" s="37">
        <v>111</v>
      </c>
      <c r="N58" s="38">
        <v>3</v>
      </c>
      <c r="O58" s="38">
        <v>1</v>
      </c>
      <c r="P58" s="38">
        <v>62</v>
      </c>
    </row>
    <row r="59" ht="20.35" customHeight="1">
      <c r="A59" t="s" s="35">
        <v>370</v>
      </c>
      <c r="B59" t="s" s="36">
        <v>113</v>
      </c>
      <c r="C59" t="s" s="37">
        <v>169</v>
      </c>
      <c r="D59" s="38">
        <v>22</v>
      </c>
      <c r="E59" t="s" s="37">
        <v>371</v>
      </c>
      <c r="F59" t="s" s="37">
        <v>372</v>
      </c>
      <c r="G59" s="39"/>
      <c r="H59" t="s" s="37">
        <v>220</v>
      </c>
      <c r="I59" t="s" s="37">
        <v>220</v>
      </c>
      <c r="J59" s="38">
        <v>71</v>
      </c>
      <c r="K59" s="38">
        <v>180</v>
      </c>
      <c r="L59" s="38">
        <v>2013</v>
      </c>
      <c r="M59" t="s" s="37">
        <v>113</v>
      </c>
      <c r="N59" s="38">
        <v>4</v>
      </c>
      <c r="O59" s="38">
        <v>8</v>
      </c>
      <c r="P59" s="38">
        <v>99</v>
      </c>
    </row>
    <row r="60" ht="20.35" customHeight="1">
      <c r="A60" t="s" s="35">
        <v>373</v>
      </c>
      <c r="B60" t="s" s="36">
        <v>49</v>
      </c>
      <c r="C60" t="s" s="37">
        <v>169</v>
      </c>
      <c r="D60" s="38">
        <v>34</v>
      </c>
      <c r="E60" t="s" s="37">
        <v>374</v>
      </c>
      <c r="F60" t="s" s="37">
        <v>375</v>
      </c>
      <c r="G60" s="39"/>
      <c r="H60" t="s" s="37">
        <v>220</v>
      </c>
      <c r="I60" t="s" s="37">
        <v>220</v>
      </c>
      <c r="J60" s="38">
        <v>76</v>
      </c>
      <c r="K60" s="38">
        <v>209</v>
      </c>
      <c r="L60" s="38">
        <v>2002</v>
      </c>
      <c r="M60" t="s" s="37">
        <v>376</v>
      </c>
      <c r="N60" s="38">
        <v>1</v>
      </c>
      <c r="O60" s="38">
        <v>2</v>
      </c>
      <c r="P60" s="38">
        <v>2</v>
      </c>
    </row>
    <row r="61" ht="20.35" customHeight="1">
      <c r="A61" t="s" s="35">
        <v>377</v>
      </c>
      <c r="B61" t="s" s="36">
        <v>75</v>
      </c>
      <c r="C61" t="s" s="37">
        <v>169</v>
      </c>
      <c r="D61" s="38">
        <v>28</v>
      </c>
      <c r="E61" t="s" s="37">
        <v>378</v>
      </c>
      <c r="F61" t="s" s="37">
        <v>379</v>
      </c>
      <c r="G61" t="s" s="37">
        <v>352</v>
      </c>
      <c r="H61" t="s" s="37">
        <v>179</v>
      </c>
      <c r="I61" t="s" s="37">
        <v>179</v>
      </c>
      <c r="J61" s="38">
        <v>75</v>
      </c>
      <c r="K61" s="38">
        <v>195</v>
      </c>
      <c r="L61" t="s" s="37">
        <v>174</v>
      </c>
      <c r="M61" t="s" s="37">
        <v>174</v>
      </c>
      <c r="N61" t="s" s="37">
        <v>174</v>
      </c>
      <c r="O61" t="s" s="37">
        <v>174</v>
      </c>
      <c r="P61" t="s" s="37">
        <v>174</v>
      </c>
    </row>
    <row r="62" ht="20.35" customHeight="1">
      <c r="A62" t="s" s="35">
        <v>380</v>
      </c>
      <c r="B62" t="s" s="36">
        <v>75</v>
      </c>
      <c r="C62" t="s" s="37">
        <v>169</v>
      </c>
      <c r="D62" s="38">
        <v>23</v>
      </c>
      <c r="E62" t="s" s="37">
        <v>381</v>
      </c>
      <c r="F62" t="s" s="37">
        <v>382</v>
      </c>
      <c r="G62" t="s" s="37">
        <v>239</v>
      </c>
      <c r="H62" t="s" s="37">
        <v>173</v>
      </c>
      <c r="I62" t="s" s="37">
        <v>173</v>
      </c>
      <c r="J62" s="38">
        <v>76</v>
      </c>
      <c r="K62" s="38">
        <v>210</v>
      </c>
      <c r="L62" t="s" s="37">
        <v>174</v>
      </c>
      <c r="M62" t="s" s="37">
        <v>174</v>
      </c>
      <c r="N62" t="s" s="37">
        <v>174</v>
      </c>
      <c r="O62" t="s" s="37">
        <v>174</v>
      </c>
      <c r="P62" t="s" s="37">
        <v>174</v>
      </c>
    </row>
    <row r="63" ht="20.35" customHeight="1">
      <c r="A63" t="s" s="35">
        <v>383</v>
      </c>
      <c r="B63" t="s" s="36">
        <v>57</v>
      </c>
      <c r="C63" t="s" s="37">
        <v>169</v>
      </c>
      <c r="D63" s="38">
        <v>25</v>
      </c>
      <c r="E63" t="s" s="37">
        <v>384</v>
      </c>
      <c r="F63" t="s" s="37">
        <v>385</v>
      </c>
      <c r="G63" t="s" s="37">
        <v>183</v>
      </c>
      <c r="H63" t="s" s="37">
        <v>173</v>
      </c>
      <c r="I63" t="s" s="37">
        <v>173</v>
      </c>
      <c r="J63" s="38">
        <v>75</v>
      </c>
      <c r="K63" s="38">
        <v>204</v>
      </c>
      <c r="L63" s="38">
        <v>2011</v>
      </c>
      <c r="M63" t="s" s="37">
        <v>83</v>
      </c>
      <c r="N63" s="38">
        <v>6</v>
      </c>
      <c r="O63" s="38">
        <v>13</v>
      </c>
      <c r="P63" s="38">
        <v>164</v>
      </c>
    </row>
    <row r="64" ht="20.35" customHeight="1">
      <c r="A64" t="s" s="35">
        <v>386</v>
      </c>
      <c r="B64" t="s" s="36">
        <v>24</v>
      </c>
      <c r="C64" t="s" s="37">
        <v>169</v>
      </c>
      <c r="D64" s="38">
        <v>24</v>
      </c>
      <c r="E64" t="s" s="37">
        <v>387</v>
      </c>
      <c r="F64" t="s" s="37">
        <v>388</v>
      </c>
      <c r="G64" s="39"/>
      <c r="H64" t="s" s="37">
        <v>202</v>
      </c>
      <c r="I64" t="s" s="37">
        <v>202</v>
      </c>
      <c r="J64" s="38">
        <v>76</v>
      </c>
      <c r="K64" s="38">
        <v>221</v>
      </c>
      <c r="L64" s="38">
        <v>2012</v>
      </c>
      <c r="M64" t="s" s="37">
        <v>24</v>
      </c>
      <c r="N64" s="38">
        <v>6</v>
      </c>
      <c r="O64" s="38">
        <v>12</v>
      </c>
      <c r="P64" s="38">
        <v>163</v>
      </c>
    </row>
    <row r="65" ht="20.35" customHeight="1">
      <c r="A65" t="s" s="35">
        <v>389</v>
      </c>
      <c r="B65" t="s" s="36">
        <v>390</v>
      </c>
      <c r="C65" t="s" s="37">
        <v>169</v>
      </c>
      <c r="D65" s="38">
        <v>26</v>
      </c>
      <c r="E65" t="s" s="37">
        <v>391</v>
      </c>
      <c r="F65" t="s" s="37">
        <v>392</v>
      </c>
      <c r="G65" t="s" s="37">
        <v>278</v>
      </c>
      <c r="H65" t="s" s="37">
        <v>173</v>
      </c>
      <c r="I65" t="s" s="37">
        <v>173</v>
      </c>
      <c r="J65" s="38">
        <v>75</v>
      </c>
      <c r="K65" s="38">
        <v>210</v>
      </c>
      <c r="L65" s="38">
        <v>2010</v>
      </c>
      <c r="M65" t="s" s="37">
        <v>393</v>
      </c>
      <c r="N65" s="38">
        <v>5</v>
      </c>
      <c r="O65" s="38">
        <v>18</v>
      </c>
      <c r="P65" s="38">
        <v>138</v>
      </c>
    </row>
    <row r="66" ht="20.35" customHeight="1">
      <c r="A66" t="s" s="35">
        <v>394</v>
      </c>
      <c r="B66" t="s" s="36">
        <v>86</v>
      </c>
      <c r="C66" t="s" s="37">
        <v>169</v>
      </c>
      <c r="D66" s="38">
        <v>24</v>
      </c>
      <c r="E66" t="s" s="37">
        <v>395</v>
      </c>
      <c r="F66" t="s" s="37">
        <v>396</v>
      </c>
      <c r="G66" t="s" s="37">
        <v>239</v>
      </c>
      <c r="H66" t="s" s="37">
        <v>173</v>
      </c>
      <c r="I66" t="s" s="37">
        <v>173</v>
      </c>
      <c r="J66" s="38">
        <v>74</v>
      </c>
      <c r="K66" s="38">
        <v>200</v>
      </c>
      <c r="L66" s="38">
        <v>2012</v>
      </c>
      <c r="M66" t="s" s="37">
        <v>44</v>
      </c>
      <c r="N66" s="38">
        <v>1</v>
      </c>
      <c r="O66" s="38">
        <v>24</v>
      </c>
      <c r="P66" s="38">
        <v>24</v>
      </c>
    </row>
    <row r="67" ht="20.35" customHeight="1">
      <c r="A67" t="s" s="35">
        <v>397</v>
      </c>
      <c r="B67" t="s" s="36">
        <v>86</v>
      </c>
      <c r="C67" t="s" s="37">
        <v>169</v>
      </c>
      <c r="D67" s="38">
        <v>33</v>
      </c>
      <c r="E67" t="s" s="37">
        <v>398</v>
      </c>
      <c r="F67" t="s" s="37">
        <v>399</v>
      </c>
      <c r="G67" t="s" s="37">
        <v>278</v>
      </c>
      <c r="H67" t="s" s="37">
        <v>173</v>
      </c>
      <c r="I67" t="s" s="37">
        <v>173</v>
      </c>
      <c r="J67" s="38">
        <v>74</v>
      </c>
      <c r="K67" s="38">
        <v>180</v>
      </c>
      <c r="L67" s="38">
        <v>2003</v>
      </c>
      <c r="M67" t="s" s="37">
        <v>65</v>
      </c>
      <c r="N67" s="38">
        <v>1</v>
      </c>
      <c r="O67" s="38">
        <v>1</v>
      </c>
      <c r="P67" s="38">
        <v>1</v>
      </c>
    </row>
    <row r="68" ht="20.35" customHeight="1">
      <c r="A68" t="s" s="35">
        <v>400</v>
      </c>
      <c r="B68" t="s" s="36">
        <v>26</v>
      </c>
      <c r="C68" t="s" s="37">
        <v>169</v>
      </c>
      <c r="D68" s="38">
        <v>23</v>
      </c>
      <c r="E68" t="s" s="37">
        <v>401</v>
      </c>
      <c r="F68" t="s" s="37">
        <v>402</v>
      </c>
      <c r="G68" s="39"/>
      <c r="H68" t="s" s="37">
        <v>299</v>
      </c>
      <c r="I68" t="s" s="37">
        <v>299</v>
      </c>
      <c r="J68" s="38">
        <v>74</v>
      </c>
      <c r="K68" s="38">
        <v>190</v>
      </c>
      <c r="L68" s="38">
        <v>2012</v>
      </c>
      <c r="M68" t="s" s="37">
        <v>393</v>
      </c>
      <c r="N68" s="38">
        <v>7</v>
      </c>
      <c r="O68" s="38">
        <v>3</v>
      </c>
      <c r="P68" s="38">
        <v>184</v>
      </c>
    </row>
    <row r="69" ht="20.35" customHeight="1">
      <c r="A69" t="s" s="35">
        <v>403</v>
      </c>
      <c r="B69" t="s" s="36">
        <v>22</v>
      </c>
      <c r="C69" t="s" s="37">
        <v>169</v>
      </c>
      <c r="D69" s="38">
        <v>28</v>
      </c>
      <c r="E69" t="s" s="37">
        <v>404</v>
      </c>
      <c r="F69" t="s" s="37">
        <v>405</v>
      </c>
      <c r="G69" t="s" s="37">
        <v>183</v>
      </c>
      <c r="H69" t="s" s="37">
        <v>173</v>
      </c>
      <c r="I69" t="s" s="37">
        <v>173</v>
      </c>
      <c r="J69" s="38">
        <v>76</v>
      </c>
      <c r="K69" s="38">
        <v>195</v>
      </c>
      <c r="L69" t="s" s="37">
        <v>174</v>
      </c>
      <c r="M69" t="s" s="37">
        <v>174</v>
      </c>
      <c r="N69" t="s" s="37">
        <v>174</v>
      </c>
      <c r="O69" t="s" s="37">
        <v>174</v>
      </c>
      <c r="P69" t="s" s="37">
        <v>174</v>
      </c>
    </row>
    <row r="70" ht="20.35" customHeight="1">
      <c r="A70" t="s" s="35">
        <v>406</v>
      </c>
      <c r="B70" t="s" s="36">
        <v>65</v>
      </c>
      <c r="C70" t="s" s="37">
        <v>169</v>
      </c>
      <c r="D70" s="38">
        <v>23</v>
      </c>
      <c r="E70" t="s" s="37">
        <v>407</v>
      </c>
      <c r="F70" t="s" s="37">
        <v>255</v>
      </c>
      <c r="G70" t="s" s="37">
        <v>239</v>
      </c>
      <c r="H70" t="s" s="37">
        <v>173</v>
      </c>
      <c r="I70" t="s" s="37">
        <v>173</v>
      </c>
      <c r="J70" s="38">
        <v>76</v>
      </c>
      <c r="K70" s="38">
        <v>178</v>
      </c>
      <c r="L70" s="38">
        <v>2012</v>
      </c>
      <c r="M70" t="s" s="37">
        <v>65</v>
      </c>
      <c r="N70" s="38">
        <v>3</v>
      </c>
      <c r="O70" s="38">
        <v>22</v>
      </c>
      <c r="P70" s="38">
        <v>83</v>
      </c>
    </row>
    <row r="71" ht="20.35" customHeight="1">
      <c r="A71" t="s" s="35">
        <v>408</v>
      </c>
      <c r="B71" t="s" s="36">
        <v>86</v>
      </c>
      <c r="C71" t="s" s="37">
        <v>169</v>
      </c>
      <c r="D71" s="38">
        <v>25</v>
      </c>
      <c r="E71" t="s" s="37">
        <v>409</v>
      </c>
      <c r="F71" t="s" s="37">
        <v>410</v>
      </c>
      <c r="G71" t="s" s="37">
        <v>278</v>
      </c>
      <c r="H71" t="s" s="37">
        <v>173</v>
      </c>
      <c r="I71" t="s" s="37">
        <v>173</v>
      </c>
      <c r="J71" s="38">
        <v>74</v>
      </c>
      <c r="K71" s="38">
        <v>190</v>
      </c>
      <c r="L71" t="s" s="37">
        <v>174</v>
      </c>
      <c r="M71" t="s" s="37">
        <v>174</v>
      </c>
      <c r="N71" t="s" s="37">
        <v>174</v>
      </c>
      <c r="O71" t="s" s="37">
        <v>174</v>
      </c>
      <c r="P71" t="s" s="37">
        <v>174</v>
      </c>
    </row>
    <row r="72" ht="32.35" customHeight="1">
      <c r="A72" t="s" s="35">
        <v>411</v>
      </c>
      <c r="B72" t="s" s="36">
        <v>72</v>
      </c>
      <c r="C72" t="s" s="37">
        <v>169</v>
      </c>
      <c r="D72" s="38">
        <v>28</v>
      </c>
      <c r="E72" t="s" s="37">
        <v>412</v>
      </c>
      <c r="F72" t="s" s="37">
        <v>413</v>
      </c>
      <c r="G72" t="s" s="37">
        <v>239</v>
      </c>
      <c r="H72" t="s" s="37">
        <v>173</v>
      </c>
      <c r="I72" t="s" s="37">
        <v>173</v>
      </c>
      <c r="J72" s="38">
        <v>75</v>
      </c>
      <c r="K72" s="38">
        <v>202</v>
      </c>
      <c r="L72" s="38">
        <v>2008</v>
      </c>
      <c r="M72" t="s" s="37">
        <v>44</v>
      </c>
      <c r="N72" s="38">
        <v>3</v>
      </c>
      <c r="O72" s="38">
        <v>16</v>
      </c>
      <c r="P72" s="38">
        <v>77</v>
      </c>
    </row>
    <row r="73" ht="20.35" customHeight="1">
      <c r="A73" t="s" s="35">
        <v>414</v>
      </c>
      <c r="B73" t="s" s="36">
        <v>30</v>
      </c>
      <c r="C73" t="s" s="37">
        <v>169</v>
      </c>
      <c r="D73" s="38">
        <v>30</v>
      </c>
      <c r="E73" t="s" s="37">
        <v>415</v>
      </c>
      <c r="F73" t="s" s="37">
        <v>416</v>
      </c>
      <c r="G73" s="39"/>
      <c r="H73" t="s" s="37">
        <v>299</v>
      </c>
      <c r="I73" t="s" s="37">
        <v>299</v>
      </c>
      <c r="J73" s="38">
        <v>73</v>
      </c>
      <c r="K73" s="38">
        <v>209</v>
      </c>
      <c r="L73" s="38">
        <v>2006</v>
      </c>
      <c r="M73" t="s" s="37">
        <v>51</v>
      </c>
      <c r="N73" s="38">
        <v>2</v>
      </c>
      <c r="O73" s="38">
        <v>4</v>
      </c>
      <c r="P73" s="38">
        <v>34</v>
      </c>
    </row>
    <row r="74" ht="20.35" customHeight="1">
      <c r="A74" t="s" s="35">
        <v>417</v>
      </c>
      <c r="B74" t="s" s="36">
        <v>77</v>
      </c>
      <c r="C74" t="s" s="37">
        <v>169</v>
      </c>
      <c r="D74" s="38">
        <v>27</v>
      </c>
      <c r="E74" t="s" s="37">
        <v>418</v>
      </c>
      <c r="F74" t="s" s="37">
        <v>419</v>
      </c>
      <c r="G74" t="s" s="37">
        <v>282</v>
      </c>
      <c r="H74" t="s" s="37">
        <v>179</v>
      </c>
      <c r="I74" t="s" s="37">
        <v>179</v>
      </c>
      <c r="J74" s="38">
        <v>74</v>
      </c>
      <c r="K74" s="38">
        <v>197</v>
      </c>
      <c r="L74" t="s" s="37">
        <v>174</v>
      </c>
      <c r="M74" t="s" s="37">
        <v>174</v>
      </c>
      <c r="N74" t="s" s="37">
        <v>174</v>
      </c>
      <c r="O74" t="s" s="37">
        <v>174</v>
      </c>
      <c r="P74" t="s" s="37">
        <v>174</v>
      </c>
    </row>
    <row r="75" ht="20.35" customHeight="1">
      <c r="A75" t="s" s="35">
        <v>420</v>
      </c>
      <c r="B75" t="s" s="36">
        <v>49</v>
      </c>
      <c r="C75" t="s" s="37">
        <v>169</v>
      </c>
      <c r="D75" s="38">
        <v>35</v>
      </c>
      <c r="E75" t="s" s="37">
        <v>421</v>
      </c>
      <c r="F75" t="s" s="37">
        <v>422</v>
      </c>
      <c r="G75" t="s" s="37">
        <v>423</v>
      </c>
      <c r="H75" t="s" s="37">
        <v>179</v>
      </c>
      <c r="I75" t="s" s="37">
        <v>179</v>
      </c>
      <c r="J75" s="38">
        <v>74</v>
      </c>
      <c r="K75" s="38">
        <v>183</v>
      </c>
      <c r="L75" s="38">
        <v>2002</v>
      </c>
      <c r="M75" t="s" s="37">
        <v>113</v>
      </c>
      <c r="N75" s="38">
        <v>6</v>
      </c>
      <c r="O75" s="38">
        <v>6</v>
      </c>
      <c r="P75" s="38">
        <v>172</v>
      </c>
    </row>
    <row r="76" ht="20.35" customHeight="1">
      <c r="A76" t="s" s="35">
        <v>424</v>
      </c>
      <c r="B76" t="s" s="36">
        <v>83</v>
      </c>
      <c r="C76" t="s" s="37">
        <v>169</v>
      </c>
      <c r="D76" s="38">
        <v>36</v>
      </c>
      <c r="E76" t="s" s="37">
        <v>425</v>
      </c>
      <c r="F76" t="s" s="37">
        <v>426</v>
      </c>
      <c r="G76" t="s" s="37">
        <v>239</v>
      </c>
      <c r="H76" t="s" s="37">
        <v>173</v>
      </c>
      <c r="I76" t="s" s="37">
        <v>173</v>
      </c>
      <c r="J76" s="38">
        <v>76</v>
      </c>
      <c r="K76" s="38">
        <v>215</v>
      </c>
      <c r="L76" s="38">
        <v>2001</v>
      </c>
      <c r="M76" t="s" s="37">
        <v>49</v>
      </c>
      <c r="N76" s="38">
        <v>5</v>
      </c>
      <c r="O76" s="38">
        <v>30</v>
      </c>
      <c r="P76" s="38">
        <v>161</v>
      </c>
    </row>
    <row r="77" ht="20.35" customHeight="1">
      <c r="A77" t="s" s="35">
        <v>427</v>
      </c>
      <c r="B77" t="s" s="36">
        <v>34</v>
      </c>
      <c r="C77" t="s" s="37">
        <v>169</v>
      </c>
      <c r="D77" s="38">
        <v>30</v>
      </c>
      <c r="E77" t="s" s="37">
        <v>428</v>
      </c>
      <c r="F77" t="s" s="37">
        <v>429</v>
      </c>
      <c r="G77" s="39"/>
      <c r="H77" t="s" s="37">
        <v>299</v>
      </c>
      <c r="I77" t="s" s="37">
        <v>299</v>
      </c>
      <c r="J77" s="38">
        <v>75</v>
      </c>
      <c r="K77" s="38">
        <v>212</v>
      </c>
      <c r="L77" s="38">
        <v>2005</v>
      </c>
      <c r="M77" t="s" s="37">
        <v>376</v>
      </c>
      <c r="N77" s="38">
        <v>2</v>
      </c>
      <c r="O77" s="38">
        <v>11</v>
      </c>
      <c r="P77" s="38">
        <v>41</v>
      </c>
    </row>
    <row r="78" ht="20.35" customHeight="1">
      <c r="A78" t="s" s="35">
        <v>430</v>
      </c>
      <c r="B78" t="s" s="36">
        <v>86</v>
      </c>
      <c r="C78" t="s" s="37">
        <v>169</v>
      </c>
      <c r="D78" s="38">
        <v>24</v>
      </c>
      <c r="E78" t="s" s="37">
        <v>431</v>
      </c>
      <c r="F78" t="s" s="37">
        <v>432</v>
      </c>
      <c r="G78" s="39"/>
      <c r="H78" t="s" s="37">
        <v>202</v>
      </c>
      <c r="I78" t="s" s="37">
        <v>202</v>
      </c>
      <c r="J78" s="38">
        <v>75</v>
      </c>
      <c r="K78" s="38">
        <v>195</v>
      </c>
      <c r="L78" s="38">
        <v>2012</v>
      </c>
      <c r="M78" t="s" s="37">
        <v>111</v>
      </c>
      <c r="N78" s="38">
        <v>2</v>
      </c>
      <c r="O78" s="38">
        <v>1</v>
      </c>
      <c r="P78" s="38">
        <v>31</v>
      </c>
    </row>
    <row r="79" ht="20.35" customHeight="1">
      <c r="A79" t="s" s="35">
        <v>433</v>
      </c>
      <c r="B79" t="s" s="36">
        <v>113</v>
      </c>
      <c r="C79" t="s" s="37">
        <v>169</v>
      </c>
      <c r="D79" s="38">
        <v>35</v>
      </c>
      <c r="E79" t="s" s="37">
        <v>434</v>
      </c>
      <c r="F79" t="s" s="37">
        <v>435</v>
      </c>
      <c r="G79" s="39"/>
      <c r="H79" t="s" s="37">
        <v>220</v>
      </c>
      <c r="I79" t="s" s="37">
        <v>220</v>
      </c>
      <c r="J79" s="38">
        <v>77</v>
      </c>
      <c r="K79" s="38">
        <v>217</v>
      </c>
      <c r="L79" s="38">
        <v>2004</v>
      </c>
      <c r="M79" t="s" s="37">
        <v>113</v>
      </c>
      <c r="N79" s="38">
        <v>8</v>
      </c>
      <c r="O79" s="38">
        <v>31</v>
      </c>
      <c r="P79" s="38">
        <v>258</v>
      </c>
    </row>
    <row r="80" ht="20.35" customHeight="1">
      <c r="A80" t="s" s="35">
        <v>436</v>
      </c>
      <c r="B80" t="s" s="36">
        <v>38</v>
      </c>
      <c r="C80" t="s" s="37">
        <v>169</v>
      </c>
      <c r="D80" s="38">
        <v>35</v>
      </c>
      <c r="E80" t="s" s="37">
        <v>437</v>
      </c>
      <c r="F80" t="s" s="37">
        <v>438</v>
      </c>
      <c r="G80" s="39"/>
      <c r="H80" t="s" s="37">
        <v>345</v>
      </c>
      <c r="I80" t="s" s="37">
        <v>345</v>
      </c>
      <c r="J80" s="38">
        <v>73</v>
      </c>
      <c r="K80" s="38">
        <v>196</v>
      </c>
      <c r="L80" s="38">
        <v>2001</v>
      </c>
      <c r="M80" t="s" s="37">
        <v>40</v>
      </c>
      <c r="N80" s="38">
        <v>2</v>
      </c>
      <c r="O80" s="38">
        <v>33</v>
      </c>
      <c r="P80" s="38">
        <v>63</v>
      </c>
    </row>
    <row r="81" ht="20.35" customHeight="1">
      <c r="A81" t="s" s="35">
        <v>439</v>
      </c>
      <c r="B81" t="s" s="36">
        <v>440</v>
      </c>
      <c r="C81" t="s" s="37">
        <v>169</v>
      </c>
      <c r="D81" s="38">
        <v>26</v>
      </c>
      <c r="E81" t="s" s="37">
        <v>441</v>
      </c>
      <c r="F81" t="s" s="37">
        <v>442</v>
      </c>
      <c r="G81" s="39"/>
      <c r="H81" t="s" s="37">
        <v>299</v>
      </c>
      <c r="I81" t="s" s="37">
        <v>299</v>
      </c>
      <c r="J81" s="38">
        <v>74</v>
      </c>
      <c r="K81" s="38">
        <v>181</v>
      </c>
      <c r="L81" s="38">
        <v>2010</v>
      </c>
      <c r="M81" t="s" s="37">
        <v>101</v>
      </c>
      <c r="N81" s="38">
        <v>5</v>
      </c>
      <c r="O81" s="38">
        <v>21</v>
      </c>
      <c r="P81" s="38">
        <v>141</v>
      </c>
    </row>
    <row r="82" ht="20.35" customHeight="1">
      <c r="A82" t="s" s="35">
        <v>443</v>
      </c>
      <c r="B82" t="s" s="36">
        <v>51</v>
      </c>
      <c r="C82" t="s" s="37">
        <v>169</v>
      </c>
      <c r="D82" s="38">
        <v>26</v>
      </c>
      <c r="E82" t="s" s="37">
        <v>444</v>
      </c>
      <c r="F82" t="s" s="37">
        <v>445</v>
      </c>
      <c r="G82" s="39"/>
      <c r="H82" t="s" s="37">
        <v>446</v>
      </c>
      <c r="I82" t="s" s="37">
        <v>446</v>
      </c>
      <c r="J82" s="38">
        <v>73</v>
      </c>
      <c r="K82" s="38">
        <v>191</v>
      </c>
      <c r="L82" s="38">
        <v>2010</v>
      </c>
      <c r="M82" t="s" s="37">
        <v>51</v>
      </c>
      <c r="N82" s="38">
        <v>4</v>
      </c>
      <c r="O82" s="38">
        <v>22</v>
      </c>
      <c r="P82" s="38">
        <v>112</v>
      </c>
    </row>
    <row r="83" ht="20.35" customHeight="1">
      <c r="A83" t="s" s="35">
        <v>447</v>
      </c>
      <c r="B83" t="s" s="36">
        <v>106</v>
      </c>
      <c r="C83" t="s" s="37">
        <v>169</v>
      </c>
      <c r="D83" s="38">
        <v>31</v>
      </c>
      <c r="E83" t="s" s="37">
        <v>448</v>
      </c>
      <c r="F83" t="s" s="37">
        <v>449</v>
      </c>
      <c r="G83" s="39"/>
      <c r="H83" t="s" s="37">
        <v>450</v>
      </c>
      <c r="I83" t="s" s="37">
        <v>450</v>
      </c>
      <c r="J83" s="38">
        <v>76</v>
      </c>
      <c r="K83" s="38">
        <v>218</v>
      </c>
      <c r="L83" s="38">
        <v>2006</v>
      </c>
      <c r="M83" t="s" s="37">
        <v>63</v>
      </c>
      <c r="N83" s="38">
        <v>4</v>
      </c>
      <c r="O83" s="38">
        <v>13</v>
      </c>
      <c r="P83" s="38">
        <v>106</v>
      </c>
    </row>
    <row r="84" ht="20.35" customHeight="1">
      <c r="A84" t="s" s="35">
        <v>451</v>
      </c>
      <c r="B84" t="s" s="36">
        <v>92</v>
      </c>
      <c r="C84" t="s" s="37">
        <v>169</v>
      </c>
      <c r="D84" s="38">
        <v>39</v>
      </c>
      <c r="E84" t="s" s="37">
        <v>452</v>
      </c>
      <c r="F84" t="s" s="37">
        <v>277</v>
      </c>
      <c r="G84" t="s" s="37">
        <v>278</v>
      </c>
      <c r="H84" t="s" s="37">
        <v>173</v>
      </c>
      <c r="I84" t="s" s="37">
        <v>173</v>
      </c>
      <c r="J84" s="38">
        <v>75</v>
      </c>
      <c r="K84" s="38">
        <v>217</v>
      </c>
      <c r="L84" s="38">
        <v>1997</v>
      </c>
      <c r="M84" t="s" s="37">
        <v>69</v>
      </c>
      <c r="N84" s="38">
        <v>1</v>
      </c>
      <c r="O84" s="38">
        <v>4</v>
      </c>
      <c r="P84" s="38">
        <v>4</v>
      </c>
    </row>
    <row r="85" ht="20.35" customHeight="1">
      <c r="A85" t="s" s="35">
        <v>453</v>
      </c>
      <c r="B85" t="s" s="36">
        <v>24</v>
      </c>
      <c r="C85" t="s" s="37">
        <v>169</v>
      </c>
      <c r="D85" s="38">
        <v>26</v>
      </c>
      <c r="E85" t="s" s="37">
        <v>454</v>
      </c>
      <c r="F85" t="s" s="37">
        <v>455</v>
      </c>
      <c r="G85" s="39"/>
      <c r="H85" t="s" s="37">
        <v>202</v>
      </c>
      <c r="I85" t="s" s="37">
        <v>202</v>
      </c>
      <c r="J85" s="38">
        <v>76</v>
      </c>
      <c r="K85" s="38">
        <v>245</v>
      </c>
      <c r="L85" s="38">
        <v>2009</v>
      </c>
      <c r="M85" t="s" s="37">
        <v>77</v>
      </c>
      <c r="N85" s="38">
        <v>2</v>
      </c>
      <c r="O85" s="38">
        <v>16</v>
      </c>
      <c r="P85" s="38">
        <v>46</v>
      </c>
    </row>
    <row r="86" ht="20.35" customHeight="1">
      <c r="A86" t="s" s="35">
        <v>456</v>
      </c>
      <c r="B86" t="s" s="36">
        <v>106</v>
      </c>
      <c r="C86" t="s" s="37">
        <v>169</v>
      </c>
      <c r="D86" s="38">
        <v>37</v>
      </c>
      <c r="E86" t="s" s="37">
        <v>457</v>
      </c>
      <c r="F86" t="s" s="37">
        <v>458</v>
      </c>
      <c r="G86" t="s" s="37">
        <v>235</v>
      </c>
      <c r="H86" t="s" s="37">
        <v>179</v>
      </c>
      <c r="I86" t="s" s="37">
        <v>179</v>
      </c>
      <c r="J86" s="38">
        <v>75</v>
      </c>
      <c r="K86" s="38">
        <v>173</v>
      </c>
      <c r="L86" s="38">
        <v>1999</v>
      </c>
      <c r="M86" t="s" s="37">
        <v>24</v>
      </c>
      <c r="N86" s="38">
        <v>5</v>
      </c>
      <c r="O86" s="38">
        <v>12</v>
      </c>
      <c r="P86" s="38">
        <v>138</v>
      </c>
    </row>
    <row r="87" ht="20.35" customHeight="1">
      <c r="A87" t="s" s="35">
        <v>459</v>
      </c>
      <c r="B87" t="s" s="36">
        <v>59</v>
      </c>
      <c r="C87" t="s" s="37">
        <v>169</v>
      </c>
      <c r="D87" s="38">
        <v>29</v>
      </c>
      <c r="E87" t="s" s="37">
        <v>460</v>
      </c>
      <c r="F87" t="s" s="37">
        <v>461</v>
      </c>
      <c r="G87" t="s" s="37">
        <v>462</v>
      </c>
      <c r="H87" t="s" s="37">
        <v>179</v>
      </c>
      <c r="I87" t="s" s="37">
        <v>179</v>
      </c>
      <c r="J87" s="38">
        <v>78</v>
      </c>
      <c r="K87" s="38">
        <v>232</v>
      </c>
      <c r="L87" s="38">
        <v>2007</v>
      </c>
      <c r="M87" t="s" s="37">
        <v>393</v>
      </c>
      <c r="N87" s="38">
        <v>6</v>
      </c>
      <c r="O87" s="38">
        <v>2</v>
      </c>
      <c r="P87" s="38">
        <v>153</v>
      </c>
    </row>
    <row r="88" ht="20.35" customHeight="1">
      <c r="A88" t="s" s="35">
        <v>463</v>
      </c>
      <c r="B88" t="s" s="36">
        <v>42</v>
      </c>
      <c r="C88" t="s" s="37">
        <v>169</v>
      </c>
      <c r="D88" t="s" s="37">
        <v>174</v>
      </c>
      <c r="E88" t="s" s="37">
        <v>174</v>
      </c>
      <c r="F88" t="s" s="37">
        <v>174</v>
      </c>
      <c r="G88" t="s" s="37">
        <v>174</v>
      </c>
      <c r="H88" t="s" s="37">
        <v>174</v>
      </c>
      <c r="I88" t="s" s="37">
        <v>174</v>
      </c>
      <c r="J88" s="38">
        <v>72</v>
      </c>
      <c r="K88" s="38">
        <v>185</v>
      </c>
      <c r="L88" t="s" s="37">
        <v>174</v>
      </c>
      <c r="M88" t="s" s="37">
        <v>174</v>
      </c>
      <c r="N88" t="s" s="37">
        <v>174</v>
      </c>
      <c r="O88" t="s" s="37">
        <v>174</v>
      </c>
      <c r="P88" t="s" s="37">
        <v>174</v>
      </c>
    </row>
    <row r="89" ht="20.35" customHeight="1">
      <c r="A89" t="s" s="35">
        <v>464</v>
      </c>
      <c r="B89" t="s" s="36">
        <v>26</v>
      </c>
      <c r="C89" t="s" s="37">
        <v>169</v>
      </c>
      <c r="D89" s="38">
        <v>25</v>
      </c>
      <c r="E89" t="s" s="37">
        <v>465</v>
      </c>
      <c r="F89" t="s" s="37">
        <v>466</v>
      </c>
      <c r="G89" t="s" s="37">
        <v>239</v>
      </c>
      <c r="H89" t="s" s="37">
        <v>173</v>
      </c>
      <c r="I89" t="s" s="37">
        <v>173</v>
      </c>
      <c r="J89" s="38">
        <v>74</v>
      </c>
      <c r="K89" s="38">
        <v>195</v>
      </c>
      <c r="L89" s="38">
        <v>2010</v>
      </c>
      <c r="M89" t="s" s="37">
        <v>75</v>
      </c>
      <c r="N89" s="38">
        <v>3</v>
      </c>
      <c r="O89" s="38">
        <v>24</v>
      </c>
      <c r="P89" s="38">
        <v>84</v>
      </c>
    </row>
    <row r="90" ht="20.35" customHeight="1">
      <c r="A90" t="s" s="35">
        <v>467</v>
      </c>
      <c r="B90" t="s" s="36">
        <v>40</v>
      </c>
      <c r="C90" t="s" s="37">
        <v>169</v>
      </c>
      <c r="D90" s="38">
        <v>29</v>
      </c>
      <c r="E90" t="s" s="37">
        <v>468</v>
      </c>
      <c r="F90" t="s" s="37">
        <v>469</v>
      </c>
      <c r="G90" s="39"/>
      <c r="H90" t="s" s="37">
        <v>198</v>
      </c>
      <c r="I90" t="s" s="37">
        <v>198</v>
      </c>
      <c r="J90" s="38">
        <v>74</v>
      </c>
      <c r="K90" s="38">
        <v>209</v>
      </c>
      <c r="L90" s="38">
        <v>2006</v>
      </c>
      <c r="M90" t="s" s="37">
        <v>51</v>
      </c>
      <c r="N90" s="38">
        <v>1</v>
      </c>
      <c r="O90" s="38">
        <v>23</v>
      </c>
      <c r="P90" s="38">
        <v>23</v>
      </c>
    </row>
    <row r="91" ht="20.35" customHeight="1">
      <c r="A91" t="s" s="35">
        <v>470</v>
      </c>
      <c r="B91" t="s" s="36">
        <v>111</v>
      </c>
      <c r="C91" t="s" s="37">
        <v>169</v>
      </c>
      <c r="D91" s="38">
        <v>29</v>
      </c>
      <c r="E91" t="s" s="37">
        <v>471</v>
      </c>
      <c r="F91" t="s" s="37">
        <v>472</v>
      </c>
      <c r="G91" s="39"/>
      <c r="H91" t="s" s="37">
        <v>198</v>
      </c>
      <c r="I91" t="s" s="37">
        <v>198</v>
      </c>
      <c r="J91" s="38">
        <v>74</v>
      </c>
      <c r="K91" s="38">
        <v>182</v>
      </c>
      <c r="L91" t="s" s="37">
        <v>174</v>
      </c>
      <c r="M91" t="s" s="37">
        <v>174</v>
      </c>
      <c r="N91" t="s" s="37">
        <v>174</v>
      </c>
      <c r="O91" t="s" s="37">
        <v>174</v>
      </c>
      <c r="P91" t="s" s="37">
        <v>174</v>
      </c>
    </row>
    <row r="92" ht="20.35" customHeight="1">
      <c r="A92" t="s" s="35">
        <v>473</v>
      </c>
      <c r="B92" t="s" s="36">
        <v>72</v>
      </c>
      <c r="C92" t="s" s="37">
        <v>169</v>
      </c>
      <c r="D92" s="38">
        <v>29</v>
      </c>
      <c r="E92" t="s" s="37">
        <v>474</v>
      </c>
      <c r="F92" t="s" s="37">
        <v>475</v>
      </c>
      <c r="G92" t="s" s="37">
        <v>239</v>
      </c>
      <c r="H92" t="s" s="37">
        <v>173</v>
      </c>
      <c r="I92" t="s" s="37">
        <v>173</v>
      </c>
      <c r="J92" s="38">
        <v>76</v>
      </c>
      <c r="K92" s="38">
        <v>210</v>
      </c>
      <c r="L92" s="38">
        <v>2006</v>
      </c>
      <c r="M92" t="s" s="37">
        <v>111</v>
      </c>
      <c r="N92" s="38">
        <v>3</v>
      </c>
      <c r="O92" s="38">
        <v>6</v>
      </c>
      <c r="P92" s="38">
        <v>69</v>
      </c>
    </row>
    <row r="93" ht="20.35" customHeight="1">
      <c r="A93" t="s" s="35">
        <v>476</v>
      </c>
      <c r="B93" t="s" s="36">
        <v>36</v>
      </c>
      <c r="C93" t="s" s="37">
        <v>169</v>
      </c>
      <c r="D93" s="38">
        <v>22</v>
      </c>
      <c r="E93" t="s" s="37">
        <v>477</v>
      </c>
      <c r="F93" t="s" s="37">
        <v>478</v>
      </c>
      <c r="G93" t="s" s="37">
        <v>271</v>
      </c>
      <c r="H93" t="s" s="37">
        <v>179</v>
      </c>
      <c r="I93" t="s" s="37">
        <v>179</v>
      </c>
      <c r="J93" s="38">
        <v>76</v>
      </c>
      <c r="K93" s="38">
        <v>192</v>
      </c>
      <c r="L93" s="38">
        <v>2014</v>
      </c>
      <c r="M93" t="s" s="37">
        <v>36</v>
      </c>
      <c r="N93" s="38">
        <v>2</v>
      </c>
      <c r="O93" s="38">
        <v>6</v>
      </c>
      <c r="P93" s="38">
        <v>36</v>
      </c>
    </row>
    <row r="94" ht="20.35" customHeight="1">
      <c r="A94" t="s" s="35">
        <v>479</v>
      </c>
      <c r="B94" t="s" s="36">
        <v>69</v>
      </c>
      <c r="C94" t="s" s="37">
        <v>169</v>
      </c>
      <c r="D94" s="38">
        <v>32</v>
      </c>
      <c r="E94" t="s" s="37">
        <v>480</v>
      </c>
      <c r="F94" t="s" s="37">
        <v>481</v>
      </c>
      <c r="G94" s="39"/>
      <c r="H94" t="s" s="37">
        <v>446</v>
      </c>
      <c r="I94" t="s" s="37">
        <v>446</v>
      </c>
      <c r="J94" s="38">
        <v>73</v>
      </c>
      <c r="K94" s="38">
        <v>227</v>
      </c>
      <c r="L94" s="38">
        <v>2004</v>
      </c>
      <c r="M94" t="s" s="37">
        <v>22</v>
      </c>
      <c r="N94" s="38">
        <v>3</v>
      </c>
      <c r="O94" s="38">
        <v>29</v>
      </c>
      <c r="P94" s="38">
        <v>94</v>
      </c>
    </row>
    <row r="95" ht="20.35" customHeight="1">
      <c r="A95" t="s" s="35">
        <v>482</v>
      </c>
      <c r="B95" t="s" s="36">
        <v>65</v>
      </c>
      <c r="C95" t="s" s="37">
        <v>169</v>
      </c>
      <c r="D95" s="38">
        <v>22</v>
      </c>
      <c r="E95" t="s" s="37">
        <v>483</v>
      </c>
      <c r="F95" t="s" s="37">
        <v>208</v>
      </c>
      <c r="G95" t="s" s="37">
        <v>183</v>
      </c>
      <c r="H95" t="s" s="37">
        <v>173</v>
      </c>
      <c r="I95" t="s" s="37">
        <v>173</v>
      </c>
      <c r="J95" s="38">
        <v>74</v>
      </c>
      <c r="K95" s="38">
        <v>194</v>
      </c>
      <c r="L95" s="38">
        <v>2013</v>
      </c>
      <c r="M95" t="s" s="37">
        <v>65</v>
      </c>
      <c r="N95" s="38">
        <v>2</v>
      </c>
      <c r="O95" s="38">
        <v>14</v>
      </c>
      <c r="P95" s="38">
        <v>44</v>
      </c>
    </row>
    <row r="96" ht="20.35" customHeight="1">
      <c r="A96" t="s" s="35">
        <v>484</v>
      </c>
      <c r="B96" t="s" s="36">
        <v>44</v>
      </c>
      <c r="C96" t="s" s="37">
        <v>169</v>
      </c>
      <c r="D96" s="38">
        <v>31</v>
      </c>
      <c r="E96" t="s" s="37">
        <v>485</v>
      </c>
      <c r="F96" t="s" s="37">
        <v>486</v>
      </c>
      <c r="G96" s="39"/>
      <c r="H96" t="s" s="37">
        <v>220</v>
      </c>
      <c r="I96" t="s" s="37">
        <v>220</v>
      </c>
      <c r="J96" s="38">
        <v>75</v>
      </c>
      <c r="K96" s="38">
        <v>176</v>
      </c>
      <c r="L96" s="38">
        <v>2005</v>
      </c>
      <c r="M96" t="s" s="37">
        <v>55</v>
      </c>
      <c r="N96" s="38">
        <v>1</v>
      </c>
      <c r="O96" s="38">
        <v>21</v>
      </c>
      <c r="P96" s="38">
        <v>21</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Y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2" style="40" customWidth="1"/>
    <col min="2" max="2" width="8.63281" style="40" customWidth="1"/>
    <col min="3" max="3" width="8.63281" style="40" customWidth="1"/>
    <col min="4" max="4" width="8.63281" style="40" customWidth="1"/>
    <col min="5" max="5" width="8.63281" style="40" customWidth="1"/>
    <col min="6" max="6" width="8.63281" style="40" customWidth="1"/>
    <col min="7" max="7" width="8.63281" style="40" customWidth="1"/>
    <col min="8" max="8" width="8.63281" style="40" customWidth="1"/>
    <col min="9" max="9" width="8.63281" style="40" customWidth="1"/>
    <col min="10" max="10" width="9.19531" style="40" customWidth="1"/>
    <col min="11" max="11" width="9.19531" style="40" customWidth="1"/>
    <col min="12" max="12" width="5.20312" style="40" customWidth="1"/>
    <col min="13" max="13" width="5.20312" style="40" customWidth="1"/>
    <col min="14" max="14" width="5.20312" style="40" customWidth="1"/>
    <col min="15" max="15" width="5.20312" style="40" customWidth="1"/>
    <col min="16" max="16" width="5.20312" style="40" customWidth="1"/>
    <col min="17" max="17" width="5.20312" style="40" customWidth="1"/>
    <col min="18" max="18" width="5.20312" style="40" customWidth="1"/>
    <col min="19" max="19" width="5.20312" style="40" customWidth="1"/>
    <col min="20" max="20" width="5.20312" style="40" customWidth="1"/>
    <col min="21" max="21" width="5.20312" style="40" customWidth="1"/>
    <col min="22" max="22" width="5.20312" style="40" customWidth="1"/>
    <col min="23" max="23" width="5.20312" style="40" customWidth="1"/>
    <col min="24" max="24" width="5.20312" style="40" customWidth="1"/>
    <col min="25" max="25" width="5.20312" style="40" customWidth="1"/>
    <col min="26" max="256" width="16.3516" style="40" customWidth="1"/>
  </cols>
  <sheetData>
    <row r="1" ht="13.3" customHeight="1">
      <c r="A1" t="s" s="41">
        <v>6</v>
      </c>
      <c r="B1" t="s" s="42">
        <v>154</v>
      </c>
      <c r="C1" t="s" s="42">
        <v>488</v>
      </c>
      <c r="D1" t="s" s="42">
        <v>489</v>
      </c>
      <c r="E1" t="s" s="42">
        <v>490</v>
      </c>
      <c r="F1" t="s" s="42">
        <v>491</v>
      </c>
      <c r="G1" t="s" s="42">
        <v>492</v>
      </c>
      <c r="H1" t="s" s="42">
        <v>493</v>
      </c>
      <c r="I1" t="s" s="42">
        <v>494</v>
      </c>
      <c r="J1" t="s" s="42">
        <v>495</v>
      </c>
      <c r="K1" t="s" s="42">
        <v>496</v>
      </c>
      <c r="L1" t="s" s="42">
        <v>231</v>
      </c>
      <c r="M1" t="s" s="42">
        <v>497</v>
      </c>
      <c r="N1" t="s" s="42">
        <v>498</v>
      </c>
      <c r="O1" t="s" s="42">
        <v>499</v>
      </c>
      <c r="P1" t="s" s="42">
        <v>500</v>
      </c>
      <c r="Q1" t="s" s="42">
        <v>501</v>
      </c>
      <c r="R1" t="s" s="42">
        <v>502</v>
      </c>
      <c r="S1" t="s" s="42">
        <v>503</v>
      </c>
      <c r="T1" t="s" s="42">
        <v>504</v>
      </c>
      <c r="U1" t="s" s="42">
        <v>505</v>
      </c>
      <c r="V1" t="s" s="42">
        <v>506</v>
      </c>
      <c r="W1" t="s" s="42">
        <v>507</v>
      </c>
      <c r="X1" t="s" s="42">
        <v>508</v>
      </c>
      <c r="Y1" t="s" s="42">
        <v>423</v>
      </c>
    </row>
    <row r="2" ht="20.65" customHeight="1">
      <c r="A2" t="s" s="43">
        <v>20</v>
      </c>
      <c r="B2" s="44">
        <v>16</v>
      </c>
      <c r="C2" t="s" s="45">
        <v>173</v>
      </c>
      <c r="D2" t="s" s="45">
        <v>509</v>
      </c>
      <c r="E2" s="46">
        <v>1989</v>
      </c>
      <c r="F2" s="46">
        <v>5</v>
      </c>
      <c r="G2" s="46">
        <v>4</v>
      </c>
      <c r="H2" s="46">
        <v>72</v>
      </c>
      <c r="I2" s="46">
        <v>200</v>
      </c>
      <c r="J2" s="46"/>
      <c r="K2" s="46"/>
      <c r="L2" s="46">
        <f>'SK - Tableau 1'!E2</f>
        <v>73</v>
      </c>
      <c r="M2" s="47">
        <f>'DU'!E2</f>
        <v>94.90000000000001</v>
      </c>
      <c r="N2" s="47">
        <f>'EN - Tableau 1'!C2</f>
        <v>62</v>
      </c>
      <c r="O2" s="47">
        <f>'SZ - Tableau 1'!D2</f>
        <v>59</v>
      </c>
      <c r="P2" s="46">
        <f>'AG - Tableau 1'!E2</f>
        <v>80</v>
      </c>
      <c r="Q2" s="46"/>
      <c r="R2" s="46">
        <f>'SC - Tableau 1'!E2</f>
        <v>74</v>
      </c>
      <c r="S2" s="46">
        <f>'HS - Tableau 1'!E2</f>
        <v>76</v>
      </c>
      <c r="T2" s="46">
        <f>'RT - Tableau 1'!E2</f>
        <v>68</v>
      </c>
      <c r="U2" s="46"/>
      <c r="V2" s="47">
        <f>'PS - Tableau 1'!D2</f>
        <v>78.16</v>
      </c>
      <c r="W2" s="46">
        <v>50</v>
      </c>
      <c r="X2" s="46">
        <v>50</v>
      </c>
      <c r="Y2" s="46">
        <v>50</v>
      </c>
    </row>
    <row r="3" ht="20.35" customHeight="1">
      <c r="A3" t="s" s="35">
        <v>23</v>
      </c>
      <c r="B3" s="48">
        <v>16</v>
      </c>
      <c r="C3" t="s" s="49">
        <v>179</v>
      </c>
      <c r="D3" t="s" s="49">
        <v>510</v>
      </c>
      <c r="E3" s="50">
        <v>1992</v>
      </c>
      <c r="F3" s="50">
        <v>11</v>
      </c>
      <c r="G3" s="50">
        <v>26</v>
      </c>
      <c r="H3" s="50">
        <v>72</v>
      </c>
      <c r="I3" s="50">
        <v>189</v>
      </c>
      <c r="J3" s="50"/>
      <c r="K3" s="50"/>
      <c r="L3" s="50">
        <f>'SK - Tableau 1'!E3</f>
        <v>47</v>
      </c>
      <c r="M3" s="51">
        <f>'DU'!E3</f>
        <v>92.09999999999999</v>
      </c>
      <c r="N3" s="51">
        <f>'EN - Tableau 1'!C3</f>
        <v>33</v>
      </c>
      <c r="O3" s="51">
        <f>'SZ - Tableau 1'!D3</f>
        <v>55.75</v>
      </c>
      <c r="P3" s="50">
        <f>'AG - Tableau 1'!E3</f>
        <v>60</v>
      </c>
      <c r="Q3" s="50"/>
      <c r="R3" s="50">
        <f>'SC - Tableau 1'!E3</f>
        <v>60</v>
      </c>
      <c r="S3" s="50">
        <f>'HS - Tableau 1'!E3</f>
        <v>60</v>
      </c>
      <c r="T3" s="50">
        <f>'RT - Tableau 1'!E3</f>
        <v>60</v>
      </c>
      <c r="U3" s="50"/>
      <c r="V3" s="50">
        <f>'PS - Tableau 1'!D3</f>
        <v>66</v>
      </c>
      <c r="W3" s="50">
        <v>50</v>
      </c>
      <c r="X3" s="50">
        <v>50</v>
      </c>
      <c r="Y3" s="50">
        <v>50</v>
      </c>
    </row>
    <row r="4" ht="20.35" customHeight="1">
      <c r="A4" t="s" s="35">
        <v>25</v>
      </c>
      <c r="B4" s="48">
        <v>16</v>
      </c>
      <c r="C4" t="s" s="49">
        <v>173</v>
      </c>
      <c r="D4" t="s" s="49">
        <v>510</v>
      </c>
      <c r="E4" s="50">
        <v>1996</v>
      </c>
      <c r="F4" s="50">
        <v>5</v>
      </c>
      <c r="G4" s="50">
        <v>11</v>
      </c>
      <c r="H4" s="50">
        <v>78</v>
      </c>
      <c r="I4" s="50">
        <v>202</v>
      </c>
      <c r="J4" s="50"/>
      <c r="K4" s="50"/>
      <c r="L4" s="50">
        <f>'SK - Tableau 1'!E4</f>
        <v>48</v>
      </c>
      <c r="M4" s="51">
        <f>'DU'!E4</f>
        <v>92.40000000000001</v>
      </c>
      <c r="N4" s="51">
        <f>'EN - Tableau 1'!C4</f>
        <v>42</v>
      </c>
      <c r="O4" s="51">
        <f>'SZ - Tableau 1'!D4</f>
        <v>86.5</v>
      </c>
      <c r="P4" s="50">
        <f>'AG - Tableau 1'!E4</f>
        <v>60</v>
      </c>
      <c r="Q4" s="50"/>
      <c r="R4" s="50">
        <f>'SC - Tableau 1'!E4</f>
        <v>60</v>
      </c>
      <c r="S4" s="50">
        <f>'HS - Tableau 1'!E4</f>
        <v>52</v>
      </c>
      <c r="T4" s="50">
        <f>'RT - Tableau 1'!E4</f>
        <v>60</v>
      </c>
      <c r="U4" s="50"/>
      <c r="V4" s="51">
        <f>'PS - Tableau 1'!D4</f>
        <v>74.40000000000001</v>
      </c>
      <c r="W4" s="50">
        <v>50</v>
      </c>
      <c r="X4" s="50">
        <v>50</v>
      </c>
      <c r="Y4" s="50">
        <v>50</v>
      </c>
    </row>
    <row r="5" ht="20.35" customHeight="1">
      <c r="A5" t="s" s="35">
        <v>27</v>
      </c>
      <c r="B5" s="48">
        <v>16</v>
      </c>
      <c r="C5" t="s" s="49">
        <v>179</v>
      </c>
      <c r="D5" t="s" s="49">
        <v>509</v>
      </c>
      <c r="E5" s="50">
        <v>1985</v>
      </c>
      <c r="F5" s="50">
        <v>2</v>
      </c>
      <c r="G5" s="50">
        <v>13</v>
      </c>
      <c r="H5" s="50">
        <v>74</v>
      </c>
      <c r="I5" s="50">
        <v>201</v>
      </c>
      <c r="J5" s="50"/>
      <c r="K5" s="50"/>
      <c r="L5" s="50">
        <f>'SK - Tableau 1'!E5</f>
        <v>66</v>
      </c>
      <c r="M5" s="51">
        <f>'DU'!E5</f>
        <v>67.2</v>
      </c>
      <c r="N5" s="51">
        <f>'EN - Tableau 1'!C5</f>
        <v>52</v>
      </c>
      <c r="O5" s="51">
        <f>'SZ - Tableau 1'!D5</f>
        <v>68.25</v>
      </c>
      <c r="P5" s="50">
        <f>'AG - Tableau 1'!E5</f>
        <v>58</v>
      </c>
      <c r="Q5" s="50"/>
      <c r="R5" s="50">
        <f>'SC - Tableau 1'!E5</f>
        <v>64</v>
      </c>
      <c r="S5" s="50">
        <f>'HS - Tableau 1'!E5</f>
        <v>52</v>
      </c>
      <c r="T5" s="50">
        <f>'RT - Tableau 1'!E5</f>
        <v>58</v>
      </c>
      <c r="U5" s="50"/>
      <c r="V5" s="51">
        <f>'PS - Tableau 1'!D5</f>
        <v>68.17</v>
      </c>
      <c r="W5" s="50">
        <v>50</v>
      </c>
      <c r="X5" s="50">
        <v>50</v>
      </c>
      <c r="Y5" s="50">
        <v>50</v>
      </c>
    </row>
    <row r="6" ht="20.35" customHeight="1">
      <c r="A6" t="s" s="35">
        <v>29</v>
      </c>
      <c r="B6" s="48">
        <v>16</v>
      </c>
      <c r="C6" t="s" s="49">
        <v>179</v>
      </c>
      <c r="D6" t="s" s="49">
        <v>510</v>
      </c>
      <c r="E6" s="50">
        <v>1992</v>
      </c>
      <c r="F6" s="50">
        <v>12</v>
      </c>
      <c r="G6" s="50">
        <v>9</v>
      </c>
      <c r="H6" s="50">
        <v>73</v>
      </c>
      <c r="I6" s="50">
        <v>201</v>
      </c>
      <c r="J6" s="50"/>
      <c r="K6" s="50"/>
      <c r="L6" s="50">
        <f>'SK - Tableau 1'!E6</f>
        <v>57</v>
      </c>
      <c r="M6" s="51">
        <f>'DU'!E6</f>
        <v>93.09999999999999</v>
      </c>
      <c r="N6" s="51">
        <f>'EN - Tableau 1'!C6</f>
        <v>47</v>
      </c>
      <c r="O6" s="51">
        <f>'SZ - Tableau 1'!D6</f>
        <v>63.75</v>
      </c>
      <c r="P6" s="50">
        <f>'AG - Tableau 1'!E6</f>
        <v>66</v>
      </c>
      <c r="Q6" s="50"/>
      <c r="R6" s="50">
        <f>'SC - Tableau 1'!E6</f>
        <v>66</v>
      </c>
      <c r="S6" s="50">
        <f>'HS - Tableau 1'!E6</f>
        <v>64</v>
      </c>
      <c r="T6" s="50">
        <f>'RT - Tableau 1'!E6</f>
        <v>66</v>
      </c>
      <c r="U6" s="50"/>
      <c r="V6" s="51">
        <f>'PS - Tableau 1'!D6</f>
        <v>68.17</v>
      </c>
      <c r="W6" s="50">
        <v>50</v>
      </c>
      <c r="X6" s="50">
        <v>50</v>
      </c>
      <c r="Y6" s="50">
        <v>50</v>
      </c>
    </row>
    <row r="7" ht="20.35" customHeight="1">
      <c r="A7" t="s" s="35">
        <v>31</v>
      </c>
      <c r="B7" s="48">
        <v>16</v>
      </c>
      <c r="C7" t="s" s="49">
        <v>179</v>
      </c>
      <c r="D7" t="s" s="49">
        <v>509</v>
      </c>
      <c r="E7" s="50">
        <v>1987</v>
      </c>
      <c r="F7" s="50">
        <v>7</v>
      </c>
      <c r="G7" s="50">
        <v>28</v>
      </c>
      <c r="H7" s="50">
        <v>72</v>
      </c>
      <c r="I7" s="50">
        <v>191</v>
      </c>
      <c r="J7" s="50"/>
      <c r="K7" s="50"/>
      <c r="L7" s="50">
        <f>'SK - Tableau 1'!E7</f>
        <v>60</v>
      </c>
      <c r="M7" s="51">
        <f>'DU'!E7</f>
        <v>94.8</v>
      </c>
      <c r="N7" s="51">
        <f>'EN - Tableau 1'!C7</f>
        <v>62</v>
      </c>
      <c r="O7" s="51">
        <f>'SZ - Tableau 1'!D7</f>
        <v>56.75</v>
      </c>
      <c r="P7" s="50">
        <f>'AG - Tableau 1'!E7</f>
        <v>63</v>
      </c>
      <c r="Q7" s="50"/>
      <c r="R7" s="50">
        <f>'SC - Tableau 1'!E7</f>
        <v>61</v>
      </c>
      <c r="S7" s="50">
        <f>'HS - Tableau 1'!E7</f>
        <v>70</v>
      </c>
      <c r="T7" s="50">
        <f>'RT - Tableau 1'!E7</f>
        <v>70</v>
      </c>
      <c r="U7" s="50"/>
      <c r="V7" s="50">
        <f>'PS - Tableau 1'!D7</f>
        <v>86</v>
      </c>
      <c r="W7" s="50">
        <v>50</v>
      </c>
      <c r="X7" s="50">
        <v>50</v>
      </c>
      <c r="Y7" s="50">
        <v>50</v>
      </c>
    </row>
    <row r="8" ht="20.35" customHeight="1">
      <c r="A8" t="s" s="35">
        <v>33</v>
      </c>
      <c r="B8" s="48">
        <v>16</v>
      </c>
      <c r="C8" t="s" s="49">
        <v>198</v>
      </c>
      <c r="D8" t="s" s="49">
        <v>509</v>
      </c>
      <c r="E8" s="50">
        <v>1996</v>
      </c>
      <c r="F8" s="50">
        <v>2</v>
      </c>
      <c r="G8" s="50">
        <v>10</v>
      </c>
      <c r="H8" s="50">
        <v>73</v>
      </c>
      <c r="I8" s="50">
        <v>180</v>
      </c>
      <c r="J8" s="50"/>
      <c r="K8" s="50"/>
      <c r="L8" s="50">
        <f>'SK - Tableau 1'!E8</f>
        <v>66</v>
      </c>
      <c r="M8" s="51">
        <f>'DU'!E8</f>
        <v>92.09999999999999</v>
      </c>
      <c r="N8" s="51">
        <f>'EN - Tableau 1'!C8</f>
        <v>47</v>
      </c>
      <c r="O8" s="51">
        <f>'SZ - Tableau 1'!D8</f>
        <v>57.25</v>
      </c>
      <c r="P8" s="50">
        <f>'AG - Tableau 1'!E8</f>
        <v>66</v>
      </c>
      <c r="Q8" s="50"/>
      <c r="R8" s="50">
        <f>'SC - Tableau 1'!E8</f>
        <v>66</v>
      </c>
      <c r="S8" s="50">
        <f>'HS - Tableau 1'!E8</f>
        <v>66</v>
      </c>
      <c r="T8" s="50">
        <f>'RT - Tableau 1'!E8</f>
        <v>66</v>
      </c>
      <c r="U8" s="50"/>
      <c r="V8" s="50">
        <f>'PS - Tableau 1'!D8</f>
        <v>66</v>
      </c>
      <c r="W8" s="50">
        <v>50</v>
      </c>
      <c r="X8" s="50">
        <v>50</v>
      </c>
      <c r="Y8" s="50">
        <v>50</v>
      </c>
    </row>
    <row r="9" ht="20.35" customHeight="1">
      <c r="A9" t="s" s="35">
        <v>35</v>
      </c>
      <c r="B9" s="48">
        <v>16</v>
      </c>
      <c r="C9" t="s" s="49">
        <v>202</v>
      </c>
      <c r="D9" t="s" s="49">
        <v>509</v>
      </c>
      <c r="E9" s="50">
        <v>1990</v>
      </c>
      <c r="F9" s="50">
        <v>3</v>
      </c>
      <c r="G9" s="50">
        <v>19</v>
      </c>
      <c r="H9" s="50">
        <v>78</v>
      </c>
      <c r="I9" s="50">
        <v>229</v>
      </c>
      <c r="J9" s="50"/>
      <c r="K9" s="50"/>
      <c r="L9" s="50">
        <f>'SK - Tableau 1'!E9</f>
        <v>70</v>
      </c>
      <c r="M9" s="51">
        <f>'DU'!E9</f>
        <v>93.8</v>
      </c>
      <c r="N9" s="51">
        <f>'EN - Tableau 1'!C9</f>
        <v>62</v>
      </c>
      <c r="O9" s="51">
        <f>'SZ - Tableau 1'!D9</f>
        <v>93.5</v>
      </c>
      <c r="P9" s="50">
        <f>'AG - Tableau 1'!E9</f>
        <v>66</v>
      </c>
      <c r="Q9" s="50"/>
      <c r="R9" s="50">
        <f>'SC - Tableau 1'!E9</f>
        <v>63</v>
      </c>
      <c r="S9" s="50">
        <f>'HS - Tableau 1'!E9</f>
        <v>59</v>
      </c>
      <c r="T9" s="50">
        <f>'RT - Tableau 1'!E9</f>
        <v>79</v>
      </c>
      <c r="U9" s="50"/>
      <c r="V9" s="51">
        <f>'PS - Tableau 1'!D9</f>
        <v>51.27999999999999</v>
      </c>
      <c r="W9" s="50">
        <v>50</v>
      </c>
      <c r="X9" s="50">
        <v>50</v>
      </c>
      <c r="Y9" s="50">
        <v>50</v>
      </c>
    </row>
    <row r="10" ht="20.35" customHeight="1">
      <c r="A10" t="s" s="35">
        <v>37</v>
      </c>
      <c r="B10" s="48">
        <v>16</v>
      </c>
      <c r="C10" t="s" s="49">
        <v>198</v>
      </c>
      <c r="D10" t="s" s="49">
        <v>509</v>
      </c>
      <c r="E10" s="50">
        <v>1994</v>
      </c>
      <c r="F10" s="50">
        <v>7</v>
      </c>
      <c r="G10" s="50">
        <v>25</v>
      </c>
      <c r="H10" s="50">
        <v>75</v>
      </c>
      <c r="I10" s="50">
        <v>207</v>
      </c>
      <c r="J10" s="50"/>
      <c r="K10" s="50"/>
      <c r="L10" s="50">
        <f>'SK - Tableau 1'!E10</f>
        <v>89</v>
      </c>
      <c r="M10" s="51">
        <f>'DU'!E10</f>
        <v>98.5</v>
      </c>
      <c r="N10" s="51">
        <f>'EN - Tableau 1'!C10</f>
        <v>97</v>
      </c>
      <c r="O10" s="51">
        <f>'SZ - Tableau 1'!D10</f>
        <v>74.75</v>
      </c>
      <c r="P10" s="50">
        <f>'AG - Tableau 1'!E10</f>
        <v>72</v>
      </c>
      <c r="Q10" s="50"/>
      <c r="R10" s="50">
        <f>'SC - Tableau 1'!E10</f>
        <v>66</v>
      </c>
      <c r="S10" s="50">
        <f>'HS - Tableau 1'!E10</f>
        <v>85</v>
      </c>
      <c r="T10" s="50">
        <f>'RT - Tableau 1'!E10</f>
        <v>75</v>
      </c>
      <c r="U10" s="50"/>
      <c r="V10" s="50">
        <f>'PS - Tableau 1'!D10</f>
        <v>95</v>
      </c>
      <c r="W10" s="50">
        <v>50</v>
      </c>
      <c r="X10" s="50">
        <v>50</v>
      </c>
      <c r="Y10" s="50">
        <v>50</v>
      </c>
    </row>
    <row r="11" ht="20.35" customHeight="1">
      <c r="A11" t="s" s="35">
        <v>39</v>
      </c>
      <c r="B11" s="48">
        <v>16</v>
      </c>
      <c r="C11" t="s" s="49">
        <v>173</v>
      </c>
      <c r="D11" t="s" s="49">
        <v>509</v>
      </c>
      <c r="E11" s="50">
        <v>1988</v>
      </c>
      <c r="F11" s="50">
        <v>2</v>
      </c>
      <c r="G11" s="50">
        <v>11</v>
      </c>
      <c r="H11" s="50">
        <v>74</v>
      </c>
      <c r="I11" s="50">
        <v>215</v>
      </c>
      <c r="J11" s="50"/>
      <c r="K11" s="50"/>
      <c r="L11" s="50">
        <f>'SK - Tableau 1'!E11</f>
        <v>51</v>
      </c>
      <c r="M11" s="51">
        <f>'DU'!E11</f>
        <v>81.40000000000001</v>
      </c>
      <c r="N11" s="51">
        <f>'EN - Tableau 1'!C11</f>
        <v>33</v>
      </c>
      <c r="O11" s="51">
        <f>'SZ - Tableau 1'!D11</f>
        <v>73</v>
      </c>
      <c r="P11" s="50">
        <f>'AG - Tableau 1'!E11</f>
        <v>60</v>
      </c>
      <c r="Q11" s="50"/>
      <c r="R11" s="50">
        <f>'SC - Tableau 1'!E11</f>
        <v>60</v>
      </c>
      <c r="S11" s="50">
        <f>'HS - Tableau 1'!E11</f>
        <v>60</v>
      </c>
      <c r="T11" s="50">
        <f>'RT - Tableau 1'!E11</f>
        <v>60</v>
      </c>
      <c r="U11" s="50"/>
      <c r="V11" s="50">
        <f>'PS - Tableau 1'!D11</f>
        <v>66</v>
      </c>
      <c r="W11" s="50">
        <v>50</v>
      </c>
      <c r="X11" s="50">
        <v>50</v>
      </c>
      <c r="Y11" s="50">
        <v>50</v>
      </c>
    </row>
    <row r="12" ht="20.35" customHeight="1">
      <c r="A12" t="s" s="35">
        <v>41</v>
      </c>
      <c r="B12" s="48">
        <v>16</v>
      </c>
      <c r="C12" t="s" s="49">
        <v>202</v>
      </c>
      <c r="D12" t="s" s="49">
        <v>510</v>
      </c>
      <c r="E12" s="50">
        <v>1992</v>
      </c>
      <c r="F12" s="50">
        <v>11</v>
      </c>
      <c r="G12" s="50">
        <v>27</v>
      </c>
      <c r="H12" s="50">
        <v>75</v>
      </c>
      <c r="I12" s="50">
        <v>192</v>
      </c>
      <c r="J12" s="50"/>
      <c r="K12" s="50"/>
      <c r="L12" s="50">
        <f>'SK - Tableau 1'!E12</f>
        <v>57</v>
      </c>
      <c r="M12" s="51">
        <f>'DU'!E12</f>
        <v>91</v>
      </c>
      <c r="N12" s="51">
        <f>'EN - Tableau 1'!C12</f>
        <v>67</v>
      </c>
      <c r="O12" s="51">
        <f>'SZ - Tableau 1'!D12</f>
        <v>70.5</v>
      </c>
      <c r="P12" s="50">
        <f>'AG - Tableau 1'!E12</f>
        <v>76</v>
      </c>
      <c r="Q12" s="50"/>
      <c r="R12" s="50">
        <f>'SC - Tableau 1'!E12</f>
        <v>71</v>
      </c>
      <c r="S12" s="50">
        <f>'HS - Tableau 1'!E12</f>
        <v>67</v>
      </c>
      <c r="T12" s="50">
        <f>'RT - Tableau 1'!E12</f>
        <v>80</v>
      </c>
      <c r="U12" s="50"/>
      <c r="V12" s="50">
        <f>'PS - Tableau 1'!D12</f>
        <v>51</v>
      </c>
      <c r="W12" s="50">
        <v>50</v>
      </c>
      <c r="X12" s="50">
        <v>50</v>
      </c>
      <c r="Y12" s="50">
        <v>50</v>
      </c>
    </row>
    <row r="13" ht="20.35" customHeight="1">
      <c r="A13" t="s" s="35">
        <v>43</v>
      </c>
      <c r="B13" s="48">
        <v>16</v>
      </c>
      <c r="C13" t="s" s="49">
        <v>215</v>
      </c>
      <c r="D13" t="s" s="49">
        <v>509</v>
      </c>
      <c r="E13" s="50">
        <v>1986</v>
      </c>
      <c r="F13" s="50">
        <v>5</v>
      </c>
      <c r="G13" s="50">
        <v>7</v>
      </c>
      <c r="H13" s="50">
        <v>71</v>
      </c>
      <c r="I13" s="50">
        <v>195</v>
      </c>
      <c r="J13" s="50"/>
      <c r="K13" s="50"/>
      <c r="L13" s="50">
        <f>'SK - Tableau 1'!E13</f>
        <v>78</v>
      </c>
      <c r="M13" s="51">
        <f>'DU'!E13</f>
        <v>91.5</v>
      </c>
      <c r="N13" s="51">
        <f>'EN - Tableau 1'!C13</f>
        <v>67</v>
      </c>
      <c r="O13" s="51">
        <f>'SZ - Tableau 1'!D13</f>
        <v>53.25</v>
      </c>
      <c r="P13" s="50">
        <f>'AG - Tableau 1'!E13</f>
        <v>80</v>
      </c>
      <c r="Q13" s="50"/>
      <c r="R13" s="50">
        <f>'SC - Tableau 1'!E13</f>
        <v>75</v>
      </c>
      <c r="S13" s="50">
        <f>'HS - Tableau 1'!E13</f>
        <v>75</v>
      </c>
      <c r="T13" s="50">
        <f>'RT - Tableau 1'!E13</f>
        <v>76</v>
      </c>
      <c r="U13" s="50"/>
      <c r="V13" s="50">
        <f>'PS - Tableau 1'!D13</f>
        <v>84</v>
      </c>
      <c r="W13" s="50">
        <v>50</v>
      </c>
      <c r="X13" s="50">
        <v>50</v>
      </c>
      <c r="Y13" s="50">
        <v>50</v>
      </c>
    </row>
    <row r="14" ht="20.35" customHeight="1">
      <c r="A14" t="s" s="35">
        <v>45</v>
      </c>
      <c r="B14" s="48">
        <v>16</v>
      </c>
      <c r="C14" t="s" s="49">
        <v>220</v>
      </c>
      <c r="D14" t="s" s="49">
        <v>509</v>
      </c>
      <c r="E14" s="50">
        <v>1983</v>
      </c>
      <c r="F14" s="50">
        <v>8</v>
      </c>
      <c r="G14" s="50">
        <v>29</v>
      </c>
      <c r="H14" s="50">
        <v>74</v>
      </c>
      <c r="I14" s="50">
        <v>215</v>
      </c>
      <c r="J14" s="50"/>
      <c r="K14" s="50"/>
      <c r="L14" s="50">
        <f>'SK - Tableau 1'!E14</f>
        <v>78</v>
      </c>
      <c r="M14" s="51">
        <f>'DU'!E14</f>
        <v>93.5</v>
      </c>
      <c r="N14" s="51">
        <f>'EN - Tableau 1'!C14</f>
        <v>57</v>
      </c>
      <c r="O14" s="51">
        <f>'SZ - Tableau 1'!D14</f>
        <v>73</v>
      </c>
      <c r="P14" s="50">
        <f>'AG - Tableau 1'!E14</f>
        <v>79</v>
      </c>
      <c r="Q14" s="50"/>
      <c r="R14" s="50">
        <f>'SC - Tableau 1'!E14</f>
        <v>73</v>
      </c>
      <c r="S14" s="50">
        <f>'HS - Tableau 1'!E14</f>
        <v>72</v>
      </c>
      <c r="T14" s="50">
        <f>'RT - Tableau 1'!E14</f>
        <v>70</v>
      </c>
      <c r="U14" s="50"/>
      <c r="V14" s="51">
        <f>'PS - Tableau 1'!D14</f>
        <v>56.92</v>
      </c>
      <c r="W14" s="50">
        <v>50</v>
      </c>
      <c r="X14" s="50">
        <v>50</v>
      </c>
      <c r="Y14" s="50">
        <v>50</v>
      </c>
    </row>
    <row r="15" ht="20.35" customHeight="1">
      <c r="A15" t="s" s="35">
        <v>47</v>
      </c>
      <c r="B15" s="48">
        <v>16</v>
      </c>
      <c r="C15" t="s" s="49">
        <v>220</v>
      </c>
      <c r="D15" t="s" s="49">
        <v>509</v>
      </c>
      <c r="E15" s="50">
        <v>1989</v>
      </c>
      <c r="F15" s="50">
        <v>5</v>
      </c>
      <c r="G15" s="50">
        <v>12</v>
      </c>
      <c r="H15" s="50">
        <v>72</v>
      </c>
      <c r="I15" s="50">
        <v>195</v>
      </c>
      <c r="J15" s="50"/>
      <c r="K15" s="50"/>
      <c r="L15" s="50">
        <f>'SK - Tableau 1'!E15</f>
        <v>90</v>
      </c>
      <c r="M15" s="51">
        <f>'DU'!E15</f>
        <v>77.8</v>
      </c>
      <c r="N15" s="51">
        <f>'EN - Tableau 1'!C15</f>
        <v>82</v>
      </c>
      <c r="O15" s="51">
        <f>'SZ - Tableau 1'!D15</f>
        <v>57.75</v>
      </c>
      <c r="P15" s="50">
        <f>'AG - Tableau 1'!E15</f>
        <v>90</v>
      </c>
      <c r="Q15" s="50"/>
      <c r="R15" s="50">
        <f>'SC - Tableau 1'!E15</f>
        <v>91</v>
      </c>
      <c r="S15" s="50">
        <f>'HS - Tableau 1'!E15</f>
        <v>97</v>
      </c>
      <c r="T15" s="50">
        <f>'RT - Tableau 1'!E15</f>
        <v>89</v>
      </c>
      <c r="U15" s="50"/>
      <c r="V15" s="50">
        <f>'PS - Tableau 1'!D15</f>
        <v>56</v>
      </c>
      <c r="W15" s="50">
        <v>50</v>
      </c>
      <c r="X15" s="50">
        <v>50</v>
      </c>
      <c r="Y15" s="50">
        <v>50</v>
      </c>
    </row>
    <row r="16" ht="20.35" customHeight="1">
      <c r="A16" t="s" s="35">
        <v>48</v>
      </c>
      <c r="B16" s="48">
        <v>16</v>
      </c>
      <c r="C16" t="s" s="49">
        <v>179</v>
      </c>
      <c r="D16" t="s" s="49">
        <v>509</v>
      </c>
      <c r="E16" s="50">
        <v>1986</v>
      </c>
      <c r="F16" s="50">
        <v>11</v>
      </c>
      <c r="G16" s="50">
        <v>21</v>
      </c>
      <c r="H16" s="50">
        <v>79</v>
      </c>
      <c r="I16" s="50">
        <v>225</v>
      </c>
      <c r="J16" s="50"/>
      <c r="K16" s="50"/>
      <c r="L16" s="50">
        <f>'SK - Tableau 1'!E16</f>
        <v>70</v>
      </c>
      <c r="M16" s="51">
        <f>'DU'!E16</f>
        <v>82.90000000000001</v>
      </c>
      <c r="N16" s="51">
        <f>'EN - Tableau 1'!C16</f>
        <v>87</v>
      </c>
      <c r="O16" s="51">
        <f>'SZ - Tableau 1'!D16</f>
        <v>97.5</v>
      </c>
      <c r="P16" s="50">
        <f>'AG - Tableau 1'!E16</f>
        <v>75</v>
      </c>
      <c r="Q16" s="50"/>
      <c r="R16" s="50">
        <f>'SC - Tableau 1'!E16</f>
        <v>71</v>
      </c>
      <c r="S16" s="50">
        <f>'HS - Tableau 1'!E16</f>
        <v>80</v>
      </c>
      <c r="T16" s="50">
        <f>'RT - Tableau 1'!E16</f>
        <v>91</v>
      </c>
      <c r="U16" s="50"/>
      <c r="V16" s="51">
        <f>'PS - Tableau 1'!D16</f>
        <v>80.63</v>
      </c>
      <c r="W16" s="50">
        <v>50</v>
      </c>
      <c r="X16" s="50">
        <v>50</v>
      </c>
      <c r="Y16" s="50">
        <v>50</v>
      </c>
    </row>
    <row r="17" ht="20.35" customHeight="1">
      <c r="A17" t="s" s="35">
        <v>50</v>
      </c>
      <c r="B17" s="48">
        <v>16</v>
      </c>
      <c r="C17" t="s" s="49">
        <v>173</v>
      </c>
      <c r="D17" t="s" s="49">
        <v>509</v>
      </c>
      <c r="E17" s="50">
        <v>1989</v>
      </c>
      <c r="F17" s="50">
        <v>9</v>
      </c>
      <c r="G17" s="50">
        <v>16</v>
      </c>
      <c r="H17" s="50">
        <v>74</v>
      </c>
      <c r="I17" s="50">
        <v>211</v>
      </c>
      <c r="J17" s="50"/>
      <c r="K17" s="50"/>
      <c r="L17" s="50">
        <f>'SK - Tableau 1'!E17</f>
        <v>70</v>
      </c>
      <c r="M17" s="51">
        <f>'DU'!E17</f>
        <v>95.59999999999999</v>
      </c>
      <c r="N17" s="51">
        <f>'EN - Tableau 1'!C17</f>
        <v>87</v>
      </c>
      <c r="O17" s="51">
        <f>'SZ - Tableau 1'!D17</f>
        <v>71.75</v>
      </c>
      <c r="P17" s="50">
        <f>'AG - Tableau 1'!E17</f>
        <v>71</v>
      </c>
      <c r="Q17" s="50"/>
      <c r="R17" s="50">
        <f>'SC - Tableau 1'!E17</f>
        <v>66</v>
      </c>
      <c r="S17" s="50">
        <f>'HS - Tableau 1'!E17</f>
        <v>67</v>
      </c>
      <c r="T17" s="50">
        <f>'RT - Tableau 1'!E17</f>
        <v>58</v>
      </c>
      <c r="U17" s="50"/>
      <c r="V17" s="51">
        <f>'PS - Tableau 1'!D17</f>
        <v>86.89</v>
      </c>
      <c r="W17" s="50">
        <v>50</v>
      </c>
      <c r="X17" s="50">
        <v>50</v>
      </c>
      <c r="Y17" s="50">
        <v>50</v>
      </c>
    </row>
    <row r="18" ht="20.35" customHeight="1">
      <c r="A18" t="s" s="35">
        <v>52</v>
      </c>
      <c r="B18" s="48">
        <v>16</v>
      </c>
      <c r="C18" t="s" s="49">
        <v>179</v>
      </c>
      <c r="D18" t="s" s="49">
        <v>510</v>
      </c>
      <c r="E18" s="50">
        <v>1996</v>
      </c>
      <c r="F18" s="50">
        <v>3</v>
      </c>
      <c r="G18" s="50">
        <v>29</v>
      </c>
      <c r="H18" s="50">
        <v>76</v>
      </c>
      <c r="I18" s="50">
        <v>209</v>
      </c>
      <c r="J18" s="50"/>
      <c r="K18" s="50"/>
      <c r="L18" s="50">
        <f>'SK - Tableau 1'!E18</f>
        <v>49</v>
      </c>
      <c r="M18" s="51">
        <f>'DU'!E18</f>
        <v>92.09999999999999</v>
      </c>
      <c r="N18" s="51">
        <f>'EN - Tableau 1'!C18</f>
        <v>33</v>
      </c>
      <c r="O18" s="51">
        <f>'SZ - Tableau 1'!D18</f>
        <v>80</v>
      </c>
      <c r="P18" s="50">
        <f>'AG - Tableau 1'!E18</f>
        <v>51</v>
      </c>
      <c r="Q18" s="50"/>
      <c r="R18" s="50">
        <f>'SC - Tableau 1'!E18</f>
        <v>60</v>
      </c>
      <c r="S18" s="50">
        <f>'HS - Tableau 1'!E18</f>
        <v>47</v>
      </c>
      <c r="T18" s="50">
        <f>'RT - Tableau 1'!E18</f>
        <v>47</v>
      </c>
      <c r="U18" s="50"/>
      <c r="V18" s="50">
        <f>'PS - Tableau 1'!D18</f>
        <v>66</v>
      </c>
      <c r="W18" s="50">
        <v>50</v>
      </c>
      <c r="X18" s="50">
        <v>50</v>
      </c>
      <c r="Y18" s="50">
        <v>50</v>
      </c>
    </row>
    <row r="19" ht="20.35" customHeight="1">
      <c r="A19" t="s" s="35">
        <v>53</v>
      </c>
      <c r="B19" s="48">
        <v>16</v>
      </c>
      <c r="C19" t="s" s="49">
        <v>173</v>
      </c>
      <c r="D19" t="s" s="49">
        <v>509</v>
      </c>
      <c r="E19" s="50">
        <v>1985</v>
      </c>
      <c r="F19" s="50">
        <v>4</v>
      </c>
      <c r="G19" s="50">
        <v>9</v>
      </c>
      <c r="H19" s="50">
        <v>74</v>
      </c>
      <c r="I19" s="50">
        <v>209</v>
      </c>
      <c r="J19" s="50"/>
      <c r="K19" s="50"/>
      <c r="L19" s="50">
        <f>'SK - Tableau 1'!E19</f>
        <v>83</v>
      </c>
      <c r="M19" s="51">
        <f>'DU'!E19</f>
        <v>70.2</v>
      </c>
      <c r="N19" s="51">
        <f>'EN - Tableau 1'!C19</f>
        <v>77</v>
      </c>
      <c r="O19" s="51">
        <f>'SZ - Tableau 1'!D19</f>
        <v>71</v>
      </c>
      <c r="P19" s="50">
        <f>'AG - Tableau 1'!E19</f>
        <v>67</v>
      </c>
      <c r="Q19" s="50"/>
      <c r="R19" s="50">
        <f>'SC - Tableau 1'!E19</f>
        <v>61</v>
      </c>
      <c r="S19" s="50">
        <f>'HS - Tableau 1'!E19</f>
        <v>69</v>
      </c>
      <c r="T19" s="50">
        <f>'RT - Tableau 1'!E19</f>
        <v>65</v>
      </c>
      <c r="U19" s="50"/>
      <c r="V19" s="51">
        <f>'PS - Tableau 1'!D19</f>
        <v>46.84</v>
      </c>
      <c r="W19" s="50">
        <v>50</v>
      </c>
      <c r="X19" s="50">
        <v>50</v>
      </c>
      <c r="Y19" s="50">
        <v>50</v>
      </c>
    </row>
    <row r="20" ht="20.35" customHeight="1">
      <c r="A20" t="s" s="35">
        <v>54</v>
      </c>
      <c r="B20" s="48">
        <v>16</v>
      </c>
      <c r="C20" t="s" s="49">
        <v>173</v>
      </c>
      <c r="D20" t="s" s="49">
        <v>509</v>
      </c>
      <c r="E20" s="50">
        <v>1992</v>
      </c>
      <c r="F20" s="50">
        <v>4</v>
      </c>
      <c r="G20" s="50">
        <v>15</v>
      </c>
      <c r="H20" s="50">
        <v>73</v>
      </c>
      <c r="I20" s="50">
        <v>200</v>
      </c>
      <c r="J20" s="50"/>
      <c r="K20" s="50"/>
      <c r="L20" s="50">
        <f>'SK - Tableau 1'!E20</f>
        <v>47</v>
      </c>
      <c r="M20" s="51">
        <f>'DU'!E20</f>
        <v>92.09999999999999</v>
      </c>
      <c r="N20" s="51">
        <f>'EN - Tableau 1'!C20</f>
        <v>33</v>
      </c>
      <c r="O20" s="51">
        <f>'SZ - Tableau 1'!D20</f>
        <v>63.5</v>
      </c>
      <c r="P20" s="50">
        <f>'AG - Tableau 1'!E20</f>
        <v>47</v>
      </c>
      <c r="Q20" s="50"/>
      <c r="R20" s="50">
        <f>'SC - Tableau 1'!E20</f>
        <v>60</v>
      </c>
      <c r="S20" s="50">
        <f>'HS - Tableau 1'!E20</f>
        <v>47</v>
      </c>
      <c r="T20" s="50">
        <f>'RT - Tableau 1'!E20</f>
        <v>60</v>
      </c>
      <c r="U20" s="50"/>
      <c r="V20" s="50">
        <f>'PS - Tableau 1'!D20</f>
        <v>66</v>
      </c>
      <c r="W20" s="50">
        <v>50</v>
      </c>
      <c r="X20" s="50">
        <v>50</v>
      </c>
      <c r="Y20" s="50">
        <v>50</v>
      </c>
    </row>
    <row r="21" ht="20.35" customHeight="1">
      <c r="A21" t="s" s="35">
        <v>56</v>
      </c>
      <c r="B21" s="48">
        <v>16</v>
      </c>
      <c r="C21" t="s" s="49">
        <v>173</v>
      </c>
      <c r="D21" t="s" s="49">
        <v>509</v>
      </c>
      <c r="E21" s="50">
        <v>1987</v>
      </c>
      <c r="F21" s="50">
        <v>7</v>
      </c>
      <c r="G21" s="50">
        <v>5</v>
      </c>
      <c r="H21" s="50">
        <v>76</v>
      </c>
      <c r="I21" s="50">
        <v>200</v>
      </c>
      <c r="J21" s="50"/>
      <c r="K21" s="50"/>
      <c r="L21" s="50">
        <f>'SK - Tableau 1'!E21</f>
        <v>70</v>
      </c>
      <c r="M21" s="51">
        <f>'DU'!E21</f>
        <v>91.5</v>
      </c>
      <c r="N21" s="51">
        <f>'EN - Tableau 1'!C21</f>
        <v>97</v>
      </c>
      <c r="O21" s="51">
        <f>'SZ - Tableau 1'!D21</f>
        <v>77</v>
      </c>
      <c r="P21" s="50">
        <f>'AG - Tableau 1'!E21</f>
        <v>77</v>
      </c>
      <c r="Q21" s="50"/>
      <c r="R21" s="50">
        <f>'SC - Tableau 1'!E21</f>
        <v>75</v>
      </c>
      <c r="S21" s="50">
        <f>'HS - Tableau 1'!E21</f>
        <v>67</v>
      </c>
      <c r="T21" s="50">
        <f>'RT - Tableau 1'!E21</f>
        <v>71</v>
      </c>
      <c r="U21" s="50"/>
      <c r="V21" s="50">
        <f>'PS - Tableau 1'!D21</f>
        <v>62</v>
      </c>
      <c r="W21" s="50">
        <v>50</v>
      </c>
      <c r="X21" s="50">
        <v>50</v>
      </c>
      <c r="Y21" s="50">
        <v>50</v>
      </c>
    </row>
    <row r="22" ht="20.35" customHeight="1">
      <c r="A22" t="s" s="35">
        <v>58</v>
      </c>
      <c r="B22" s="48">
        <v>16</v>
      </c>
      <c r="C22" t="s" s="49">
        <v>173</v>
      </c>
      <c r="D22" t="s" s="49">
        <v>509</v>
      </c>
      <c r="E22" s="50">
        <v>1984</v>
      </c>
      <c r="F22" s="50">
        <v>2</v>
      </c>
      <c r="G22" s="50">
        <v>29</v>
      </c>
      <c r="H22" s="50">
        <v>73</v>
      </c>
      <c r="I22" s="50">
        <v>185</v>
      </c>
      <c r="J22" s="50"/>
      <c r="K22" s="50"/>
      <c r="L22" s="50">
        <f>'SK - Tableau 1'!E22</f>
        <v>63</v>
      </c>
      <c r="M22" s="51">
        <f>'DU'!E22</f>
        <v>96.3</v>
      </c>
      <c r="N22" s="51">
        <f>'EN - Tableau 1'!C22</f>
        <v>77</v>
      </c>
      <c r="O22" s="51">
        <f>'SZ - Tableau 1'!D22</f>
        <v>58.5</v>
      </c>
      <c r="P22" s="50">
        <f>'AG - Tableau 1'!E22</f>
        <v>61</v>
      </c>
      <c r="Q22" s="50"/>
      <c r="R22" s="50">
        <f>'SC - Tableau 1'!E22</f>
        <v>56</v>
      </c>
      <c r="S22" s="50">
        <f>'HS - Tableau 1'!E22</f>
        <v>64</v>
      </c>
      <c r="T22" s="50">
        <f>'RT - Tableau 1'!E22</f>
        <v>66</v>
      </c>
      <c r="U22" s="50"/>
      <c r="V22" s="51">
        <f>'PS - Tableau 1'!D22</f>
        <v>74.40000000000001</v>
      </c>
      <c r="W22" s="50">
        <v>50</v>
      </c>
      <c r="X22" s="50">
        <v>50</v>
      </c>
      <c r="Y22" s="50">
        <v>50</v>
      </c>
    </row>
    <row r="23" ht="20.35" customHeight="1">
      <c r="A23" t="s" s="35">
        <v>60</v>
      </c>
      <c r="B23" s="48">
        <v>16</v>
      </c>
      <c r="C23" t="s" s="49">
        <v>173</v>
      </c>
      <c r="D23" t="s" s="49">
        <v>509</v>
      </c>
      <c r="E23" s="50">
        <v>1987</v>
      </c>
      <c r="F23" s="50">
        <v>8</v>
      </c>
      <c r="G23" s="50">
        <v>16</v>
      </c>
      <c r="H23" s="50">
        <v>75</v>
      </c>
      <c r="I23" s="50">
        <v>215</v>
      </c>
      <c r="J23" s="50"/>
      <c r="K23" s="50"/>
      <c r="L23" s="50">
        <f>'SK - Tableau 1'!E23</f>
        <v>54</v>
      </c>
      <c r="M23" s="51">
        <f>'DU'!E23</f>
        <v>76.2</v>
      </c>
      <c r="N23" s="51">
        <f>'EN - Tableau 1'!C23</f>
        <v>87</v>
      </c>
      <c r="O23" s="51">
        <f>'SZ - Tableau 1'!D23</f>
        <v>77.5</v>
      </c>
      <c r="P23" s="50">
        <f>'AG - Tableau 1'!E23</f>
        <v>55</v>
      </c>
      <c r="Q23" s="50"/>
      <c r="R23" s="50">
        <f>'SC - Tableau 1'!E23</f>
        <v>47</v>
      </c>
      <c r="S23" s="50">
        <f>'HS - Tableau 1'!E23</f>
        <v>58</v>
      </c>
      <c r="T23" s="50">
        <f>'RT - Tableau 1'!E23</f>
        <v>54</v>
      </c>
      <c r="U23" s="50"/>
      <c r="V23" s="50">
        <f>'PS - Tableau 1'!D23</f>
        <v>80</v>
      </c>
      <c r="W23" s="50">
        <v>50</v>
      </c>
      <c r="X23" s="50">
        <v>50</v>
      </c>
      <c r="Y23" s="50">
        <v>50</v>
      </c>
    </row>
    <row r="24" ht="20.35" customHeight="1">
      <c r="A24" t="s" s="35">
        <v>62</v>
      </c>
      <c r="B24" s="48">
        <v>16</v>
      </c>
      <c r="C24" t="s" s="49">
        <v>173</v>
      </c>
      <c r="D24" t="s" s="49">
        <v>509</v>
      </c>
      <c r="E24" s="50">
        <v>1985</v>
      </c>
      <c r="F24" s="50">
        <v>12</v>
      </c>
      <c r="G24" s="50">
        <v>19</v>
      </c>
      <c r="H24" s="50">
        <v>73</v>
      </c>
      <c r="I24" s="50">
        <v>202</v>
      </c>
      <c r="J24" s="50"/>
      <c r="K24" s="50"/>
      <c r="L24" s="50">
        <f>'SK - Tableau 1'!E24</f>
        <v>80</v>
      </c>
      <c r="M24" s="51">
        <f>'DU'!E24</f>
        <v>83.5</v>
      </c>
      <c r="N24" s="51">
        <f>'EN - Tableau 1'!C24</f>
        <v>67</v>
      </c>
      <c r="O24" s="51">
        <f>'SZ - Tableau 1'!D24</f>
        <v>64</v>
      </c>
      <c r="P24" s="50">
        <f>'AG - Tableau 1'!E24</f>
        <v>80</v>
      </c>
      <c r="Q24" s="50"/>
      <c r="R24" s="50">
        <f>'SC - Tableau 1'!E24</f>
        <v>80</v>
      </c>
      <c r="S24" s="50">
        <f>'HS - Tableau 1'!E24</f>
        <v>80</v>
      </c>
      <c r="T24" s="50">
        <f>'RT - Tableau 1'!E24</f>
        <v>72</v>
      </c>
      <c r="U24" s="50"/>
      <c r="V24" s="51">
        <f>'PS - Tableau 1'!D24</f>
        <v>81.28</v>
      </c>
      <c r="W24" s="50">
        <v>50</v>
      </c>
      <c r="X24" s="50">
        <v>50</v>
      </c>
      <c r="Y24" s="50">
        <v>50</v>
      </c>
    </row>
    <row r="25" ht="20.35" customHeight="1">
      <c r="A25" t="s" s="35">
        <v>64</v>
      </c>
      <c r="B25" s="48">
        <v>16</v>
      </c>
      <c r="C25" t="s" s="49">
        <v>179</v>
      </c>
      <c r="D25" t="s" s="49">
        <v>509</v>
      </c>
      <c r="E25" s="50">
        <v>1991</v>
      </c>
      <c r="F25" s="50">
        <v>6</v>
      </c>
      <c r="G25" s="50">
        <v>13</v>
      </c>
      <c r="H25" s="50">
        <v>72</v>
      </c>
      <c r="I25" s="50">
        <v>181</v>
      </c>
      <c r="J25" s="50"/>
      <c r="K25" s="50"/>
      <c r="L25" s="50">
        <f>'SK - Tableau 1'!E25</f>
        <v>66</v>
      </c>
      <c r="M25" s="51">
        <f>'DU'!E25</f>
        <v>93.40000000000001</v>
      </c>
      <c r="N25" s="51">
        <f>'EN - Tableau 1'!C25</f>
        <v>52</v>
      </c>
      <c r="O25" s="51">
        <f>'SZ - Tableau 1'!D25</f>
        <v>53</v>
      </c>
      <c r="P25" s="50">
        <f>'AG - Tableau 1'!E25</f>
        <v>66</v>
      </c>
      <c r="Q25" s="50"/>
      <c r="R25" s="50">
        <f>'SC - Tableau 1'!E25</f>
        <v>66</v>
      </c>
      <c r="S25" s="50">
        <f>'HS - Tableau 1'!E25</f>
        <v>66</v>
      </c>
      <c r="T25" s="50">
        <f>'RT - Tableau 1'!E25</f>
        <v>66</v>
      </c>
      <c r="U25" s="50"/>
      <c r="V25" s="50">
        <f>'PS - Tableau 1'!D25</f>
        <v>66</v>
      </c>
      <c r="W25" s="50">
        <v>50</v>
      </c>
      <c r="X25" s="50">
        <v>50</v>
      </c>
      <c r="Y25" s="50">
        <v>50</v>
      </c>
    </row>
    <row r="26" ht="20.35" customHeight="1">
      <c r="A26" t="s" s="35">
        <v>66</v>
      </c>
      <c r="B26" s="48">
        <v>16</v>
      </c>
      <c r="C26" t="s" s="49">
        <v>173</v>
      </c>
      <c r="D26" t="s" s="49">
        <v>509</v>
      </c>
      <c r="E26" s="50">
        <v>1986</v>
      </c>
      <c r="F26" s="50">
        <v>6</v>
      </c>
      <c r="G26" s="50">
        <v>10</v>
      </c>
      <c r="H26" s="50">
        <v>75</v>
      </c>
      <c r="I26" s="50">
        <v>197</v>
      </c>
      <c r="J26" s="50"/>
      <c r="K26" s="50"/>
      <c r="L26" s="50">
        <f>'SK - Tableau 1'!E26</f>
        <v>56</v>
      </c>
      <c r="M26" s="51">
        <f>'DU'!E26</f>
        <v>93.8</v>
      </c>
      <c r="N26" s="51">
        <f>'EN - Tableau 1'!C26</f>
        <v>67</v>
      </c>
      <c r="O26" s="51">
        <f>'SZ - Tableau 1'!D26</f>
        <v>71.75</v>
      </c>
      <c r="P26" s="50">
        <f>'AG - Tableau 1'!E26</f>
        <v>52</v>
      </c>
      <c r="Q26" s="50"/>
      <c r="R26" s="50">
        <f>'SC - Tableau 1'!E26</f>
        <v>49</v>
      </c>
      <c r="S26" s="50">
        <f>'HS - Tableau 1'!E26</f>
        <v>52</v>
      </c>
      <c r="T26" s="50">
        <f>'RT - Tableau 1'!E26</f>
        <v>51</v>
      </c>
      <c r="U26" s="50"/>
      <c r="V26" s="50">
        <f>'PS - Tableau 1'!D26</f>
        <v>66</v>
      </c>
      <c r="W26" s="50">
        <v>50</v>
      </c>
      <c r="X26" s="50">
        <v>50</v>
      </c>
      <c r="Y26" s="50">
        <v>50</v>
      </c>
    </row>
    <row r="27" ht="20.35" customHeight="1">
      <c r="A27" t="s" s="35">
        <v>67</v>
      </c>
      <c r="B27" s="48">
        <v>16</v>
      </c>
      <c r="C27" t="s" s="49">
        <v>179</v>
      </c>
      <c r="D27" t="s" s="49">
        <v>510</v>
      </c>
      <c r="E27" s="50">
        <v>1993</v>
      </c>
      <c r="F27" s="50">
        <v>12</v>
      </c>
      <c r="G27" s="50">
        <v>18</v>
      </c>
      <c r="H27" s="50">
        <v>73</v>
      </c>
      <c r="I27" s="50">
        <v>182</v>
      </c>
      <c r="J27" s="50"/>
      <c r="K27" s="50"/>
      <c r="L27" s="50">
        <f>'SK - Tableau 1'!E27</f>
        <v>80</v>
      </c>
      <c r="M27" s="51">
        <f>'DU'!E27</f>
        <v>93.40000000000001</v>
      </c>
      <c r="N27" s="51">
        <f>'EN - Tableau 1'!C27</f>
        <v>52</v>
      </c>
      <c r="O27" s="51">
        <f>'SZ - Tableau 1'!D27</f>
        <v>57.75</v>
      </c>
      <c r="P27" s="50">
        <f>'AG - Tableau 1'!E27</f>
        <v>75</v>
      </c>
      <c r="Q27" s="50"/>
      <c r="R27" s="50">
        <f>'SC - Tableau 1'!E27</f>
        <v>70</v>
      </c>
      <c r="S27" s="50">
        <f>'HS - Tableau 1'!E27</f>
        <v>68</v>
      </c>
      <c r="T27" s="50">
        <f>'RT - Tableau 1'!E27</f>
        <v>64</v>
      </c>
      <c r="U27" s="50"/>
      <c r="V27" s="51">
        <f>'PS - Tableau 1'!D27</f>
        <v>67.54000000000001</v>
      </c>
      <c r="W27" s="50">
        <v>50</v>
      </c>
      <c r="X27" s="50">
        <v>50</v>
      </c>
      <c r="Y27" s="50">
        <v>50</v>
      </c>
    </row>
    <row r="28" ht="20.35" customHeight="1">
      <c r="A28" t="s" s="35">
        <v>68</v>
      </c>
      <c r="B28" s="48">
        <v>16</v>
      </c>
      <c r="C28" t="s" s="49">
        <v>220</v>
      </c>
      <c r="D28" t="s" s="49">
        <v>510</v>
      </c>
      <c r="E28" s="50">
        <v>1992</v>
      </c>
      <c r="F28" s="50">
        <v>12</v>
      </c>
      <c r="G28" s="50">
        <v>27</v>
      </c>
      <c r="H28" s="50">
        <v>73</v>
      </c>
      <c r="I28" s="50">
        <v>188</v>
      </c>
      <c r="J28" s="50"/>
      <c r="K28" s="50"/>
      <c r="L28" s="50">
        <f>'SK - Tableau 1'!E28</f>
        <v>65</v>
      </c>
      <c r="M28" s="51">
        <f>'DU'!E28</f>
        <v>92.8</v>
      </c>
      <c r="N28" s="51">
        <f>'EN - Tableau 1'!C28</f>
        <v>42</v>
      </c>
      <c r="O28" s="51">
        <f>'SZ - Tableau 1'!D28</f>
        <v>59.75</v>
      </c>
      <c r="P28" s="50">
        <f>'AG - Tableau 1'!E28</f>
        <v>66</v>
      </c>
      <c r="Q28" s="50"/>
      <c r="R28" s="50">
        <f>'SC - Tableau 1'!E28</f>
        <v>66</v>
      </c>
      <c r="S28" s="50">
        <f>'HS - Tableau 1'!E28</f>
        <v>66</v>
      </c>
      <c r="T28" s="50">
        <f>'RT - Tableau 1'!E28</f>
        <v>66</v>
      </c>
      <c r="U28" s="50"/>
      <c r="V28" s="51">
        <f>'PS - Tableau 1'!D28</f>
        <v>58.15</v>
      </c>
      <c r="W28" s="50">
        <v>50</v>
      </c>
      <c r="X28" s="50">
        <v>50</v>
      </c>
      <c r="Y28" s="50">
        <v>50</v>
      </c>
    </row>
    <row r="29" ht="20.35" customHeight="1">
      <c r="A29" t="s" s="35">
        <v>70</v>
      </c>
      <c r="B29" s="48">
        <v>16</v>
      </c>
      <c r="C29" t="s" s="49">
        <v>179</v>
      </c>
      <c r="D29" t="s" s="49">
        <v>510</v>
      </c>
      <c r="E29" s="50">
        <v>1994</v>
      </c>
      <c r="F29" s="50">
        <v>6</v>
      </c>
      <c r="G29" s="50">
        <v>20</v>
      </c>
      <c r="H29" s="50">
        <v>74</v>
      </c>
      <c r="I29" s="50">
        <v>200</v>
      </c>
      <c r="J29" s="50"/>
      <c r="K29" s="50"/>
      <c r="L29" s="50">
        <f>'SK - Tableau 1'!E29</f>
        <v>60</v>
      </c>
      <c r="M29" s="51">
        <f>'DU'!E29</f>
        <v>92.2</v>
      </c>
      <c r="N29" s="51">
        <f>'EN - Tableau 1'!C29</f>
        <v>37</v>
      </c>
      <c r="O29" s="51">
        <f>'SZ - Tableau 1'!D29</f>
        <v>68</v>
      </c>
      <c r="P29" s="50">
        <f>'AG - Tableau 1'!E29</f>
        <v>47</v>
      </c>
      <c r="Q29" s="50"/>
      <c r="R29" s="50">
        <f>'SC - Tableau 1'!E29</f>
        <v>60</v>
      </c>
      <c r="S29" s="50">
        <f>'HS - Tableau 1'!E29</f>
        <v>51</v>
      </c>
      <c r="T29" s="50">
        <f>'RT - Tableau 1'!E29</f>
        <v>60</v>
      </c>
      <c r="U29" s="50"/>
      <c r="V29" s="50">
        <f>'PS - Tableau 1'!D29</f>
        <v>66</v>
      </c>
      <c r="W29" s="50">
        <v>50</v>
      </c>
      <c r="X29" s="50">
        <v>50</v>
      </c>
      <c r="Y29" s="50">
        <v>50</v>
      </c>
    </row>
    <row r="30" ht="20.35" customHeight="1">
      <c r="A30" t="s" s="35">
        <v>71</v>
      </c>
      <c r="B30" s="48">
        <v>16</v>
      </c>
      <c r="C30" t="s" s="49">
        <v>179</v>
      </c>
      <c r="D30" t="s" s="49">
        <v>509</v>
      </c>
      <c r="E30" s="50">
        <v>1993</v>
      </c>
      <c r="F30" s="50">
        <v>5</v>
      </c>
      <c r="G30" s="50">
        <v>19</v>
      </c>
      <c r="H30" s="50">
        <v>76</v>
      </c>
      <c r="I30" s="50">
        <v>207</v>
      </c>
      <c r="J30" s="50"/>
      <c r="K30" s="50"/>
      <c r="L30" s="50">
        <f>'SK - Tableau 1'!E30</f>
        <v>78</v>
      </c>
      <c r="M30" s="51">
        <f>'DU'!E30</f>
        <v>98.7</v>
      </c>
      <c r="N30" s="51">
        <f>'EN - Tableau 1'!C30</f>
        <v>97</v>
      </c>
      <c r="O30" s="51">
        <f>'SZ - Tableau 1'!D30</f>
        <v>79.25</v>
      </c>
      <c r="P30" s="50">
        <f>'AG - Tableau 1'!E30</f>
        <v>85</v>
      </c>
      <c r="Q30" s="50"/>
      <c r="R30" s="50">
        <f>'SC - Tableau 1'!E30</f>
        <v>90</v>
      </c>
      <c r="S30" s="50">
        <f>'HS - Tableau 1'!E30</f>
        <v>90</v>
      </c>
      <c r="T30" s="50">
        <f>'RT - Tableau 1'!E30</f>
        <v>81</v>
      </c>
      <c r="U30" s="50"/>
      <c r="V30" s="50">
        <f>'PS - Tableau 1'!D30</f>
        <v>77</v>
      </c>
      <c r="W30" s="50">
        <v>50</v>
      </c>
      <c r="X30" s="50">
        <v>50</v>
      </c>
      <c r="Y30" s="50">
        <v>50</v>
      </c>
    </row>
    <row r="31" ht="20.35" customHeight="1">
      <c r="A31" t="s" s="35">
        <v>73</v>
      </c>
      <c r="B31" s="48">
        <v>16</v>
      </c>
      <c r="C31" t="s" s="49">
        <v>173</v>
      </c>
      <c r="D31" t="s" s="49">
        <v>509</v>
      </c>
      <c r="E31" s="50">
        <v>1984</v>
      </c>
      <c r="F31" s="50">
        <v>12</v>
      </c>
      <c r="G31" s="50">
        <v>31</v>
      </c>
      <c r="H31" s="50">
        <v>74</v>
      </c>
      <c r="I31" s="50">
        <v>216</v>
      </c>
      <c r="J31" s="50"/>
      <c r="K31" s="50"/>
      <c r="L31" s="50">
        <f>'SK - Tableau 1'!E31</f>
        <v>94</v>
      </c>
      <c r="M31" s="51">
        <f>'DU'!E31</f>
        <v>49.8</v>
      </c>
      <c r="N31" s="51">
        <f>'EN - Tableau 1'!C31</f>
        <v>62</v>
      </c>
      <c r="O31" s="51">
        <f>'SZ - Tableau 1'!D31</f>
        <v>73.25</v>
      </c>
      <c r="P31" s="50">
        <f>'AG - Tableau 1'!E31</f>
        <v>96</v>
      </c>
      <c r="Q31" s="50"/>
      <c r="R31" s="50">
        <f>'SC - Tableau 1'!E31</f>
        <v>89</v>
      </c>
      <c r="S31" s="50">
        <f>'HS - Tableau 1'!E31</f>
        <v>95</v>
      </c>
      <c r="T31" s="50">
        <f>'RT - Tableau 1'!E31</f>
        <v>96</v>
      </c>
      <c r="U31" s="50"/>
      <c r="V31" s="50">
        <f>'PS - Tableau 1'!D31</f>
        <v>66</v>
      </c>
      <c r="W31" s="50">
        <v>50</v>
      </c>
      <c r="X31" s="50">
        <v>50</v>
      </c>
      <c r="Y31" s="50">
        <v>50</v>
      </c>
    </row>
    <row r="32" ht="20.35" customHeight="1">
      <c r="A32" t="s" s="35">
        <v>74</v>
      </c>
      <c r="B32" s="48">
        <v>16</v>
      </c>
      <c r="C32" t="s" s="49">
        <v>179</v>
      </c>
      <c r="D32" t="s" s="49">
        <v>509</v>
      </c>
      <c r="E32" s="50">
        <v>1986</v>
      </c>
      <c r="F32" s="50">
        <v>3</v>
      </c>
      <c r="G32" s="50">
        <v>18</v>
      </c>
      <c r="H32" s="50">
        <v>75</v>
      </c>
      <c r="I32" s="50">
        <v>200</v>
      </c>
      <c r="J32" s="50"/>
      <c r="K32" s="50"/>
      <c r="L32" s="50">
        <f>'SK - Tableau 1'!E32</f>
        <v>65</v>
      </c>
      <c r="M32" s="51">
        <f>'DU'!E32</f>
        <v>78.90000000000001</v>
      </c>
      <c r="N32" s="51">
        <f>'EN - Tableau 1'!C32</f>
        <v>77</v>
      </c>
      <c r="O32" s="51">
        <f>'SZ - Tableau 1'!D32</f>
        <v>72.5</v>
      </c>
      <c r="P32" s="50">
        <f>'AG - Tableau 1'!E32</f>
        <v>77</v>
      </c>
      <c r="Q32" s="50"/>
      <c r="R32" s="50">
        <f>'SC - Tableau 1'!E32</f>
        <v>73</v>
      </c>
      <c r="S32" s="50">
        <f>'HS - Tableau 1'!E32</f>
        <v>65</v>
      </c>
      <c r="T32" s="50">
        <f>'RT - Tableau 1'!E32</f>
        <v>79</v>
      </c>
      <c r="U32" s="50"/>
      <c r="V32" s="50">
        <f>'PS - Tableau 1'!D32</f>
        <v>88</v>
      </c>
      <c r="W32" s="50">
        <v>50</v>
      </c>
      <c r="X32" s="50">
        <v>50</v>
      </c>
      <c r="Y32" s="50">
        <v>50</v>
      </c>
    </row>
    <row r="33" ht="20.35" customHeight="1">
      <c r="A33" t="s" s="35">
        <v>76</v>
      </c>
      <c r="B33" s="48">
        <v>16</v>
      </c>
      <c r="C33" t="s" s="49">
        <v>179</v>
      </c>
      <c r="D33" t="s" s="49">
        <v>509</v>
      </c>
      <c r="E33" s="50">
        <v>1981</v>
      </c>
      <c r="F33" s="50">
        <v>5</v>
      </c>
      <c r="G33" s="50">
        <v>21</v>
      </c>
      <c r="H33" s="50">
        <v>74</v>
      </c>
      <c r="I33" s="50">
        <v>187</v>
      </c>
      <c r="J33" s="50"/>
      <c r="K33" s="50"/>
      <c r="L33" s="50">
        <f>'SK - Tableau 1'!E33</f>
        <v>52</v>
      </c>
      <c r="M33" s="51">
        <f>'DU'!E33</f>
        <v>96.90000000000001</v>
      </c>
      <c r="N33" s="51">
        <f>'EN - Tableau 1'!C33</f>
        <v>87</v>
      </c>
      <c r="O33" s="51">
        <f>'SZ - Tableau 1'!D33</f>
        <v>63.75</v>
      </c>
      <c r="P33" s="50">
        <f>'AG - Tableau 1'!E33</f>
        <v>58</v>
      </c>
      <c r="Q33" s="50"/>
      <c r="R33" s="50">
        <f>'SC - Tableau 1'!E33</f>
        <v>48</v>
      </c>
      <c r="S33" s="50">
        <f>'HS - Tableau 1'!E33</f>
        <v>57</v>
      </c>
      <c r="T33" s="50">
        <f>'RT - Tableau 1'!E33</f>
        <v>54</v>
      </c>
      <c r="U33" s="50"/>
      <c r="V33" s="50">
        <f>'PS - Tableau 1'!D33</f>
        <v>67</v>
      </c>
      <c r="W33" s="50">
        <v>50</v>
      </c>
      <c r="X33" s="50">
        <v>50</v>
      </c>
      <c r="Y33" s="50">
        <v>50</v>
      </c>
    </row>
    <row r="34" ht="20.35" customHeight="1">
      <c r="A34" t="s" s="35">
        <v>78</v>
      </c>
      <c r="B34" s="48">
        <v>16</v>
      </c>
      <c r="C34" t="s" s="49">
        <v>173</v>
      </c>
      <c r="D34" t="s" s="49">
        <v>509</v>
      </c>
      <c r="E34" s="50">
        <v>1983</v>
      </c>
      <c r="F34" s="50">
        <v>5</v>
      </c>
      <c r="G34" s="50">
        <v>23</v>
      </c>
      <c r="H34" s="50">
        <v>74</v>
      </c>
      <c r="I34" s="50">
        <v>200</v>
      </c>
      <c r="J34" s="50"/>
      <c r="K34" s="50"/>
      <c r="L34" s="50">
        <f>'SK - Tableau 1'!E34</f>
        <v>80</v>
      </c>
      <c r="M34" s="51">
        <f>'DU'!E34</f>
        <v>92</v>
      </c>
      <c r="N34" s="51">
        <f>'EN - Tableau 1'!C34</f>
        <v>52</v>
      </c>
      <c r="O34" s="51">
        <f>'SZ - Tableau 1'!D34</f>
        <v>68</v>
      </c>
      <c r="P34" s="50">
        <f>'AG - Tableau 1'!E34</f>
        <v>80</v>
      </c>
      <c r="Q34" s="50"/>
      <c r="R34" s="50">
        <f>'SC - Tableau 1'!E34</f>
        <v>80</v>
      </c>
      <c r="S34" s="50">
        <f>'HS - Tableau 1'!E34</f>
        <v>80</v>
      </c>
      <c r="T34" s="50">
        <f>'RT - Tableau 1'!E34</f>
        <v>80</v>
      </c>
      <c r="U34" s="50"/>
      <c r="V34" s="51">
        <f>'PS - Tableau 1'!D34</f>
        <v>75.03999999999999</v>
      </c>
      <c r="W34" s="50">
        <v>50</v>
      </c>
      <c r="X34" s="50">
        <v>50</v>
      </c>
      <c r="Y34" s="50">
        <v>50</v>
      </c>
    </row>
    <row r="35" ht="20.35" customHeight="1">
      <c r="A35" t="s" s="35">
        <v>79</v>
      </c>
      <c r="B35" s="48">
        <v>16</v>
      </c>
      <c r="C35" t="s" s="49">
        <v>292</v>
      </c>
      <c r="D35" t="s" s="49">
        <v>509</v>
      </c>
      <c r="E35" s="50">
        <v>1986</v>
      </c>
      <c r="F35" s="50">
        <v>4</v>
      </c>
      <c r="G35" s="50">
        <v>28</v>
      </c>
      <c r="H35" s="50">
        <v>72</v>
      </c>
      <c r="I35" s="50">
        <v>198</v>
      </c>
      <c r="J35" s="50"/>
      <c r="K35" s="50"/>
      <c r="L35" s="50">
        <f>'SK - Tableau 1'!E35</f>
        <v>60</v>
      </c>
      <c r="M35" s="51">
        <f>'DU'!E35</f>
        <v>92.09999999999999</v>
      </c>
      <c r="N35" s="51">
        <f>'EN - Tableau 1'!C35</f>
        <v>33</v>
      </c>
      <c r="O35" s="51">
        <f>'SZ - Tableau 1'!D35</f>
        <v>58.5</v>
      </c>
      <c r="P35" s="50">
        <f>'AG - Tableau 1'!E35</f>
        <v>47</v>
      </c>
      <c r="Q35" s="50"/>
      <c r="R35" s="50">
        <f>'SC - Tableau 1'!E35</f>
        <v>60</v>
      </c>
      <c r="S35" s="50">
        <f>'HS - Tableau 1'!E35</f>
        <v>48</v>
      </c>
      <c r="T35" s="50">
        <f>'RT - Tableau 1'!E35</f>
        <v>47</v>
      </c>
      <c r="U35" s="50"/>
      <c r="V35" s="50">
        <f>'PS - Tableau 1'!D35</f>
        <v>66</v>
      </c>
      <c r="W35" s="50">
        <v>50</v>
      </c>
      <c r="X35" s="50">
        <v>50</v>
      </c>
      <c r="Y35" s="50">
        <v>50</v>
      </c>
    </row>
    <row r="36" ht="20.35" customHeight="1">
      <c r="A36" t="s" s="35">
        <v>80</v>
      </c>
      <c r="B36" s="48">
        <v>16</v>
      </c>
      <c r="C36" t="s" s="49">
        <v>173</v>
      </c>
      <c r="D36" t="s" s="49">
        <v>509</v>
      </c>
      <c r="E36" s="50">
        <v>1990</v>
      </c>
      <c r="F36" s="50">
        <v>5</v>
      </c>
      <c r="G36" s="50">
        <v>5</v>
      </c>
      <c r="H36" s="50">
        <v>77</v>
      </c>
      <c r="I36" s="50">
        <v>215</v>
      </c>
      <c r="J36" s="50"/>
      <c r="K36" s="50"/>
      <c r="L36" s="50">
        <f>'SK - Tableau 1'!E36</f>
        <v>80</v>
      </c>
      <c r="M36" s="51">
        <f>'DU'!E36</f>
        <v>94.90000000000001</v>
      </c>
      <c r="N36" s="51">
        <f>'EN - Tableau 1'!C36</f>
        <v>62</v>
      </c>
      <c r="O36" s="51">
        <f>'SZ - Tableau 1'!D36</f>
        <v>86.5</v>
      </c>
      <c r="P36" s="50">
        <f>'AG - Tableau 1'!E36</f>
        <v>80</v>
      </c>
      <c r="Q36" s="50"/>
      <c r="R36" s="50">
        <f>'SC - Tableau 1'!E36</f>
        <v>80</v>
      </c>
      <c r="S36" s="50">
        <f>'HS - Tableau 1'!E36</f>
        <v>80</v>
      </c>
      <c r="T36" s="50">
        <f>'RT - Tableau 1'!E36</f>
        <v>77</v>
      </c>
      <c r="U36" s="50"/>
      <c r="V36" s="51">
        <f>'PS - Tableau 1'!D36</f>
        <v>75.03999999999999</v>
      </c>
      <c r="W36" s="50">
        <v>50</v>
      </c>
      <c r="X36" s="50">
        <v>50</v>
      </c>
      <c r="Y36" s="50">
        <v>50</v>
      </c>
    </row>
    <row r="37" ht="20.35" customHeight="1">
      <c r="A37" t="s" s="35">
        <v>82</v>
      </c>
      <c r="B37" s="48">
        <v>16</v>
      </c>
      <c r="C37" t="s" s="49">
        <v>299</v>
      </c>
      <c r="D37" t="s" s="49">
        <v>510</v>
      </c>
      <c r="E37" s="50">
        <v>1992</v>
      </c>
      <c r="F37" s="50">
        <v>8</v>
      </c>
      <c r="G37" s="50">
        <v>19</v>
      </c>
      <c r="H37" s="50">
        <v>75</v>
      </c>
      <c r="I37" s="50">
        <v>202</v>
      </c>
      <c r="J37" s="50"/>
      <c r="K37" s="50"/>
      <c r="L37" s="50">
        <f>'SK - Tableau 1'!E37</f>
        <v>54</v>
      </c>
      <c r="M37" s="51">
        <f>'DU'!E37</f>
        <v>94</v>
      </c>
      <c r="N37" s="51">
        <f>'EN - Tableau 1'!C37</f>
        <v>57</v>
      </c>
      <c r="O37" s="51">
        <f>'SZ - Tableau 1'!D37</f>
        <v>73</v>
      </c>
      <c r="P37" s="50">
        <f>'AG - Tableau 1'!E37</f>
        <v>63</v>
      </c>
      <c r="Q37" s="50"/>
      <c r="R37" s="50">
        <f>'SC - Tableau 1'!E37</f>
        <v>64</v>
      </c>
      <c r="S37" s="50">
        <f>'HS - Tableau 1'!E37</f>
        <v>63</v>
      </c>
      <c r="T37" s="50">
        <f>'RT - Tableau 1'!E37</f>
        <v>56</v>
      </c>
      <c r="U37" s="50"/>
      <c r="V37" s="51">
        <f>'PS - Tableau 1'!D37</f>
        <v>47.5</v>
      </c>
      <c r="W37" s="50">
        <v>50</v>
      </c>
      <c r="X37" s="50">
        <v>50</v>
      </c>
      <c r="Y37" s="50">
        <v>50</v>
      </c>
    </row>
    <row r="38" ht="20.35" customHeight="1">
      <c r="A38" t="s" s="35">
        <v>84</v>
      </c>
      <c r="B38" s="48">
        <v>16</v>
      </c>
      <c r="C38" t="s" s="49">
        <v>173</v>
      </c>
      <c r="D38" t="s" s="49">
        <v>509</v>
      </c>
      <c r="E38" s="50">
        <v>1986</v>
      </c>
      <c r="F38" s="50">
        <v>5</v>
      </c>
      <c r="G38" s="50">
        <v>4</v>
      </c>
      <c r="H38" s="50">
        <v>78</v>
      </c>
      <c r="I38" s="50">
        <v>218</v>
      </c>
      <c r="J38" s="50"/>
      <c r="K38" s="50"/>
      <c r="L38" s="50">
        <f>'SK - Tableau 1'!E38</f>
        <v>74</v>
      </c>
      <c r="M38" s="51">
        <f>'DU'!E38</f>
        <v>92.59999999999999</v>
      </c>
      <c r="N38" s="51">
        <f>'EN - Tableau 1'!C38</f>
        <v>92</v>
      </c>
      <c r="O38" s="51">
        <f>'SZ - Tableau 1'!D38</f>
        <v>91.75</v>
      </c>
      <c r="P38" s="50">
        <f>'AG - Tableau 1'!E38</f>
        <v>62</v>
      </c>
      <c r="Q38" s="50"/>
      <c r="R38" s="50">
        <f>'SC - Tableau 1'!E38</f>
        <v>52</v>
      </c>
      <c r="S38" s="50">
        <f>'HS - Tableau 1'!E38</f>
        <v>82</v>
      </c>
      <c r="T38" s="50">
        <f>'RT - Tableau 1'!E38</f>
        <v>58</v>
      </c>
      <c r="U38" s="50"/>
      <c r="V38" s="50">
        <f>'PS - Tableau 1'!D38</f>
        <v>75</v>
      </c>
      <c r="W38" s="50">
        <v>50</v>
      </c>
      <c r="X38" s="50">
        <v>50</v>
      </c>
      <c r="Y38" s="50">
        <v>50</v>
      </c>
    </row>
    <row r="39" ht="20.35" customHeight="1">
      <c r="A39" t="s" s="35">
        <v>85</v>
      </c>
      <c r="B39" s="48">
        <v>16</v>
      </c>
      <c r="C39" t="s" s="49">
        <v>173</v>
      </c>
      <c r="D39" t="s" s="49">
        <v>510</v>
      </c>
      <c r="E39" s="50">
        <v>1998</v>
      </c>
      <c r="F39" s="50">
        <v>9</v>
      </c>
      <c r="G39" s="50">
        <v>20</v>
      </c>
      <c r="H39" s="50">
        <v>73</v>
      </c>
      <c r="I39" s="50">
        <v>189</v>
      </c>
      <c r="J39" s="50"/>
      <c r="K39" s="50"/>
      <c r="L39" s="50">
        <f>'SK - Tableau 1'!E39</f>
        <v>47</v>
      </c>
      <c r="M39" s="51">
        <f>'DU'!E39</f>
        <v>92.09999999999999</v>
      </c>
      <c r="N39" s="51">
        <f>'EN - Tableau 1'!C39</f>
        <v>33</v>
      </c>
      <c r="O39" s="51">
        <f>'SZ - Tableau 1'!D39</f>
        <v>60.25</v>
      </c>
      <c r="P39" s="50">
        <f>'AG - Tableau 1'!E39</f>
        <v>47</v>
      </c>
      <c r="Q39" s="50"/>
      <c r="R39" s="50">
        <f>'SC - Tableau 1'!E39</f>
        <v>60</v>
      </c>
      <c r="S39" s="50">
        <f>'HS - Tableau 1'!E39</f>
        <v>47</v>
      </c>
      <c r="T39" s="50">
        <f>'RT - Tableau 1'!E39</f>
        <v>47</v>
      </c>
      <c r="U39" s="50"/>
      <c r="V39" s="50">
        <f>'PS - Tableau 1'!D39</f>
        <v>66</v>
      </c>
      <c r="W39" s="50">
        <v>50</v>
      </c>
      <c r="X39" s="50">
        <v>50</v>
      </c>
      <c r="Y39" s="50">
        <v>50</v>
      </c>
    </row>
    <row r="40" ht="20.35" customHeight="1">
      <c r="A40" t="s" s="35">
        <v>87</v>
      </c>
      <c r="B40" s="48">
        <v>16</v>
      </c>
      <c r="C40" t="s" s="49">
        <v>202</v>
      </c>
      <c r="D40" t="s" s="49">
        <v>509</v>
      </c>
      <c r="E40" s="50">
        <v>1988</v>
      </c>
      <c r="F40" s="50">
        <v>1</v>
      </c>
      <c r="G40" s="50">
        <v>5</v>
      </c>
      <c r="H40" s="50">
        <v>76</v>
      </c>
      <c r="I40" s="50">
        <v>187</v>
      </c>
      <c r="J40" s="50"/>
      <c r="K40" s="50"/>
      <c r="L40" s="50">
        <f>'SK - Tableau 1'!E40</f>
        <v>52</v>
      </c>
      <c r="M40" s="51">
        <f>'DU'!E40</f>
        <v>92.8</v>
      </c>
      <c r="N40" s="51">
        <f>'EN - Tableau 1'!C40</f>
        <v>42</v>
      </c>
      <c r="O40" s="51">
        <f>'SZ - Tableau 1'!D40</f>
        <v>72.75</v>
      </c>
      <c r="P40" s="50">
        <f>'AG - Tableau 1'!E40</f>
        <v>47</v>
      </c>
      <c r="Q40" s="50"/>
      <c r="R40" s="50">
        <f>'SC - Tableau 1'!E40</f>
        <v>60</v>
      </c>
      <c r="S40" s="50">
        <f>'HS - Tableau 1'!E40</f>
        <v>48</v>
      </c>
      <c r="T40" s="50">
        <f>'RT - Tableau 1'!E40</f>
        <v>50</v>
      </c>
      <c r="U40" s="50"/>
      <c r="V40" s="50">
        <f>'PS - Tableau 1'!D40</f>
        <v>66</v>
      </c>
      <c r="W40" s="50">
        <v>50</v>
      </c>
      <c r="X40" s="50">
        <v>50</v>
      </c>
      <c r="Y40" s="50">
        <v>50</v>
      </c>
    </row>
    <row r="41" ht="20.35" customHeight="1">
      <c r="A41" t="s" s="35">
        <v>89</v>
      </c>
      <c r="B41" s="48">
        <v>16</v>
      </c>
      <c r="C41" t="s" s="49">
        <v>173</v>
      </c>
      <c r="D41" t="s" s="49">
        <v>510</v>
      </c>
      <c r="E41" s="50">
        <v>1995</v>
      </c>
      <c r="F41" s="50">
        <v>7</v>
      </c>
      <c r="G41" s="50">
        <v>6</v>
      </c>
      <c r="H41" s="50">
        <v>73</v>
      </c>
      <c r="I41" s="50">
        <v>175</v>
      </c>
      <c r="J41" s="50"/>
      <c r="K41" s="50"/>
      <c r="L41" s="50">
        <f>'SK - Tableau 1'!E41</f>
        <v>47</v>
      </c>
      <c r="M41" s="51">
        <f>'DU'!E41</f>
        <v>92.3</v>
      </c>
      <c r="N41" s="51">
        <f>'EN - Tableau 1'!C41</f>
        <v>37</v>
      </c>
      <c r="O41" s="51">
        <f>'SZ - Tableau 1'!D41</f>
        <v>56.25</v>
      </c>
      <c r="P41" s="50">
        <f>'AG - Tableau 1'!E41</f>
        <v>48</v>
      </c>
      <c r="Q41" s="50"/>
      <c r="R41" s="50">
        <f>'SC - Tableau 1'!E41</f>
        <v>60</v>
      </c>
      <c r="S41" s="50">
        <f>'HS - Tableau 1'!E41</f>
        <v>48</v>
      </c>
      <c r="T41" s="50">
        <f>'RT - Tableau 1'!E41</f>
        <v>47</v>
      </c>
      <c r="U41" s="50"/>
      <c r="V41" s="50">
        <f>'PS - Tableau 1'!D41</f>
        <v>66</v>
      </c>
      <c r="W41" s="50">
        <v>50</v>
      </c>
      <c r="X41" s="50">
        <v>50</v>
      </c>
      <c r="Y41" s="50">
        <v>50</v>
      </c>
    </row>
    <row r="42" ht="20.35" customHeight="1">
      <c r="A42" t="s" s="35">
        <v>90</v>
      </c>
      <c r="B42" s="48">
        <v>16</v>
      </c>
      <c r="C42" t="s" s="49">
        <v>316</v>
      </c>
      <c r="D42" t="s" s="49">
        <v>509</v>
      </c>
      <c r="E42" s="50">
        <v>1989</v>
      </c>
      <c r="F42" s="50">
        <v>10</v>
      </c>
      <c r="G42" s="50">
        <v>2</v>
      </c>
      <c r="H42" s="50">
        <v>76</v>
      </c>
      <c r="I42" s="50">
        <v>230</v>
      </c>
      <c r="J42" s="50"/>
      <c r="K42" s="50"/>
      <c r="L42" s="50">
        <f>'SK - Tableau 1'!E42</f>
        <v>75</v>
      </c>
      <c r="M42" s="51">
        <f>'DU'!E42</f>
        <v>96.8</v>
      </c>
      <c r="N42" s="51">
        <f>'EN - Tableau 1'!C42</f>
        <v>97</v>
      </c>
      <c r="O42" s="51">
        <f>'SZ - Tableau 1'!D42</f>
        <v>84.5</v>
      </c>
      <c r="P42" s="50">
        <f>'AG - Tableau 1'!E42</f>
        <v>86</v>
      </c>
      <c r="Q42" s="50"/>
      <c r="R42" s="50">
        <f>'SC - Tableau 1'!E42</f>
        <v>93</v>
      </c>
      <c r="S42" s="50">
        <f>'HS - Tableau 1'!E42</f>
        <v>82</v>
      </c>
      <c r="T42" s="50">
        <f>'RT - Tableau 1'!E42</f>
        <v>73</v>
      </c>
      <c r="U42" s="50"/>
      <c r="V42" s="50">
        <f>'PS - Tableau 1'!D42</f>
        <v>85</v>
      </c>
      <c r="W42" s="50">
        <v>50</v>
      </c>
      <c r="X42" s="50">
        <v>50</v>
      </c>
      <c r="Y42" s="50">
        <v>50</v>
      </c>
    </row>
    <row r="43" ht="20.35" customHeight="1">
      <c r="A43" t="s" s="35">
        <v>91</v>
      </c>
      <c r="B43" s="48">
        <v>16</v>
      </c>
      <c r="C43" t="s" s="49">
        <v>220</v>
      </c>
      <c r="D43" t="s" s="49">
        <v>509</v>
      </c>
      <c r="E43" s="50">
        <v>1989</v>
      </c>
      <c r="F43" s="50">
        <v>12</v>
      </c>
      <c r="G43" s="50">
        <v>29</v>
      </c>
      <c r="H43" s="50">
        <v>73</v>
      </c>
      <c r="I43" s="50">
        <v>205</v>
      </c>
      <c r="J43" s="50"/>
      <c r="K43" s="50"/>
      <c r="L43" s="50">
        <f>'SK - Tableau 1'!E43</f>
        <v>66</v>
      </c>
      <c r="M43" s="51">
        <f>'DU'!E43</f>
        <v>92.90000000000001</v>
      </c>
      <c r="N43" s="51">
        <f>'EN - Tableau 1'!C43</f>
        <v>47</v>
      </c>
      <c r="O43" s="51">
        <f>'SZ - Tableau 1'!D43</f>
        <v>65</v>
      </c>
      <c r="P43" s="50">
        <f>'AG - Tableau 1'!E43</f>
        <v>66</v>
      </c>
      <c r="Q43" s="50"/>
      <c r="R43" s="50">
        <f>'SC - Tableau 1'!E43</f>
        <v>66</v>
      </c>
      <c r="S43" s="50">
        <f>'HS - Tableau 1'!E43</f>
        <v>66</v>
      </c>
      <c r="T43" s="50">
        <f>'RT - Tableau 1'!E43</f>
        <v>52</v>
      </c>
      <c r="U43" s="50"/>
      <c r="V43" s="50">
        <f>'PS - Tableau 1'!D43</f>
        <v>66</v>
      </c>
      <c r="W43" s="50">
        <v>50</v>
      </c>
      <c r="X43" s="50">
        <v>50</v>
      </c>
      <c r="Y43" s="50">
        <v>50</v>
      </c>
    </row>
    <row r="44" ht="20.35" customHeight="1">
      <c r="A44" t="s" s="35">
        <v>93</v>
      </c>
      <c r="B44" s="48">
        <v>16</v>
      </c>
      <c r="C44" t="s" s="49">
        <v>202</v>
      </c>
      <c r="D44" t="s" s="49">
        <v>509</v>
      </c>
      <c r="E44" s="50">
        <v>1982</v>
      </c>
      <c r="F44" s="50">
        <v>3</v>
      </c>
      <c r="G44" s="50">
        <v>2</v>
      </c>
      <c r="H44" s="50">
        <v>73</v>
      </c>
      <c r="I44" s="50">
        <v>180</v>
      </c>
      <c r="J44" s="50"/>
      <c r="K44" s="50"/>
      <c r="L44" s="50">
        <f>'SK - Tableau 1'!E44</f>
        <v>70</v>
      </c>
      <c r="M44" s="51">
        <f>'DU'!E44</f>
        <v>94.7</v>
      </c>
      <c r="N44" s="51">
        <f>'EN - Tableau 1'!C44</f>
        <v>92</v>
      </c>
      <c r="O44" s="51">
        <f>'SZ - Tableau 1'!D44</f>
        <v>57.25</v>
      </c>
      <c r="P44" s="50">
        <f>'AG - Tableau 1'!E44</f>
        <v>81</v>
      </c>
      <c r="Q44" s="50"/>
      <c r="R44" s="50">
        <f>'SC - Tableau 1'!E44</f>
        <v>82</v>
      </c>
      <c r="S44" s="50">
        <f>'HS - Tableau 1'!E44</f>
        <v>77</v>
      </c>
      <c r="T44" s="50">
        <f>'RT - Tableau 1'!E44</f>
        <v>86</v>
      </c>
      <c r="U44" s="50"/>
      <c r="V44" s="50">
        <f>'PS - Tableau 1'!D44</f>
        <v>56</v>
      </c>
      <c r="W44" s="50">
        <v>50</v>
      </c>
      <c r="X44" s="50">
        <v>50</v>
      </c>
      <c r="Y44" s="50">
        <v>50</v>
      </c>
    </row>
    <row r="45" ht="20.35" customHeight="1">
      <c r="A45" t="s" s="35">
        <v>94</v>
      </c>
      <c r="B45" s="48">
        <v>16</v>
      </c>
      <c r="C45" t="s" s="49">
        <v>173</v>
      </c>
      <c r="D45" t="s" s="49">
        <v>510</v>
      </c>
      <c r="E45" s="50">
        <v>1991</v>
      </c>
      <c r="F45" s="50">
        <v>7</v>
      </c>
      <c r="G45" s="50">
        <v>13</v>
      </c>
      <c r="H45" s="50">
        <v>73</v>
      </c>
      <c r="I45" s="50">
        <v>177</v>
      </c>
      <c r="J45" s="50"/>
      <c r="K45" s="50"/>
      <c r="L45" s="50">
        <f>'SK - Tableau 1'!E45</f>
        <v>51</v>
      </c>
      <c r="M45" s="51">
        <f>'DU'!E45</f>
        <v>93.3</v>
      </c>
      <c r="N45" s="51">
        <f>'EN - Tableau 1'!C45</f>
        <v>52</v>
      </c>
      <c r="O45" s="51">
        <f>'SZ - Tableau 1'!D45</f>
        <v>56.75</v>
      </c>
      <c r="P45" s="50">
        <f>'AG - Tableau 1'!E45</f>
        <v>58</v>
      </c>
      <c r="Q45" s="50"/>
      <c r="R45" s="50">
        <f>'SC - Tableau 1'!E45</f>
        <v>62</v>
      </c>
      <c r="S45" s="50">
        <f>'HS - Tableau 1'!E45</f>
        <v>54</v>
      </c>
      <c r="T45" s="50">
        <f>'RT - Tableau 1'!E45</f>
        <v>62</v>
      </c>
      <c r="U45" s="50"/>
      <c r="V45" s="51">
        <f>'PS - Tableau 1'!D45</f>
        <v>64.40000000000001</v>
      </c>
      <c r="W45" s="50">
        <v>50</v>
      </c>
      <c r="X45" s="50">
        <v>50</v>
      </c>
      <c r="Y45" s="50">
        <v>50</v>
      </c>
    </row>
    <row r="46" ht="20.35" customHeight="1">
      <c r="A46" t="s" s="35">
        <v>95</v>
      </c>
      <c r="B46" s="48">
        <v>16</v>
      </c>
      <c r="C46" t="s" s="49">
        <v>179</v>
      </c>
      <c r="D46" t="s" s="49">
        <v>509</v>
      </c>
      <c r="E46" s="50">
        <v>1992</v>
      </c>
      <c r="F46" s="50">
        <v>1</v>
      </c>
      <c r="G46" s="50">
        <v>9</v>
      </c>
      <c r="H46" s="50">
        <v>74</v>
      </c>
      <c r="I46" s="50">
        <v>197</v>
      </c>
      <c r="J46" s="50"/>
      <c r="K46" s="50"/>
      <c r="L46" s="50">
        <f>'SK - Tableau 1'!E46</f>
        <v>60</v>
      </c>
      <c r="M46" s="51">
        <f>'DU'!E46</f>
        <v>92.5</v>
      </c>
      <c r="N46" s="51">
        <f>'EN - Tableau 1'!C46</f>
        <v>42</v>
      </c>
      <c r="O46" s="51">
        <f>'SZ - Tableau 1'!D46</f>
        <v>67.25</v>
      </c>
      <c r="P46" s="50">
        <f>'AG - Tableau 1'!E46</f>
        <v>55</v>
      </c>
      <c r="Q46" s="50"/>
      <c r="R46" s="50">
        <f>'SC - Tableau 1'!E46</f>
        <v>60</v>
      </c>
      <c r="S46" s="50">
        <f>'HS - Tableau 1'!E46</f>
        <v>60</v>
      </c>
      <c r="T46" s="50">
        <f>'RT - Tableau 1'!E46</f>
        <v>60</v>
      </c>
      <c r="U46" s="50"/>
      <c r="V46" s="50">
        <f>'PS - Tableau 1'!D46</f>
        <v>57</v>
      </c>
      <c r="W46" s="50">
        <v>50</v>
      </c>
      <c r="X46" s="50">
        <v>50</v>
      </c>
      <c r="Y46" s="50">
        <v>50</v>
      </c>
    </row>
    <row r="47" ht="20.35" customHeight="1">
      <c r="A47" t="s" s="35">
        <v>97</v>
      </c>
      <c r="B47" s="48">
        <v>16</v>
      </c>
      <c r="C47" t="s" s="49">
        <v>202</v>
      </c>
      <c r="D47" t="s" s="49">
        <v>509</v>
      </c>
      <c r="E47" s="50">
        <v>1990</v>
      </c>
      <c r="F47" s="50">
        <v>1</v>
      </c>
      <c r="G47" s="50">
        <v>31</v>
      </c>
      <c r="H47" s="50">
        <v>78</v>
      </c>
      <c r="I47" s="50">
        <v>196</v>
      </c>
      <c r="J47" s="50"/>
      <c r="K47" s="50"/>
      <c r="L47" s="50">
        <f>'SK - Tableau 1'!E47</f>
        <v>70</v>
      </c>
      <c r="M47" s="51">
        <f>'DU'!E47</f>
        <v>97</v>
      </c>
      <c r="N47" s="51">
        <f>'EN - Tableau 1'!C47</f>
        <v>87</v>
      </c>
      <c r="O47" s="51">
        <f>'SZ - Tableau 1'!D47</f>
        <v>85</v>
      </c>
      <c r="P47" s="50">
        <f>'AG - Tableau 1'!E47</f>
        <v>70</v>
      </c>
      <c r="Q47" s="50"/>
      <c r="R47" s="50">
        <f>'SC - Tableau 1'!E47</f>
        <v>64</v>
      </c>
      <c r="S47" s="50">
        <f>'HS - Tableau 1'!E47</f>
        <v>73</v>
      </c>
      <c r="T47" s="50">
        <f>'RT - Tableau 1'!E47</f>
        <v>71</v>
      </c>
      <c r="U47" s="50"/>
      <c r="V47" s="51">
        <f>'PS - Tableau 1'!D47</f>
        <v>75.03999999999999</v>
      </c>
      <c r="W47" s="50">
        <v>50</v>
      </c>
      <c r="X47" s="50">
        <v>50</v>
      </c>
      <c r="Y47" s="50">
        <v>50</v>
      </c>
    </row>
    <row r="48" ht="20.35" customHeight="1">
      <c r="A48" t="s" s="35">
        <v>98</v>
      </c>
      <c r="B48" s="48">
        <v>16</v>
      </c>
      <c r="C48" t="s" s="49">
        <v>173</v>
      </c>
      <c r="D48" t="s" s="49">
        <v>509</v>
      </c>
      <c r="E48" s="50">
        <v>1990</v>
      </c>
      <c r="F48" s="50">
        <v>8</v>
      </c>
      <c r="G48" s="50">
        <v>7</v>
      </c>
      <c r="H48" s="50">
        <v>74</v>
      </c>
      <c r="I48" s="50">
        <v>203</v>
      </c>
      <c r="J48" s="50"/>
      <c r="K48" s="50"/>
      <c r="L48" s="50">
        <f>'SK - Tableau 1'!E48</f>
        <v>68</v>
      </c>
      <c r="M48" s="51">
        <f>'DU'!E48</f>
        <v>97.90000000000001</v>
      </c>
      <c r="N48" s="51">
        <f>'EN - Tableau 1'!C48</f>
        <v>87</v>
      </c>
      <c r="O48" s="51">
        <f>'SZ - Tableau 1'!D48</f>
        <v>68.75</v>
      </c>
      <c r="P48" s="50">
        <f>'AG - Tableau 1'!E48</f>
        <v>60</v>
      </c>
      <c r="Q48" s="50"/>
      <c r="R48" s="50">
        <f>'SC - Tableau 1'!E48</f>
        <v>51</v>
      </c>
      <c r="S48" s="50">
        <f>'HS - Tableau 1'!E48</f>
        <v>65</v>
      </c>
      <c r="T48" s="50">
        <f>'RT - Tableau 1'!E48</f>
        <v>70</v>
      </c>
      <c r="U48" s="50"/>
      <c r="V48" s="50">
        <f>'PS - Tableau 1'!D48</f>
        <v>66</v>
      </c>
      <c r="W48" s="50">
        <v>50</v>
      </c>
      <c r="X48" s="50">
        <v>50</v>
      </c>
      <c r="Y48" s="50">
        <v>50</v>
      </c>
    </row>
    <row r="49" ht="20.35" customHeight="1">
      <c r="A49" t="s" s="35">
        <v>99</v>
      </c>
      <c r="B49" s="48">
        <v>16</v>
      </c>
      <c r="C49" t="s" s="49">
        <v>173</v>
      </c>
      <c r="D49" t="s" s="49">
        <v>510</v>
      </c>
      <c r="E49" s="50">
        <v>1988</v>
      </c>
      <c r="F49" s="50">
        <v>3</v>
      </c>
      <c r="G49" s="50">
        <v>15</v>
      </c>
      <c r="H49" s="50">
        <v>74</v>
      </c>
      <c r="I49" s="50">
        <v>217</v>
      </c>
      <c r="J49" s="50"/>
      <c r="K49" s="50"/>
      <c r="L49" s="50">
        <f>'SK - Tableau 1'!E49</f>
        <v>50</v>
      </c>
      <c r="M49" s="51">
        <f>'DU'!E49</f>
        <v>91.90000000000001</v>
      </c>
      <c r="N49" s="51">
        <f>'EN - Tableau 1'!C49</f>
        <v>77</v>
      </c>
      <c r="O49" s="51">
        <f>'SZ - Tableau 1'!D49</f>
        <v>73.5</v>
      </c>
      <c r="P49" s="50">
        <f>'AG - Tableau 1'!E49</f>
        <v>80</v>
      </c>
      <c r="Q49" s="50"/>
      <c r="R49" s="50">
        <f>'SC - Tableau 1'!E49</f>
        <v>80</v>
      </c>
      <c r="S49" s="50">
        <f>'HS - Tableau 1'!E49</f>
        <v>74</v>
      </c>
      <c r="T49" s="50">
        <f>'RT - Tableau 1'!E49</f>
        <v>79</v>
      </c>
      <c r="U49" s="50"/>
      <c r="V49" s="50">
        <f>'PS - Tableau 1'!D49</f>
        <v>66</v>
      </c>
      <c r="W49" s="50">
        <v>50</v>
      </c>
      <c r="X49" s="50">
        <v>50</v>
      </c>
      <c r="Y49" s="50">
        <v>50</v>
      </c>
    </row>
    <row r="50" ht="20.35" customHeight="1">
      <c r="A50" t="s" s="35">
        <v>100</v>
      </c>
      <c r="B50" s="48">
        <v>16</v>
      </c>
      <c r="C50" t="s" s="49">
        <v>173</v>
      </c>
      <c r="D50" t="s" s="49">
        <v>509</v>
      </c>
      <c r="E50" s="50">
        <v>1991</v>
      </c>
      <c r="F50" s="50">
        <v>11</v>
      </c>
      <c r="G50" s="50">
        <v>5</v>
      </c>
      <c r="H50" s="50">
        <v>78</v>
      </c>
      <c r="I50" s="50">
        <v>220</v>
      </c>
      <c r="J50" s="50"/>
      <c r="K50" s="50"/>
      <c r="L50" s="50">
        <f>'SK - Tableau 1'!E50</f>
        <v>60</v>
      </c>
      <c r="M50" s="51">
        <f>'DU'!E50</f>
        <v>91.8</v>
      </c>
      <c r="N50" s="51">
        <f>'EN - Tableau 1'!C50</f>
        <v>42</v>
      </c>
      <c r="O50" s="51">
        <f>'SZ - Tableau 1'!D50</f>
        <v>92.25</v>
      </c>
      <c r="P50" s="50">
        <f>'AG - Tableau 1'!E50</f>
        <v>47</v>
      </c>
      <c r="Q50" s="50"/>
      <c r="R50" s="50">
        <f>'SC - Tableau 1'!E50</f>
        <v>57</v>
      </c>
      <c r="S50" s="50">
        <f>'HS - Tableau 1'!E50</f>
        <v>47</v>
      </c>
      <c r="T50" s="50">
        <f>'RT - Tableau 1'!E50</f>
        <v>53</v>
      </c>
      <c r="U50" s="50"/>
      <c r="V50" s="50">
        <f>'PS - Tableau 1'!D50</f>
        <v>90</v>
      </c>
      <c r="W50" s="50">
        <v>50</v>
      </c>
      <c r="X50" s="50">
        <v>50</v>
      </c>
      <c r="Y50" s="50">
        <v>50</v>
      </c>
    </row>
    <row r="51" ht="20.35" customHeight="1">
      <c r="A51" t="s" s="35">
        <v>102</v>
      </c>
      <c r="B51" s="48">
        <v>16</v>
      </c>
      <c r="C51" t="s" s="49">
        <v>345</v>
      </c>
      <c r="D51" t="s" s="49">
        <v>509</v>
      </c>
      <c r="E51" s="50">
        <v>1985</v>
      </c>
      <c r="F51" s="50">
        <v>5</v>
      </c>
      <c r="G51" s="50">
        <v>13</v>
      </c>
      <c r="H51" s="50">
        <v>71</v>
      </c>
      <c r="I51" s="50">
        <v>183</v>
      </c>
      <c r="J51" s="50"/>
      <c r="K51" s="50"/>
      <c r="L51" s="50">
        <f>'SK - Tableau 1'!E51</f>
        <v>71</v>
      </c>
      <c r="M51" s="51">
        <f>'DU'!E51</f>
        <v>95.59999999999999</v>
      </c>
      <c r="N51" s="51">
        <f>'EN - Tableau 1'!C51</f>
        <v>87</v>
      </c>
      <c r="O51" s="51">
        <f>'SZ - Tableau 1'!D51</f>
        <v>49</v>
      </c>
      <c r="P51" s="50">
        <f>'AG - Tableau 1'!E51</f>
        <v>73</v>
      </c>
      <c r="Q51" s="50"/>
      <c r="R51" s="50">
        <f>'SC - Tableau 1'!E51</f>
        <v>69</v>
      </c>
      <c r="S51" s="50">
        <f>'HS - Tableau 1'!E51</f>
        <v>67</v>
      </c>
      <c r="T51" s="50">
        <f>'RT - Tableau 1'!E51</f>
        <v>63</v>
      </c>
      <c r="U51" s="50"/>
      <c r="V51" s="50">
        <f>'PS - Tableau 1'!D51</f>
        <v>66</v>
      </c>
      <c r="W51" s="50">
        <v>50</v>
      </c>
      <c r="X51" s="50">
        <v>50</v>
      </c>
      <c r="Y51" s="50">
        <v>50</v>
      </c>
    </row>
    <row r="52" ht="20.35" customHeight="1">
      <c r="A52" t="s" s="35">
        <v>103</v>
      </c>
      <c r="B52" s="48">
        <v>16</v>
      </c>
      <c r="C52" t="s" s="49">
        <v>173</v>
      </c>
      <c r="D52" t="s" s="49">
        <v>509</v>
      </c>
      <c r="E52" s="50">
        <v>1985</v>
      </c>
      <c r="F52" s="50">
        <v>11</v>
      </c>
      <c r="G52" s="50">
        <v>19</v>
      </c>
      <c r="H52" s="50">
        <v>75</v>
      </c>
      <c r="I52" s="50">
        <v>206</v>
      </c>
      <c r="J52" s="50"/>
      <c r="K52" s="50"/>
      <c r="L52" s="50">
        <f>'SK - Tableau 1'!E52</f>
        <v>66</v>
      </c>
      <c r="M52" s="51">
        <f>'DU'!E52</f>
        <v>93.5</v>
      </c>
      <c r="N52" s="51">
        <f>'EN - Tableau 1'!C52</f>
        <v>52</v>
      </c>
      <c r="O52" s="51">
        <f>'SZ - Tableau 1'!D52</f>
        <v>74.5</v>
      </c>
      <c r="P52" s="50">
        <f>'AG - Tableau 1'!E52</f>
        <v>66</v>
      </c>
      <c r="Q52" s="50"/>
      <c r="R52" s="50">
        <f>'SC - Tableau 1'!E52</f>
        <v>66</v>
      </c>
      <c r="S52" s="50">
        <f>'HS - Tableau 1'!E52</f>
        <v>56</v>
      </c>
      <c r="T52" s="50">
        <f>'RT - Tableau 1'!E52</f>
        <v>66</v>
      </c>
      <c r="U52" s="50"/>
      <c r="V52" s="50">
        <f>'PS - Tableau 1'!D52</f>
        <v>66</v>
      </c>
      <c r="W52" s="50">
        <v>50</v>
      </c>
      <c r="X52" s="50">
        <v>50</v>
      </c>
      <c r="Y52" s="50">
        <v>50</v>
      </c>
    </row>
    <row r="53" ht="20.35" customHeight="1">
      <c r="A53" t="s" s="35">
        <v>104</v>
      </c>
      <c r="B53" s="48">
        <v>16</v>
      </c>
      <c r="C53" t="s" s="49">
        <v>179</v>
      </c>
      <c r="D53" t="s" s="49">
        <v>509</v>
      </c>
      <c r="E53" s="50">
        <v>1984</v>
      </c>
      <c r="F53" s="50">
        <v>3</v>
      </c>
      <c r="G53" s="50">
        <v>26</v>
      </c>
      <c r="H53" s="50">
        <v>73</v>
      </c>
      <c r="I53" s="50">
        <v>218</v>
      </c>
      <c r="J53" s="50"/>
      <c r="K53" s="50"/>
      <c r="L53" s="50">
        <f>'SK - Tableau 1'!E53</f>
        <v>70</v>
      </c>
      <c r="M53" s="51">
        <f>'DU'!E53</f>
        <v>97</v>
      </c>
      <c r="N53" s="51">
        <f>'EN - Tableau 1'!C53</f>
        <v>87</v>
      </c>
      <c r="O53" s="51">
        <f>'SZ - Tableau 1'!D53</f>
        <v>69.25</v>
      </c>
      <c r="P53" s="50">
        <f>'AG - Tableau 1'!E53</f>
        <v>75</v>
      </c>
      <c r="Q53" s="50"/>
      <c r="R53" s="50">
        <f>'SC - Tableau 1'!E53</f>
        <v>72</v>
      </c>
      <c r="S53" s="50">
        <f>'HS - Tableau 1'!E53</f>
        <v>69</v>
      </c>
      <c r="T53" s="50">
        <f>'RT - Tableau 1'!E53</f>
        <v>64</v>
      </c>
      <c r="U53" s="50"/>
      <c r="V53" s="50">
        <f>'PS - Tableau 1'!D53</f>
        <v>93</v>
      </c>
      <c r="W53" s="50">
        <v>50</v>
      </c>
      <c r="X53" s="50">
        <v>50</v>
      </c>
      <c r="Y53" s="50">
        <v>50</v>
      </c>
    </row>
    <row r="54" ht="20.35" customHeight="1">
      <c r="A54" t="s" s="35">
        <v>105</v>
      </c>
      <c r="B54" s="48">
        <v>16</v>
      </c>
      <c r="C54" t="s" s="49">
        <v>179</v>
      </c>
      <c r="D54" t="s" s="49">
        <v>509</v>
      </c>
      <c r="E54" s="50">
        <v>1993</v>
      </c>
      <c r="F54" s="50">
        <v>7</v>
      </c>
      <c r="G54" s="50">
        <v>14</v>
      </c>
      <c r="H54" s="50">
        <v>75</v>
      </c>
      <c r="I54" s="50">
        <v>223</v>
      </c>
      <c r="J54" s="50"/>
      <c r="K54" s="50"/>
      <c r="L54" s="50">
        <f>'SK - Tableau 1'!E54</f>
        <v>88</v>
      </c>
      <c r="M54" s="51">
        <f>'DU'!E54</f>
        <v>88.09999999999999</v>
      </c>
      <c r="N54" s="51">
        <f>'EN - Tableau 1'!C54</f>
        <v>92</v>
      </c>
      <c r="O54" s="51">
        <f>'SZ - Tableau 1'!D54</f>
        <v>79.25</v>
      </c>
      <c r="P54" s="50">
        <f>'AG - Tableau 1'!E54</f>
        <v>93</v>
      </c>
      <c r="Q54" s="50"/>
      <c r="R54" s="50">
        <f>'SC - Tableau 1'!E54</f>
        <v>97</v>
      </c>
      <c r="S54" s="50">
        <f>'HS - Tableau 1'!E54</f>
        <v>92</v>
      </c>
      <c r="T54" s="50">
        <f>'RT - Tableau 1'!E54</f>
        <v>89</v>
      </c>
      <c r="U54" s="50"/>
      <c r="V54" s="50">
        <f>'PS - Tableau 1'!D54</f>
        <v>65</v>
      </c>
      <c r="W54" s="50">
        <v>50</v>
      </c>
      <c r="X54" s="50">
        <v>50</v>
      </c>
      <c r="Y54" s="50">
        <v>50</v>
      </c>
    </row>
    <row r="55" ht="20.35" customHeight="1">
      <c r="A55" t="s" s="35">
        <v>107</v>
      </c>
      <c r="B55" s="48">
        <v>16</v>
      </c>
      <c r="C55" t="s" s="49">
        <v>179</v>
      </c>
      <c r="D55" t="s" s="49">
        <v>510</v>
      </c>
      <c r="E55" s="50">
        <v>1994</v>
      </c>
      <c r="F55" s="50">
        <v>1</v>
      </c>
      <c r="G55" s="50">
        <v>22</v>
      </c>
      <c r="H55" s="50">
        <v>78</v>
      </c>
      <c r="I55" s="50">
        <v>223</v>
      </c>
      <c r="J55" s="50"/>
      <c r="K55" s="50"/>
      <c r="L55" s="50">
        <f>'SK - Tableau 1'!E55</f>
        <v>50</v>
      </c>
      <c r="M55" s="51">
        <f>'DU'!E55</f>
        <v>93.09999999999999</v>
      </c>
      <c r="N55" s="51">
        <f>'EN - Tableau 1'!C55</f>
        <v>47</v>
      </c>
      <c r="O55" s="51">
        <f>'SZ - Tableau 1'!D55</f>
        <v>92.75</v>
      </c>
      <c r="P55" s="50">
        <f>'AG - Tableau 1'!E55</f>
        <v>62</v>
      </c>
      <c r="Q55" s="50"/>
      <c r="R55" s="50">
        <f>'SC - Tableau 1'!E55</f>
        <v>66</v>
      </c>
      <c r="S55" s="50">
        <f>'HS - Tableau 1'!E55</f>
        <v>55</v>
      </c>
      <c r="T55" s="50">
        <f>'RT - Tableau 1'!E55</f>
        <v>66</v>
      </c>
      <c r="U55" s="50"/>
      <c r="V55" s="50">
        <f>'PS - Tableau 1'!D55</f>
        <v>66</v>
      </c>
      <c r="W55" s="50">
        <v>50</v>
      </c>
      <c r="X55" s="50">
        <v>50</v>
      </c>
      <c r="Y55" s="50">
        <v>50</v>
      </c>
    </row>
    <row r="56" ht="20.35" customHeight="1">
      <c r="A56" t="s" s="35">
        <v>108</v>
      </c>
      <c r="B56" s="48">
        <v>16</v>
      </c>
      <c r="C56" t="s" s="49">
        <v>173</v>
      </c>
      <c r="D56" t="s" s="49">
        <v>509</v>
      </c>
      <c r="E56" s="50">
        <v>1988</v>
      </c>
      <c r="F56" s="50">
        <v>8</v>
      </c>
      <c r="G56" s="50">
        <v>7</v>
      </c>
      <c r="H56" s="50">
        <v>72</v>
      </c>
      <c r="I56" s="50">
        <v>184</v>
      </c>
      <c r="J56" s="50"/>
      <c r="K56" s="50"/>
      <c r="L56" s="50">
        <f>'SK - Tableau 1'!E56</f>
        <v>77</v>
      </c>
      <c r="M56" s="51">
        <f>'DU'!E56</f>
        <v>81.3</v>
      </c>
      <c r="N56" s="51">
        <f>'EN - Tableau 1'!C56</f>
        <v>72</v>
      </c>
      <c r="O56" s="51">
        <f>'SZ - Tableau 1'!D56</f>
        <v>53.75</v>
      </c>
      <c r="P56" s="50">
        <f>'AG - Tableau 1'!E56</f>
        <v>63</v>
      </c>
      <c r="Q56" s="50"/>
      <c r="R56" s="50">
        <f>'SC - Tableau 1'!E56</f>
        <v>59</v>
      </c>
      <c r="S56" s="50">
        <f>'HS - Tableau 1'!E56</f>
        <v>74</v>
      </c>
      <c r="T56" s="50">
        <f>'RT - Tableau 1'!E56</f>
        <v>60</v>
      </c>
      <c r="U56" s="50"/>
      <c r="V56" s="51">
        <f>'PS - Tableau 1'!D56</f>
        <v>58.15</v>
      </c>
      <c r="W56" s="50">
        <v>50</v>
      </c>
      <c r="X56" s="50">
        <v>50</v>
      </c>
      <c r="Y56" s="50">
        <v>50</v>
      </c>
    </row>
    <row r="57" ht="20.35" customHeight="1">
      <c r="A57" t="s" s="35">
        <v>109</v>
      </c>
      <c r="B57" s="48">
        <v>16</v>
      </c>
      <c r="C57" t="s" s="49">
        <v>179</v>
      </c>
      <c r="D57" t="s" s="49">
        <v>509</v>
      </c>
      <c r="E57" s="50">
        <v>1986</v>
      </c>
      <c r="F57" s="50">
        <v>1</v>
      </c>
      <c r="G57" s="50">
        <v>21</v>
      </c>
      <c r="H57" s="50">
        <v>73</v>
      </c>
      <c r="I57" s="50">
        <v>218</v>
      </c>
      <c r="J57" s="50"/>
      <c r="K57" s="50"/>
      <c r="L57" s="50">
        <f>'SK - Tableau 1'!E57</f>
        <v>82</v>
      </c>
      <c r="M57" s="51">
        <f>'DU'!E57</f>
        <v>98.40000000000001</v>
      </c>
      <c r="N57" s="51">
        <f>'EN - Tableau 1'!C57</f>
        <v>97</v>
      </c>
      <c r="O57" s="51">
        <f>'SZ - Tableau 1'!D57</f>
        <v>69.25</v>
      </c>
      <c r="P57" s="50">
        <f>'AG - Tableau 1'!E57</f>
        <v>89</v>
      </c>
      <c r="Q57" s="50"/>
      <c r="R57" s="50">
        <f>'SC - Tableau 1'!E57</f>
        <v>94</v>
      </c>
      <c r="S57" s="50">
        <f>'HS - Tableau 1'!E57</f>
        <v>87</v>
      </c>
      <c r="T57" s="50">
        <f>'RT - Tableau 1'!E57</f>
        <v>87</v>
      </c>
      <c r="U57" s="50"/>
      <c r="V57" s="51">
        <f>'PS - Tableau 1'!D57</f>
        <v>71.28</v>
      </c>
      <c r="W57" s="50">
        <v>50</v>
      </c>
      <c r="X57" s="50">
        <v>50</v>
      </c>
      <c r="Y57" s="50">
        <v>50</v>
      </c>
    </row>
    <row r="58" ht="20.35" customHeight="1">
      <c r="A58" t="s" s="35">
        <v>110</v>
      </c>
      <c r="B58" s="48">
        <v>16</v>
      </c>
      <c r="C58" t="s" s="49">
        <v>220</v>
      </c>
      <c r="D58" t="s" s="49">
        <v>509</v>
      </c>
      <c r="E58" s="50">
        <v>1994</v>
      </c>
      <c r="F58" s="50">
        <v>4</v>
      </c>
      <c r="G58" s="50">
        <v>28</v>
      </c>
      <c r="H58" s="50">
        <v>75</v>
      </c>
      <c r="I58" s="50">
        <v>182</v>
      </c>
      <c r="J58" s="50"/>
      <c r="K58" s="50"/>
      <c r="L58" s="50">
        <f>'SK - Tableau 1'!E58</f>
        <v>54</v>
      </c>
      <c r="M58" s="51">
        <f>'DU'!E58</f>
        <v>93.8</v>
      </c>
      <c r="N58" s="51">
        <f>'EN - Tableau 1'!C58</f>
        <v>57</v>
      </c>
      <c r="O58" s="51">
        <f>'SZ - Tableau 1'!D58</f>
        <v>66.75</v>
      </c>
      <c r="P58" s="50">
        <f>'AG - Tableau 1'!E58</f>
        <v>60</v>
      </c>
      <c r="Q58" s="50"/>
      <c r="R58" s="50">
        <f>'SC - Tableau 1'!E58</f>
        <v>62</v>
      </c>
      <c r="S58" s="50">
        <f>'HS - Tableau 1'!E58</f>
        <v>56</v>
      </c>
      <c r="T58" s="50">
        <f>'RT - Tableau 1'!E58</f>
        <v>80</v>
      </c>
      <c r="U58" s="50"/>
      <c r="V58" s="51">
        <f>'PS - Tableau 1'!D58</f>
        <v>84.40000000000001</v>
      </c>
      <c r="W58" s="50">
        <v>50</v>
      </c>
      <c r="X58" s="50">
        <v>50</v>
      </c>
      <c r="Y58" s="50">
        <v>50</v>
      </c>
    </row>
    <row r="59" ht="20.35" customHeight="1">
      <c r="A59" t="s" s="35">
        <v>112</v>
      </c>
      <c r="B59" s="48">
        <v>16</v>
      </c>
      <c r="C59" t="s" s="49">
        <v>220</v>
      </c>
      <c r="D59" t="s" s="49">
        <v>510</v>
      </c>
      <c r="E59" s="50">
        <v>1995</v>
      </c>
      <c r="F59" s="50">
        <v>4</v>
      </c>
      <c r="G59" s="50">
        <v>19</v>
      </c>
      <c r="H59" s="50">
        <v>71</v>
      </c>
      <c r="I59" s="50">
        <v>180</v>
      </c>
      <c r="J59" s="50"/>
      <c r="K59" s="50"/>
      <c r="L59" s="50">
        <f>'SK - Tableau 1'!E59</f>
        <v>80</v>
      </c>
      <c r="M59" s="51">
        <f>'DU'!E59</f>
        <v>94.59999999999999</v>
      </c>
      <c r="N59" s="51">
        <f>'EN - Tableau 1'!C59</f>
        <v>62</v>
      </c>
      <c r="O59" s="51">
        <f>'SZ - Tableau 1'!D59</f>
        <v>48.25</v>
      </c>
      <c r="P59" s="50">
        <f>'AG - Tableau 1'!E59</f>
        <v>80</v>
      </c>
      <c r="Q59" s="50"/>
      <c r="R59" s="50">
        <f>'SC - Tableau 1'!E59</f>
        <v>80</v>
      </c>
      <c r="S59" s="50">
        <f>'HS - Tableau 1'!E59</f>
        <v>80</v>
      </c>
      <c r="T59" s="50">
        <f>'RT - Tableau 1'!E59</f>
        <v>80</v>
      </c>
      <c r="U59" s="50"/>
      <c r="V59" s="50">
        <f>'PS - Tableau 1'!D59</f>
        <v>48</v>
      </c>
      <c r="W59" s="50">
        <v>50</v>
      </c>
      <c r="X59" s="50">
        <v>50</v>
      </c>
      <c r="Y59" s="50">
        <v>50</v>
      </c>
    </row>
    <row r="60" ht="20.35" customHeight="1">
      <c r="A60" t="s" s="35">
        <v>114</v>
      </c>
      <c r="B60" s="48">
        <v>16</v>
      </c>
      <c r="C60" t="s" s="49">
        <v>220</v>
      </c>
      <c r="D60" t="s" s="49">
        <v>509</v>
      </c>
      <c r="E60" s="50">
        <v>1983</v>
      </c>
      <c r="F60" s="50">
        <v>11</v>
      </c>
      <c r="G60" s="50">
        <v>16</v>
      </c>
      <c r="H60" s="50">
        <v>76</v>
      </c>
      <c r="I60" s="50">
        <v>209</v>
      </c>
      <c r="J60" s="50"/>
      <c r="K60" s="50"/>
      <c r="L60" s="50">
        <f>'SK - Tableau 1'!E60</f>
        <v>80</v>
      </c>
      <c r="M60" s="51">
        <f>'DU'!E60</f>
        <v>95.7</v>
      </c>
      <c r="N60" s="51">
        <f>'EN - Tableau 1'!C60</f>
        <v>72</v>
      </c>
      <c r="O60" s="51">
        <f>'SZ - Tableau 1'!D60</f>
        <v>80</v>
      </c>
      <c r="P60" s="50">
        <f>'AG - Tableau 1'!E60</f>
        <v>64</v>
      </c>
      <c r="Q60" s="50"/>
      <c r="R60" s="50">
        <f>'SC - Tableau 1'!E60</f>
        <v>61</v>
      </c>
      <c r="S60" s="50">
        <f>'HS - Tableau 1'!E60</f>
        <v>74</v>
      </c>
      <c r="T60" s="50">
        <f>'RT - Tableau 1'!E60</f>
        <v>80</v>
      </c>
      <c r="U60" s="50"/>
      <c r="V60" s="50">
        <f>'PS - Tableau 1'!D60</f>
        <v>58</v>
      </c>
      <c r="W60" s="50">
        <v>50</v>
      </c>
      <c r="X60" s="50">
        <v>50</v>
      </c>
      <c r="Y60" s="50">
        <v>50</v>
      </c>
    </row>
    <row r="61" ht="20.35" customHeight="1">
      <c r="A61" t="s" s="35">
        <v>115</v>
      </c>
      <c r="B61" s="48">
        <v>16</v>
      </c>
      <c r="C61" t="s" s="49">
        <v>179</v>
      </c>
      <c r="D61" t="s" s="49">
        <v>509</v>
      </c>
      <c r="E61" s="50">
        <v>1989</v>
      </c>
      <c r="F61" s="50">
        <v>7</v>
      </c>
      <c r="G61" s="50">
        <v>4</v>
      </c>
      <c r="H61" s="50">
        <v>75</v>
      </c>
      <c r="I61" s="50">
        <v>195</v>
      </c>
      <c r="J61" s="50"/>
      <c r="K61" s="50"/>
      <c r="L61" s="50">
        <f>'SK - Tableau 1'!E61</f>
        <v>68</v>
      </c>
      <c r="M61" s="51">
        <f>'DU'!E61</f>
        <v>93.40000000000001</v>
      </c>
      <c r="N61" s="51">
        <f>'EN - Tableau 1'!C61</f>
        <v>77</v>
      </c>
      <c r="O61" s="51">
        <f>'SZ - Tableau 1'!D61</f>
        <v>71.25</v>
      </c>
      <c r="P61" s="50">
        <f>'AG - Tableau 1'!E61</f>
        <v>80</v>
      </c>
      <c r="Q61" s="50"/>
      <c r="R61" s="50">
        <f>'SC - Tableau 1'!E61</f>
        <v>77</v>
      </c>
      <c r="S61" s="50">
        <f>'HS - Tableau 1'!E61</f>
        <v>74</v>
      </c>
      <c r="T61" s="50">
        <f>'RT - Tableau 1'!E61</f>
        <v>73</v>
      </c>
      <c r="U61" s="50"/>
      <c r="V61" s="50">
        <f>'PS - Tableau 1'!D61</f>
        <v>67</v>
      </c>
      <c r="W61" s="50">
        <v>50</v>
      </c>
      <c r="X61" s="50">
        <v>50</v>
      </c>
      <c r="Y61" s="50">
        <v>50</v>
      </c>
    </row>
    <row r="62" ht="20.35" customHeight="1">
      <c r="A62" t="s" s="35">
        <v>116</v>
      </c>
      <c r="B62" s="48">
        <v>16</v>
      </c>
      <c r="C62" t="s" s="49">
        <v>173</v>
      </c>
      <c r="D62" t="s" s="49">
        <v>510</v>
      </c>
      <c r="E62" s="50">
        <v>1995</v>
      </c>
      <c r="F62" s="50">
        <v>4</v>
      </c>
      <c r="G62" s="50">
        <v>10</v>
      </c>
      <c r="H62" s="50">
        <v>76</v>
      </c>
      <c r="I62" s="50">
        <v>210</v>
      </c>
      <c r="J62" s="50"/>
      <c r="K62" s="50"/>
      <c r="L62" s="50">
        <f>'SK - Tableau 1'!E62</f>
        <v>60</v>
      </c>
      <c r="M62" s="51">
        <f>'DU'!E62</f>
        <v>92.3</v>
      </c>
      <c r="N62" s="51">
        <f>'EN - Tableau 1'!C62</f>
        <v>37</v>
      </c>
      <c r="O62" s="51">
        <f>'SZ - Tableau 1'!D62</f>
        <v>80.5</v>
      </c>
      <c r="P62" s="50">
        <f>'AG - Tableau 1'!E62</f>
        <v>60</v>
      </c>
      <c r="Q62" s="50"/>
      <c r="R62" s="50">
        <f>'SC - Tableau 1'!E62</f>
        <v>60</v>
      </c>
      <c r="S62" s="50">
        <f>'HS - Tableau 1'!E62</f>
        <v>60</v>
      </c>
      <c r="T62" s="50">
        <f>'RT - Tableau 1'!E62</f>
        <v>60</v>
      </c>
      <c r="U62" s="50"/>
      <c r="V62" s="50">
        <f>'PS - Tableau 1'!D62</f>
        <v>66</v>
      </c>
      <c r="W62" s="50">
        <v>50</v>
      </c>
      <c r="X62" s="50">
        <v>50</v>
      </c>
      <c r="Y62" s="50">
        <v>50</v>
      </c>
    </row>
    <row r="63" ht="20.35" customHeight="1">
      <c r="A63" t="s" s="35">
        <v>117</v>
      </c>
      <c r="B63" s="48">
        <v>16</v>
      </c>
      <c r="C63" t="s" s="49">
        <v>173</v>
      </c>
      <c r="D63" t="s" s="49">
        <v>510</v>
      </c>
      <c r="E63" s="50">
        <v>1993</v>
      </c>
      <c r="F63" s="50">
        <v>3</v>
      </c>
      <c r="G63" s="50">
        <v>23</v>
      </c>
      <c r="H63" s="50">
        <v>75</v>
      </c>
      <c r="I63" s="50">
        <v>204</v>
      </c>
      <c r="J63" s="50"/>
      <c r="K63" s="50"/>
      <c r="L63" s="50">
        <f>'SK - Tableau 1'!E63</f>
        <v>62</v>
      </c>
      <c r="M63" s="51">
        <f>'DU'!E63</f>
        <v>93.40000000000001</v>
      </c>
      <c r="N63" s="51">
        <f>'EN - Tableau 1'!C63</f>
        <v>52</v>
      </c>
      <c r="O63" s="51">
        <f>'SZ - Tableau 1'!D63</f>
        <v>73.75</v>
      </c>
      <c r="P63" s="50">
        <f>'AG - Tableau 1'!E63</f>
        <v>51</v>
      </c>
      <c r="Q63" s="50"/>
      <c r="R63" s="50">
        <f>'SC - Tableau 1'!E63</f>
        <v>60</v>
      </c>
      <c r="S63" s="50">
        <f>'HS - Tableau 1'!E63</f>
        <v>48</v>
      </c>
      <c r="T63" s="50">
        <f>'RT - Tableau 1'!E63</f>
        <v>66</v>
      </c>
      <c r="U63" s="50"/>
      <c r="V63" s="51">
        <f>'PS - Tableau 1'!D63</f>
        <v>68.17</v>
      </c>
      <c r="W63" s="50">
        <v>50</v>
      </c>
      <c r="X63" s="50">
        <v>50</v>
      </c>
      <c r="Y63" s="50">
        <v>50</v>
      </c>
    </row>
    <row r="64" ht="20.35" customHeight="1">
      <c r="A64" t="s" s="35">
        <v>118</v>
      </c>
      <c r="B64" s="48">
        <v>16</v>
      </c>
      <c r="C64" t="s" s="49">
        <v>202</v>
      </c>
      <c r="D64" t="s" s="49">
        <v>510</v>
      </c>
      <c r="E64" s="50">
        <v>1993</v>
      </c>
      <c r="F64" s="50">
        <v>7</v>
      </c>
      <c r="G64" s="50">
        <v>31</v>
      </c>
      <c r="H64" s="50">
        <v>76</v>
      </c>
      <c r="I64" s="50">
        <v>221</v>
      </c>
      <c r="J64" s="50"/>
      <c r="K64" s="50"/>
      <c r="L64" s="50">
        <f>'SK - Tableau 1'!E64</f>
        <v>60</v>
      </c>
      <c r="M64" s="51">
        <f>'DU'!E64</f>
        <v>86.2</v>
      </c>
      <c r="N64" s="51">
        <f>'EN - Tableau 1'!C64</f>
        <v>42</v>
      </c>
      <c r="O64" s="51">
        <f>'SZ - Tableau 1'!D64</f>
        <v>83.5</v>
      </c>
      <c r="P64" s="50">
        <f>'AG - Tableau 1'!E64</f>
        <v>60</v>
      </c>
      <c r="Q64" s="50"/>
      <c r="R64" s="50">
        <f>'SC - Tableau 1'!E64</f>
        <v>60</v>
      </c>
      <c r="S64" s="50">
        <f>'HS - Tableau 1'!E64</f>
        <v>60</v>
      </c>
      <c r="T64" s="50">
        <f>'RT - Tableau 1'!E64</f>
        <v>49</v>
      </c>
      <c r="U64" s="50"/>
      <c r="V64" s="50">
        <f>'PS - Tableau 1'!D64</f>
        <v>66</v>
      </c>
      <c r="W64" s="50">
        <v>50</v>
      </c>
      <c r="X64" s="50">
        <v>50</v>
      </c>
      <c r="Y64" s="50">
        <v>50</v>
      </c>
    </row>
    <row r="65" ht="20.35" customHeight="1">
      <c r="A65" t="s" s="35">
        <v>119</v>
      </c>
      <c r="B65" s="48">
        <v>16</v>
      </c>
      <c r="C65" t="s" s="49">
        <v>173</v>
      </c>
      <c r="D65" t="s" s="49">
        <v>509</v>
      </c>
      <c r="E65" s="50">
        <v>1992</v>
      </c>
      <c r="F65" s="50">
        <v>3</v>
      </c>
      <c r="G65" s="50">
        <v>6</v>
      </c>
      <c r="H65" s="50">
        <v>75</v>
      </c>
      <c r="I65" s="50">
        <v>210</v>
      </c>
      <c r="J65" s="50"/>
      <c r="K65" s="50"/>
      <c r="L65" s="50">
        <f>'SK - Tableau 1'!E65</f>
        <v>63</v>
      </c>
      <c r="M65" s="51">
        <f>'DU'!E65</f>
        <v>93.90000000000001</v>
      </c>
      <c r="N65" s="51">
        <f>'EN - Tableau 1'!C65</f>
        <v>57</v>
      </c>
      <c r="O65" s="51">
        <f>'SZ - Tableau 1'!D65</f>
        <v>76</v>
      </c>
      <c r="P65" s="50">
        <f>'AG - Tableau 1'!E65</f>
        <v>57</v>
      </c>
      <c r="Q65" s="50"/>
      <c r="R65" s="50">
        <f>'SC - Tableau 1'!E65</f>
        <v>60</v>
      </c>
      <c r="S65" s="50">
        <f>'HS - Tableau 1'!E65</f>
        <v>54</v>
      </c>
      <c r="T65" s="50">
        <f>'RT - Tableau 1'!E65</f>
        <v>69</v>
      </c>
      <c r="U65" s="50"/>
      <c r="V65" s="51">
        <f>'PS - Tableau 1'!D65</f>
        <v>71.28</v>
      </c>
      <c r="W65" s="50">
        <v>50</v>
      </c>
      <c r="X65" s="50">
        <v>50</v>
      </c>
      <c r="Y65" s="50">
        <v>50</v>
      </c>
    </row>
    <row r="66" ht="20.35" customHeight="1">
      <c r="A66" t="s" s="35">
        <v>121</v>
      </c>
      <c r="B66" s="48">
        <v>16</v>
      </c>
      <c r="C66" t="s" s="49">
        <v>173</v>
      </c>
      <c r="D66" t="s" s="49">
        <v>510</v>
      </c>
      <c r="E66" s="50">
        <v>1993</v>
      </c>
      <c r="F66" s="50">
        <v>12</v>
      </c>
      <c r="G66" s="50">
        <v>21</v>
      </c>
      <c r="H66" s="50">
        <v>74</v>
      </c>
      <c r="I66" s="50">
        <v>200</v>
      </c>
      <c r="J66" s="50"/>
      <c r="K66" s="50"/>
      <c r="L66" s="50">
        <f>'SK - Tableau 1'!E66</f>
        <v>72</v>
      </c>
      <c r="M66" s="51">
        <f>'DU'!E66</f>
        <v>69.90000000000001</v>
      </c>
      <c r="N66" s="51">
        <f>'EN - Tableau 1'!C66</f>
        <v>57</v>
      </c>
      <c r="O66" s="51">
        <f>'SZ - Tableau 1'!D66</f>
        <v>68</v>
      </c>
      <c r="P66" s="50">
        <f>'AG - Tableau 1'!E66</f>
        <v>74</v>
      </c>
      <c r="Q66" s="50"/>
      <c r="R66" s="50">
        <f>'SC - Tableau 1'!E66</f>
        <v>69</v>
      </c>
      <c r="S66" s="50">
        <f>'HS - Tableau 1'!E66</f>
        <v>73</v>
      </c>
      <c r="T66" s="50">
        <f>'RT - Tableau 1'!E66</f>
        <v>73</v>
      </c>
      <c r="U66" s="50"/>
      <c r="V66" s="50">
        <f>'PS - Tableau 1'!D66</f>
        <v>98</v>
      </c>
      <c r="W66" s="50">
        <v>50</v>
      </c>
      <c r="X66" s="50">
        <v>50</v>
      </c>
      <c r="Y66" s="50">
        <v>50</v>
      </c>
    </row>
    <row r="67" ht="20.35" customHeight="1">
      <c r="A67" t="s" s="35">
        <v>122</v>
      </c>
      <c r="B67" s="48">
        <v>16</v>
      </c>
      <c r="C67" t="s" s="49">
        <v>173</v>
      </c>
      <c r="D67" t="s" s="49">
        <v>509</v>
      </c>
      <c r="E67" s="50">
        <v>1984</v>
      </c>
      <c r="F67" s="50">
        <v>11</v>
      </c>
      <c r="G67" s="50">
        <v>28</v>
      </c>
      <c r="H67" s="50">
        <v>74</v>
      </c>
      <c r="I67" s="50">
        <v>180</v>
      </c>
      <c r="J67" s="50"/>
      <c r="K67" s="50"/>
      <c r="L67" s="50">
        <f>'SK - Tableau 1'!E67</f>
        <v>86</v>
      </c>
      <c r="M67" s="51">
        <f>'DU'!E67</f>
        <v>73.2</v>
      </c>
      <c r="N67" s="51">
        <f>'EN - Tableau 1'!C67</f>
        <v>82</v>
      </c>
      <c r="O67" s="51">
        <f>'SZ - Tableau 1'!D67</f>
        <v>61.75</v>
      </c>
      <c r="P67" s="50">
        <f>'AG - Tableau 1'!E67</f>
        <v>87</v>
      </c>
      <c r="Q67" s="50"/>
      <c r="R67" s="50">
        <f>'SC - Tableau 1'!E67</f>
        <v>86</v>
      </c>
      <c r="S67" s="50">
        <f>'HS - Tableau 1'!E67</f>
        <v>92</v>
      </c>
      <c r="T67" s="50">
        <f>'RT - Tableau 1'!E67</f>
        <v>71</v>
      </c>
      <c r="U67" s="50"/>
      <c r="V67" s="50">
        <f>'PS - Tableau 1'!D67</f>
        <v>73</v>
      </c>
      <c r="W67" s="50">
        <v>50</v>
      </c>
      <c r="X67" s="50">
        <v>50</v>
      </c>
      <c r="Y67" s="50">
        <v>50</v>
      </c>
    </row>
    <row r="68" ht="20.35" customHeight="1">
      <c r="A68" t="s" s="35">
        <v>123</v>
      </c>
      <c r="B68" s="48">
        <v>16</v>
      </c>
      <c r="C68" t="s" s="49">
        <v>299</v>
      </c>
      <c r="D68" t="s" s="49">
        <v>510</v>
      </c>
      <c r="E68" s="50">
        <v>1994</v>
      </c>
      <c r="F68" s="50">
        <v>7</v>
      </c>
      <c r="G68" s="50">
        <v>22</v>
      </c>
      <c r="H68" s="50">
        <v>74</v>
      </c>
      <c r="I68" s="50">
        <v>190</v>
      </c>
      <c r="J68" s="50"/>
      <c r="K68" s="50"/>
      <c r="L68" s="50">
        <f>'SK - Tableau 1'!E68</f>
        <v>60</v>
      </c>
      <c r="M68" s="51">
        <f>'DU'!E68</f>
        <v>92.09999999999999</v>
      </c>
      <c r="N68" s="51">
        <f>'EN - Tableau 1'!C68</f>
        <v>33</v>
      </c>
      <c r="O68" s="51">
        <f>'SZ - Tableau 1'!D68</f>
        <v>65.25</v>
      </c>
      <c r="P68" s="50">
        <f>'AG - Tableau 1'!E68</f>
        <v>60</v>
      </c>
      <c r="Q68" s="50"/>
      <c r="R68" s="50">
        <f>'SC - Tableau 1'!E68</f>
        <v>60</v>
      </c>
      <c r="S68" s="50">
        <f>'HS - Tableau 1'!E68</f>
        <v>60</v>
      </c>
      <c r="T68" s="50">
        <f>'RT - Tableau 1'!E68</f>
        <v>60</v>
      </c>
      <c r="U68" s="50"/>
      <c r="V68" s="50">
        <f>'PS - Tableau 1'!D68</f>
        <v>66</v>
      </c>
      <c r="W68" s="50">
        <v>50</v>
      </c>
      <c r="X68" s="50">
        <v>50</v>
      </c>
      <c r="Y68" s="50">
        <v>50</v>
      </c>
    </row>
    <row r="69" ht="20.35" customHeight="1">
      <c r="A69" t="s" s="35">
        <v>124</v>
      </c>
      <c r="B69" s="48">
        <v>16</v>
      </c>
      <c r="C69" t="s" s="49">
        <v>173</v>
      </c>
      <c r="D69" t="s" s="49">
        <v>509</v>
      </c>
      <c r="E69" s="50">
        <v>1990</v>
      </c>
      <c r="F69" s="50">
        <v>1</v>
      </c>
      <c r="G69" s="50">
        <v>10</v>
      </c>
      <c r="H69" s="50">
        <v>76</v>
      </c>
      <c r="I69" s="50">
        <v>195</v>
      </c>
      <c r="J69" s="50"/>
      <c r="K69" s="50"/>
      <c r="L69" s="50">
        <f>'SK - Tableau 1'!E69</f>
        <v>70</v>
      </c>
      <c r="M69" s="51">
        <f>'DU'!E69</f>
        <v>93.5</v>
      </c>
      <c r="N69" s="51">
        <f>'EN - Tableau 1'!C69</f>
        <v>92</v>
      </c>
      <c r="O69" s="51">
        <f>'SZ - Tableau 1'!D69</f>
        <v>75.75</v>
      </c>
      <c r="P69" s="50">
        <f>'AG - Tableau 1'!E69</f>
        <v>82</v>
      </c>
      <c r="Q69" s="50"/>
      <c r="R69" s="50">
        <f>'SC - Tableau 1'!E69</f>
        <v>82</v>
      </c>
      <c r="S69" s="50">
        <f>'HS - Tableau 1'!E69</f>
        <v>78</v>
      </c>
      <c r="T69" s="50">
        <f>'RT - Tableau 1'!E69</f>
        <v>87</v>
      </c>
      <c r="U69" s="50"/>
      <c r="V69" s="50">
        <f>'PS - Tableau 1'!D69</f>
        <v>70</v>
      </c>
      <c r="W69" s="50">
        <v>50</v>
      </c>
      <c r="X69" s="50">
        <v>50</v>
      </c>
      <c r="Y69" s="50">
        <v>50</v>
      </c>
    </row>
    <row r="70" ht="20.35" customHeight="1">
      <c r="A70" t="s" s="35">
        <v>125</v>
      </c>
      <c r="B70" s="48">
        <v>16</v>
      </c>
      <c r="C70" t="s" s="49">
        <v>173</v>
      </c>
      <c r="D70" t="s" s="49">
        <v>509</v>
      </c>
      <c r="E70" s="50">
        <v>1994</v>
      </c>
      <c r="F70" s="50">
        <v>5</v>
      </c>
      <c r="G70" s="50">
        <v>25</v>
      </c>
      <c r="H70" s="50">
        <v>76</v>
      </c>
      <c r="I70" s="50">
        <v>178</v>
      </c>
      <c r="J70" s="50"/>
      <c r="K70" s="50"/>
      <c r="L70" s="50">
        <f>'SK - Tableau 1'!E70</f>
        <v>62</v>
      </c>
      <c r="M70" s="51">
        <f>'DU'!E70</f>
        <v>82.5</v>
      </c>
      <c r="N70" s="51">
        <f>'EN - Tableau 1'!C70</f>
        <v>82</v>
      </c>
      <c r="O70" s="51">
        <f>'SZ - Tableau 1'!D70</f>
        <v>70.5</v>
      </c>
      <c r="P70" s="50">
        <f>'AG - Tableau 1'!E70</f>
        <v>73</v>
      </c>
      <c r="Q70" s="50"/>
      <c r="R70" s="50">
        <f>'SC - Tableau 1'!E70</f>
        <v>61</v>
      </c>
      <c r="S70" s="50">
        <f>'HS - Tableau 1'!E70</f>
        <v>70</v>
      </c>
      <c r="T70" s="50">
        <f>'RT - Tableau 1'!E70</f>
        <v>99</v>
      </c>
      <c r="U70" s="50"/>
      <c r="V70" s="51">
        <f>'PS - Tableau 1'!D70</f>
        <v>76.89999999999999</v>
      </c>
      <c r="W70" s="50">
        <v>50</v>
      </c>
      <c r="X70" s="50">
        <v>50</v>
      </c>
      <c r="Y70" s="50">
        <v>50</v>
      </c>
    </row>
    <row r="71" ht="20.35" customHeight="1">
      <c r="A71" t="s" s="35">
        <v>126</v>
      </c>
      <c r="B71" s="48">
        <v>16</v>
      </c>
      <c r="C71" t="s" s="49">
        <v>173</v>
      </c>
      <c r="D71" t="s" s="49">
        <v>510</v>
      </c>
      <c r="E71" s="50">
        <v>1993</v>
      </c>
      <c r="F71" s="50">
        <v>1</v>
      </c>
      <c r="G71" s="50">
        <v>12</v>
      </c>
      <c r="H71" s="50">
        <v>74</v>
      </c>
      <c r="I71" s="50">
        <v>190</v>
      </c>
      <c r="J71" s="50"/>
      <c r="K71" s="50"/>
      <c r="L71" s="50">
        <f>'SK - Tableau 1'!E71</f>
        <v>48</v>
      </c>
      <c r="M71" s="51">
        <f>'DU'!E71</f>
        <v>93.59999999999999</v>
      </c>
      <c r="N71" s="51">
        <f>'EN - Tableau 1'!C71</f>
        <v>52</v>
      </c>
      <c r="O71" s="51">
        <f>'SZ - Tableau 1'!D71</f>
        <v>65.25</v>
      </c>
      <c r="P71" s="50">
        <f>'AG - Tableau 1'!E71</f>
        <v>48</v>
      </c>
      <c r="Q71" s="50"/>
      <c r="R71" s="50">
        <f>'SC - Tableau 1'!E71</f>
        <v>51</v>
      </c>
      <c r="S71" s="50">
        <f>'HS - Tableau 1'!E71</f>
        <v>48</v>
      </c>
      <c r="T71" s="50">
        <f>'RT - Tableau 1'!E71</f>
        <v>47</v>
      </c>
      <c r="U71" s="50"/>
      <c r="V71" s="51">
        <f>'PS - Tableau 1'!D71</f>
        <v>68.17</v>
      </c>
      <c r="W71" s="50">
        <v>50</v>
      </c>
      <c r="X71" s="50">
        <v>50</v>
      </c>
      <c r="Y71" s="50">
        <v>50</v>
      </c>
    </row>
    <row r="72" ht="20.35" customHeight="1">
      <c r="A72" t="s" s="35">
        <v>127</v>
      </c>
      <c r="B72" s="48">
        <v>16</v>
      </c>
      <c r="C72" t="s" s="49">
        <v>173</v>
      </c>
      <c r="D72" t="s" s="49">
        <v>509</v>
      </c>
      <c r="E72" s="50">
        <v>1990</v>
      </c>
      <c r="F72" s="50">
        <v>3</v>
      </c>
      <c r="G72" s="50">
        <v>2</v>
      </c>
      <c r="H72" s="50">
        <v>75</v>
      </c>
      <c r="I72" s="50">
        <v>202</v>
      </c>
      <c r="J72" s="50"/>
      <c r="K72" s="50"/>
      <c r="L72" s="50">
        <f>'SK - Tableau 1'!E72</f>
        <v>47</v>
      </c>
      <c r="M72" s="51">
        <f>'DU'!E72</f>
        <v>82.40000000000001</v>
      </c>
      <c r="N72" s="51">
        <f>'EN - Tableau 1'!C72</f>
        <v>37</v>
      </c>
      <c r="O72" s="51">
        <f>'SZ - Tableau 1'!D72</f>
        <v>73</v>
      </c>
      <c r="P72" s="50">
        <f>'AG - Tableau 1'!E72</f>
        <v>60</v>
      </c>
      <c r="Q72" s="50"/>
      <c r="R72" s="50">
        <f>'SC - Tableau 1'!E72</f>
        <v>60</v>
      </c>
      <c r="S72" s="50">
        <f>'HS - Tableau 1'!E72</f>
        <v>60</v>
      </c>
      <c r="T72" s="50">
        <f>'RT - Tableau 1'!E72</f>
        <v>60</v>
      </c>
      <c r="U72" s="50"/>
      <c r="V72" s="50">
        <f>'PS - Tableau 1'!D72</f>
        <v>66</v>
      </c>
      <c r="W72" s="50">
        <v>50</v>
      </c>
      <c r="X72" s="50">
        <v>50</v>
      </c>
      <c r="Y72" s="50">
        <v>50</v>
      </c>
    </row>
    <row r="73" ht="20.35" customHeight="1">
      <c r="A73" t="s" s="35">
        <v>128</v>
      </c>
      <c r="B73" s="48">
        <v>16</v>
      </c>
      <c r="C73" t="s" s="49">
        <v>299</v>
      </c>
      <c r="D73" t="s" s="49">
        <v>509</v>
      </c>
      <c r="E73" s="50">
        <v>1988</v>
      </c>
      <c r="F73" s="50">
        <v>3</v>
      </c>
      <c r="G73" s="50">
        <v>23</v>
      </c>
      <c r="H73" s="50">
        <v>73</v>
      </c>
      <c r="I73" s="50">
        <v>209</v>
      </c>
      <c r="J73" s="50"/>
      <c r="K73" s="50"/>
      <c r="L73" s="50">
        <f>'SK - Tableau 1'!E73</f>
        <v>81</v>
      </c>
      <c r="M73" s="51">
        <f>'DU'!E73</f>
        <v>66.2</v>
      </c>
      <c r="N73" s="51">
        <f>'EN - Tableau 1'!C73</f>
        <v>57</v>
      </c>
      <c r="O73" s="51">
        <f>'SZ - Tableau 1'!D73</f>
        <v>66.5</v>
      </c>
      <c r="P73" s="50">
        <f>'AG - Tableau 1'!E73</f>
        <v>80</v>
      </c>
      <c r="Q73" s="50"/>
      <c r="R73" s="50">
        <f>'SC - Tableau 1'!E73</f>
        <v>72</v>
      </c>
      <c r="S73" s="50">
        <f>'HS - Tableau 1'!E73</f>
        <v>78</v>
      </c>
      <c r="T73" s="50">
        <f>'RT - Tableau 1'!E73</f>
        <v>55</v>
      </c>
      <c r="U73" s="50"/>
      <c r="V73" s="50">
        <f>'PS - Tableau 1'!D73</f>
        <v>80</v>
      </c>
      <c r="W73" s="50">
        <v>50</v>
      </c>
      <c r="X73" s="50">
        <v>50</v>
      </c>
      <c r="Y73" s="50">
        <v>50</v>
      </c>
    </row>
    <row r="74" ht="20.35" customHeight="1">
      <c r="A74" t="s" s="35">
        <v>129</v>
      </c>
      <c r="B74" s="48">
        <v>16</v>
      </c>
      <c r="C74" t="s" s="49">
        <v>179</v>
      </c>
      <c r="D74" t="s" s="49">
        <v>509</v>
      </c>
      <c r="E74" s="50">
        <v>1990</v>
      </c>
      <c r="F74" s="50">
        <v>4</v>
      </c>
      <c r="G74" s="50">
        <v>27</v>
      </c>
      <c r="H74" s="50">
        <v>74</v>
      </c>
      <c r="I74" s="50">
        <v>197</v>
      </c>
      <c r="J74" s="50"/>
      <c r="K74" s="50"/>
      <c r="L74" s="50">
        <f>'SK - Tableau 1'!E74</f>
        <v>68</v>
      </c>
      <c r="M74" s="51">
        <f>'DU'!E74</f>
        <v>92.40000000000001</v>
      </c>
      <c r="N74" s="51">
        <f>'EN - Tableau 1'!C74</f>
        <v>67</v>
      </c>
      <c r="O74" s="51">
        <f>'SZ - Tableau 1'!D74</f>
        <v>67.25</v>
      </c>
      <c r="P74" s="50">
        <f>'AG - Tableau 1'!E74</f>
        <v>59</v>
      </c>
      <c r="Q74" s="50"/>
      <c r="R74" s="50">
        <f>'SC - Tableau 1'!E74</f>
        <v>57</v>
      </c>
      <c r="S74" s="50">
        <f>'HS - Tableau 1'!E74</f>
        <v>59</v>
      </c>
      <c r="T74" s="50">
        <f>'RT - Tableau 1'!E74</f>
        <v>56</v>
      </c>
      <c r="U74" s="50"/>
      <c r="V74" s="50">
        <f>'PS - Tableau 1'!D74</f>
        <v>48</v>
      </c>
      <c r="W74" s="50">
        <v>50</v>
      </c>
      <c r="X74" s="50">
        <v>50</v>
      </c>
      <c r="Y74" s="50">
        <v>50</v>
      </c>
    </row>
    <row r="75" ht="20.35" customHeight="1">
      <c r="A75" t="s" s="35">
        <v>130</v>
      </c>
      <c r="B75" s="48">
        <v>16</v>
      </c>
      <c r="C75" t="s" s="49">
        <v>179</v>
      </c>
      <c r="D75" t="s" s="49">
        <v>509</v>
      </c>
      <c r="E75" s="50">
        <v>1983</v>
      </c>
      <c r="F75" s="50">
        <v>4</v>
      </c>
      <c r="G75" s="50">
        <v>11</v>
      </c>
      <c r="H75" s="50">
        <v>74</v>
      </c>
      <c r="I75" s="50">
        <v>183</v>
      </c>
      <c r="J75" s="50"/>
      <c r="K75" s="50"/>
      <c r="L75" s="50">
        <f>'SK - Tableau 1'!E75</f>
        <v>60</v>
      </c>
      <c r="M75" s="51">
        <f>'DU'!E75</f>
        <v>92.2</v>
      </c>
      <c r="N75" s="51">
        <f>'EN - Tableau 1'!C75</f>
        <v>37</v>
      </c>
      <c r="O75" s="51">
        <f>'SZ - Tableau 1'!D75</f>
        <v>62.5</v>
      </c>
      <c r="P75" s="50">
        <f>'AG - Tableau 1'!E75</f>
        <v>60</v>
      </c>
      <c r="Q75" s="50"/>
      <c r="R75" s="50">
        <f>'SC - Tableau 1'!E75</f>
        <v>60</v>
      </c>
      <c r="S75" s="50">
        <f>'HS - Tableau 1'!E75</f>
        <v>58</v>
      </c>
      <c r="T75" s="50">
        <f>'RT - Tableau 1'!E75</f>
        <v>47</v>
      </c>
      <c r="U75" s="50"/>
      <c r="V75" s="50">
        <f>'PS - Tableau 1'!D75</f>
        <v>66</v>
      </c>
      <c r="W75" s="50">
        <v>50</v>
      </c>
      <c r="X75" s="50">
        <v>50</v>
      </c>
      <c r="Y75" s="50">
        <v>50</v>
      </c>
    </row>
    <row r="76" ht="20.35" customHeight="1">
      <c r="A76" t="s" s="35">
        <v>131</v>
      </c>
      <c r="B76" s="48">
        <v>16</v>
      </c>
      <c r="C76" t="s" s="49">
        <v>173</v>
      </c>
      <c r="D76" t="s" s="49">
        <v>509</v>
      </c>
      <c r="E76" s="50">
        <v>1982</v>
      </c>
      <c r="F76" s="50">
        <v>3</v>
      </c>
      <c r="G76" s="50">
        <v>22</v>
      </c>
      <c r="H76" s="50">
        <v>76</v>
      </c>
      <c r="I76" s="50">
        <v>215</v>
      </c>
      <c r="J76" s="50"/>
      <c r="K76" s="50"/>
      <c r="L76" s="50">
        <f>'SK - Tableau 1'!E76</f>
        <v>77</v>
      </c>
      <c r="M76" s="51">
        <f>'DU'!E76</f>
        <v>84.90000000000001</v>
      </c>
      <c r="N76" s="51">
        <f>'EN - Tableau 1'!C76</f>
        <v>87</v>
      </c>
      <c r="O76" s="51">
        <f>'SZ - Tableau 1'!D76</f>
        <v>82</v>
      </c>
      <c r="P76" s="50">
        <f>'AG - Tableau 1'!E76</f>
        <v>84</v>
      </c>
      <c r="Q76" s="50"/>
      <c r="R76" s="50">
        <f>'SC - Tableau 1'!E76</f>
        <v>85</v>
      </c>
      <c r="S76" s="50">
        <f>'HS - Tableau 1'!E76</f>
        <v>80</v>
      </c>
      <c r="T76" s="50">
        <f>'RT - Tableau 1'!E76</f>
        <v>75</v>
      </c>
      <c r="U76" s="50"/>
      <c r="V76" s="50">
        <f>'PS - Tableau 1'!D76</f>
        <v>53</v>
      </c>
      <c r="W76" s="50">
        <v>50</v>
      </c>
      <c r="X76" s="50">
        <v>50</v>
      </c>
      <c r="Y76" s="50">
        <v>50</v>
      </c>
    </row>
    <row r="77" ht="20.35" customHeight="1">
      <c r="A77" t="s" s="35">
        <v>132</v>
      </c>
      <c r="B77" s="48">
        <v>16</v>
      </c>
      <c r="C77" t="s" s="49">
        <v>299</v>
      </c>
      <c r="D77" t="s" s="49">
        <v>509</v>
      </c>
      <c r="E77" s="50">
        <v>1987</v>
      </c>
      <c r="F77" s="50">
        <v>8</v>
      </c>
      <c r="G77" s="50">
        <v>31</v>
      </c>
      <c r="H77" s="50">
        <v>75</v>
      </c>
      <c r="I77" s="50">
        <v>212</v>
      </c>
      <c r="J77" s="50"/>
      <c r="K77" s="50"/>
      <c r="L77" s="50">
        <f>'SK - Tableau 1'!E77</f>
        <v>77</v>
      </c>
      <c r="M77" s="51">
        <f>'DU'!E77</f>
        <v>77.7</v>
      </c>
      <c r="N77" s="51">
        <f>'EN - Tableau 1'!C77</f>
        <v>52</v>
      </c>
      <c r="O77" s="51">
        <f>'SZ - Tableau 1'!D77</f>
        <v>76.5</v>
      </c>
      <c r="P77" s="50">
        <f>'AG - Tableau 1'!E77</f>
        <v>80</v>
      </c>
      <c r="Q77" s="50"/>
      <c r="R77" s="50">
        <f>'SC - Tableau 1'!E77</f>
        <v>76</v>
      </c>
      <c r="S77" s="50">
        <f>'HS - Tableau 1'!E77</f>
        <v>70</v>
      </c>
      <c r="T77" s="50">
        <f>'RT - Tableau 1'!E77</f>
        <v>71</v>
      </c>
      <c r="U77" s="50"/>
      <c r="V77" s="51">
        <f>'PS - Tableau 1'!D77</f>
        <v>64.40000000000001</v>
      </c>
      <c r="W77" s="50">
        <v>50</v>
      </c>
      <c r="X77" s="50">
        <v>50</v>
      </c>
      <c r="Y77" s="50">
        <v>50</v>
      </c>
    </row>
    <row r="78" ht="20.35" customHeight="1">
      <c r="A78" t="s" s="35">
        <v>133</v>
      </c>
      <c r="B78" s="48">
        <v>16</v>
      </c>
      <c r="C78" t="s" s="49">
        <v>202</v>
      </c>
      <c r="D78" t="s" s="49">
        <v>510</v>
      </c>
      <c r="E78" s="50">
        <v>1994</v>
      </c>
      <c r="F78" s="50">
        <v>2</v>
      </c>
      <c r="G78" s="50">
        <v>28</v>
      </c>
      <c r="H78" s="50">
        <v>75</v>
      </c>
      <c r="I78" s="50">
        <v>195</v>
      </c>
      <c r="J78" s="50"/>
      <c r="K78" s="50"/>
      <c r="L78" s="50">
        <f>'SK - Tableau 1'!E78</f>
        <v>60</v>
      </c>
      <c r="M78" s="51">
        <f>'DU'!E78</f>
        <v>60</v>
      </c>
      <c r="N78" s="51">
        <f>'EN - Tableau 1'!C78</f>
        <v>37</v>
      </c>
      <c r="O78" s="51">
        <f>'SZ - Tableau 1'!D78</f>
        <v>71.25</v>
      </c>
      <c r="P78" s="50">
        <f>'AG - Tableau 1'!E78</f>
        <v>60</v>
      </c>
      <c r="Q78" s="50"/>
      <c r="R78" s="50">
        <f>'SC - Tableau 1'!E78</f>
        <v>60</v>
      </c>
      <c r="S78" s="50">
        <f>'HS - Tableau 1'!E78</f>
        <v>60</v>
      </c>
      <c r="T78" s="50">
        <f>'RT - Tableau 1'!E78</f>
        <v>60</v>
      </c>
      <c r="U78" s="50"/>
      <c r="V78" s="50">
        <f>'PS - Tableau 1'!D78</f>
        <v>66</v>
      </c>
      <c r="W78" s="50">
        <v>50</v>
      </c>
      <c r="X78" s="50">
        <v>50</v>
      </c>
      <c r="Y78" s="50">
        <v>50</v>
      </c>
    </row>
    <row r="79" ht="20.35" customHeight="1">
      <c r="A79" t="s" s="35">
        <v>134</v>
      </c>
      <c r="B79" s="48">
        <v>16</v>
      </c>
      <c r="C79" t="s" s="49">
        <v>220</v>
      </c>
      <c r="D79" t="s" s="49">
        <v>509</v>
      </c>
      <c r="E79" s="50">
        <v>1982</v>
      </c>
      <c r="F79" s="50">
        <v>11</v>
      </c>
      <c r="G79" s="50">
        <v>3</v>
      </c>
      <c r="H79" s="50">
        <v>77</v>
      </c>
      <c r="I79" s="50">
        <v>217</v>
      </c>
      <c r="J79" s="50"/>
      <c r="K79" s="50"/>
      <c r="L79" s="50">
        <f>'SK - Tableau 1'!E79</f>
        <v>90</v>
      </c>
      <c r="M79" s="51">
        <f>'DU'!E79</f>
        <v>97.90000000000001</v>
      </c>
      <c r="N79" s="51">
        <f>'EN - Tableau 1'!C79</f>
        <v>92</v>
      </c>
      <c r="O79" s="51">
        <f>'SZ - Tableau 1'!D79</f>
        <v>87</v>
      </c>
      <c r="P79" s="50">
        <f>'AG - Tableau 1'!E79</f>
        <v>89</v>
      </c>
      <c r="Q79" s="50"/>
      <c r="R79" s="50">
        <f>'SC - Tableau 1'!E79</f>
        <v>94</v>
      </c>
      <c r="S79" s="50">
        <f>'HS - Tableau 1'!E79</f>
        <v>93</v>
      </c>
      <c r="T79" s="50">
        <f>'RT - Tableau 1'!E79</f>
        <v>89</v>
      </c>
      <c r="U79" s="50"/>
      <c r="V79" s="50">
        <f>'PS - Tableau 1'!D79</f>
        <v>85</v>
      </c>
      <c r="W79" s="50">
        <v>50</v>
      </c>
      <c r="X79" s="50">
        <v>50</v>
      </c>
      <c r="Y79" s="50">
        <v>50</v>
      </c>
    </row>
    <row r="80" ht="20.35" customHeight="1">
      <c r="A80" t="s" s="35">
        <v>135</v>
      </c>
      <c r="B80" s="48">
        <v>16</v>
      </c>
      <c r="C80" t="s" s="49">
        <v>345</v>
      </c>
      <c r="D80" t="s" s="49">
        <v>509</v>
      </c>
      <c r="E80" s="50">
        <v>1982</v>
      </c>
      <c r="F80" s="50">
        <v>9</v>
      </c>
      <c r="G80" s="50">
        <v>18</v>
      </c>
      <c r="H80" s="50">
        <v>73</v>
      </c>
      <c r="I80" s="50">
        <v>196</v>
      </c>
      <c r="J80" s="50"/>
      <c r="K80" s="50"/>
      <c r="L80" s="50">
        <f>'SK - Tableau 1'!E80</f>
        <v>53</v>
      </c>
      <c r="M80" s="51">
        <f>'DU'!E80</f>
        <v>64</v>
      </c>
      <c r="N80" s="51">
        <f>'EN - Tableau 1'!C80</f>
        <v>42</v>
      </c>
      <c r="O80" s="51">
        <f>'SZ - Tableau 1'!D80</f>
        <v>62.5</v>
      </c>
      <c r="P80" s="50">
        <f>'AG - Tableau 1'!E80</f>
        <v>47</v>
      </c>
      <c r="Q80" s="50"/>
      <c r="R80" s="50">
        <f>'SC - Tableau 1'!E80</f>
        <v>58</v>
      </c>
      <c r="S80" s="50">
        <f>'HS - Tableau 1'!E80</f>
        <v>48</v>
      </c>
      <c r="T80" s="50">
        <f>'RT - Tableau 1'!E80</f>
        <v>47</v>
      </c>
      <c r="U80" s="50"/>
      <c r="V80" s="51">
        <f>'PS - Tableau 1'!D80</f>
        <v>68.17</v>
      </c>
      <c r="W80" s="50">
        <v>50</v>
      </c>
      <c r="X80" s="50">
        <v>50</v>
      </c>
      <c r="Y80" s="50">
        <v>50</v>
      </c>
    </row>
    <row r="81" ht="20.35" customHeight="1">
      <c r="A81" t="s" s="35">
        <v>136</v>
      </c>
      <c r="B81" s="48">
        <v>16</v>
      </c>
      <c r="C81" t="s" s="49">
        <v>299</v>
      </c>
      <c r="D81" t="s" s="49">
        <v>509</v>
      </c>
      <c r="E81" s="50">
        <v>1992</v>
      </c>
      <c r="F81" s="50">
        <v>2</v>
      </c>
      <c r="G81" s="50">
        <v>14</v>
      </c>
      <c r="H81" s="50">
        <v>74</v>
      </c>
      <c r="I81" s="50">
        <v>181</v>
      </c>
      <c r="J81" s="50"/>
      <c r="K81" s="50"/>
      <c r="L81" s="50">
        <f>'SK - Tableau 1'!E81</f>
        <v>74</v>
      </c>
      <c r="M81" s="51">
        <f>'DU'!E81</f>
        <v>95.90000000000001</v>
      </c>
      <c r="N81" s="51">
        <f>'EN - Tableau 1'!C81</f>
        <v>72</v>
      </c>
      <c r="O81" s="51">
        <f>'SZ - Tableau 1'!D81</f>
        <v>62</v>
      </c>
      <c r="P81" s="50">
        <f>'AG - Tableau 1'!E81</f>
        <v>64</v>
      </c>
      <c r="Q81" s="50"/>
      <c r="R81" s="50">
        <f>'SC - Tableau 1'!E81</f>
        <v>59</v>
      </c>
      <c r="S81" s="50">
        <f>'HS - Tableau 1'!E81</f>
        <v>60</v>
      </c>
      <c r="T81" s="50">
        <f>'RT - Tableau 1'!E81</f>
        <v>63</v>
      </c>
      <c r="U81" s="50"/>
      <c r="V81" s="50">
        <f>'PS - Tableau 1'!D81</f>
        <v>64</v>
      </c>
      <c r="W81" s="50">
        <v>50</v>
      </c>
      <c r="X81" s="50">
        <v>50</v>
      </c>
      <c r="Y81" s="50">
        <v>50</v>
      </c>
    </row>
    <row r="82" ht="20.35" customHeight="1">
      <c r="A82" t="s" s="35">
        <v>138</v>
      </c>
      <c r="B82" s="48">
        <v>16</v>
      </c>
      <c r="C82" t="s" s="49">
        <v>446</v>
      </c>
      <c r="D82" t="s" s="49">
        <v>509</v>
      </c>
      <c r="E82" s="50">
        <v>1991</v>
      </c>
      <c r="F82" s="50">
        <v>11</v>
      </c>
      <c r="G82" s="50">
        <v>25</v>
      </c>
      <c r="H82" s="50">
        <v>73</v>
      </c>
      <c r="I82" s="50">
        <v>191</v>
      </c>
      <c r="J82" s="50"/>
      <c r="K82" s="50"/>
      <c r="L82" s="50">
        <f>'SK - Tableau 1'!E82</f>
        <v>80</v>
      </c>
      <c r="M82" s="51">
        <f>'DU'!E82</f>
        <v>94.59999999999999</v>
      </c>
      <c r="N82" s="51">
        <f>'EN - Tableau 1'!C82</f>
        <v>67</v>
      </c>
      <c r="O82" s="51">
        <f>'SZ - Tableau 1'!D82</f>
        <v>61.25</v>
      </c>
      <c r="P82" s="50">
        <f>'AG - Tableau 1'!E82</f>
        <v>80</v>
      </c>
      <c r="Q82" s="50"/>
      <c r="R82" s="50">
        <f>'SC - Tableau 1'!E82</f>
        <v>80</v>
      </c>
      <c r="S82" s="50">
        <f>'HS - Tableau 1'!E82</f>
        <v>80</v>
      </c>
      <c r="T82" s="50">
        <f>'RT - Tableau 1'!E82</f>
        <v>80</v>
      </c>
      <c r="U82" s="50"/>
      <c r="V82" s="51">
        <f>'PS - Tableau 1'!D82</f>
        <v>55.04</v>
      </c>
      <c r="W82" s="50">
        <v>50</v>
      </c>
      <c r="X82" s="50">
        <v>50</v>
      </c>
      <c r="Y82" s="50">
        <v>50</v>
      </c>
    </row>
    <row r="83" ht="20.35" customHeight="1">
      <c r="A83" t="s" s="35">
        <v>139</v>
      </c>
      <c r="B83" s="48">
        <v>16</v>
      </c>
      <c r="C83" t="s" s="49">
        <v>450</v>
      </c>
      <c r="D83" t="s" s="49">
        <v>509</v>
      </c>
      <c r="E83" s="50">
        <v>1987</v>
      </c>
      <c r="F83" s="50">
        <v>1</v>
      </c>
      <c r="G83" s="50">
        <v>3</v>
      </c>
      <c r="H83" s="50">
        <v>76</v>
      </c>
      <c r="I83" s="50">
        <v>218</v>
      </c>
      <c r="J83" s="50"/>
      <c r="K83" s="50"/>
      <c r="L83" s="50">
        <f>'SK - Tableau 1'!E83</f>
        <v>60</v>
      </c>
      <c r="M83" s="51">
        <f>'DU'!E83</f>
        <v>92.5</v>
      </c>
      <c r="N83" s="51">
        <f>'EN - Tableau 1'!C83</f>
        <v>37</v>
      </c>
      <c r="O83" s="51">
        <f>'SZ - Tableau 1'!D83</f>
        <v>82.75</v>
      </c>
      <c r="P83" s="50">
        <f>'AG - Tableau 1'!E83</f>
        <v>60</v>
      </c>
      <c r="Q83" s="50"/>
      <c r="R83" s="50">
        <f>'SC - Tableau 1'!E83</f>
        <v>60</v>
      </c>
      <c r="S83" s="50">
        <f>'HS - Tableau 1'!E83</f>
        <v>60</v>
      </c>
      <c r="T83" s="50">
        <f>'RT - Tableau 1'!E83</f>
        <v>60</v>
      </c>
      <c r="U83" s="50"/>
      <c r="V83" s="51">
        <f>'PS - Tableau 1'!D83</f>
        <v>66.91</v>
      </c>
      <c r="W83" s="50">
        <v>50</v>
      </c>
      <c r="X83" s="50">
        <v>50</v>
      </c>
      <c r="Y83" s="50">
        <v>50</v>
      </c>
    </row>
    <row r="84" ht="20.35" customHeight="1">
      <c r="A84" t="s" s="35">
        <v>140</v>
      </c>
      <c r="B84" s="48">
        <v>16</v>
      </c>
      <c r="C84" t="s" s="49">
        <v>173</v>
      </c>
      <c r="D84" t="s" s="49">
        <v>509</v>
      </c>
      <c r="E84" s="50">
        <v>1979</v>
      </c>
      <c r="F84" s="50">
        <v>4</v>
      </c>
      <c r="G84" s="50">
        <v>4</v>
      </c>
      <c r="H84" s="50">
        <v>75</v>
      </c>
      <c r="I84" s="50">
        <v>217</v>
      </c>
      <c r="J84" s="50"/>
      <c r="K84" s="50"/>
      <c r="L84" s="50">
        <f>'SK - Tableau 1'!E84</f>
        <v>85</v>
      </c>
      <c r="M84" s="51">
        <f>'DU'!E84</f>
        <v>65.8</v>
      </c>
      <c r="N84" s="51">
        <f>'EN - Tableau 1'!C84</f>
        <v>72</v>
      </c>
      <c r="O84" s="51">
        <f>'SZ - Tableau 1'!D84</f>
        <v>78</v>
      </c>
      <c r="P84" s="50">
        <f>'AG - Tableau 1'!E84</f>
        <v>94</v>
      </c>
      <c r="Q84" s="50"/>
      <c r="R84" s="50">
        <f>'SC - Tableau 1'!E84</f>
        <v>92</v>
      </c>
      <c r="S84" s="50">
        <f>'HS - Tableau 1'!E84</f>
        <v>95</v>
      </c>
      <c r="T84" s="50">
        <f>'RT - Tableau 1'!E84</f>
        <v>78</v>
      </c>
      <c r="U84" s="50"/>
      <c r="V84" s="50">
        <f>'PS - Tableau 1'!D84</f>
        <v>74</v>
      </c>
      <c r="W84" s="50">
        <v>50</v>
      </c>
      <c r="X84" s="50">
        <v>50</v>
      </c>
      <c r="Y84" s="50">
        <v>50</v>
      </c>
    </row>
    <row r="85" ht="20.35" customHeight="1">
      <c r="A85" t="s" s="35">
        <v>141</v>
      </c>
      <c r="B85" s="48">
        <v>16</v>
      </c>
      <c r="C85" t="s" s="49">
        <v>202</v>
      </c>
      <c r="D85" t="s" s="49">
        <v>509</v>
      </c>
      <c r="E85" s="50">
        <v>1991</v>
      </c>
      <c r="F85" s="50">
        <v>7</v>
      </c>
      <c r="G85" s="50">
        <v>24</v>
      </c>
      <c r="H85" s="50">
        <v>76</v>
      </c>
      <c r="I85" s="50">
        <v>245</v>
      </c>
      <c r="J85" s="50"/>
      <c r="K85" s="50"/>
      <c r="L85" s="50">
        <f>'SK - Tableau 1'!E85</f>
        <v>65</v>
      </c>
      <c r="M85" s="51">
        <f>'DU'!E85</f>
        <v>88.3</v>
      </c>
      <c r="N85" s="51">
        <f>'EN - Tableau 1'!C85</f>
        <v>87</v>
      </c>
      <c r="O85" s="51">
        <f>'SZ - Tableau 1'!D85</f>
        <v>85.5</v>
      </c>
      <c r="P85" s="50">
        <f>'AG - Tableau 1'!E85</f>
        <v>64</v>
      </c>
      <c r="Q85" s="50"/>
      <c r="R85" s="50">
        <f>'SC - Tableau 1'!E85</f>
        <v>56</v>
      </c>
      <c r="S85" s="50">
        <f>'HS - Tableau 1'!E85</f>
        <v>68</v>
      </c>
      <c r="T85" s="50">
        <f>'RT - Tableau 1'!E85</f>
        <v>60</v>
      </c>
      <c r="U85" s="50"/>
      <c r="V85" s="50">
        <f>'PS - Tableau 1'!D85</f>
        <v>60</v>
      </c>
      <c r="W85" s="50">
        <v>50</v>
      </c>
      <c r="X85" s="50">
        <v>50</v>
      </c>
      <c r="Y85" s="50">
        <v>50</v>
      </c>
    </row>
    <row r="86" ht="20.35" customHeight="1">
      <c r="A86" t="s" s="35">
        <v>142</v>
      </c>
      <c r="B86" s="48">
        <v>16</v>
      </c>
      <c r="C86" t="s" s="49">
        <v>179</v>
      </c>
      <c r="D86" t="s" s="49">
        <v>509</v>
      </c>
      <c r="E86" s="50">
        <v>1980</v>
      </c>
      <c r="F86" s="50">
        <v>7</v>
      </c>
      <c r="G86" s="50">
        <v>17</v>
      </c>
      <c r="H86" s="50">
        <v>75</v>
      </c>
      <c r="I86" s="50">
        <v>173</v>
      </c>
      <c r="J86" s="50"/>
      <c r="K86" s="50"/>
      <c r="L86" s="50">
        <f>'SK - Tableau 1'!E86</f>
        <v>80</v>
      </c>
      <c r="M86" s="51">
        <f>'DU'!E86</f>
        <v>82.2</v>
      </c>
      <c r="N86" s="51">
        <f>'EN - Tableau 1'!C86</f>
        <v>62</v>
      </c>
      <c r="O86" s="51">
        <f>'SZ - Tableau 1'!D86</f>
        <v>65</v>
      </c>
      <c r="P86" s="50">
        <f>'AG - Tableau 1'!E86</f>
        <v>80</v>
      </c>
      <c r="Q86" s="50"/>
      <c r="R86" s="50">
        <f>'SC - Tableau 1'!E86</f>
        <v>80</v>
      </c>
      <c r="S86" s="50">
        <f>'HS - Tableau 1'!E86</f>
        <v>80</v>
      </c>
      <c r="T86" s="50">
        <f>'RT - Tableau 1'!E86</f>
        <v>80</v>
      </c>
      <c r="U86" s="50"/>
      <c r="V86" s="50">
        <f>'PS - Tableau 1'!D86</f>
        <v>67</v>
      </c>
      <c r="W86" s="50">
        <v>50</v>
      </c>
      <c r="X86" s="50">
        <v>50</v>
      </c>
      <c r="Y86" s="50">
        <v>50</v>
      </c>
    </row>
    <row r="87" ht="20.35" customHeight="1">
      <c r="A87" t="s" s="35">
        <v>143</v>
      </c>
      <c r="B87" s="48">
        <v>16</v>
      </c>
      <c r="C87" t="s" s="49">
        <v>179</v>
      </c>
      <c r="D87" t="s" s="49">
        <v>509</v>
      </c>
      <c r="E87" s="50">
        <v>1988</v>
      </c>
      <c r="F87" s="50">
        <v>12</v>
      </c>
      <c r="G87" s="50">
        <v>22</v>
      </c>
      <c r="H87" s="50">
        <v>78</v>
      </c>
      <c r="I87" s="50">
        <v>232</v>
      </c>
      <c r="J87" s="50"/>
      <c r="K87" s="50"/>
      <c r="L87" s="50">
        <f>'SK - Tableau 1'!E87</f>
        <v>55</v>
      </c>
      <c r="M87" s="51">
        <f>'DU'!E87</f>
        <v>96.3</v>
      </c>
      <c r="N87" s="51">
        <f>'EN - Tableau 1'!C87</f>
        <v>77</v>
      </c>
      <c r="O87" s="51">
        <f>'SZ - Tableau 1'!D87</f>
        <v>93.75</v>
      </c>
      <c r="P87" s="50">
        <f>'AG - Tableau 1'!E87</f>
        <v>52</v>
      </c>
      <c r="Q87" s="50"/>
      <c r="R87" s="50">
        <f>'SC - Tableau 1'!E87</f>
        <v>47</v>
      </c>
      <c r="S87" s="50">
        <f>'HS - Tableau 1'!E87</f>
        <v>50</v>
      </c>
      <c r="T87" s="50">
        <f>'RT - Tableau 1'!E87</f>
        <v>53</v>
      </c>
      <c r="U87" s="50"/>
      <c r="V87" s="50">
        <f>'PS - Tableau 1'!D87</f>
        <v>58</v>
      </c>
      <c r="W87" s="50">
        <v>50</v>
      </c>
      <c r="X87" s="50">
        <v>50</v>
      </c>
      <c r="Y87" s="50">
        <v>50</v>
      </c>
    </row>
    <row r="88" ht="20.35" customHeight="1">
      <c r="A88" t="s" s="35">
        <v>144</v>
      </c>
      <c r="B88" s="48">
        <v>16</v>
      </c>
      <c r="C88" t="s" s="49">
        <v>179</v>
      </c>
      <c r="D88" t="s" s="49">
        <v>509</v>
      </c>
      <c r="E88" s="50">
        <v>1982</v>
      </c>
      <c r="F88" s="50">
        <v>1</v>
      </c>
      <c r="G88" s="50">
        <v>17</v>
      </c>
      <c r="H88" s="50">
        <v>72</v>
      </c>
      <c r="I88" s="50">
        <v>185</v>
      </c>
      <c r="J88" s="50"/>
      <c r="K88" s="50"/>
      <c r="L88" s="50">
        <f>'SK - Tableau 1'!E88</f>
        <v>47</v>
      </c>
      <c r="M88" s="51">
        <f>'DU'!E88</f>
        <v>92.09999999999999</v>
      </c>
      <c r="N88" s="51">
        <f>'EN - Tableau 1'!C88</f>
        <v>33</v>
      </c>
      <c r="O88" s="51">
        <f>'SZ - Tableau 1'!D88</f>
        <v>54</v>
      </c>
      <c r="P88" s="50">
        <f>'AG - Tableau 1'!E88</f>
        <v>60</v>
      </c>
      <c r="Q88" s="50"/>
      <c r="R88" s="50">
        <f>'SC - Tableau 1'!E88</f>
        <v>60</v>
      </c>
      <c r="S88" s="50">
        <f>'HS - Tableau 1'!E88</f>
        <v>60</v>
      </c>
      <c r="T88" s="50">
        <f>'RT - Tableau 1'!E88</f>
        <v>60</v>
      </c>
      <c r="U88" s="50"/>
      <c r="V88" s="50">
        <f>'PS - Tableau 1'!D88</f>
        <v>66</v>
      </c>
      <c r="W88" s="50">
        <v>50</v>
      </c>
      <c r="X88" s="50">
        <v>50</v>
      </c>
      <c r="Y88" s="50">
        <v>50</v>
      </c>
    </row>
    <row r="89" ht="20.35" customHeight="1">
      <c r="A89" t="s" s="35">
        <v>145</v>
      </c>
      <c r="B89" s="48">
        <v>16</v>
      </c>
      <c r="C89" t="s" s="49">
        <v>173</v>
      </c>
      <c r="D89" t="s" s="49">
        <v>510</v>
      </c>
      <c r="E89" s="50">
        <v>1992</v>
      </c>
      <c r="F89" s="50">
        <v>8</v>
      </c>
      <c r="G89" s="50">
        <v>14</v>
      </c>
      <c r="H89" s="50">
        <v>74</v>
      </c>
      <c r="I89" s="50">
        <v>195</v>
      </c>
      <c r="J89" s="50"/>
      <c r="K89" s="50"/>
      <c r="L89" s="50">
        <f>'SK - Tableau 1'!E89</f>
        <v>66</v>
      </c>
      <c r="M89" s="51">
        <f>'DU'!E89</f>
        <v>94</v>
      </c>
      <c r="N89" s="51">
        <f>'EN - Tableau 1'!C89</f>
        <v>57</v>
      </c>
      <c r="O89" s="51">
        <f>'SZ - Tableau 1'!D89</f>
        <v>66.75</v>
      </c>
      <c r="P89" s="50">
        <f>'AG - Tableau 1'!E89</f>
        <v>56</v>
      </c>
      <c r="Q89" s="50"/>
      <c r="R89" s="50">
        <f>'SC - Tableau 1'!E89</f>
        <v>59</v>
      </c>
      <c r="S89" s="50">
        <f>'HS - Tableau 1'!E89</f>
        <v>52</v>
      </c>
      <c r="T89" s="50">
        <f>'RT - Tableau 1'!E89</f>
        <v>58</v>
      </c>
      <c r="U89" s="50"/>
      <c r="V89" s="50">
        <f>'PS - Tableau 1'!D89</f>
        <v>66</v>
      </c>
      <c r="W89" s="50">
        <v>50</v>
      </c>
      <c r="X89" s="50">
        <v>50</v>
      </c>
      <c r="Y89" s="50">
        <v>50</v>
      </c>
    </row>
    <row r="90" ht="20.35" customHeight="1">
      <c r="A90" t="s" s="35">
        <v>146</v>
      </c>
      <c r="B90" s="48">
        <v>16</v>
      </c>
      <c r="C90" t="s" s="49">
        <v>198</v>
      </c>
      <c r="D90" t="s" s="49">
        <v>509</v>
      </c>
      <c r="E90" s="50">
        <v>1988</v>
      </c>
      <c r="F90" s="50">
        <v>4</v>
      </c>
      <c r="G90" s="50">
        <v>27</v>
      </c>
      <c r="H90" s="50">
        <v>74</v>
      </c>
      <c r="I90" s="50">
        <v>209</v>
      </c>
      <c r="J90" s="50"/>
      <c r="K90" s="50"/>
      <c r="L90" s="50">
        <f>'SK - Tableau 1'!E90</f>
        <v>86</v>
      </c>
      <c r="M90" s="51">
        <f>'DU'!E90</f>
        <v>80.90000000000001</v>
      </c>
      <c r="N90" s="51">
        <f>'EN - Tableau 1'!C90</f>
        <v>87</v>
      </c>
      <c r="O90" s="51">
        <f>'SZ - Tableau 1'!D90</f>
        <v>71</v>
      </c>
      <c r="P90" s="50">
        <f>'AG - Tableau 1'!E90</f>
        <v>80</v>
      </c>
      <c r="Q90" s="50"/>
      <c r="R90" s="50">
        <f>'SC - Tableau 1'!E90</f>
        <v>78</v>
      </c>
      <c r="S90" s="50">
        <f>'HS - Tableau 1'!E90</f>
        <v>85</v>
      </c>
      <c r="T90" s="50">
        <f>'RT - Tableau 1'!E90</f>
        <v>72</v>
      </c>
      <c r="U90" s="50"/>
      <c r="V90" s="51">
        <f>'PS - Tableau 1'!D90</f>
        <v>77.5</v>
      </c>
      <c r="W90" s="50">
        <v>50</v>
      </c>
      <c r="X90" s="50">
        <v>50</v>
      </c>
      <c r="Y90" s="50">
        <v>50</v>
      </c>
    </row>
    <row r="91" ht="20.35" customHeight="1">
      <c r="A91" t="s" s="35">
        <v>147</v>
      </c>
      <c r="B91" s="48">
        <v>16</v>
      </c>
      <c r="C91" t="s" s="49">
        <v>198</v>
      </c>
      <c r="D91" t="s" s="49">
        <v>509</v>
      </c>
      <c r="E91" s="50">
        <v>1988</v>
      </c>
      <c r="F91" s="50">
        <v>9</v>
      </c>
      <c r="G91" s="50">
        <v>20</v>
      </c>
      <c r="H91" s="50">
        <v>74</v>
      </c>
      <c r="I91" s="50">
        <v>182</v>
      </c>
      <c r="J91" s="50"/>
      <c r="K91" s="50"/>
      <c r="L91" s="50">
        <f>'SK - Tableau 1'!E91</f>
        <v>95</v>
      </c>
      <c r="M91" s="51">
        <f>'DU'!E91</f>
        <v>97.59999999999999</v>
      </c>
      <c r="N91" s="51">
        <f>'EN - Tableau 1'!C91</f>
        <v>97</v>
      </c>
      <c r="O91" s="51">
        <f>'SZ - Tableau 1'!D91</f>
        <v>62.25</v>
      </c>
      <c r="P91" s="50">
        <f>'AG - Tableau 1'!E91</f>
        <v>92</v>
      </c>
      <c r="Q91" s="50"/>
      <c r="R91" s="50">
        <f>'SC - Tableau 1'!E91</f>
        <v>99</v>
      </c>
      <c r="S91" s="50">
        <f>'HS - Tableau 1'!E91</f>
        <v>86</v>
      </c>
      <c r="T91" s="50">
        <f>'RT - Tableau 1'!E91</f>
        <v>91</v>
      </c>
      <c r="U91" s="50"/>
      <c r="V91" s="50">
        <f>'PS - Tableau 1'!D91</f>
        <v>76</v>
      </c>
      <c r="W91" s="50">
        <v>50</v>
      </c>
      <c r="X91" s="50">
        <v>50</v>
      </c>
      <c r="Y91" s="50">
        <v>50</v>
      </c>
    </row>
    <row r="92" ht="20.35" customHeight="1">
      <c r="A92" t="s" s="35">
        <v>148</v>
      </c>
      <c r="B92" s="48">
        <v>16</v>
      </c>
      <c r="C92" t="s" s="49">
        <v>173</v>
      </c>
      <c r="D92" t="s" s="49">
        <v>509</v>
      </c>
      <c r="E92" s="50">
        <v>1988</v>
      </c>
      <c r="F92" s="50">
        <v>5</v>
      </c>
      <c r="G92" s="50">
        <v>29</v>
      </c>
      <c r="H92" s="50">
        <v>76</v>
      </c>
      <c r="I92" s="50">
        <v>210</v>
      </c>
      <c r="J92" s="50"/>
      <c r="K92" s="50"/>
      <c r="L92" s="50">
        <f>'SK - Tableau 1'!E92</f>
        <v>66</v>
      </c>
      <c r="M92" s="51">
        <f>'DU'!E92</f>
        <v>57.3</v>
      </c>
      <c r="N92" s="51">
        <f>'EN - Tableau 1'!C92</f>
        <v>52</v>
      </c>
      <c r="O92" s="51">
        <f>'SZ - Tableau 1'!D92</f>
        <v>80.5</v>
      </c>
      <c r="P92" s="50">
        <f>'AG - Tableau 1'!E92</f>
        <v>66</v>
      </c>
      <c r="Q92" s="50"/>
      <c r="R92" s="50">
        <f>'SC - Tableau 1'!E92</f>
        <v>66</v>
      </c>
      <c r="S92" s="50">
        <f>'HS - Tableau 1'!E92</f>
        <v>64</v>
      </c>
      <c r="T92" s="50">
        <f>'RT - Tableau 1'!E92</f>
        <v>60</v>
      </c>
      <c r="U92" s="50"/>
      <c r="V92" s="50">
        <f>'PS - Tableau 1'!D92</f>
        <v>66</v>
      </c>
      <c r="W92" s="50">
        <v>50</v>
      </c>
      <c r="X92" s="50">
        <v>50</v>
      </c>
      <c r="Y92" s="50">
        <v>50</v>
      </c>
    </row>
    <row r="93" ht="20.35" customHeight="1">
      <c r="A93" t="s" s="35">
        <v>149</v>
      </c>
      <c r="B93" s="48">
        <v>16</v>
      </c>
      <c r="C93" t="s" s="49">
        <v>179</v>
      </c>
      <c r="D93" t="s" s="49">
        <v>510</v>
      </c>
      <c r="E93" s="50">
        <v>1995</v>
      </c>
      <c r="F93" s="50">
        <v>12</v>
      </c>
      <c r="G93" s="50">
        <v>8</v>
      </c>
      <c r="H93" s="50">
        <v>76</v>
      </c>
      <c r="I93" s="50">
        <v>192</v>
      </c>
      <c r="J93" s="50"/>
      <c r="K93" s="50"/>
      <c r="L93" s="50">
        <f>'SK - Tableau 1'!E93</f>
        <v>60</v>
      </c>
      <c r="M93" s="51">
        <f>'DU'!E93</f>
        <v>92.09999999999999</v>
      </c>
      <c r="N93" s="51">
        <f>'EN - Tableau 1'!C93</f>
        <v>33</v>
      </c>
      <c r="O93" s="51">
        <f>'SZ - Tableau 1'!D93</f>
        <v>75</v>
      </c>
      <c r="P93" s="50">
        <f>'AG - Tableau 1'!E93</f>
        <v>47</v>
      </c>
      <c r="Q93" s="50"/>
      <c r="R93" s="50">
        <f>'SC - Tableau 1'!E93</f>
        <v>60</v>
      </c>
      <c r="S93" s="50">
        <f>'HS - Tableau 1'!E93</f>
        <v>47</v>
      </c>
      <c r="T93" s="50">
        <f>'RT - Tableau 1'!E93</f>
        <v>47</v>
      </c>
      <c r="U93" s="50"/>
      <c r="V93" s="50">
        <f>'PS - Tableau 1'!D93</f>
        <v>66</v>
      </c>
      <c r="W93" s="50">
        <v>50</v>
      </c>
      <c r="X93" s="50">
        <v>50</v>
      </c>
      <c r="Y93" s="50">
        <v>50</v>
      </c>
    </row>
    <row r="94" ht="20.35" customHeight="1">
      <c r="A94" t="s" s="35">
        <v>150</v>
      </c>
      <c r="B94" s="48">
        <v>16</v>
      </c>
      <c r="C94" t="s" s="49">
        <v>446</v>
      </c>
      <c r="D94" t="s" s="49">
        <v>509</v>
      </c>
      <c r="E94" s="50">
        <v>1986</v>
      </c>
      <c r="F94" s="50">
        <v>1</v>
      </c>
      <c r="G94" s="50">
        <v>29</v>
      </c>
      <c r="H94" s="50">
        <v>73</v>
      </c>
      <c r="I94" s="50">
        <v>227</v>
      </c>
      <c r="J94" s="50"/>
      <c r="K94" s="50"/>
      <c r="L94" s="50">
        <f>'SK - Tableau 1'!E94</f>
        <v>56</v>
      </c>
      <c r="M94" s="51">
        <f>'DU'!E94</f>
        <v>79.40000000000001</v>
      </c>
      <c r="N94" s="51">
        <f>'EN - Tableau 1'!C94</f>
        <v>62</v>
      </c>
      <c r="O94" s="51">
        <f>'SZ - Tableau 1'!D94</f>
        <v>70.75</v>
      </c>
      <c r="P94" s="50">
        <f>'AG - Tableau 1'!E94</f>
        <v>52</v>
      </c>
      <c r="Q94" s="50"/>
      <c r="R94" s="50">
        <f>'SC - Tableau 1'!E94</f>
        <v>51</v>
      </c>
      <c r="S94" s="50">
        <f>'HS - Tableau 1'!E94</f>
        <v>52</v>
      </c>
      <c r="T94" s="50">
        <f>'RT - Tableau 1'!E94</f>
        <v>48</v>
      </c>
      <c r="U94" s="50"/>
      <c r="V94" s="51">
        <f>'PS - Tableau 1'!D94</f>
        <v>55.04</v>
      </c>
      <c r="W94" s="50">
        <v>50</v>
      </c>
      <c r="X94" s="50">
        <v>50</v>
      </c>
      <c r="Y94" s="50">
        <v>50</v>
      </c>
    </row>
    <row r="95" ht="20.35" customHeight="1">
      <c r="A95" t="s" s="35">
        <v>151</v>
      </c>
      <c r="B95" s="48">
        <v>16</v>
      </c>
      <c r="C95" t="s" s="49">
        <v>173</v>
      </c>
      <c r="D95" t="s" s="49">
        <v>510</v>
      </c>
      <c r="E95" s="50">
        <v>1995</v>
      </c>
      <c r="F95" s="50">
        <v>4</v>
      </c>
      <c r="G95" s="50">
        <v>29</v>
      </c>
      <c r="H95" s="50">
        <v>74</v>
      </c>
      <c r="I95" s="50">
        <v>194</v>
      </c>
      <c r="J95" s="50"/>
      <c r="K95" s="50"/>
      <c r="L95" s="50">
        <f>'SK - Tableau 1'!E95</f>
        <v>58</v>
      </c>
      <c r="M95" s="51">
        <f>'DU'!E95</f>
        <v>94.59999999999999</v>
      </c>
      <c r="N95" s="51">
        <f>'EN - Tableau 1'!C95</f>
        <v>62</v>
      </c>
      <c r="O95" s="51">
        <f>'SZ - Tableau 1'!D95</f>
        <v>66.5</v>
      </c>
      <c r="P95" s="50">
        <f>'AG - Tableau 1'!E95</f>
        <v>75</v>
      </c>
      <c r="Q95" s="50"/>
      <c r="R95" s="50">
        <f>'SC - Tableau 1'!E95</f>
        <v>70</v>
      </c>
      <c r="S95" s="50">
        <f>'HS - Tableau 1'!E95</f>
        <v>68</v>
      </c>
      <c r="T95" s="50">
        <f>'RT - Tableau 1'!E95</f>
        <v>61</v>
      </c>
      <c r="U95" s="50"/>
      <c r="V95" s="51">
        <f>'PS - Tableau 1'!D95</f>
        <v>58.15</v>
      </c>
      <c r="W95" s="50">
        <v>50</v>
      </c>
      <c r="X95" s="50">
        <v>50</v>
      </c>
      <c r="Y95" s="50">
        <v>50</v>
      </c>
    </row>
    <row r="96" ht="20.35" customHeight="1">
      <c r="A96" t="s" s="35">
        <v>152</v>
      </c>
      <c r="B96" s="48">
        <v>16</v>
      </c>
      <c r="C96" t="s" s="49">
        <v>220</v>
      </c>
      <c r="D96" t="s" s="49">
        <v>509</v>
      </c>
      <c r="E96" s="50">
        <v>1987</v>
      </c>
      <c r="F96" s="50">
        <v>3</v>
      </c>
      <c r="G96" s="50">
        <v>10</v>
      </c>
      <c r="H96" s="50">
        <v>75</v>
      </c>
      <c r="I96" s="50">
        <v>176</v>
      </c>
      <c r="J96" s="50"/>
      <c r="K96" s="50"/>
      <c r="L96" s="50">
        <f>'SK - Tableau 1'!E96</f>
        <v>73</v>
      </c>
      <c r="M96" s="51">
        <f>'DU'!E96</f>
        <v>95.59999999999999</v>
      </c>
      <c r="N96" s="51">
        <f>'EN - Tableau 1'!C96</f>
        <v>87</v>
      </c>
      <c r="O96" s="51">
        <f>'SZ - Tableau 1'!D96</f>
        <v>65.5</v>
      </c>
      <c r="P96" s="50">
        <f>'AG - Tableau 1'!E96</f>
        <v>79</v>
      </c>
      <c r="Q96" s="50"/>
      <c r="R96" s="50">
        <f>'SC - Tableau 1'!E96</f>
        <v>77</v>
      </c>
      <c r="S96" s="50">
        <f>'HS - Tableau 1'!E96</f>
        <v>82</v>
      </c>
      <c r="T96" s="50">
        <f>'RT - Tableau 1'!E96</f>
        <v>76</v>
      </c>
      <c r="U96" s="50"/>
      <c r="V96" s="50">
        <f>'PS - Tableau 1'!D96</f>
        <v>65</v>
      </c>
      <c r="W96" s="50">
        <v>50</v>
      </c>
      <c r="X96" s="50">
        <v>50</v>
      </c>
      <c r="Y96" s="50">
        <v>50</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Y3"/>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52" customWidth="1"/>
    <col min="2" max="2" width="16.3516" style="52" customWidth="1"/>
    <col min="3" max="3" width="16.3516" style="52" customWidth="1"/>
    <col min="4" max="4" width="16.3516" style="52" customWidth="1"/>
    <col min="5" max="5" width="16.3516" style="52" customWidth="1"/>
    <col min="6" max="6" width="16.3516" style="52" customWidth="1"/>
    <col min="7" max="7" width="16.3516" style="52" customWidth="1"/>
    <col min="8" max="8" width="16.3516" style="52" customWidth="1"/>
    <col min="9" max="9" width="16.3516" style="52" customWidth="1"/>
    <col min="10" max="10" width="16.3516" style="52" customWidth="1"/>
    <col min="11" max="11" width="16.3516" style="52" customWidth="1"/>
    <col min="12" max="12" width="16.3516" style="52" customWidth="1"/>
    <col min="13" max="13" width="16.3516" style="52" customWidth="1"/>
    <col min="14" max="14" width="16.3516" style="52" customWidth="1"/>
    <col min="15" max="15" width="16.3516" style="52" customWidth="1"/>
    <col min="16" max="16" width="16.3516" style="52" customWidth="1"/>
    <col min="17" max="17" width="16.3516" style="52" customWidth="1"/>
    <col min="18" max="18" width="16.3516" style="52" customWidth="1"/>
    <col min="19" max="19" width="16.3516" style="52" customWidth="1"/>
    <col min="20" max="20" width="16.3516" style="52" customWidth="1"/>
    <col min="21" max="21" width="16.3516" style="52" customWidth="1"/>
    <col min="22" max="22" width="16.3516" style="52" customWidth="1"/>
    <col min="23" max="23" width="16.3516" style="52" customWidth="1"/>
    <col min="24" max="24" width="16.3516" style="52" customWidth="1"/>
    <col min="25" max="25" width="16.3516" style="52" customWidth="1"/>
    <col min="26" max="256" width="16.3516" style="52" customWidth="1"/>
  </cols>
  <sheetData>
    <row r="1" ht="13.3" customHeight="1">
      <c r="A1" t="s" s="53">
        <v>513</v>
      </c>
      <c r="B1" t="s" s="54">
        <v>154</v>
      </c>
      <c r="C1" t="s" s="54">
        <v>488</v>
      </c>
      <c r="D1" t="s" s="54">
        <v>489</v>
      </c>
      <c r="E1" t="s" s="54">
        <v>490</v>
      </c>
      <c r="F1" t="s" s="54">
        <v>491</v>
      </c>
      <c r="G1" t="s" s="54">
        <v>492</v>
      </c>
      <c r="H1" t="s" s="54">
        <v>494</v>
      </c>
      <c r="I1" t="s" s="54">
        <v>493</v>
      </c>
      <c r="J1" t="s" s="54">
        <v>495</v>
      </c>
      <c r="K1" t="s" s="54">
        <v>496</v>
      </c>
      <c r="L1" t="s" s="54">
        <v>231</v>
      </c>
      <c r="M1" t="s" s="54">
        <v>497</v>
      </c>
      <c r="N1" t="s" s="54">
        <v>498</v>
      </c>
      <c r="O1" t="s" s="54">
        <v>499</v>
      </c>
      <c r="P1" t="s" s="54">
        <v>500</v>
      </c>
      <c r="Q1" t="s" s="54">
        <v>501</v>
      </c>
      <c r="R1" t="s" s="54">
        <v>502</v>
      </c>
      <c r="S1" t="s" s="54">
        <v>503</v>
      </c>
      <c r="T1" t="s" s="54">
        <v>504</v>
      </c>
      <c r="U1" t="s" s="54">
        <v>505</v>
      </c>
      <c r="V1" t="s" s="54">
        <v>506</v>
      </c>
      <c r="W1" s="54"/>
      <c r="X1" s="54"/>
      <c r="Y1" s="54"/>
    </row>
    <row r="2" ht="13.65" customHeight="1">
      <c r="A2" t="s" s="55">
        <v>514</v>
      </c>
      <c r="B2" s="56">
        <v>16</v>
      </c>
      <c r="C2" t="s" s="57">
        <v>515</v>
      </c>
      <c r="D2" t="s" s="57">
        <v>516</v>
      </c>
      <c r="E2" s="56">
        <v>1988</v>
      </c>
      <c r="F2" s="56">
        <v>6</v>
      </c>
      <c r="G2" s="56">
        <v>25</v>
      </c>
      <c r="H2" s="56">
        <v>175</v>
      </c>
      <c r="I2" s="56">
        <v>70</v>
      </c>
      <c r="J2" s="56">
        <v>0</v>
      </c>
      <c r="K2" s="58">
        <v>750000</v>
      </c>
      <c r="L2" s="59">
        <v>42</v>
      </c>
      <c r="M2" s="56">
        <v>76</v>
      </c>
      <c r="N2" s="59">
        <v>42</v>
      </c>
      <c r="O2" s="59">
        <v>41</v>
      </c>
      <c r="P2" s="59">
        <v>59</v>
      </c>
      <c r="Q2" s="59">
        <v>59</v>
      </c>
      <c r="R2" s="59">
        <v>52</v>
      </c>
      <c r="S2" s="59">
        <v>42</v>
      </c>
      <c r="T2" s="59">
        <v>66</v>
      </c>
      <c r="U2" s="56">
        <v>59</v>
      </c>
      <c r="V2" s="59">
        <v>64</v>
      </c>
      <c r="W2" s="59">
        <v>50</v>
      </c>
      <c r="X2" s="59">
        <v>50</v>
      </c>
      <c r="Y2" s="60">
        <v>50</v>
      </c>
    </row>
    <row r="3" ht="13.65" customHeight="1">
      <c r="A3" t="s" s="55">
        <v>517</v>
      </c>
      <c r="B3" s="56">
        <v>16</v>
      </c>
      <c r="C3" t="s" s="57">
        <v>515</v>
      </c>
      <c r="D3" t="s" s="57">
        <v>518</v>
      </c>
      <c r="E3" s="56">
        <v>1991</v>
      </c>
      <c r="F3" s="56">
        <v>4</v>
      </c>
      <c r="G3" s="56">
        <v>4</v>
      </c>
      <c r="H3" s="56">
        <v>209</v>
      </c>
      <c r="I3" s="56">
        <v>78</v>
      </c>
      <c r="J3" s="56">
        <v>0</v>
      </c>
      <c r="K3" s="58">
        <v>650000</v>
      </c>
      <c r="L3" s="59">
        <v>54</v>
      </c>
      <c r="M3" s="56">
        <v>76</v>
      </c>
      <c r="N3" s="59">
        <v>42</v>
      </c>
      <c r="O3" s="59">
        <v>87</v>
      </c>
      <c r="P3" s="59">
        <v>42</v>
      </c>
      <c r="Q3" s="59">
        <v>59</v>
      </c>
      <c r="R3" s="59">
        <v>59</v>
      </c>
      <c r="S3" s="59">
        <v>59</v>
      </c>
      <c r="T3" s="59">
        <v>45</v>
      </c>
      <c r="U3" s="56">
        <v>59</v>
      </c>
      <c r="V3" s="59">
        <v>59</v>
      </c>
      <c r="W3" s="59">
        <v>50</v>
      </c>
      <c r="X3" s="59">
        <v>50</v>
      </c>
      <c r="Y3" s="60">
        <v>50</v>
      </c>
    </row>
  </sheetData>
  <conditionalFormatting sqref="K2:Y3">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61" customWidth="1"/>
    <col min="2" max="2" width="13.0625" style="61" customWidth="1"/>
    <col min="3" max="3" width="13.0625" style="61" customWidth="1"/>
    <col min="4" max="4" width="13.0625" style="61" customWidth="1"/>
    <col min="5" max="5" width="13.0625" style="61" customWidth="1"/>
    <col min="6" max="256" width="16.3516" style="61" customWidth="1"/>
  </cols>
  <sheetData>
    <row r="1" ht="20.55" customHeight="1">
      <c r="A1" t="s" s="30">
        <v>6</v>
      </c>
      <c r="B1" t="s" s="62">
        <v>520</v>
      </c>
      <c r="C1" t="s" s="62">
        <v>521</v>
      </c>
      <c r="D1" t="s" s="63">
        <v>522</v>
      </c>
      <c r="E1" t="s" s="64">
        <v>523</v>
      </c>
    </row>
    <row r="2" ht="20.55" customHeight="1">
      <c r="A2" t="s" s="31">
        <v>20</v>
      </c>
      <c r="B2" s="65">
        <f>VLOOKUP('STATS'!G3,'SK - ADJSV%'!$A$3:$B$55,2)</f>
        <v>73</v>
      </c>
      <c r="C2" s="66">
        <f>IF('STATS'!F3&lt;830,IF(B2&gt;66,66,B2),B2)</f>
        <v>73</v>
      </c>
      <c r="D2" s="66">
        <f>IF('STATS'!F3&lt;415,IF(C2&gt;60,60,C2),C2)</f>
        <v>73</v>
      </c>
      <c r="E2" s="67">
        <f>IF('STATS'!D3+'STATS'!E3&lt;50,IF(D2&gt;80,80,D2),D2)</f>
        <v>73</v>
      </c>
    </row>
    <row r="3" ht="20.35" customHeight="1">
      <c r="A3" t="s" s="35">
        <v>23</v>
      </c>
      <c r="B3" s="48">
        <f>VLOOKUP('STATS'!G4,'SK - ADJSV%'!$A$3:$B$55,2)</f>
        <v>47</v>
      </c>
      <c r="C3" s="50">
        <f>IF('STATS'!F4&lt;830,IF(B3&gt;66,66,B3),B3)</f>
        <v>47</v>
      </c>
      <c r="D3" s="50">
        <f>IF('STATS'!F4&lt;415,IF(C3&gt;60,60,C3),C3)</f>
        <v>47</v>
      </c>
      <c r="E3" s="68">
        <f>IF('STATS'!D4+'STATS'!E4&lt;50,IF(D3&gt;80,80,D3),D3)</f>
        <v>47</v>
      </c>
    </row>
    <row r="4" ht="20.35" customHeight="1">
      <c r="A4" t="s" s="35">
        <v>25</v>
      </c>
      <c r="B4" s="48">
        <f>VLOOKUP('STATS'!G5,'SK - ADJSV%'!$A$3:$B$55,2)</f>
        <v>48</v>
      </c>
      <c r="C4" s="50">
        <f>IF('STATS'!F5&lt;830,IF(B4&gt;66,66,B4),B4)</f>
        <v>48</v>
      </c>
      <c r="D4" s="50">
        <f>IF('STATS'!F5&lt;415,IF(C4&gt;60,60,C4),C4)</f>
        <v>48</v>
      </c>
      <c r="E4" s="68">
        <f>IF('STATS'!D5+'STATS'!E5&lt;50,IF(D4&gt;80,80,D4),D4)</f>
        <v>48</v>
      </c>
    </row>
    <row r="5" ht="20.35" customHeight="1">
      <c r="A5" t="s" s="35">
        <v>27</v>
      </c>
      <c r="B5" s="48">
        <f>VLOOKUP('STATS'!G6,'SK - ADJSV%'!$A$3:$B$55,2)</f>
        <v>83</v>
      </c>
      <c r="C5" s="50">
        <f>IF('STATS'!F6&lt;830,IF(B5&gt;66,66,B5),B5)</f>
        <v>66</v>
      </c>
      <c r="D5" s="50">
        <f>IF('STATS'!F6&lt;415,IF(C5&gt;60,60,C5),C5)</f>
        <v>66</v>
      </c>
      <c r="E5" s="68">
        <f>IF('STATS'!D6+'STATS'!E6&lt;50,IF(D5&gt;80,80,D5),D5)</f>
        <v>66</v>
      </c>
    </row>
    <row r="6" ht="20.35" customHeight="1">
      <c r="A6" t="s" s="35">
        <v>29</v>
      </c>
      <c r="B6" s="48">
        <f>VLOOKUP('STATS'!G7,'SK - ADJSV%'!$A$3:$B$55,2)</f>
        <v>57</v>
      </c>
      <c r="C6" s="50">
        <f>IF('STATS'!F7&lt;830,IF(B6&gt;66,66,B6),B6)</f>
        <v>57</v>
      </c>
      <c r="D6" s="50">
        <f>IF('STATS'!F7&lt;415,IF(C6&gt;60,60,C6),C6)</f>
        <v>57</v>
      </c>
      <c r="E6" s="68">
        <f>IF('STATS'!D7+'STATS'!E7&lt;50,IF(D6&gt;80,80,D6),D6)</f>
        <v>57</v>
      </c>
    </row>
    <row r="7" ht="20.35" customHeight="1">
      <c r="A7" t="s" s="35">
        <v>31</v>
      </c>
      <c r="B7" s="48">
        <f>VLOOKUP('STATS'!G8,'SK - ADJSV%'!$A$3:$B$55,2)</f>
        <v>60</v>
      </c>
      <c r="C7" s="50">
        <f>IF('STATS'!F8&lt;830,IF(B7&gt;66,66,B7),B7)</f>
        <v>60</v>
      </c>
      <c r="D7" s="50">
        <f>IF('STATS'!F8&lt;415,IF(C7&gt;60,60,C7),C7)</f>
        <v>60</v>
      </c>
      <c r="E7" s="68">
        <f>IF('STATS'!D8+'STATS'!E8&lt;50,IF(D7&gt;80,80,D7),D7)</f>
        <v>60</v>
      </c>
    </row>
    <row r="8" ht="32.35" customHeight="1">
      <c r="A8" t="s" s="35">
        <v>33</v>
      </c>
      <c r="B8" s="48">
        <f>VLOOKUP('STATS'!G9,'SK - ADJSV%'!$A$3:$B$55,2)</f>
        <v>90</v>
      </c>
      <c r="C8" s="50">
        <f>IF('STATS'!F9&lt;830,IF(B8&gt;66,66,B8),B8)</f>
        <v>66</v>
      </c>
      <c r="D8" s="50">
        <f>IF('STATS'!F9&lt;415,IF(C8&gt;60,60,C8),C8)</f>
        <v>66</v>
      </c>
      <c r="E8" s="68">
        <f>IF('STATS'!D9+'STATS'!E9&lt;50,IF(D8&gt;80,80,D8),D8)</f>
        <v>66</v>
      </c>
    </row>
    <row r="9" ht="20.35" customHeight="1">
      <c r="A9" t="s" s="35">
        <v>35</v>
      </c>
      <c r="B9" s="48">
        <f>VLOOKUP('STATS'!G10,'SK - ADJSV%'!$A$3:$B$55,2)</f>
        <v>70</v>
      </c>
      <c r="C9" s="50">
        <f>IF('STATS'!F10&lt;830,IF(B9&gt;66,66,B9),B9)</f>
        <v>70</v>
      </c>
      <c r="D9" s="50">
        <f>IF('STATS'!F10&lt;415,IF(C9&gt;60,60,C9),C9)</f>
        <v>70</v>
      </c>
      <c r="E9" s="68">
        <f>IF('STATS'!D10+'STATS'!E10&lt;50,IF(D9&gt;80,80,D9),D9)</f>
        <v>70</v>
      </c>
    </row>
    <row r="10" ht="20.35" customHeight="1">
      <c r="A10" t="s" s="35">
        <v>37</v>
      </c>
      <c r="B10" s="48">
        <f>VLOOKUP('STATS'!G11,'SK - ADJSV%'!$A$3:$B$55,2)</f>
        <v>89</v>
      </c>
      <c r="C10" s="50">
        <f>IF('STATS'!F11&lt;830,IF(B10&gt;66,66,B10),B10)</f>
        <v>89</v>
      </c>
      <c r="D10" s="50">
        <f>IF('STATS'!F11&lt;415,IF(C10&gt;60,60,C10),C10)</f>
        <v>89</v>
      </c>
      <c r="E10" s="68">
        <f>IF('STATS'!D11+'STATS'!E11&lt;50,IF(D10&gt;80,80,D10),D10)</f>
        <v>89</v>
      </c>
    </row>
    <row r="11" ht="20.35" customHeight="1">
      <c r="A11" t="s" s="35">
        <v>39</v>
      </c>
      <c r="B11" s="48">
        <f>VLOOKUP('STATS'!G12,'SK - ADJSV%'!$A$3:$B$55,2)</f>
        <v>51</v>
      </c>
      <c r="C11" s="50">
        <f>IF('STATS'!F12&lt;830,IF(B11&gt;66,66,B11),B11)</f>
        <v>51</v>
      </c>
      <c r="D11" s="50">
        <f>IF('STATS'!F12&lt;415,IF(C11&gt;60,60,C11),C11)</f>
        <v>51</v>
      </c>
      <c r="E11" s="68">
        <f>IF('STATS'!D12+'STATS'!E12&lt;50,IF(D11&gt;80,80,D11),D11)</f>
        <v>51</v>
      </c>
    </row>
    <row r="12" ht="20.35" customHeight="1">
      <c r="A12" t="s" s="35">
        <v>41</v>
      </c>
      <c r="B12" s="48">
        <f>VLOOKUP('STATS'!G13,'SK - ADJSV%'!$A$3:$B$55,2)</f>
        <v>57</v>
      </c>
      <c r="C12" s="50">
        <f>IF('STATS'!F13&lt;830,IF(B12&gt;66,66,B12),B12)</f>
        <v>57</v>
      </c>
      <c r="D12" s="50">
        <f>IF('STATS'!F13&lt;415,IF(C12&gt;60,60,C12),C12)</f>
        <v>57</v>
      </c>
      <c r="E12" s="68">
        <f>IF('STATS'!D13+'STATS'!E13&lt;50,IF(D12&gt;80,80,D12),D12)</f>
        <v>57</v>
      </c>
    </row>
    <row r="13" ht="20.35" customHeight="1">
      <c r="A13" t="s" s="35">
        <v>43</v>
      </c>
      <c r="B13" s="48">
        <f>VLOOKUP('STATS'!G14,'SK - ADJSV%'!$A$3:$B$55,2)</f>
        <v>78</v>
      </c>
      <c r="C13" s="50">
        <f>IF('STATS'!F14&lt;830,IF(B13&gt;66,66,B13),B13)</f>
        <v>78</v>
      </c>
      <c r="D13" s="50">
        <f>IF('STATS'!F14&lt;415,IF(C13&gt;60,60,C13),C13)</f>
        <v>78</v>
      </c>
      <c r="E13" s="68">
        <f>IF('STATS'!D14+'STATS'!E14&lt;50,IF(D13&gt;80,80,D13),D13)</f>
        <v>78</v>
      </c>
    </row>
    <row r="14" ht="20.35" customHeight="1">
      <c r="A14" t="s" s="35">
        <v>45</v>
      </c>
      <c r="B14" s="48">
        <f>VLOOKUP('STATS'!G15,'SK - ADJSV%'!$A$3:$B$55,2)</f>
        <v>78</v>
      </c>
      <c r="C14" s="50">
        <f>IF('STATS'!F15&lt;830,IF(B14&gt;66,66,B14),B14)</f>
        <v>78</v>
      </c>
      <c r="D14" s="50">
        <f>IF('STATS'!F15&lt;415,IF(C14&gt;60,60,C14),C14)</f>
        <v>78</v>
      </c>
      <c r="E14" s="68">
        <f>IF('STATS'!D15+'STATS'!E15&lt;50,IF(D14&gt;80,80,D14),D14)</f>
        <v>78</v>
      </c>
    </row>
    <row r="15" ht="20.35" customHeight="1">
      <c r="A15" t="s" s="35">
        <v>47</v>
      </c>
      <c r="B15" s="48">
        <f>VLOOKUP('STATS'!G16,'SK - ADJSV%'!$A$3:$B$55,2)</f>
        <v>90</v>
      </c>
      <c r="C15" s="50">
        <f>IF('STATS'!F16&lt;830,IF(B15&gt;66,66,B15),B15)</f>
        <v>90</v>
      </c>
      <c r="D15" s="50">
        <f>IF('STATS'!F16&lt;415,IF(C15&gt;60,60,C15),C15)</f>
        <v>90</v>
      </c>
      <c r="E15" s="68">
        <f>IF('STATS'!D16+'STATS'!E16&lt;50,IF(D15&gt;80,80,D15),D15)</f>
        <v>90</v>
      </c>
    </row>
    <row r="16" ht="20.35" customHeight="1">
      <c r="A16" t="s" s="35">
        <v>48</v>
      </c>
      <c r="B16" s="48">
        <f>VLOOKUP('STATS'!G17,'SK - ADJSV%'!$A$3:$B$55,2)</f>
        <v>70</v>
      </c>
      <c r="C16" s="50">
        <f>IF('STATS'!F17&lt;830,IF(B16&gt;66,66,B16),B16)</f>
        <v>70</v>
      </c>
      <c r="D16" s="50">
        <f>IF('STATS'!F17&lt;415,IF(C16&gt;60,60,C16),C16)</f>
        <v>70</v>
      </c>
      <c r="E16" s="68">
        <f>IF('STATS'!D17+'STATS'!E17&lt;50,IF(D16&gt;80,80,D16),D16)</f>
        <v>70</v>
      </c>
    </row>
    <row r="17" ht="20.35" customHeight="1">
      <c r="A17" t="s" s="35">
        <v>50</v>
      </c>
      <c r="B17" s="48">
        <f>VLOOKUP('STATS'!G18,'SK - ADJSV%'!$A$3:$B$55,2)</f>
        <v>70</v>
      </c>
      <c r="C17" s="50">
        <f>IF('STATS'!F18&lt;830,IF(B17&gt;66,66,B17),B17)</f>
        <v>70</v>
      </c>
      <c r="D17" s="50">
        <f>IF('STATS'!F18&lt;415,IF(C17&gt;60,60,C17),C17)</f>
        <v>70</v>
      </c>
      <c r="E17" s="68">
        <f>IF('STATS'!D18+'STATS'!E18&lt;50,IF(D17&gt;80,80,D17),D17)</f>
        <v>70</v>
      </c>
    </row>
    <row r="18" ht="32.35" customHeight="1">
      <c r="A18" t="s" s="35">
        <v>52</v>
      </c>
      <c r="B18" s="48">
        <f>VLOOKUP('STATS'!G19,'SK - ADJSV%'!$A$3:$B$55,2)</f>
        <v>49</v>
      </c>
      <c r="C18" s="50">
        <f>IF('STATS'!F19&lt;830,IF(B18&gt;66,66,B18),B18)</f>
        <v>49</v>
      </c>
      <c r="D18" s="50">
        <f>IF('STATS'!F19&lt;415,IF(C18&gt;60,60,C18),C18)</f>
        <v>49</v>
      </c>
      <c r="E18" s="68">
        <f>IF('STATS'!D19+'STATS'!E19&lt;50,IF(D18&gt;80,80,D18),D18)</f>
        <v>49</v>
      </c>
    </row>
    <row r="19" ht="20.35" customHeight="1">
      <c r="A19" t="s" s="35">
        <v>53</v>
      </c>
      <c r="B19" s="48">
        <f>VLOOKUP('STATS'!G20,'SK - ADJSV%'!$A$3:$B$55,2)</f>
        <v>83</v>
      </c>
      <c r="C19" s="50">
        <f>IF('STATS'!F20&lt;830,IF(B19&gt;66,66,B19),B19)</f>
        <v>83</v>
      </c>
      <c r="D19" s="50">
        <f>IF('STATS'!F20&lt;415,IF(C19&gt;60,60,C19),C19)</f>
        <v>83</v>
      </c>
      <c r="E19" s="68">
        <f>IF('STATS'!D20+'STATS'!E20&lt;50,IF(D19&gt;80,80,D19),D19)</f>
        <v>83</v>
      </c>
    </row>
    <row r="20" ht="20.35" customHeight="1">
      <c r="A20" t="s" s="35">
        <v>54</v>
      </c>
      <c r="B20" s="48">
        <f>VLOOKUP('STATS'!G21,'SK - ADJSV%'!$A$3:$B$55,2)</f>
        <v>47</v>
      </c>
      <c r="C20" s="50">
        <f>IF('STATS'!F21&lt;830,IF(B20&gt;66,66,B20),B20)</f>
        <v>47</v>
      </c>
      <c r="D20" s="50">
        <f>IF('STATS'!F21&lt;415,IF(C20&gt;60,60,C20),C20)</f>
        <v>47</v>
      </c>
      <c r="E20" s="68">
        <f>IF('STATS'!D21+'STATS'!E21&lt;50,IF(D20&gt;80,80,D20),D20)</f>
        <v>47</v>
      </c>
    </row>
    <row r="21" ht="20.35" customHeight="1">
      <c r="A21" t="s" s="35">
        <v>56</v>
      </c>
      <c r="B21" s="48">
        <f>VLOOKUP('STATS'!G22,'SK - ADJSV%'!$A$3:$B$55,2)</f>
        <v>70</v>
      </c>
      <c r="C21" s="50">
        <f>IF('STATS'!F22&lt;830,IF(B21&gt;66,66,B21),B21)</f>
        <v>70</v>
      </c>
      <c r="D21" s="50">
        <f>IF('STATS'!F22&lt;415,IF(C21&gt;60,60,C21),C21)</f>
        <v>70</v>
      </c>
      <c r="E21" s="68">
        <f>IF('STATS'!D22+'STATS'!E22&lt;50,IF(D21&gt;80,80,D21),D21)</f>
        <v>70</v>
      </c>
    </row>
    <row r="22" ht="20.35" customHeight="1">
      <c r="A22" t="s" s="35">
        <v>58</v>
      </c>
      <c r="B22" s="48">
        <f>VLOOKUP('STATS'!G23,'SK - ADJSV%'!$A$3:$B$55,2)</f>
        <v>63</v>
      </c>
      <c r="C22" s="50">
        <f>IF('STATS'!F23&lt;830,IF(B22&gt;66,66,B22),B22)</f>
        <v>63</v>
      </c>
      <c r="D22" s="50">
        <f>IF('STATS'!F23&lt;415,IF(C22&gt;60,60,C22),C22)</f>
        <v>63</v>
      </c>
      <c r="E22" s="68">
        <f>IF('STATS'!D23+'STATS'!E23&lt;50,IF(D22&gt;80,80,D22),D22)</f>
        <v>63</v>
      </c>
    </row>
    <row r="23" ht="20.35" customHeight="1">
      <c r="A23" t="s" s="35">
        <v>60</v>
      </c>
      <c r="B23" s="48">
        <f>VLOOKUP('STATS'!G24,'SK - ADJSV%'!$A$3:$B$55,2)</f>
        <v>54</v>
      </c>
      <c r="C23" s="50">
        <f>IF('STATS'!F24&lt;830,IF(B23&gt;66,66,B23),B23)</f>
        <v>54</v>
      </c>
      <c r="D23" s="50">
        <f>IF('STATS'!F24&lt;415,IF(C23&gt;60,60,C23),C23)</f>
        <v>54</v>
      </c>
      <c r="E23" s="68">
        <f>IF('STATS'!D24+'STATS'!E24&lt;50,IF(D23&gt;80,80,D23),D23)</f>
        <v>54</v>
      </c>
    </row>
    <row r="24" ht="20.35" customHeight="1">
      <c r="A24" t="s" s="35">
        <v>62</v>
      </c>
      <c r="B24" s="48">
        <f>VLOOKUP('STATS'!G25,'SK - ADJSV%'!$A$3:$B$55,2)</f>
        <v>95</v>
      </c>
      <c r="C24" s="50">
        <f>IF('STATS'!F25&lt;830,IF(B24&gt;66,66,B24),B24)</f>
        <v>95</v>
      </c>
      <c r="D24" s="50">
        <f>IF('STATS'!F25&lt;415,IF(C24&gt;60,60,C24),C24)</f>
        <v>95</v>
      </c>
      <c r="E24" s="68">
        <f>IF('STATS'!D25+'STATS'!E25&lt;50,IF(D24&gt;80,80,D24),D24)</f>
        <v>80</v>
      </c>
    </row>
    <row r="25" ht="20.35" customHeight="1">
      <c r="A25" t="s" s="35">
        <v>64</v>
      </c>
      <c r="B25" s="48">
        <f>VLOOKUP('STATS'!G26,'SK - ADJSV%'!$A$3:$B$55,2)</f>
        <v>94</v>
      </c>
      <c r="C25" s="50">
        <f>IF('STATS'!F26&lt;830,IF(B25&gt;66,66,B25),B25)</f>
        <v>66</v>
      </c>
      <c r="D25" s="50">
        <f>IF('STATS'!F26&lt;415,IF(C25&gt;60,60,C25),C25)</f>
        <v>66</v>
      </c>
      <c r="E25" s="68">
        <f>IF('STATS'!D26+'STATS'!E26&lt;50,IF(D25&gt;80,80,D25),D25)</f>
        <v>66</v>
      </c>
    </row>
    <row r="26" ht="20.35" customHeight="1">
      <c r="A26" t="s" s="35">
        <v>66</v>
      </c>
      <c r="B26" s="48">
        <f>VLOOKUP('STATS'!G27,'SK - ADJSV%'!$A$3:$B$55,2)</f>
        <v>56</v>
      </c>
      <c r="C26" s="50">
        <f>IF('STATS'!F27&lt;830,IF(B26&gt;66,66,B26),B26)</f>
        <v>56</v>
      </c>
      <c r="D26" s="50">
        <f>IF('STATS'!F27&lt;415,IF(C26&gt;60,60,C26),C26)</f>
        <v>56</v>
      </c>
      <c r="E26" s="68">
        <f>IF('STATS'!D27+'STATS'!E27&lt;50,IF(D26&gt;80,80,D26),D26)</f>
        <v>56</v>
      </c>
    </row>
    <row r="27" ht="20.35" customHeight="1">
      <c r="A27" t="s" s="35">
        <v>67</v>
      </c>
      <c r="B27" s="48">
        <f>VLOOKUP('STATS'!G28,'SK - ADJSV%'!$A$3:$B$55,2)</f>
        <v>82</v>
      </c>
      <c r="C27" s="50">
        <f>IF('STATS'!F28&lt;830,IF(B27&gt;66,66,B27),B27)</f>
        <v>82</v>
      </c>
      <c r="D27" s="50">
        <f>IF('STATS'!F28&lt;415,IF(C27&gt;60,60,C27),C27)</f>
        <v>82</v>
      </c>
      <c r="E27" s="68">
        <f>IF('STATS'!D28+'STATS'!E28&lt;50,IF(D27&gt;80,80,D27),D27)</f>
        <v>80</v>
      </c>
    </row>
    <row r="28" ht="32.35" customHeight="1">
      <c r="A28" t="s" s="35">
        <v>68</v>
      </c>
      <c r="B28" s="48">
        <f>VLOOKUP('STATS'!G29,'SK - ADJSV%'!$A$3:$B$55,2)</f>
        <v>65</v>
      </c>
      <c r="C28" s="50">
        <f>IF('STATS'!F29&lt;830,IF(B28&gt;66,66,B28),B28)</f>
        <v>65</v>
      </c>
      <c r="D28" s="50">
        <f>IF('STATS'!F29&lt;415,IF(C28&gt;60,60,C28),C28)</f>
        <v>65</v>
      </c>
      <c r="E28" s="68">
        <f>IF('STATS'!D29+'STATS'!E29&lt;50,IF(D28&gt;80,80,D28),D28)</f>
        <v>65</v>
      </c>
    </row>
    <row r="29" ht="20.35" customHeight="1">
      <c r="A29" t="s" s="35">
        <v>70</v>
      </c>
      <c r="B29" s="48">
        <f>VLOOKUP('STATS'!G30,'SK - ADJSV%'!$A$3:$B$55,2)</f>
        <v>73</v>
      </c>
      <c r="C29" s="50">
        <f>IF('STATS'!F30&lt;830,IF(B29&gt;66,66,B29),B29)</f>
        <v>66</v>
      </c>
      <c r="D29" s="50">
        <f>IF('STATS'!F30&lt;415,IF(C29&gt;60,60,C29),C29)</f>
        <v>60</v>
      </c>
      <c r="E29" s="68">
        <f>IF('STATS'!D30+'STATS'!E30&lt;50,IF(D29&gt;80,80,D29),D29)</f>
        <v>60</v>
      </c>
    </row>
    <row r="30" ht="32.35" customHeight="1">
      <c r="A30" t="s" s="35">
        <v>71</v>
      </c>
      <c r="B30" s="48">
        <f>VLOOKUP('STATS'!G31,'SK - ADJSV%'!$A$3:$B$55,2)</f>
        <v>78</v>
      </c>
      <c r="C30" s="50">
        <f>IF('STATS'!F31&lt;830,IF(B30&gt;66,66,B30),B30)</f>
        <v>78</v>
      </c>
      <c r="D30" s="50">
        <f>IF('STATS'!F31&lt;415,IF(C30&gt;60,60,C30),C30)</f>
        <v>78</v>
      </c>
      <c r="E30" s="68">
        <f>IF('STATS'!D31+'STATS'!E31&lt;50,IF(D30&gt;80,80,D30),D30)</f>
        <v>78</v>
      </c>
    </row>
    <row r="31" ht="20.35" customHeight="1">
      <c r="A31" t="s" s="35">
        <v>73</v>
      </c>
      <c r="B31" s="48">
        <f>VLOOKUP('STATS'!G32,'SK - ADJSV%'!$A$3:$B$55,2)</f>
        <v>94</v>
      </c>
      <c r="C31" s="50">
        <f>IF('STATS'!F32&lt;830,IF(B31&gt;66,66,B31),B31)</f>
        <v>94</v>
      </c>
      <c r="D31" s="50">
        <f>IF('STATS'!F32&lt;415,IF(C31&gt;60,60,C31),C31)</f>
        <v>94</v>
      </c>
      <c r="E31" s="68">
        <f>IF('STATS'!D32+'STATS'!E32&lt;50,IF(D31&gt;80,80,D31),D31)</f>
        <v>94</v>
      </c>
    </row>
    <row r="32" ht="20.35" customHeight="1">
      <c r="A32" t="s" s="35">
        <v>74</v>
      </c>
      <c r="B32" s="48">
        <f>VLOOKUP('STATS'!G33,'SK - ADJSV%'!$A$3:$B$55,2)</f>
        <v>65</v>
      </c>
      <c r="C32" s="50">
        <f>IF('STATS'!F33&lt;830,IF(B32&gt;66,66,B32),B32)</f>
        <v>65</v>
      </c>
      <c r="D32" s="50">
        <f>IF('STATS'!F33&lt;415,IF(C32&gt;60,60,C32),C32)</f>
        <v>65</v>
      </c>
      <c r="E32" s="68">
        <f>IF('STATS'!D33+'STATS'!E33&lt;50,IF(D32&gt;80,80,D32),D32)</f>
        <v>65</v>
      </c>
    </row>
    <row r="33" ht="20.35" customHeight="1">
      <c r="A33" t="s" s="35">
        <v>76</v>
      </c>
      <c r="B33" s="48">
        <f>VLOOKUP('STATS'!G34,'SK - ADJSV%'!$A$3:$B$55,2)</f>
        <v>52</v>
      </c>
      <c r="C33" s="50">
        <f>IF('STATS'!F34&lt;830,IF(B33&gt;66,66,B33),B33)</f>
        <v>52</v>
      </c>
      <c r="D33" s="50">
        <f>IF('STATS'!F34&lt;415,IF(C33&gt;60,60,C33),C33)</f>
        <v>52</v>
      </c>
      <c r="E33" s="68">
        <f>IF('STATS'!D34+'STATS'!E34&lt;50,IF(D33&gt;80,80,D33),D33)</f>
        <v>52</v>
      </c>
    </row>
    <row r="34" ht="20.35" customHeight="1">
      <c r="A34" t="s" s="35">
        <v>78</v>
      </c>
      <c r="B34" s="48">
        <f>VLOOKUP('STATS'!G35,'SK - ADJSV%'!$A$3:$B$55,2)</f>
        <v>99</v>
      </c>
      <c r="C34" s="50">
        <f>IF('STATS'!F35&lt;830,IF(B34&gt;66,66,B34),B34)</f>
        <v>99</v>
      </c>
      <c r="D34" s="50">
        <f>IF('STATS'!F35&lt;415,IF(C34&gt;60,60,C34),C34)</f>
        <v>99</v>
      </c>
      <c r="E34" s="68">
        <f>IF('STATS'!D35+'STATS'!E35&lt;50,IF(D34&gt;80,80,D34),D34)</f>
        <v>80</v>
      </c>
    </row>
    <row r="35" ht="20.35" customHeight="1">
      <c r="A35" t="s" s="35">
        <v>79</v>
      </c>
      <c r="B35" s="48">
        <f>VLOOKUP('STATS'!G36,'SK - ADJSV%'!$A$3:$B$55,2)</f>
        <v>75</v>
      </c>
      <c r="C35" s="50">
        <f>IF('STATS'!F36&lt;830,IF(B35&gt;66,66,B35),B35)</f>
        <v>66</v>
      </c>
      <c r="D35" s="50">
        <f>IF('STATS'!F36&lt;415,IF(C35&gt;60,60,C35),C35)</f>
        <v>60</v>
      </c>
      <c r="E35" s="68">
        <f>IF('STATS'!D36+'STATS'!E36&lt;50,IF(D35&gt;80,80,D35),D35)</f>
        <v>60</v>
      </c>
    </row>
    <row r="36" ht="20.35" customHeight="1">
      <c r="A36" t="s" s="35">
        <v>80</v>
      </c>
      <c r="B36" s="48">
        <f>VLOOKUP('STATS'!G37,'SK - ADJSV%'!$A$3:$B$55,2)</f>
        <v>88</v>
      </c>
      <c r="C36" s="50">
        <f>IF('STATS'!F37&lt;830,IF(B36&gt;66,66,B36),B36)</f>
        <v>88</v>
      </c>
      <c r="D36" s="50">
        <f>IF('STATS'!F37&lt;415,IF(C36&gt;60,60,C36),C36)</f>
        <v>88</v>
      </c>
      <c r="E36" s="68">
        <f>IF('STATS'!D37+'STATS'!E37&lt;50,IF(D36&gt;80,80,D36),D36)</f>
        <v>80</v>
      </c>
    </row>
    <row r="37" ht="20.35" customHeight="1">
      <c r="A37" t="s" s="35">
        <v>82</v>
      </c>
      <c r="B37" s="48">
        <f>VLOOKUP('STATS'!G38,'SK - ADJSV%'!$A$3:$B$55,2)</f>
        <v>54</v>
      </c>
      <c r="C37" s="50">
        <f>IF('STATS'!F38&lt;830,IF(B37&gt;66,66,B37),B37)</f>
        <v>54</v>
      </c>
      <c r="D37" s="50">
        <f>IF('STATS'!F38&lt;415,IF(C37&gt;60,60,C37),C37)</f>
        <v>54</v>
      </c>
      <c r="E37" s="68">
        <f>IF('STATS'!D38+'STATS'!E38&lt;50,IF(D37&gt;80,80,D37),D37)</f>
        <v>54</v>
      </c>
    </row>
    <row r="38" ht="20.35" customHeight="1">
      <c r="A38" t="s" s="35">
        <v>84</v>
      </c>
      <c r="B38" s="48">
        <f>VLOOKUP('STATS'!G39,'SK - ADJSV%'!$A$3:$B$55,2)</f>
        <v>74</v>
      </c>
      <c r="C38" s="50">
        <f>IF('STATS'!F39&lt;830,IF(B38&gt;66,66,B38),B38)</f>
        <v>74</v>
      </c>
      <c r="D38" s="50">
        <f>IF('STATS'!F39&lt;415,IF(C38&gt;60,60,C38),C38)</f>
        <v>74</v>
      </c>
      <c r="E38" s="68">
        <f>IF('STATS'!D39+'STATS'!E39&lt;50,IF(D38&gt;80,80,D38),D38)</f>
        <v>74</v>
      </c>
    </row>
    <row r="39" ht="20.35" customHeight="1">
      <c r="A39" t="s" s="35">
        <v>85</v>
      </c>
      <c r="B39" s="48">
        <f>VLOOKUP('STATS'!G40,'SK - ADJSV%'!$A$3:$B$55,2)</f>
        <v>47</v>
      </c>
      <c r="C39" s="50">
        <f>IF('STATS'!F40&lt;830,IF(B39&gt;66,66,B39),B39)</f>
        <v>47</v>
      </c>
      <c r="D39" s="50">
        <f>IF('STATS'!F40&lt;415,IF(C39&gt;60,60,C39),C39)</f>
        <v>47</v>
      </c>
      <c r="E39" s="68">
        <f>IF('STATS'!D40+'STATS'!E40&lt;50,IF(D39&gt;80,80,D39),D39)</f>
        <v>47</v>
      </c>
    </row>
    <row r="40" ht="20.35" customHeight="1">
      <c r="A40" t="s" s="35">
        <v>87</v>
      </c>
      <c r="B40" s="48">
        <f>VLOOKUP('STATS'!G41,'SK - ADJSV%'!$A$3:$B$55,2)</f>
        <v>52</v>
      </c>
      <c r="C40" s="50">
        <f>IF('STATS'!F41&lt;830,IF(B40&gt;66,66,B40),B40)</f>
        <v>52</v>
      </c>
      <c r="D40" s="50">
        <f>IF('STATS'!F41&lt;415,IF(C40&gt;60,60,C40),C40)</f>
        <v>52</v>
      </c>
      <c r="E40" s="68">
        <f>IF('STATS'!D41+'STATS'!E41&lt;50,IF(D40&gt;80,80,D40),D40)</f>
        <v>52</v>
      </c>
    </row>
    <row r="41" ht="20.35" customHeight="1">
      <c r="A41" t="s" s="35">
        <v>89</v>
      </c>
      <c r="B41" s="48">
        <f>VLOOKUP('STATS'!G42,'SK - ADJSV%'!$A$3:$B$55,2)</f>
        <v>47</v>
      </c>
      <c r="C41" s="50">
        <f>IF('STATS'!F42&lt;830,IF(B41&gt;66,66,B41),B41)</f>
        <v>47</v>
      </c>
      <c r="D41" s="50">
        <f>IF('STATS'!F42&lt;415,IF(C41&gt;60,60,C41),C41)</f>
        <v>47</v>
      </c>
      <c r="E41" s="68">
        <f>IF('STATS'!D42+'STATS'!E42&lt;50,IF(D41&gt;80,80,D41),D41)</f>
        <v>47</v>
      </c>
    </row>
    <row r="42" ht="20.35" customHeight="1">
      <c r="A42" t="s" s="35">
        <v>90</v>
      </c>
      <c r="B42" s="48">
        <f>VLOOKUP('STATS'!G43,'SK - ADJSV%'!$A$3:$B$55,2)</f>
        <v>75</v>
      </c>
      <c r="C42" s="50">
        <f>IF('STATS'!F43&lt;830,IF(B42&gt;66,66,B42),B42)</f>
        <v>75</v>
      </c>
      <c r="D42" s="50">
        <f>IF('STATS'!F43&lt;415,IF(C42&gt;60,60,C42),C42)</f>
        <v>75</v>
      </c>
      <c r="E42" s="68">
        <f>IF('STATS'!D43+'STATS'!E43&lt;50,IF(D42&gt;80,80,D42),D42)</f>
        <v>75</v>
      </c>
    </row>
    <row r="43" ht="20.35" customHeight="1">
      <c r="A43" t="s" s="35">
        <v>91</v>
      </c>
      <c r="B43" s="48">
        <f>VLOOKUP('STATS'!G44,'SK - ADJSV%'!$A$3:$B$55,2)</f>
        <v>73</v>
      </c>
      <c r="C43" s="50">
        <f>IF('STATS'!F44&lt;830,IF(B43&gt;66,66,B43),B43)</f>
        <v>66</v>
      </c>
      <c r="D43" s="50">
        <f>IF('STATS'!F44&lt;415,IF(C43&gt;60,60,C43),C43)</f>
        <v>66</v>
      </c>
      <c r="E43" s="68">
        <f>IF('STATS'!D44+'STATS'!E44&lt;50,IF(D43&gt;80,80,D43),D43)</f>
        <v>66</v>
      </c>
    </row>
    <row r="44" ht="20.35" customHeight="1">
      <c r="A44" t="s" s="35">
        <v>93</v>
      </c>
      <c r="B44" s="48">
        <f>VLOOKUP('STATS'!G45,'SK - ADJSV%'!$A$3:$B$55,2)</f>
        <v>70</v>
      </c>
      <c r="C44" s="50">
        <f>IF('STATS'!F45&lt;830,IF(B44&gt;66,66,B44),B44)</f>
        <v>70</v>
      </c>
      <c r="D44" s="50">
        <f>IF('STATS'!F45&lt;415,IF(C44&gt;60,60,C44),C44)</f>
        <v>70</v>
      </c>
      <c r="E44" s="68">
        <f>IF('STATS'!D45+'STATS'!E45&lt;50,IF(D44&gt;80,80,D44),D44)</f>
        <v>70</v>
      </c>
    </row>
    <row r="45" ht="20.35" customHeight="1">
      <c r="A45" t="s" s="35">
        <v>95</v>
      </c>
      <c r="B45" s="48">
        <f>VLOOKUP('STATS'!G46,'SK - ADJSV%'!$A$3:$B$55,2)</f>
        <v>51</v>
      </c>
      <c r="C45" s="50">
        <f>IF('STATS'!F46&lt;830,IF(B45&gt;66,66,B45),B45)</f>
        <v>51</v>
      </c>
      <c r="D45" s="50">
        <f>IF('STATS'!F46&lt;415,IF(C45&gt;60,60,C45),C45)</f>
        <v>51</v>
      </c>
      <c r="E45" s="68">
        <f>IF('STATS'!D46+'STATS'!E46&lt;50,IF(D45&gt;80,80,D45),D45)</f>
        <v>51</v>
      </c>
    </row>
    <row r="46" ht="20.35" customHeight="1">
      <c r="A46" t="s" s="35">
        <v>97</v>
      </c>
      <c r="B46" s="48">
        <f>VLOOKUP('STATS'!G47,'SK - ADJSV%'!$A$3:$B$55,2)</f>
        <v>75</v>
      </c>
      <c r="C46" s="50">
        <f>IF('STATS'!F47&lt;830,IF(B46&gt;66,66,B46),B46)</f>
        <v>66</v>
      </c>
      <c r="D46" s="50">
        <f>IF('STATS'!F47&lt;415,IF(C46&gt;60,60,C46),C46)</f>
        <v>60</v>
      </c>
      <c r="E46" s="68">
        <f>IF('STATS'!D47+'STATS'!E47&lt;50,IF(D46&gt;80,80,D46),D46)</f>
        <v>60</v>
      </c>
    </row>
    <row r="47" ht="20.35" customHeight="1">
      <c r="A47" t="s" s="35">
        <v>98</v>
      </c>
      <c r="B47" s="48">
        <f>VLOOKUP('STATS'!G48,'SK - ADJSV%'!$A$3:$B$55,2)</f>
        <v>70</v>
      </c>
      <c r="C47" s="50">
        <f>IF('STATS'!F48&lt;830,IF(B47&gt;66,66,B47),B47)</f>
        <v>70</v>
      </c>
      <c r="D47" s="50">
        <f>IF('STATS'!F48&lt;415,IF(C47&gt;60,60,C47),C47)</f>
        <v>70</v>
      </c>
      <c r="E47" s="68">
        <f>IF('STATS'!D48+'STATS'!E48&lt;50,IF(D47&gt;80,80,D47),D47)</f>
        <v>70</v>
      </c>
    </row>
    <row r="48" ht="20.35" customHeight="1">
      <c r="A48" t="s" s="35">
        <v>99</v>
      </c>
      <c r="B48" s="48">
        <f>VLOOKUP('STATS'!G49,'SK - ADJSV%'!$A$3:$B$55,2)</f>
        <v>68</v>
      </c>
      <c r="C48" s="50">
        <f>IF('STATS'!F49&lt;830,IF(B48&gt;66,66,B48),B48)</f>
        <v>68</v>
      </c>
      <c r="D48" s="50">
        <f>IF('STATS'!F49&lt;415,IF(C48&gt;60,60,C48),C48)</f>
        <v>68</v>
      </c>
      <c r="E48" s="68">
        <f>IF('STATS'!D49+'STATS'!E49&lt;50,IF(D48&gt;80,80,D48),D48)</f>
        <v>68</v>
      </c>
    </row>
    <row r="49" ht="20.35" customHeight="1">
      <c r="A49" t="s" s="35">
        <v>100</v>
      </c>
      <c r="B49" s="48">
        <f>VLOOKUP('STATS'!G50,'SK - ADJSV%'!$A$3:$B$55,2)</f>
        <v>50</v>
      </c>
      <c r="C49" s="50">
        <f>IF('STATS'!F50&lt;830,IF(B49&gt;66,66,B49),B49)</f>
        <v>50</v>
      </c>
      <c r="D49" s="50">
        <f>IF('STATS'!F50&lt;415,IF(C49&gt;60,60,C49),C49)</f>
        <v>50</v>
      </c>
      <c r="E49" s="68">
        <f>IF('STATS'!D50+'STATS'!E50&lt;50,IF(D49&gt;80,80,D49),D49)</f>
        <v>50</v>
      </c>
    </row>
    <row r="50" ht="20.35" customHeight="1">
      <c r="A50" t="s" s="35">
        <v>102</v>
      </c>
      <c r="B50" s="48">
        <f>VLOOKUP('STATS'!G51,'SK - ADJSV%'!$A$3:$B$55,2)</f>
        <v>83</v>
      </c>
      <c r="C50" s="50">
        <f>IF('STATS'!F51&lt;830,IF(B50&gt;66,66,B50),B50)</f>
        <v>66</v>
      </c>
      <c r="D50" s="50">
        <f>IF('STATS'!F51&lt;415,IF(C50&gt;60,60,C50),C50)</f>
        <v>60</v>
      </c>
      <c r="E50" s="68">
        <f>IF('STATS'!D51+'STATS'!E51&lt;50,IF(D50&gt;80,80,D50),D50)</f>
        <v>60</v>
      </c>
    </row>
    <row r="51" ht="32.35" customHeight="1">
      <c r="A51" t="s" s="35">
        <v>94</v>
      </c>
      <c r="B51" s="48">
        <f>VLOOKUP('STATS'!G52,'SK - ADJSV%'!$A$3:$B$55,2)</f>
        <v>71</v>
      </c>
      <c r="C51" s="50">
        <f>IF('STATS'!F52&lt;830,IF(B51&gt;66,66,B51),B51)</f>
        <v>71</v>
      </c>
      <c r="D51" s="50">
        <f>IF('STATS'!F52&lt;415,IF(C51&gt;60,60,C51),C51)</f>
        <v>71</v>
      </c>
      <c r="E51" s="68">
        <f>IF('STATS'!D52+'STATS'!E52&lt;50,IF(D51&gt;80,80,D51),D51)</f>
        <v>71</v>
      </c>
    </row>
    <row r="52" ht="20.35" customHeight="1">
      <c r="A52" t="s" s="35">
        <v>103</v>
      </c>
      <c r="B52" s="48">
        <f>VLOOKUP('STATS'!G53,'SK - ADJSV%'!$A$3:$B$55,2)</f>
        <v>77</v>
      </c>
      <c r="C52" s="50">
        <f>IF('STATS'!F53&lt;830,IF(B52&gt;66,66,B52),B52)</f>
        <v>66</v>
      </c>
      <c r="D52" s="50">
        <f>IF('STATS'!F53&lt;415,IF(C52&gt;60,60,C52),C52)</f>
        <v>66</v>
      </c>
      <c r="E52" s="68">
        <f>IF('STATS'!D53+'STATS'!E53&lt;50,IF(D52&gt;80,80,D52),D52)</f>
        <v>66</v>
      </c>
    </row>
    <row r="53" ht="20.35" customHeight="1">
      <c r="A53" t="s" s="35">
        <v>104</v>
      </c>
      <c r="B53" s="48">
        <f>VLOOKUP('STATS'!G54,'SK - ADJSV%'!$A$3:$B$55,2)</f>
        <v>70</v>
      </c>
      <c r="C53" s="50">
        <f>IF('STATS'!F54&lt;830,IF(B53&gt;66,66,B53),B53)</f>
        <v>70</v>
      </c>
      <c r="D53" s="50">
        <f>IF('STATS'!F54&lt;415,IF(C53&gt;60,60,C53),C53)</f>
        <v>70</v>
      </c>
      <c r="E53" s="68">
        <f>IF('STATS'!D54+'STATS'!E54&lt;50,IF(D53&gt;80,80,D53),D53)</f>
        <v>70</v>
      </c>
    </row>
    <row r="54" ht="20.35" customHeight="1">
      <c r="A54" t="s" s="35">
        <v>105</v>
      </c>
      <c r="B54" s="48">
        <f>VLOOKUP('STATS'!G55,'SK - ADJSV%'!$A$3:$B$55,2)</f>
        <v>88</v>
      </c>
      <c r="C54" s="50">
        <f>IF('STATS'!F55&lt;830,IF(B54&gt;66,66,B54),B54)</f>
        <v>88</v>
      </c>
      <c r="D54" s="50">
        <f>IF('STATS'!F55&lt;415,IF(C54&gt;60,60,C54),C54)</f>
        <v>88</v>
      </c>
      <c r="E54" s="68">
        <f>IF('STATS'!D55+'STATS'!E55&lt;50,IF(D54&gt;80,80,D54),D54)</f>
        <v>88</v>
      </c>
    </row>
    <row r="55" ht="20.35" customHeight="1">
      <c r="A55" t="s" s="35">
        <v>107</v>
      </c>
      <c r="B55" s="48">
        <f>VLOOKUP('STATS'!G56,'SK - ADJSV%'!$A$3:$B$55,2)</f>
        <v>50</v>
      </c>
      <c r="C55" s="50">
        <f>IF('STATS'!F56&lt;830,IF(B55&gt;66,66,B55),B55)</f>
        <v>50</v>
      </c>
      <c r="D55" s="50">
        <f>IF('STATS'!F56&lt;415,IF(C55&gt;60,60,C55),C55)</f>
        <v>50</v>
      </c>
      <c r="E55" s="68">
        <f>IF('STATS'!D56+'STATS'!E56&lt;50,IF(D55&gt;80,80,D55),D55)</f>
        <v>50</v>
      </c>
    </row>
    <row r="56" ht="20.35" customHeight="1">
      <c r="A56" t="s" s="35">
        <v>108</v>
      </c>
      <c r="B56" s="48">
        <f>VLOOKUP('STATS'!G57,'SK - ADJSV%'!$A$3:$B$55,2)</f>
        <v>77</v>
      </c>
      <c r="C56" s="50">
        <f>IF('STATS'!F57&lt;830,IF(B56&gt;66,66,B56),B56)</f>
        <v>77</v>
      </c>
      <c r="D56" s="50">
        <f>IF('STATS'!F57&lt;415,IF(C56&gt;60,60,C56),C56)</f>
        <v>77</v>
      </c>
      <c r="E56" s="68">
        <f>IF('STATS'!D57+'STATS'!E57&lt;50,IF(D56&gt;80,80,D56),D56)</f>
        <v>77</v>
      </c>
    </row>
    <row r="57" ht="20.35" customHeight="1">
      <c r="A57" t="s" s="35">
        <v>109</v>
      </c>
      <c r="B57" s="48">
        <f>VLOOKUP('STATS'!G58,'SK - ADJSV%'!$A$3:$B$55,2)</f>
        <v>82</v>
      </c>
      <c r="C57" s="50">
        <f>IF('STATS'!F58&lt;830,IF(B57&gt;66,66,B57),B57)</f>
        <v>82</v>
      </c>
      <c r="D57" s="50">
        <f>IF('STATS'!F58&lt;415,IF(C57&gt;60,60,C57),C57)</f>
        <v>82</v>
      </c>
      <c r="E57" s="68">
        <f>IF('STATS'!D58+'STATS'!E58&lt;50,IF(D57&gt;80,80,D57),D57)</f>
        <v>82</v>
      </c>
    </row>
    <row r="58" ht="20.35" customHeight="1">
      <c r="A58" t="s" s="35">
        <v>110</v>
      </c>
      <c r="B58" s="48">
        <f>VLOOKUP('STATS'!G59,'SK - ADJSV%'!$A$3:$B$55,2)</f>
        <v>54</v>
      </c>
      <c r="C58" s="50">
        <f>IF('STATS'!F59&lt;830,IF(B58&gt;66,66,B58),B58)</f>
        <v>54</v>
      </c>
      <c r="D58" s="50">
        <f>IF('STATS'!F59&lt;415,IF(C58&gt;60,60,C58),C58)</f>
        <v>54</v>
      </c>
      <c r="E58" s="68">
        <f>IF('STATS'!D59+'STATS'!E59&lt;50,IF(D58&gt;80,80,D58),D58)</f>
        <v>54</v>
      </c>
    </row>
    <row r="59" ht="20.35" customHeight="1">
      <c r="A59" t="s" s="35">
        <v>112</v>
      </c>
      <c r="B59" s="48">
        <f>VLOOKUP('STATS'!G60,'SK - ADJSV%'!$A$3:$B$55,2)</f>
        <v>90</v>
      </c>
      <c r="C59" s="50">
        <f>IF('STATS'!F60&lt;830,IF(B59&gt;66,66,B59),B59)</f>
        <v>90</v>
      </c>
      <c r="D59" s="50">
        <f>IF('STATS'!F60&lt;415,IF(C59&gt;60,60,C59),C59)</f>
        <v>90</v>
      </c>
      <c r="E59" s="68">
        <f>IF('STATS'!D60+'STATS'!E60&lt;50,IF(D59&gt;80,80,D59),D59)</f>
        <v>80</v>
      </c>
    </row>
    <row r="60" ht="20.35" customHeight="1">
      <c r="A60" t="s" s="35">
        <v>114</v>
      </c>
      <c r="B60" s="48">
        <f>VLOOKUP('STATS'!G61,'SK - ADJSV%'!$A$3:$B$55,2)</f>
        <v>86</v>
      </c>
      <c r="C60" s="50">
        <f>IF('STATS'!F61&lt;830,IF(B60&gt;66,66,B60),B60)</f>
        <v>86</v>
      </c>
      <c r="D60" s="50">
        <f>IF('STATS'!F61&lt;415,IF(C60&gt;60,60,C60),C60)</f>
        <v>86</v>
      </c>
      <c r="E60" s="68">
        <f>IF('STATS'!D61+'STATS'!E61&lt;50,IF(D60&gt;80,80,D60),D60)</f>
        <v>80</v>
      </c>
    </row>
    <row r="61" ht="20.35" customHeight="1">
      <c r="A61" t="s" s="35">
        <v>115</v>
      </c>
      <c r="B61" s="48">
        <f>VLOOKUP('STATS'!G62,'SK - ADJSV%'!$A$3:$B$55,2)</f>
        <v>68</v>
      </c>
      <c r="C61" s="50">
        <f>IF('STATS'!F62&lt;830,IF(B61&gt;66,66,B61),B61)</f>
        <v>68</v>
      </c>
      <c r="D61" s="50">
        <f>IF('STATS'!F62&lt;415,IF(C61&gt;60,60,C61),C61)</f>
        <v>68</v>
      </c>
      <c r="E61" s="68">
        <f>IF('STATS'!D62+'STATS'!E62&lt;50,IF(D61&gt;80,80,D61),D61)</f>
        <v>68</v>
      </c>
    </row>
    <row r="62" ht="20.35" customHeight="1">
      <c r="A62" t="s" s="35">
        <v>116</v>
      </c>
      <c r="B62" s="48">
        <f>VLOOKUP('STATS'!G63,'SK - ADJSV%'!$A$3:$B$55,2)</f>
        <v>99</v>
      </c>
      <c r="C62" s="50">
        <f>IF('STATS'!F63&lt;830,IF(B62&gt;66,66,B62),B62)</f>
        <v>66</v>
      </c>
      <c r="D62" s="50">
        <f>IF('STATS'!F63&lt;415,IF(C62&gt;60,60,C62),C62)</f>
        <v>60</v>
      </c>
      <c r="E62" s="68">
        <f>IF('STATS'!D63+'STATS'!E63&lt;50,IF(D62&gt;80,80,D62),D62)</f>
        <v>60</v>
      </c>
    </row>
    <row r="63" ht="20.35" customHeight="1">
      <c r="A63" t="s" s="35">
        <v>117</v>
      </c>
      <c r="B63" s="48">
        <f>VLOOKUP('STATS'!G64,'SK - ADJSV%'!$A$3:$B$55,2)</f>
        <v>62</v>
      </c>
      <c r="C63" s="50">
        <f>IF('STATS'!F64&lt;830,IF(B63&gt;66,66,B63),B63)</f>
        <v>62</v>
      </c>
      <c r="D63" s="50">
        <f>IF('STATS'!F64&lt;415,IF(C63&gt;60,60,C63),C63)</f>
        <v>62</v>
      </c>
      <c r="E63" s="68">
        <f>IF('STATS'!D64+'STATS'!E64&lt;50,IF(D63&gt;80,80,D63),D63)</f>
        <v>62</v>
      </c>
    </row>
    <row r="64" ht="20.35" customHeight="1">
      <c r="A64" t="s" s="35">
        <v>118</v>
      </c>
      <c r="B64" s="48">
        <f>VLOOKUP('STATS'!G65,'SK - ADJSV%'!$A$3:$B$55,2)</f>
        <v>98</v>
      </c>
      <c r="C64" s="50">
        <f>IF('STATS'!F65&lt;830,IF(B64&gt;66,66,B64),B64)</f>
        <v>66</v>
      </c>
      <c r="D64" s="50">
        <f>IF('STATS'!F65&lt;415,IF(C64&gt;60,60,C64),C64)</f>
        <v>60</v>
      </c>
      <c r="E64" s="68">
        <f>IF('STATS'!D65+'STATS'!E65&lt;50,IF(D64&gt;80,80,D64),D64)</f>
        <v>60</v>
      </c>
    </row>
    <row r="65" ht="20.35" customHeight="1">
      <c r="A65" t="s" s="35">
        <v>119</v>
      </c>
      <c r="B65" s="48">
        <f>VLOOKUP('STATS'!G66,'SK - ADJSV%'!$A$3:$B$55,2)</f>
        <v>63</v>
      </c>
      <c r="C65" s="50">
        <f>IF('STATS'!F66&lt;830,IF(B65&gt;66,66,B65),B65)</f>
        <v>63</v>
      </c>
      <c r="D65" s="50">
        <f>IF('STATS'!F66&lt;415,IF(C65&gt;60,60,C65),C65)</f>
        <v>63</v>
      </c>
      <c r="E65" s="68">
        <f>IF('STATS'!D66+'STATS'!E66&lt;50,IF(D65&gt;80,80,D65),D65)</f>
        <v>63</v>
      </c>
    </row>
    <row r="66" ht="20.35" customHeight="1">
      <c r="A66" t="s" s="35">
        <v>121</v>
      </c>
      <c r="B66" s="48">
        <f>VLOOKUP('STATS'!G67,'SK - ADJSV%'!$A$3:$B$55,2)</f>
        <v>72</v>
      </c>
      <c r="C66" s="50">
        <f>IF('STATS'!F67&lt;830,IF(B66&gt;66,66,B66),B66)</f>
        <v>72</v>
      </c>
      <c r="D66" s="50">
        <f>IF('STATS'!F67&lt;415,IF(C66&gt;60,60,C66),C66)</f>
        <v>72</v>
      </c>
      <c r="E66" s="68">
        <f>IF('STATS'!D67+'STATS'!E67&lt;50,IF(D66&gt;80,80,D66),D66)</f>
        <v>72</v>
      </c>
    </row>
    <row r="67" ht="20.35" customHeight="1">
      <c r="A67" t="s" s="35">
        <v>122</v>
      </c>
      <c r="B67" s="48">
        <f>VLOOKUP('STATS'!G68,'SK - ADJSV%'!$A$3:$B$55,2)</f>
        <v>86</v>
      </c>
      <c r="C67" s="50">
        <f>IF('STATS'!F68&lt;830,IF(B67&gt;66,66,B67),B67)</f>
        <v>86</v>
      </c>
      <c r="D67" s="50">
        <f>IF('STATS'!F68&lt;415,IF(C67&gt;60,60,C67),C67)</f>
        <v>86</v>
      </c>
      <c r="E67" s="68">
        <f>IF('STATS'!D68+'STATS'!E68&lt;50,IF(D67&gt;80,80,D67),D67)</f>
        <v>86</v>
      </c>
    </row>
    <row r="68" ht="20.35" customHeight="1">
      <c r="A68" t="s" s="35">
        <v>123</v>
      </c>
      <c r="B68" s="48">
        <f>VLOOKUP('STATS'!G69,'SK - ADJSV%'!$A$3:$B$55,2)</f>
        <v>99</v>
      </c>
      <c r="C68" s="50">
        <f>IF('STATS'!F69&lt;830,IF(B68&gt;66,66,B68),B68)</f>
        <v>66</v>
      </c>
      <c r="D68" s="50">
        <f>IF('STATS'!F69&lt;415,IF(C68&gt;60,60,C68),C68)</f>
        <v>60</v>
      </c>
      <c r="E68" s="68">
        <f>IF('STATS'!D69+'STATS'!E69&lt;50,IF(D68&gt;80,80,D68),D68)</f>
        <v>60</v>
      </c>
    </row>
    <row r="69" ht="20.35" customHeight="1">
      <c r="A69" t="s" s="35">
        <v>124</v>
      </c>
      <c r="B69" s="48">
        <f>VLOOKUP('STATS'!G70,'SK - ADJSV%'!$A$3:$B$55,2)</f>
        <v>70</v>
      </c>
      <c r="C69" s="50">
        <f>IF('STATS'!F70&lt;830,IF(B69&gt;66,66,B69),B69)</f>
        <v>70</v>
      </c>
      <c r="D69" s="50">
        <f>IF('STATS'!F70&lt;415,IF(C69&gt;60,60,C69),C69)</f>
        <v>70</v>
      </c>
      <c r="E69" s="68">
        <f>IF('STATS'!D70+'STATS'!E70&lt;50,IF(D69&gt;80,80,D69),D69)</f>
        <v>70</v>
      </c>
    </row>
    <row r="70" ht="20.35" customHeight="1">
      <c r="A70" t="s" s="35">
        <v>125</v>
      </c>
      <c r="B70" s="48">
        <f>VLOOKUP('STATS'!G71,'SK - ADJSV%'!$A$3:$B$55,2)</f>
        <v>62</v>
      </c>
      <c r="C70" s="50">
        <f>IF('STATS'!F71&lt;830,IF(B70&gt;66,66,B70),B70)</f>
        <v>62</v>
      </c>
      <c r="D70" s="50">
        <f>IF('STATS'!F71&lt;415,IF(C70&gt;60,60,C70),C70)</f>
        <v>62</v>
      </c>
      <c r="E70" s="68">
        <f>IF('STATS'!D71+'STATS'!E71&lt;50,IF(D70&gt;80,80,D70),D70)</f>
        <v>62</v>
      </c>
    </row>
    <row r="71" ht="20.35" customHeight="1">
      <c r="A71" t="s" s="35">
        <v>126</v>
      </c>
      <c r="B71" s="48">
        <f>VLOOKUP('STATS'!G72,'SK - ADJSV%'!$A$3:$B$55,2)</f>
        <v>48</v>
      </c>
      <c r="C71" s="50">
        <f>IF('STATS'!F72&lt;830,IF(B71&gt;66,66,B71),B71)</f>
        <v>48</v>
      </c>
      <c r="D71" s="50">
        <f>IF('STATS'!F72&lt;415,IF(C71&gt;60,60,C71),C71)</f>
        <v>48</v>
      </c>
      <c r="E71" s="68">
        <f>IF('STATS'!D72+'STATS'!E72&lt;50,IF(D71&gt;80,80,D71),D71)</f>
        <v>48</v>
      </c>
    </row>
    <row r="72" ht="32.35" customHeight="1">
      <c r="A72" t="s" s="35">
        <v>127</v>
      </c>
      <c r="B72" s="48">
        <f>VLOOKUP('STATS'!G73,'SK - ADJSV%'!$A$3:$B$55,2)</f>
        <v>47</v>
      </c>
      <c r="C72" s="50">
        <f>IF('STATS'!F73&lt;830,IF(B72&gt;66,66,B72),B72)</f>
        <v>47</v>
      </c>
      <c r="D72" s="50">
        <f>IF('STATS'!F73&lt;415,IF(C72&gt;60,60,C72),C72)</f>
        <v>47</v>
      </c>
      <c r="E72" s="68">
        <f>IF('STATS'!D73+'STATS'!E73&lt;50,IF(D72&gt;80,80,D72),D72)</f>
        <v>47</v>
      </c>
    </row>
    <row r="73" ht="20.35" customHeight="1">
      <c r="A73" t="s" s="35">
        <v>128</v>
      </c>
      <c r="B73" s="48">
        <f>VLOOKUP('STATS'!G74,'SK - ADJSV%'!$A$3:$B$55,2)</f>
        <v>81</v>
      </c>
      <c r="C73" s="50">
        <f>IF('STATS'!F74&lt;830,IF(B73&gt;66,66,B73),B73)</f>
        <v>81</v>
      </c>
      <c r="D73" s="50">
        <f>IF('STATS'!F74&lt;415,IF(C73&gt;60,60,C73),C73)</f>
        <v>81</v>
      </c>
      <c r="E73" s="68">
        <f>IF('STATS'!D74+'STATS'!E74&lt;50,IF(D73&gt;80,80,D73),D73)</f>
        <v>81</v>
      </c>
    </row>
    <row r="74" ht="20.35" customHeight="1">
      <c r="A74" t="s" s="35">
        <v>129</v>
      </c>
      <c r="B74" s="48">
        <f>VLOOKUP('STATS'!G75,'SK - ADJSV%'!$A$3:$B$55,2)</f>
        <v>68</v>
      </c>
      <c r="C74" s="50">
        <f>IF('STATS'!F75&lt;830,IF(B74&gt;66,66,B74),B74)</f>
        <v>68</v>
      </c>
      <c r="D74" s="50">
        <f>IF('STATS'!F75&lt;415,IF(C74&gt;60,60,C74),C74)</f>
        <v>68</v>
      </c>
      <c r="E74" s="68">
        <f>IF('STATS'!D75+'STATS'!E75&lt;50,IF(D74&gt;80,80,D74),D74)</f>
        <v>68</v>
      </c>
    </row>
    <row r="75" ht="20.35" customHeight="1">
      <c r="A75" t="s" s="35">
        <v>130</v>
      </c>
      <c r="B75" s="48">
        <f>VLOOKUP('STATS'!G76,'SK - ADJSV%'!$A$3:$B$55,2)</f>
        <v>69</v>
      </c>
      <c r="C75" s="50">
        <f>IF('STATS'!F76&lt;830,IF(B75&gt;66,66,B75),B75)</f>
        <v>66</v>
      </c>
      <c r="D75" s="50">
        <f>IF('STATS'!F76&lt;415,IF(C75&gt;60,60,C75),C75)</f>
        <v>60</v>
      </c>
      <c r="E75" s="68">
        <f>IF('STATS'!D76+'STATS'!E76&lt;50,IF(D75&gt;80,80,D75),D75)</f>
        <v>60</v>
      </c>
    </row>
    <row r="76" ht="20.35" customHeight="1">
      <c r="A76" t="s" s="35">
        <v>131</v>
      </c>
      <c r="B76" s="48">
        <f>VLOOKUP('STATS'!G77,'SK - ADJSV%'!$A$3:$B$55,2)</f>
        <v>77</v>
      </c>
      <c r="C76" s="50">
        <f>IF('STATS'!F77&lt;830,IF(B76&gt;66,66,B76),B76)</f>
        <v>77</v>
      </c>
      <c r="D76" s="50">
        <f>IF('STATS'!F77&lt;415,IF(C76&gt;60,60,C76),C76)</f>
        <v>77</v>
      </c>
      <c r="E76" s="68">
        <f>IF('STATS'!D77+'STATS'!E77&lt;50,IF(D76&gt;80,80,D76),D76)</f>
        <v>77</v>
      </c>
    </row>
    <row r="77" ht="20.35" customHeight="1">
      <c r="A77" t="s" s="35">
        <v>132</v>
      </c>
      <c r="B77" s="48">
        <f>VLOOKUP('STATS'!G78,'SK - ADJSV%'!$A$3:$B$55,2)</f>
        <v>77</v>
      </c>
      <c r="C77" s="50">
        <f>IF('STATS'!F78&lt;830,IF(B77&gt;66,66,B77),B77)</f>
        <v>77</v>
      </c>
      <c r="D77" s="50">
        <f>IF('STATS'!F78&lt;415,IF(C77&gt;60,60,C77),C77)</f>
        <v>77</v>
      </c>
      <c r="E77" s="68">
        <f>IF('STATS'!D78+'STATS'!E78&lt;50,IF(D77&gt;80,80,D77),D77)</f>
        <v>77</v>
      </c>
    </row>
    <row r="78" ht="20.35" customHeight="1">
      <c r="A78" t="s" s="35">
        <v>133</v>
      </c>
      <c r="B78" s="48">
        <f>VLOOKUP('STATS'!G79,'SK - ADJSV%'!$A$3:$B$55,2)</f>
        <v>99</v>
      </c>
      <c r="C78" s="50">
        <f>IF('STATS'!F79&lt;830,IF(B78&gt;66,66,B78),B78)</f>
        <v>66</v>
      </c>
      <c r="D78" s="50">
        <f>IF('STATS'!F79&lt;415,IF(C78&gt;60,60,C78),C78)</f>
        <v>60</v>
      </c>
      <c r="E78" s="68">
        <f>IF('STATS'!D79+'STATS'!E79&lt;50,IF(D78&gt;80,80,D78),D78)</f>
        <v>60</v>
      </c>
    </row>
    <row r="79" ht="20.35" customHeight="1">
      <c r="A79" t="s" s="35">
        <v>134</v>
      </c>
      <c r="B79" s="48">
        <f>VLOOKUP('STATS'!G80,'SK - ADJSV%'!$A$3:$B$55,2)</f>
        <v>90</v>
      </c>
      <c r="C79" s="50">
        <f>IF('STATS'!F80&lt;830,IF(B79&gt;66,66,B79),B79)</f>
        <v>90</v>
      </c>
      <c r="D79" s="50">
        <f>IF('STATS'!F80&lt;415,IF(C79&gt;60,60,C79),C79)</f>
        <v>90</v>
      </c>
      <c r="E79" s="68">
        <f>IF('STATS'!D80+'STATS'!E80&lt;50,IF(D79&gt;80,80,D79),D79)</f>
        <v>90</v>
      </c>
    </row>
    <row r="80" ht="20.35" customHeight="1">
      <c r="A80" t="s" s="35">
        <v>135</v>
      </c>
      <c r="B80" s="48">
        <f>VLOOKUP('STATS'!G81,'SK - ADJSV%'!$A$3:$B$55,2)</f>
        <v>53</v>
      </c>
      <c r="C80" s="50">
        <f>IF('STATS'!F81&lt;830,IF(B80&gt;66,66,B80),B80)</f>
        <v>53</v>
      </c>
      <c r="D80" s="50">
        <f>IF('STATS'!F81&lt;415,IF(C80&gt;60,60,C80),C80)</f>
        <v>53</v>
      </c>
      <c r="E80" s="68">
        <f>IF('STATS'!D81+'STATS'!E81&lt;50,IF(D80&gt;80,80,D80),D80)</f>
        <v>53</v>
      </c>
    </row>
    <row r="81" ht="20.35" customHeight="1">
      <c r="A81" t="s" s="35">
        <v>136</v>
      </c>
      <c r="B81" s="48">
        <f>VLOOKUP('STATS'!G82,'SK - ADJSV%'!$A$3:$B$55,2)</f>
        <v>74</v>
      </c>
      <c r="C81" s="50">
        <f>IF('STATS'!F82&lt;830,IF(B81&gt;66,66,B81),B81)</f>
        <v>74</v>
      </c>
      <c r="D81" s="50">
        <f>IF('STATS'!F82&lt;415,IF(C81&gt;60,60,C81),C81)</f>
        <v>74</v>
      </c>
      <c r="E81" s="68">
        <f>IF('STATS'!D82+'STATS'!E82&lt;50,IF(D81&gt;80,80,D81),D81)</f>
        <v>74</v>
      </c>
    </row>
    <row r="82" ht="20.35" customHeight="1">
      <c r="A82" t="s" s="35">
        <v>138</v>
      </c>
      <c r="B82" s="48">
        <f>VLOOKUP('STATS'!G83,'SK - ADJSV%'!$A$3:$B$55,2)</f>
        <v>96</v>
      </c>
      <c r="C82" s="50">
        <f>IF('STATS'!F83&lt;830,IF(B82&gt;66,66,B82),B82)</f>
        <v>96</v>
      </c>
      <c r="D82" s="50">
        <f>IF('STATS'!F83&lt;415,IF(C82&gt;60,60,C82),C82)</f>
        <v>96</v>
      </c>
      <c r="E82" s="68">
        <f>IF('STATS'!D83+'STATS'!E83&lt;50,IF(D82&gt;80,80,D82),D82)</f>
        <v>80</v>
      </c>
    </row>
    <row r="83" ht="20.35" customHeight="1">
      <c r="A83" t="s" s="35">
        <v>139</v>
      </c>
      <c r="B83" s="48">
        <f>VLOOKUP('STATS'!G84,'SK - ADJSV%'!$A$3:$B$55,2)</f>
        <v>93</v>
      </c>
      <c r="C83" s="50">
        <f>IF('STATS'!F84&lt;830,IF(B83&gt;66,66,B83),B83)</f>
        <v>66</v>
      </c>
      <c r="D83" s="50">
        <f>IF('STATS'!F84&lt;415,IF(C83&gt;60,60,C83),C83)</f>
        <v>60</v>
      </c>
      <c r="E83" s="68">
        <f>IF('STATS'!D84+'STATS'!E84&lt;50,IF(D83&gt;80,80,D83),D83)</f>
        <v>60</v>
      </c>
    </row>
    <row r="84" ht="20.35" customHeight="1">
      <c r="A84" t="s" s="35">
        <v>140</v>
      </c>
      <c r="B84" s="48">
        <f>VLOOKUP('STATS'!G85,'SK - ADJSV%'!$A$3:$B$55,2)</f>
        <v>85</v>
      </c>
      <c r="C84" s="50">
        <f>IF('STATS'!F85&lt;830,IF(B84&gt;66,66,B84),B84)</f>
        <v>85</v>
      </c>
      <c r="D84" s="50">
        <f>IF('STATS'!F85&lt;415,IF(C84&gt;60,60,C84),C84)</f>
        <v>85</v>
      </c>
      <c r="E84" s="68">
        <f>IF('STATS'!D85+'STATS'!E85&lt;50,IF(D84&gt;80,80,D84),D84)</f>
        <v>85</v>
      </c>
    </row>
    <row r="85" ht="20.35" customHeight="1">
      <c r="A85" t="s" s="35">
        <v>141</v>
      </c>
      <c r="B85" s="48">
        <f>VLOOKUP('STATS'!G86,'SK - ADJSV%'!$A$3:$B$55,2)</f>
        <v>65</v>
      </c>
      <c r="C85" s="50">
        <f>IF('STATS'!F86&lt;830,IF(B85&gt;66,66,B85),B85)</f>
        <v>65</v>
      </c>
      <c r="D85" s="50">
        <f>IF('STATS'!F86&lt;415,IF(C85&gt;60,60,C85),C85)</f>
        <v>65</v>
      </c>
      <c r="E85" s="68">
        <f>IF('STATS'!D86+'STATS'!E86&lt;50,IF(D85&gt;80,80,D85),D85)</f>
        <v>65</v>
      </c>
    </row>
    <row r="86" ht="20.35" customHeight="1">
      <c r="A86" t="s" s="35">
        <v>142</v>
      </c>
      <c r="B86" s="48">
        <f>VLOOKUP('STATS'!G87,'SK - ADJSV%'!$A$3:$B$55,2)</f>
        <v>96</v>
      </c>
      <c r="C86" s="50">
        <f>IF('STATS'!F87&lt;830,IF(B86&gt;66,66,B86),B86)</f>
        <v>96</v>
      </c>
      <c r="D86" s="50">
        <f>IF('STATS'!F87&lt;415,IF(C86&gt;60,60,C86),C86)</f>
        <v>96</v>
      </c>
      <c r="E86" s="68">
        <f>IF('STATS'!D87+'STATS'!E87&lt;50,IF(D86&gt;80,80,D86),D86)</f>
        <v>80</v>
      </c>
    </row>
    <row r="87" ht="20.35" customHeight="1">
      <c r="A87" t="s" s="35">
        <v>143</v>
      </c>
      <c r="B87" s="48">
        <f>VLOOKUP('STATS'!G88,'SK - ADJSV%'!$A$3:$B$55,2)</f>
        <v>55</v>
      </c>
      <c r="C87" s="50">
        <f>IF('STATS'!F88&lt;830,IF(B87&gt;66,66,B87),B87)</f>
        <v>55</v>
      </c>
      <c r="D87" s="50">
        <f>IF('STATS'!F88&lt;415,IF(C87&gt;60,60,C87),C87)</f>
        <v>55</v>
      </c>
      <c r="E87" s="68">
        <f>IF('STATS'!D88+'STATS'!E88&lt;50,IF(D87&gt;80,80,D87),D87)</f>
        <v>55</v>
      </c>
    </row>
    <row r="88" ht="20.35" customHeight="1">
      <c r="A88" t="s" s="35">
        <v>144</v>
      </c>
      <c r="B88" s="48">
        <f>VLOOKUP('STATS'!G89,'SK - ADJSV%'!$A$3:$B$55,2)</f>
        <v>47</v>
      </c>
      <c r="C88" s="50">
        <f>IF('STATS'!F89&lt;830,IF(B88&gt;66,66,B88),B88)</f>
        <v>47</v>
      </c>
      <c r="D88" s="50">
        <f>IF('STATS'!F89&lt;415,IF(C88&gt;60,60,C88),C88)</f>
        <v>47</v>
      </c>
      <c r="E88" s="68">
        <f>IF('STATS'!D89+'STATS'!E89&lt;50,IF(D88&gt;80,80,D88),D88)</f>
        <v>47</v>
      </c>
    </row>
    <row r="89" ht="20.35" customHeight="1">
      <c r="A89" t="s" s="35">
        <v>145</v>
      </c>
      <c r="B89" s="48">
        <f>VLOOKUP('STATS'!G90,'SK - ADJSV%'!$A$3:$B$55,2)</f>
        <v>66</v>
      </c>
      <c r="C89" s="50">
        <f>IF('STATS'!F90&lt;830,IF(B89&gt;66,66,B89),B89)</f>
        <v>66</v>
      </c>
      <c r="D89" s="50">
        <f>IF('STATS'!F90&lt;415,IF(C89&gt;60,60,C89),C89)</f>
        <v>66</v>
      </c>
      <c r="E89" s="68">
        <f>IF('STATS'!D90+'STATS'!E90&lt;50,IF(D89&gt;80,80,D89),D89)</f>
        <v>66</v>
      </c>
    </row>
    <row r="90" ht="20.35" customHeight="1">
      <c r="A90" t="s" s="35">
        <v>146</v>
      </c>
      <c r="B90" s="48">
        <f>VLOOKUP('STATS'!G91,'SK - ADJSV%'!$A$3:$B$55,2)</f>
        <v>86</v>
      </c>
      <c r="C90" s="50">
        <f>IF('STATS'!F91&lt;830,IF(B90&gt;66,66,B90),B90)</f>
        <v>86</v>
      </c>
      <c r="D90" s="50">
        <f>IF('STATS'!F91&lt;415,IF(C90&gt;60,60,C90),C90)</f>
        <v>86</v>
      </c>
      <c r="E90" s="68">
        <f>IF('STATS'!D91+'STATS'!E91&lt;50,IF(D90&gt;80,80,D90),D90)</f>
        <v>86</v>
      </c>
    </row>
    <row r="91" ht="20.35" customHeight="1">
      <c r="A91" t="s" s="35">
        <v>147</v>
      </c>
      <c r="B91" s="48">
        <f>VLOOKUP('STATS'!G92,'SK - ADJSV%'!$A$3:$B$55,2)</f>
        <v>95</v>
      </c>
      <c r="C91" s="50">
        <f>IF('STATS'!F92&lt;830,IF(B91&gt;66,66,B91),B91)</f>
        <v>95</v>
      </c>
      <c r="D91" s="50">
        <f>IF('STATS'!F92&lt;415,IF(C91&gt;60,60,C91),C91)</f>
        <v>95</v>
      </c>
      <c r="E91" s="68">
        <f>IF('STATS'!D92+'STATS'!E92&lt;50,IF(D91&gt;80,80,D91),D91)</f>
        <v>95</v>
      </c>
    </row>
    <row r="92" ht="20.35" customHeight="1">
      <c r="A92" t="s" s="35">
        <v>148</v>
      </c>
      <c r="B92" s="48">
        <f>VLOOKUP('STATS'!G93,'SK - ADJSV%'!$A$3:$B$55,2)</f>
        <v>72</v>
      </c>
      <c r="C92" s="50">
        <f>IF('STATS'!F93&lt;830,IF(B92&gt;66,66,B92),B92)</f>
        <v>66</v>
      </c>
      <c r="D92" s="50">
        <f>IF('STATS'!F93&lt;415,IF(C92&gt;60,60,C92),C92)</f>
        <v>66</v>
      </c>
      <c r="E92" s="68">
        <f>IF('STATS'!D93+'STATS'!E93&lt;50,IF(D92&gt;80,80,D92),D92)</f>
        <v>66</v>
      </c>
    </row>
    <row r="93" ht="20.35" customHeight="1">
      <c r="A93" t="s" s="35">
        <v>149</v>
      </c>
      <c r="B93" s="48">
        <f>VLOOKUP('STATS'!G94,'SK - ADJSV%'!$A$3:$B$55,2)</f>
        <v>99</v>
      </c>
      <c r="C93" s="50">
        <f>IF('STATS'!F94&lt;830,IF(B93&gt;66,66,B93),B93)</f>
        <v>66</v>
      </c>
      <c r="D93" s="50">
        <f>IF('STATS'!F94&lt;415,IF(C93&gt;60,60,C93),C93)</f>
        <v>60</v>
      </c>
      <c r="E93" s="68">
        <f>IF('STATS'!D94+'STATS'!E94&lt;50,IF(D93&gt;80,80,D93),D93)</f>
        <v>60</v>
      </c>
    </row>
    <row r="94" ht="20.35" customHeight="1">
      <c r="A94" t="s" s="35">
        <v>150</v>
      </c>
      <c r="B94" s="48">
        <f>VLOOKUP('STATS'!G95,'SK - ADJSV%'!$A$3:$B$55,2)</f>
        <v>56</v>
      </c>
      <c r="C94" s="50">
        <f>IF('STATS'!F95&lt;830,IF(B94&gt;66,66,B94),B94)</f>
        <v>56</v>
      </c>
      <c r="D94" s="50">
        <f>IF('STATS'!F95&lt;415,IF(C94&gt;60,60,C94),C94)</f>
        <v>56</v>
      </c>
      <c r="E94" s="68">
        <f>IF('STATS'!D95+'STATS'!E95&lt;50,IF(D94&gt;80,80,D94),D94)</f>
        <v>56</v>
      </c>
    </row>
    <row r="95" ht="20.35" customHeight="1">
      <c r="A95" t="s" s="35">
        <v>151</v>
      </c>
      <c r="B95" s="48">
        <f>VLOOKUP('STATS'!G96,'SK - ADJSV%'!$A$3:$B$55,2)</f>
        <v>58</v>
      </c>
      <c r="C95" s="50">
        <f>IF('STATS'!F96&lt;830,IF(B95&gt;66,66,B95),B95)</f>
        <v>58</v>
      </c>
      <c r="D95" s="50">
        <f>IF('STATS'!F96&lt;415,IF(C95&gt;60,60,C95),C95)</f>
        <v>58</v>
      </c>
      <c r="E95" s="68">
        <f>IF('STATS'!D96+'STATS'!E96&lt;50,IF(D95&gt;80,80,D95),D95)</f>
        <v>58</v>
      </c>
    </row>
    <row r="96" ht="20.35" customHeight="1">
      <c r="A96" t="s" s="35">
        <v>152</v>
      </c>
      <c r="B96" s="48">
        <f>VLOOKUP('STATS'!G97,'SK - ADJSV%'!$A$3:$B$55,2)</f>
        <v>73</v>
      </c>
      <c r="C96" s="50">
        <f>IF('STATS'!F97&lt;830,IF(B96&gt;66,66,B96),B96)</f>
        <v>73</v>
      </c>
      <c r="D96" s="50">
        <f>IF('STATS'!F97&lt;415,IF(C96&gt;60,60,C96),C96)</f>
        <v>73</v>
      </c>
      <c r="E96" s="68">
        <f>IF('STATS'!D97+'STATS'!E97&lt;50,IF(D96&gt;80,80,D96),D96)</f>
        <v>73</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B5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69" customWidth="1"/>
    <col min="2" max="2" width="16.3516" style="69" customWidth="1"/>
    <col min="3" max="256" width="16.3516" style="69" customWidth="1"/>
  </cols>
  <sheetData>
    <row r="1" ht="28" customHeight="1">
      <c r="A1" t="s" s="7">
        <v>524</v>
      </c>
      <c r="B1" s="7"/>
    </row>
    <row r="2" ht="20.55" customHeight="1">
      <c r="A2" s="70"/>
      <c r="B2" s="70"/>
    </row>
    <row r="3" ht="20.55" customHeight="1">
      <c r="A3" s="71">
        <v>94.63</v>
      </c>
      <c r="B3" s="72">
        <v>99</v>
      </c>
    </row>
    <row r="4" ht="20.35" customHeight="1">
      <c r="A4" s="73">
        <v>94.48</v>
      </c>
      <c r="B4" s="74">
        <f>B3-1</f>
        <v>98</v>
      </c>
    </row>
    <row r="5" ht="20.35" customHeight="1">
      <c r="A5" s="73">
        <v>94.34</v>
      </c>
      <c r="B5" s="74">
        <f>B4-1</f>
        <v>97</v>
      </c>
    </row>
    <row r="6" ht="20.35" customHeight="1">
      <c r="A6" s="73">
        <v>94.2</v>
      </c>
      <c r="B6" s="74">
        <f>B5-1</f>
        <v>96</v>
      </c>
    </row>
    <row r="7" ht="20.35" customHeight="1">
      <c r="A7" s="73">
        <v>94.02</v>
      </c>
      <c r="B7" s="74">
        <f>B6-1</f>
        <v>95</v>
      </c>
    </row>
    <row r="8" ht="20.35" customHeight="1">
      <c r="A8" s="73">
        <v>93.88</v>
      </c>
      <c r="B8" s="74">
        <f>B7-1</f>
        <v>94</v>
      </c>
    </row>
    <row r="9" ht="20.35" customHeight="1">
      <c r="A9" s="73">
        <v>93.72</v>
      </c>
      <c r="B9" s="74">
        <f>B8-1</f>
        <v>93</v>
      </c>
    </row>
    <row r="10" ht="20.35" customHeight="1">
      <c r="A10" s="73">
        <v>93.63</v>
      </c>
      <c r="B10" s="74">
        <f>B9-1</f>
        <v>92</v>
      </c>
    </row>
    <row r="11" ht="20.35" customHeight="1">
      <c r="A11" s="73">
        <v>93.54000000000001</v>
      </c>
      <c r="B11" s="74">
        <f>B10-1</f>
        <v>91</v>
      </c>
    </row>
    <row r="12" ht="20.35" customHeight="1">
      <c r="A12" s="73">
        <v>93.45</v>
      </c>
      <c r="B12" s="74">
        <f>B11-1</f>
        <v>90</v>
      </c>
    </row>
    <row r="13" ht="20.35" customHeight="1">
      <c r="A13" s="73">
        <v>93.36</v>
      </c>
      <c r="B13" s="74">
        <f>B12-1</f>
        <v>89</v>
      </c>
    </row>
    <row r="14" ht="20.35" customHeight="1">
      <c r="A14" s="73">
        <v>93.27</v>
      </c>
      <c r="B14" s="74">
        <f>B13-1</f>
        <v>88</v>
      </c>
    </row>
    <row r="15" ht="20.35" customHeight="1">
      <c r="A15" s="73">
        <v>93.18000000000001</v>
      </c>
      <c r="B15" s="74">
        <f>B14-1</f>
        <v>87</v>
      </c>
    </row>
    <row r="16" ht="20.35" customHeight="1">
      <c r="A16" s="73">
        <v>93.09</v>
      </c>
      <c r="B16" s="74">
        <f>B15-1</f>
        <v>86</v>
      </c>
    </row>
    <row r="17" ht="20.35" customHeight="1">
      <c r="A17" s="73">
        <v>93.01000000000001</v>
      </c>
      <c r="B17" s="74">
        <f>B16-1</f>
        <v>85</v>
      </c>
    </row>
    <row r="18" ht="20.35" customHeight="1">
      <c r="A18" s="73">
        <v>92.93000000000001</v>
      </c>
      <c r="B18" s="74">
        <f>B17-1</f>
        <v>84</v>
      </c>
    </row>
    <row r="19" ht="20.35" customHeight="1">
      <c r="A19" s="73">
        <v>92.84999999999999</v>
      </c>
      <c r="B19" s="74">
        <f>B18-1</f>
        <v>83</v>
      </c>
    </row>
    <row r="20" ht="20.35" customHeight="1">
      <c r="A20" s="73">
        <v>92.77</v>
      </c>
      <c r="B20" s="74">
        <f>B19-1</f>
        <v>82</v>
      </c>
    </row>
    <row r="21" ht="20.35" customHeight="1">
      <c r="A21" s="73">
        <v>92.7</v>
      </c>
      <c r="B21" s="74">
        <f>B20-1</f>
        <v>81</v>
      </c>
    </row>
    <row r="22" ht="20.35" customHeight="1">
      <c r="A22" s="73">
        <v>92.63</v>
      </c>
      <c r="B22" s="74">
        <f>B21-1</f>
        <v>80</v>
      </c>
    </row>
    <row r="23" ht="20.35" customHeight="1">
      <c r="A23" s="73">
        <v>92.56</v>
      </c>
      <c r="B23" s="74">
        <f>B22-1</f>
        <v>79</v>
      </c>
    </row>
    <row r="24" ht="20.35" customHeight="1">
      <c r="A24" s="73">
        <v>92.48999999999999</v>
      </c>
      <c r="B24" s="74">
        <f>B23-1</f>
        <v>78</v>
      </c>
    </row>
    <row r="25" ht="20.35" customHeight="1">
      <c r="A25" s="73">
        <v>92.42</v>
      </c>
      <c r="B25" s="74">
        <f>B24-1</f>
        <v>77</v>
      </c>
    </row>
    <row r="26" ht="20.35" customHeight="1">
      <c r="A26" s="73">
        <v>92.34999999999999</v>
      </c>
      <c r="B26" s="74">
        <f>B25-1</f>
        <v>76</v>
      </c>
    </row>
    <row r="27" ht="20.35" customHeight="1">
      <c r="A27" s="73">
        <v>92.28</v>
      </c>
      <c r="B27" s="74">
        <f>B26-1</f>
        <v>75</v>
      </c>
    </row>
    <row r="28" ht="20.35" customHeight="1">
      <c r="A28" s="73">
        <v>92.20999999999999</v>
      </c>
      <c r="B28" s="74">
        <f>B27-1</f>
        <v>74</v>
      </c>
    </row>
    <row r="29" ht="20.35" customHeight="1">
      <c r="A29" s="73">
        <v>92.14</v>
      </c>
      <c r="B29" s="74">
        <f>B28-1</f>
        <v>73</v>
      </c>
    </row>
    <row r="30" ht="20.35" customHeight="1">
      <c r="A30" s="73">
        <v>92.06999999999999</v>
      </c>
      <c r="B30" s="74">
        <f>B29-1</f>
        <v>72</v>
      </c>
    </row>
    <row r="31" ht="20.35" customHeight="1">
      <c r="A31" s="73">
        <v>92</v>
      </c>
      <c r="B31" s="74">
        <f>B30-1</f>
        <v>71</v>
      </c>
    </row>
    <row r="32" ht="20.35" customHeight="1">
      <c r="A32" s="73">
        <v>91.91</v>
      </c>
      <c r="B32" s="74">
        <f>B31-1</f>
        <v>70</v>
      </c>
    </row>
    <row r="33" ht="20.35" customHeight="1">
      <c r="A33" s="73">
        <v>91.84</v>
      </c>
      <c r="B33" s="74">
        <f>B32-1</f>
        <v>69</v>
      </c>
    </row>
    <row r="34" ht="20.35" customHeight="1">
      <c r="A34" s="73">
        <v>91.77</v>
      </c>
      <c r="B34" s="74">
        <f>B33-1</f>
        <v>68</v>
      </c>
    </row>
    <row r="35" ht="20.35" customHeight="1">
      <c r="A35" s="73">
        <v>91.7</v>
      </c>
      <c r="B35" s="74">
        <f>B34-1</f>
        <v>67</v>
      </c>
    </row>
    <row r="36" ht="20.35" customHeight="1">
      <c r="A36" s="73">
        <v>91.63</v>
      </c>
      <c r="B36" s="74">
        <f>B35-1</f>
        <v>66</v>
      </c>
    </row>
    <row r="37" ht="20.35" customHeight="1">
      <c r="A37" s="73">
        <v>91.56999999999999</v>
      </c>
      <c r="B37" s="74">
        <f>B36-1</f>
        <v>65</v>
      </c>
    </row>
    <row r="38" ht="20.35" customHeight="1">
      <c r="A38" s="73">
        <v>91.5</v>
      </c>
      <c r="B38" s="74">
        <f>B37-1</f>
        <v>64</v>
      </c>
    </row>
    <row r="39" ht="20.35" customHeight="1">
      <c r="A39" s="73">
        <v>91.43000000000001</v>
      </c>
      <c r="B39" s="74">
        <f>B38-1</f>
        <v>63</v>
      </c>
    </row>
    <row r="40" ht="20.35" customHeight="1">
      <c r="A40" s="73">
        <v>91.36</v>
      </c>
      <c r="B40" s="74">
        <f>B39-1</f>
        <v>62</v>
      </c>
    </row>
    <row r="41" ht="20.35" customHeight="1">
      <c r="A41" s="73">
        <v>91.29000000000001</v>
      </c>
      <c r="B41" s="74">
        <f>B40-1</f>
        <v>61</v>
      </c>
    </row>
    <row r="42" ht="20.35" customHeight="1">
      <c r="A42" s="73">
        <v>91.22</v>
      </c>
      <c r="B42" s="74">
        <f>B41-1</f>
        <v>60</v>
      </c>
    </row>
    <row r="43" ht="20.35" customHeight="1">
      <c r="A43" s="73">
        <v>91.06999999999999</v>
      </c>
      <c r="B43" s="74">
        <f>B42-1</f>
        <v>59</v>
      </c>
    </row>
    <row r="44" ht="20.35" customHeight="1">
      <c r="A44" s="73">
        <v>90.92</v>
      </c>
      <c r="B44" s="74">
        <f>B43-1</f>
        <v>58</v>
      </c>
    </row>
    <row r="45" ht="20.35" customHeight="1">
      <c r="A45" s="73">
        <v>90.77</v>
      </c>
      <c r="B45" s="74">
        <f>B44-1</f>
        <v>57</v>
      </c>
    </row>
    <row r="46" ht="20.35" customHeight="1">
      <c r="A46" s="73">
        <v>90.62</v>
      </c>
      <c r="B46" s="74">
        <f>B45-1</f>
        <v>56</v>
      </c>
    </row>
    <row r="47" ht="20.35" customHeight="1">
      <c r="A47" s="73">
        <v>90.47</v>
      </c>
      <c r="B47" s="74">
        <f>B46-1</f>
        <v>55</v>
      </c>
    </row>
    <row r="48" ht="20.35" customHeight="1">
      <c r="A48" s="73">
        <v>90.33</v>
      </c>
      <c r="B48" s="74">
        <f>B47-1</f>
        <v>54</v>
      </c>
    </row>
    <row r="49" ht="20.35" customHeight="1">
      <c r="A49" s="73">
        <v>90.19</v>
      </c>
      <c r="B49" s="74">
        <f>B48-1</f>
        <v>53</v>
      </c>
    </row>
    <row r="50" ht="20.35" customHeight="1">
      <c r="A50" s="73">
        <v>89.8</v>
      </c>
      <c r="B50" s="74">
        <f>B49-1</f>
        <v>52</v>
      </c>
    </row>
    <row r="51" ht="20.35" customHeight="1">
      <c r="A51" s="73">
        <v>89.41</v>
      </c>
      <c r="B51" s="74">
        <f>B50-1</f>
        <v>51</v>
      </c>
    </row>
    <row r="52" ht="20.35" customHeight="1">
      <c r="A52" s="73">
        <v>89.02</v>
      </c>
      <c r="B52" s="74">
        <f>B51-1</f>
        <v>50</v>
      </c>
    </row>
    <row r="53" ht="20.35" customHeight="1">
      <c r="A53" s="73">
        <v>88.54000000000001</v>
      </c>
      <c r="B53" s="74">
        <f>B52-1</f>
        <v>49</v>
      </c>
    </row>
    <row r="54" ht="20.35" customHeight="1">
      <c r="A54" s="73">
        <v>88.06</v>
      </c>
      <c r="B54" s="74">
        <f>B53-1</f>
        <v>48</v>
      </c>
    </row>
    <row r="55" ht="20.35" customHeight="1">
      <c r="A55" s="73">
        <v>0</v>
      </c>
      <c r="B55" s="74">
        <f>B54-1</f>
        <v>47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75" customWidth="1"/>
    <col min="2" max="2" width="11.5469" style="75" customWidth="1"/>
    <col min="3" max="3" width="11.5469" style="75" customWidth="1"/>
    <col min="4" max="4" width="11.5469" style="75" customWidth="1"/>
    <col min="5" max="5" width="11.5469" style="75" customWidth="1"/>
    <col min="6" max="256" width="16.3516" style="75" customWidth="1"/>
  </cols>
  <sheetData>
    <row r="1" ht="20.55" customHeight="1">
      <c r="A1" t="s" s="30">
        <v>6</v>
      </c>
      <c r="B1" t="s" s="62">
        <v>526</v>
      </c>
      <c r="C1" t="s" s="62">
        <v>527</v>
      </c>
      <c r="D1" t="s" s="62">
        <v>528</v>
      </c>
      <c r="E1" t="s" s="64">
        <v>520</v>
      </c>
    </row>
    <row r="2" ht="20.55" customHeight="1">
      <c r="A2" t="s" s="31">
        <v>20</v>
      </c>
      <c r="B2" s="65">
        <f>99-'STATS'!E3</f>
        <v>99</v>
      </c>
      <c r="C2" s="66">
        <f>70-('STATS'!E3+'STATS'!D3)</f>
        <v>41</v>
      </c>
      <c r="D2" s="76">
        <f>C2/10</f>
        <v>4.1</v>
      </c>
      <c r="E2" s="67">
        <f>B2-D2</f>
        <v>94.90000000000001</v>
      </c>
    </row>
    <row r="3" ht="20.35" customHeight="1">
      <c r="A3" t="s" s="35">
        <v>23</v>
      </c>
      <c r="B3" s="48">
        <f>99-'STATS'!E4</f>
        <v>99</v>
      </c>
      <c r="C3" s="50">
        <f>70-('STATS'!E4+'STATS'!D4)</f>
        <v>69</v>
      </c>
      <c r="D3" s="51">
        <f>C3/10</f>
        <v>6.9</v>
      </c>
      <c r="E3" s="68">
        <f>B3-D3</f>
        <v>92.09999999999999</v>
      </c>
    </row>
    <row r="4" ht="20.35" customHeight="1">
      <c r="A4" t="s" s="35">
        <v>25</v>
      </c>
      <c r="B4" s="48">
        <f>99-'STATS'!E5</f>
        <v>99</v>
      </c>
      <c r="C4" s="50">
        <f>70-('STATS'!E5+'STATS'!D5)</f>
        <v>66</v>
      </c>
      <c r="D4" s="51">
        <f>C4/10</f>
        <v>6.6</v>
      </c>
      <c r="E4" s="68">
        <f>B4-D4</f>
        <v>92.40000000000001</v>
      </c>
    </row>
    <row r="5" ht="20.35" customHeight="1">
      <c r="A5" t="s" s="35">
        <v>27</v>
      </c>
      <c r="B5" s="48">
        <f>99-'STATS'!E6</f>
        <v>70</v>
      </c>
      <c r="C5" s="50">
        <f>70-('STATS'!E6+'STATS'!D6)</f>
        <v>28</v>
      </c>
      <c r="D5" s="51">
        <f>C5/10</f>
        <v>2.8</v>
      </c>
      <c r="E5" s="68">
        <f>B5-D5</f>
        <v>67.2</v>
      </c>
    </row>
    <row r="6" ht="20.35" customHeight="1">
      <c r="A6" t="s" s="35">
        <v>29</v>
      </c>
      <c r="B6" s="48">
        <f>99-'STATS'!E7</f>
        <v>99</v>
      </c>
      <c r="C6" s="50">
        <f>70-('STATS'!E7+'STATS'!D7)</f>
        <v>59</v>
      </c>
      <c r="D6" s="51">
        <f>C6/10</f>
        <v>5.9</v>
      </c>
      <c r="E6" s="68">
        <f>B6-D6</f>
        <v>93.09999999999999</v>
      </c>
    </row>
    <row r="7" ht="20.35" customHeight="1">
      <c r="A7" t="s" s="35">
        <v>31</v>
      </c>
      <c r="B7" s="48">
        <f>99-'STATS'!E8</f>
        <v>99</v>
      </c>
      <c r="C7" s="50">
        <f>70-('STATS'!E8+'STATS'!D8)</f>
        <v>42</v>
      </c>
      <c r="D7" s="51">
        <f>C7/10</f>
        <v>4.2</v>
      </c>
      <c r="E7" s="68">
        <f>B7-D7</f>
        <v>94.8</v>
      </c>
    </row>
    <row r="8" ht="32.35" customHeight="1">
      <c r="A8" t="s" s="35">
        <v>33</v>
      </c>
      <c r="B8" s="48">
        <f>99-'STATS'!E9</f>
        <v>98</v>
      </c>
      <c r="C8" s="50">
        <f>70-('STATS'!E9+'STATS'!D9)</f>
        <v>59</v>
      </c>
      <c r="D8" s="51">
        <f>C8/10</f>
        <v>5.9</v>
      </c>
      <c r="E8" s="68">
        <f>B8-D8</f>
        <v>92.09999999999999</v>
      </c>
    </row>
    <row r="9" ht="20.35" customHeight="1">
      <c r="A9" t="s" s="35">
        <v>35</v>
      </c>
      <c r="B9" s="48">
        <f>99-'STATS'!E10</f>
        <v>98</v>
      </c>
      <c r="C9" s="50">
        <f>70-('STATS'!E10+'STATS'!D10)</f>
        <v>42</v>
      </c>
      <c r="D9" s="51">
        <f>C9/10</f>
        <v>4.2</v>
      </c>
      <c r="E9" s="68">
        <f>B9-D9</f>
        <v>93.8</v>
      </c>
    </row>
    <row r="10" ht="20.35" customHeight="1">
      <c r="A10" t="s" s="35">
        <v>37</v>
      </c>
      <c r="B10" s="48">
        <f>99-'STATS'!E11</f>
        <v>99</v>
      </c>
      <c r="C10" s="50">
        <f>70-('STATS'!E11+'STATS'!D11)</f>
        <v>5</v>
      </c>
      <c r="D10" s="51">
        <f>C10/10</f>
        <v>0.5</v>
      </c>
      <c r="E10" s="68">
        <f>B10-D10</f>
        <v>98.5</v>
      </c>
    </row>
    <row r="11" ht="20.35" customHeight="1">
      <c r="A11" t="s" s="35">
        <v>39</v>
      </c>
      <c r="B11" s="48">
        <f>99-'STATS'!E12</f>
        <v>87</v>
      </c>
      <c r="C11" s="50">
        <f>70-('STATS'!E12+'STATS'!D12)</f>
        <v>56</v>
      </c>
      <c r="D11" s="51">
        <f>C11/10</f>
        <v>5.6</v>
      </c>
      <c r="E11" s="68">
        <f>B11-D11</f>
        <v>81.40000000000001</v>
      </c>
    </row>
    <row r="12" ht="20.35" customHeight="1">
      <c r="A12" t="s" s="35">
        <v>41</v>
      </c>
      <c r="B12" s="48">
        <f>99-'STATS'!E13</f>
        <v>94</v>
      </c>
      <c r="C12" s="50">
        <f>70-('STATS'!E13+'STATS'!D13)</f>
        <v>30</v>
      </c>
      <c r="D12" s="51">
        <f>C12/10</f>
        <v>3</v>
      </c>
      <c r="E12" s="68">
        <f>B12-D12</f>
        <v>91</v>
      </c>
    </row>
    <row r="13" ht="20.35" customHeight="1">
      <c r="A13" t="s" s="35">
        <v>43</v>
      </c>
      <c r="B13" s="48">
        <f>99-'STATS'!E14</f>
        <v>95</v>
      </c>
      <c r="C13" s="50">
        <f>70-('STATS'!E14+'STATS'!D14)</f>
        <v>35</v>
      </c>
      <c r="D13" s="51">
        <f>C13/10</f>
        <v>3.5</v>
      </c>
      <c r="E13" s="68">
        <f>B13-D13</f>
        <v>91.5</v>
      </c>
    </row>
    <row r="14" ht="20.35" customHeight="1">
      <c r="A14" t="s" s="35">
        <v>45</v>
      </c>
      <c r="B14" s="48">
        <f>99-'STATS'!E15</f>
        <v>98</v>
      </c>
      <c r="C14" s="50">
        <f>70-('STATS'!E15+'STATS'!D15)</f>
        <v>45</v>
      </c>
      <c r="D14" s="51">
        <f>C14/10</f>
        <v>4.5</v>
      </c>
      <c r="E14" s="68">
        <f>B14-D14</f>
        <v>93.5</v>
      </c>
    </row>
    <row r="15" ht="20.35" customHeight="1">
      <c r="A15" t="s" s="35">
        <v>47</v>
      </c>
      <c r="B15" s="48">
        <f>99-'STATS'!E16</f>
        <v>78</v>
      </c>
      <c r="C15" s="50">
        <f>70-('STATS'!E16+'STATS'!D16)</f>
        <v>2</v>
      </c>
      <c r="D15" s="51">
        <f>C15/10</f>
        <v>0.2</v>
      </c>
      <c r="E15" s="68">
        <f>B15-D15</f>
        <v>77.8</v>
      </c>
    </row>
    <row r="16" ht="20.35" customHeight="1">
      <c r="A16" t="s" s="35">
        <v>48</v>
      </c>
      <c r="B16" s="48">
        <f>99-'STATS'!E17</f>
        <v>83</v>
      </c>
      <c r="C16" s="50">
        <f>70-('STATS'!E17+'STATS'!D17)</f>
        <v>1</v>
      </c>
      <c r="D16" s="51">
        <f>C16/10</f>
        <v>0.1</v>
      </c>
      <c r="E16" s="68">
        <f>B16-D16</f>
        <v>82.90000000000001</v>
      </c>
    </row>
    <row r="17" ht="20.35" customHeight="1">
      <c r="A17" t="s" s="35">
        <v>50</v>
      </c>
      <c r="B17" s="48">
        <f>99-'STATS'!E18</f>
        <v>97</v>
      </c>
      <c r="C17" s="50">
        <f>70-('STATS'!E18+'STATS'!D18)</f>
        <v>14</v>
      </c>
      <c r="D17" s="51">
        <f>C17/10</f>
        <v>1.4</v>
      </c>
      <c r="E17" s="68">
        <f>B17-D17</f>
        <v>95.59999999999999</v>
      </c>
    </row>
    <row r="18" ht="32.35" customHeight="1">
      <c r="A18" t="s" s="35">
        <v>52</v>
      </c>
      <c r="B18" s="48">
        <f>99-'STATS'!E19</f>
        <v>99</v>
      </c>
      <c r="C18" s="50">
        <f>70-('STATS'!E19+'STATS'!D19)</f>
        <v>69</v>
      </c>
      <c r="D18" s="51">
        <f>C18/10</f>
        <v>6.9</v>
      </c>
      <c r="E18" s="68">
        <f>B18-D18</f>
        <v>92.09999999999999</v>
      </c>
    </row>
    <row r="19" ht="20.35" customHeight="1">
      <c r="A19" t="s" s="35">
        <v>53</v>
      </c>
      <c r="B19" s="48">
        <f>99-'STATS'!E20</f>
        <v>70</v>
      </c>
      <c r="C19" s="50">
        <f>70-('STATS'!E20+'STATS'!D20)</f>
        <v>-2</v>
      </c>
      <c r="D19" s="51">
        <f>C19/10</f>
        <v>-0.2</v>
      </c>
      <c r="E19" s="68">
        <f>B19-D19</f>
        <v>70.2</v>
      </c>
    </row>
    <row r="20" ht="20.35" customHeight="1">
      <c r="A20" t="s" s="35">
        <v>54</v>
      </c>
      <c r="B20" s="48">
        <f>99-'STATS'!E21</f>
        <v>99</v>
      </c>
      <c r="C20" s="50">
        <f>70-('STATS'!E21+'STATS'!D21)</f>
        <v>69</v>
      </c>
      <c r="D20" s="51">
        <f>C20/10</f>
        <v>6.9</v>
      </c>
      <c r="E20" s="68">
        <f>B20-D20</f>
        <v>92.09999999999999</v>
      </c>
    </row>
    <row r="21" ht="20.35" customHeight="1">
      <c r="A21" t="s" s="35">
        <v>56</v>
      </c>
      <c r="B21" s="48">
        <f>99-'STATS'!E22</f>
        <v>91</v>
      </c>
      <c r="C21" s="50">
        <f>70-('STATS'!E22+'STATS'!D22)</f>
        <v>-5</v>
      </c>
      <c r="D21" s="51">
        <f>C21/10</f>
        <v>-0.5</v>
      </c>
      <c r="E21" s="68">
        <f>B21-D21</f>
        <v>91.5</v>
      </c>
    </row>
    <row r="22" ht="20.35" customHeight="1">
      <c r="A22" t="s" s="35">
        <v>58</v>
      </c>
      <c r="B22" s="48">
        <f>99-'STATS'!E23</f>
        <v>99</v>
      </c>
      <c r="C22" s="50">
        <f>70-('STATS'!E23+'STATS'!D23)</f>
        <v>27</v>
      </c>
      <c r="D22" s="51">
        <f>C22/10</f>
        <v>2.7</v>
      </c>
      <c r="E22" s="68">
        <f>B22-D22</f>
        <v>96.3</v>
      </c>
    </row>
    <row r="23" ht="20.35" customHeight="1">
      <c r="A23" t="s" s="35">
        <v>60</v>
      </c>
      <c r="B23" s="48">
        <f>99-'STATS'!E24</f>
        <v>76</v>
      </c>
      <c r="C23" s="50">
        <f>70-('STATS'!E24+'STATS'!D24)</f>
        <v>-2</v>
      </c>
      <c r="D23" s="51">
        <f>C23/10</f>
        <v>-0.2</v>
      </c>
      <c r="E23" s="68">
        <f>B23-D23</f>
        <v>76.2</v>
      </c>
    </row>
    <row r="24" ht="20.35" customHeight="1">
      <c r="A24" t="s" s="35">
        <v>62</v>
      </c>
      <c r="B24" s="48">
        <f>99-'STATS'!E25</f>
        <v>86</v>
      </c>
      <c r="C24" s="50">
        <f>70-('STATS'!E25+'STATS'!D25)</f>
        <v>25</v>
      </c>
      <c r="D24" s="51">
        <f>C24/10</f>
        <v>2.5</v>
      </c>
      <c r="E24" s="68">
        <f>B24-D24</f>
        <v>83.5</v>
      </c>
    </row>
    <row r="25" ht="20.35" customHeight="1">
      <c r="A25" t="s" s="35">
        <v>64</v>
      </c>
      <c r="B25" s="48">
        <f>99-'STATS'!E26</f>
        <v>99</v>
      </c>
      <c r="C25" s="50">
        <f>70-('STATS'!E26+'STATS'!D26)</f>
        <v>56</v>
      </c>
      <c r="D25" s="51">
        <f>C25/10</f>
        <v>5.6</v>
      </c>
      <c r="E25" s="68">
        <f>B25-D25</f>
        <v>93.40000000000001</v>
      </c>
    </row>
    <row r="26" ht="20.35" customHeight="1">
      <c r="A26" t="s" s="35">
        <v>66</v>
      </c>
      <c r="B26" s="48">
        <f>99-'STATS'!E27</f>
        <v>97</v>
      </c>
      <c r="C26" s="50">
        <f>70-('STATS'!E27+'STATS'!D27)</f>
        <v>32</v>
      </c>
      <c r="D26" s="51">
        <f>C26/10</f>
        <v>3.2</v>
      </c>
      <c r="E26" s="68">
        <f>B26-D26</f>
        <v>93.8</v>
      </c>
    </row>
    <row r="27" ht="20.35" customHeight="1">
      <c r="A27" t="s" s="35">
        <v>67</v>
      </c>
      <c r="B27" s="48">
        <f>99-'STATS'!E28</f>
        <v>99</v>
      </c>
      <c r="C27" s="50">
        <f>70-('STATS'!E28+'STATS'!D28)</f>
        <v>56</v>
      </c>
      <c r="D27" s="51">
        <f>C27/10</f>
        <v>5.6</v>
      </c>
      <c r="E27" s="68">
        <f>B27-D27</f>
        <v>93.40000000000001</v>
      </c>
    </row>
    <row r="28" ht="32.35" customHeight="1">
      <c r="A28" t="s" s="35">
        <v>68</v>
      </c>
      <c r="B28" s="48">
        <f>99-'STATS'!E29</f>
        <v>99</v>
      </c>
      <c r="C28" s="50">
        <f>70-('STATS'!E29+'STATS'!D29)</f>
        <v>62</v>
      </c>
      <c r="D28" s="51">
        <f>C28/10</f>
        <v>6.2</v>
      </c>
      <c r="E28" s="68">
        <f>B28-D28</f>
        <v>92.8</v>
      </c>
    </row>
    <row r="29" ht="20.35" customHeight="1">
      <c r="A29" t="s" s="35">
        <v>70</v>
      </c>
      <c r="B29" s="48">
        <f>99-'STATS'!E30</f>
        <v>99</v>
      </c>
      <c r="C29" s="50">
        <f>70-('STATS'!E30+'STATS'!D30)</f>
        <v>68</v>
      </c>
      <c r="D29" s="51">
        <f>C29/10</f>
        <v>6.8</v>
      </c>
      <c r="E29" s="68">
        <f>B29-D29</f>
        <v>92.2</v>
      </c>
    </row>
    <row r="30" ht="32.35" customHeight="1">
      <c r="A30" t="s" s="35">
        <v>71</v>
      </c>
      <c r="B30" s="48">
        <f>99-'STATS'!E31</f>
        <v>99</v>
      </c>
      <c r="C30" s="50">
        <f>70-('STATS'!E31+'STATS'!D31)</f>
        <v>3</v>
      </c>
      <c r="D30" s="51">
        <f>C30/10</f>
        <v>0.3</v>
      </c>
      <c r="E30" s="68">
        <f>B30-D30</f>
        <v>98.7</v>
      </c>
    </row>
    <row r="31" ht="20.35" customHeight="1">
      <c r="A31" t="s" s="35">
        <v>73</v>
      </c>
      <c r="B31" s="48">
        <f>99-'STATS'!E32</f>
        <v>49</v>
      </c>
      <c r="C31" s="50">
        <f>70-('STATS'!E32+'STATS'!D32)</f>
        <v>-8</v>
      </c>
      <c r="D31" s="51">
        <f>C31/10</f>
        <v>-0.8</v>
      </c>
      <c r="E31" s="68">
        <f>B31-D31</f>
        <v>49.8</v>
      </c>
    </row>
    <row r="32" ht="20.35" customHeight="1">
      <c r="A32" t="s" s="35">
        <v>74</v>
      </c>
      <c r="B32" s="48">
        <f>99-'STATS'!E33</f>
        <v>80</v>
      </c>
      <c r="C32" s="50">
        <f>70-('STATS'!E33+'STATS'!D33)</f>
        <v>11</v>
      </c>
      <c r="D32" s="51">
        <f>C32/10</f>
        <v>1.1</v>
      </c>
      <c r="E32" s="68">
        <f>B32-D32</f>
        <v>78.90000000000001</v>
      </c>
    </row>
    <row r="33" ht="20.35" customHeight="1">
      <c r="A33" t="s" s="35">
        <v>76</v>
      </c>
      <c r="B33" s="48">
        <f>99-'STATS'!E34</f>
        <v>98</v>
      </c>
      <c r="C33" s="50">
        <f>70-('STATS'!E34+'STATS'!D34)</f>
        <v>11</v>
      </c>
      <c r="D33" s="51">
        <f>C33/10</f>
        <v>1.1</v>
      </c>
      <c r="E33" s="68">
        <f>B33-D33</f>
        <v>96.90000000000001</v>
      </c>
    </row>
    <row r="34" ht="20.35" customHeight="1">
      <c r="A34" t="s" s="35">
        <v>78</v>
      </c>
      <c r="B34" s="48">
        <f>99-'STATS'!E35</f>
        <v>97</v>
      </c>
      <c r="C34" s="50">
        <f>70-('STATS'!E35+'STATS'!D35)</f>
        <v>50</v>
      </c>
      <c r="D34" s="51">
        <f>C34/10</f>
        <v>5</v>
      </c>
      <c r="E34" s="68">
        <f>B34-D34</f>
        <v>92</v>
      </c>
    </row>
    <row r="35" ht="20.35" customHeight="1">
      <c r="A35" t="s" s="35">
        <v>79</v>
      </c>
      <c r="B35" s="48">
        <f>99-'STATS'!E36</f>
        <v>99</v>
      </c>
      <c r="C35" s="50">
        <f>70-('STATS'!E36+'STATS'!D36)</f>
        <v>69</v>
      </c>
      <c r="D35" s="51">
        <f>C35/10</f>
        <v>6.9</v>
      </c>
      <c r="E35" s="68">
        <f>B35-D35</f>
        <v>92.09999999999999</v>
      </c>
    </row>
    <row r="36" ht="20.35" customHeight="1">
      <c r="A36" t="s" s="35">
        <v>80</v>
      </c>
      <c r="B36" s="48">
        <f>99-'STATS'!E37</f>
        <v>99</v>
      </c>
      <c r="C36" s="50">
        <f>70-('STATS'!E37+'STATS'!D37)</f>
        <v>41</v>
      </c>
      <c r="D36" s="51">
        <f>C36/10</f>
        <v>4.1</v>
      </c>
      <c r="E36" s="68">
        <f>B36-D36</f>
        <v>94.90000000000001</v>
      </c>
    </row>
    <row r="37" ht="20.35" customHeight="1">
      <c r="A37" t="s" s="35">
        <v>82</v>
      </c>
      <c r="B37" s="48">
        <f>99-'STATS'!E38</f>
        <v>99</v>
      </c>
      <c r="C37" s="50">
        <f>70-('STATS'!E38+'STATS'!D38)</f>
        <v>50</v>
      </c>
      <c r="D37" s="51">
        <f>C37/10</f>
        <v>5</v>
      </c>
      <c r="E37" s="68">
        <f>B37-D37</f>
        <v>94</v>
      </c>
    </row>
    <row r="38" ht="20.35" customHeight="1">
      <c r="A38" t="s" s="35">
        <v>84</v>
      </c>
      <c r="B38" s="48">
        <f>99-'STATS'!E39</f>
        <v>93</v>
      </c>
      <c r="C38" s="50">
        <f>70-('STATS'!E39+'STATS'!D39)</f>
        <v>4</v>
      </c>
      <c r="D38" s="51">
        <f>C38/10</f>
        <v>0.4</v>
      </c>
      <c r="E38" s="68">
        <f>B38-D38</f>
        <v>92.59999999999999</v>
      </c>
    </row>
    <row r="39" ht="20.35" customHeight="1">
      <c r="A39" t="s" s="35">
        <v>85</v>
      </c>
      <c r="B39" s="48">
        <f>99-'STATS'!E40</f>
        <v>99</v>
      </c>
      <c r="C39" s="50">
        <f>70-('STATS'!E40+'STATS'!D40)</f>
        <v>69</v>
      </c>
      <c r="D39" s="51">
        <f>C39/10</f>
        <v>6.9</v>
      </c>
      <c r="E39" s="68">
        <f>B39-D39</f>
        <v>92.09999999999999</v>
      </c>
    </row>
    <row r="40" ht="20.35" customHeight="1">
      <c r="A40" t="s" s="35">
        <v>87</v>
      </c>
      <c r="B40" s="48">
        <f>99-'STATS'!E41</f>
        <v>99</v>
      </c>
      <c r="C40" s="50">
        <f>70-('STATS'!E41+'STATS'!D41)</f>
        <v>62</v>
      </c>
      <c r="D40" s="51">
        <f>C40/10</f>
        <v>6.2</v>
      </c>
      <c r="E40" s="68">
        <f>B40-D40</f>
        <v>92.8</v>
      </c>
    </row>
    <row r="41" ht="20.35" customHeight="1">
      <c r="A41" t="s" s="35">
        <v>89</v>
      </c>
      <c r="B41" s="48">
        <f>99-'STATS'!E42</f>
        <v>99</v>
      </c>
      <c r="C41" s="50">
        <f>70-('STATS'!E42+'STATS'!D42)</f>
        <v>67</v>
      </c>
      <c r="D41" s="51">
        <f>C41/10</f>
        <v>6.7</v>
      </c>
      <c r="E41" s="68">
        <f>B41-D41</f>
        <v>92.3</v>
      </c>
    </row>
    <row r="42" ht="20.35" customHeight="1">
      <c r="A42" t="s" s="35">
        <v>90</v>
      </c>
      <c r="B42" s="48">
        <f>99-'STATS'!E43</f>
        <v>97</v>
      </c>
      <c r="C42" s="50">
        <f>70-('STATS'!E43+'STATS'!D43)</f>
        <v>2</v>
      </c>
      <c r="D42" s="51">
        <f>C42/10</f>
        <v>0.2</v>
      </c>
      <c r="E42" s="68">
        <f>B42-D42</f>
        <v>96.8</v>
      </c>
    </row>
    <row r="43" ht="20.35" customHeight="1">
      <c r="A43" t="s" s="35">
        <v>91</v>
      </c>
      <c r="B43" s="48">
        <f>99-'STATS'!E44</f>
        <v>99</v>
      </c>
      <c r="C43" s="50">
        <f>70-('STATS'!E44+'STATS'!D44)</f>
        <v>61</v>
      </c>
      <c r="D43" s="51">
        <f>C43/10</f>
        <v>6.1</v>
      </c>
      <c r="E43" s="68">
        <f>B43-D43</f>
        <v>92.90000000000001</v>
      </c>
    </row>
    <row r="44" ht="20.35" customHeight="1">
      <c r="A44" t="s" s="35">
        <v>93</v>
      </c>
      <c r="B44" s="48">
        <f>99-'STATS'!E45</f>
        <v>95</v>
      </c>
      <c r="C44" s="50">
        <f>70-('STATS'!E45+'STATS'!D45)</f>
        <v>3</v>
      </c>
      <c r="D44" s="51">
        <f>C44/10</f>
        <v>0.3</v>
      </c>
      <c r="E44" s="68">
        <f>B44-D44</f>
        <v>94.7</v>
      </c>
    </row>
    <row r="45" ht="20.35" customHeight="1">
      <c r="A45" t="s" s="35">
        <v>95</v>
      </c>
      <c r="B45" s="48">
        <f>99-'STATS'!E46</f>
        <v>99</v>
      </c>
      <c r="C45" s="50">
        <f>70-('STATS'!E46+'STATS'!D46)</f>
        <v>57</v>
      </c>
      <c r="D45" s="51">
        <f>C45/10</f>
        <v>5.7</v>
      </c>
      <c r="E45" s="68">
        <f>B45-D45</f>
        <v>93.3</v>
      </c>
    </row>
    <row r="46" ht="20.35" customHeight="1">
      <c r="A46" t="s" s="35">
        <v>97</v>
      </c>
      <c r="B46" s="48">
        <f>99-'STATS'!E47</f>
        <v>99</v>
      </c>
      <c r="C46" s="50">
        <f>70-('STATS'!E47+'STATS'!D47)</f>
        <v>65</v>
      </c>
      <c r="D46" s="51">
        <f>C46/10</f>
        <v>6.5</v>
      </c>
      <c r="E46" s="68">
        <f>B46-D46</f>
        <v>92.5</v>
      </c>
    </row>
    <row r="47" ht="20.35" customHeight="1">
      <c r="A47" t="s" s="35">
        <v>98</v>
      </c>
      <c r="B47" s="48">
        <f>99-'STATS'!E48</f>
        <v>98</v>
      </c>
      <c r="C47" s="50">
        <f>70-('STATS'!E48+'STATS'!D48)</f>
        <v>10</v>
      </c>
      <c r="D47" s="51">
        <f>C47/10</f>
        <v>1</v>
      </c>
      <c r="E47" s="68">
        <f>B47-D47</f>
        <v>97</v>
      </c>
    </row>
    <row r="48" ht="20.35" customHeight="1">
      <c r="A48" t="s" s="35">
        <v>99</v>
      </c>
      <c r="B48" s="48">
        <f>99-'STATS'!E49</f>
        <v>99</v>
      </c>
      <c r="C48" s="50">
        <f>70-('STATS'!E49+'STATS'!D49)</f>
        <v>11</v>
      </c>
      <c r="D48" s="51">
        <f>C48/10</f>
        <v>1.1</v>
      </c>
      <c r="E48" s="68">
        <f>B48-D48</f>
        <v>97.90000000000001</v>
      </c>
    </row>
    <row r="49" ht="20.35" customHeight="1">
      <c r="A49" t="s" s="35">
        <v>100</v>
      </c>
      <c r="B49" s="48">
        <f>99-'STATS'!E50</f>
        <v>94</v>
      </c>
      <c r="C49" s="50">
        <f>70-('STATS'!E50+'STATS'!D50)</f>
        <v>21</v>
      </c>
      <c r="D49" s="51">
        <f>C49/10</f>
        <v>2.1</v>
      </c>
      <c r="E49" s="68">
        <f>B49-D49</f>
        <v>91.90000000000001</v>
      </c>
    </row>
    <row r="50" ht="20.35" customHeight="1">
      <c r="A50" t="s" s="35">
        <v>102</v>
      </c>
      <c r="B50" s="48">
        <f>99-'STATS'!E51</f>
        <v>98</v>
      </c>
      <c r="C50" s="50">
        <f>70-('STATS'!E51+'STATS'!D51)</f>
        <v>62</v>
      </c>
      <c r="D50" s="51">
        <f>C50/10</f>
        <v>6.2</v>
      </c>
      <c r="E50" s="68">
        <f>B50-D50</f>
        <v>91.8</v>
      </c>
    </row>
    <row r="51" ht="32.35" customHeight="1">
      <c r="A51" t="s" s="35">
        <v>94</v>
      </c>
      <c r="B51" s="48">
        <f>99-'STATS'!E52</f>
        <v>97</v>
      </c>
      <c r="C51" s="50">
        <f>70-('STATS'!E52+'STATS'!D52)</f>
        <v>14</v>
      </c>
      <c r="D51" s="51">
        <f>C51/10</f>
        <v>1.4</v>
      </c>
      <c r="E51" s="68">
        <f>B51-D51</f>
        <v>95.59999999999999</v>
      </c>
    </row>
    <row r="52" ht="20.35" customHeight="1">
      <c r="A52" t="s" s="35">
        <v>103</v>
      </c>
      <c r="B52" s="48">
        <f>99-'STATS'!E53</f>
        <v>99</v>
      </c>
      <c r="C52" s="50">
        <f>70-('STATS'!E53+'STATS'!D53)</f>
        <v>55</v>
      </c>
      <c r="D52" s="51">
        <f>C52/10</f>
        <v>5.5</v>
      </c>
      <c r="E52" s="68">
        <f>B52-D52</f>
        <v>93.5</v>
      </c>
    </row>
    <row r="53" ht="20.35" customHeight="1">
      <c r="A53" t="s" s="35">
        <v>104</v>
      </c>
      <c r="B53" s="48">
        <f>99-'STATS'!E54</f>
        <v>98</v>
      </c>
      <c r="C53" s="50">
        <f>70-('STATS'!E54+'STATS'!D54)</f>
        <v>10</v>
      </c>
      <c r="D53" s="51">
        <f>C53/10</f>
        <v>1</v>
      </c>
      <c r="E53" s="68">
        <f>B53-D53</f>
        <v>97</v>
      </c>
    </row>
    <row r="54" ht="20.35" customHeight="1">
      <c r="A54" t="s" s="35">
        <v>105</v>
      </c>
      <c r="B54" s="48">
        <f>99-'STATS'!E55</f>
        <v>88</v>
      </c>
      <c r="C54" s="50">
        <f>70-('STATS'!E55+'STATS'!D55)</f>
        <v>-1</v>
      </c>
      <c r="D54" s="51">
        <f>C54/10</f>
        <v>-0.1</v>
      </c>
      <c r="E54" s="68">
        <f>B54-D54</f>
        <v>88.09999999999999</v>
      </c>
    </row>
    <row r="55" ht="20.35" customHeight="1">
      <c r="A55" t="s" s="35">
        <v>107</v>
      </c>
      <c r="B55" s="48">
        <f>99-'STATS'!E56</f>
        <v>99</v>
      </c>
      <c r="C55" s="50">
        <f>70-('STATS'!E56+'STATS'!D56)</f>
        <v>59</v>
      </c>
      <c r="D55" s="51">
        <f>C55/10</f>
        <v>5.9</v>
      </c>
      <c r="E55" s="68">
        <f>B55-D55</f>
        <v>93.09999999999999</v>
      </c>
    </row>
    <row r="56" ht="20.35" customHeight="1">
      <c r="A56" t="s" s="35">
        <v>108</v>
      </c>
      <c r="B56" s="48">
        <f>99-'STATS'!E57</f>
        <v>83</v>
      </c>
      <c r="C56" s="50">
        <f>70-('STATS'!E57+'STATS'!D57)</f>
        <v>17</v>
      </c>
      <c r="D56" s="51">
        <f>C56/10</f>
        <v>1.7</v>
      </c>
      <c r="E56" s="68">
        <f>B56-D56</f>
        <v>81.3</v>
      </c>
    </row>
    <row r="57" ht="20.35" customHeight="1">
      <c r="A57" t="s" s="35">
        <v>109</v>
      </c>
      <c r="B57" s="48">
        <f>99-'STATS'!E58</f>
        <v>99</v>
      </c>
      <c r="C57" s="50">
        <f>70-('STATS'!E58+'STATS'!D58)</f>
        <v>6</v>
      </c>
      <c r="D57" s="51">
        <f>C57/10</f>
        <v>0.6</v>
      </c>
      <c r="E57" s="68">
        <f>B57-D57</f>
        <v>98.40000000000001</v>
      </c>
    </row>
    <row r="58" ht="20.35" customHeight="1">
      <c r="A58" t="s" s="35">
        <v>110</v>
      </c>
      <c r="B58" s="48">
        <f>99-'STATS'!E59</f>
        <v>99</v>
      </c>
      <c r="C58" s="50">
        <f>70-('STATS'!E59+'STATS'!D59)</f>
        <v>52</v>
      </c>
      <c r="D58" s="51">
        <f>C58/10</f>
        <v>5.2</v>
      </c>
      <c r="E58" s="68">
        <f>B58-D58</f>
        <v>93.8</v>
      </c>
    </row>
    <row r="59" ht="20.35" customHeight="1">
      <c r="A59" t="s" s="35">
        <v>112</v>
      </c>
      <c r="B59" s="48">
        <f>99-'STATS'!E60</f>
        <v>99</v>
      </c>
      <c r="C59" s="50">
        <f>70-('STATS'!E60+'STATS'!D60)</f>
        <v>44</v>
      </c>
      <c r="D59" s="51">
        <f>C59/10</f>
        <v>4.4</v>
      </c>
      <c r="E59" s="68">
        <f>B59-D59</f>
        <v>94.59999999999999</v>
      </c>
    </row>
    <row r="60" ht="20.35" customHeight="1">
      <c r="A60" t="s" s="35">
        <v>114</v>
      </c>
      <c r="B60" s="48">
        <f>99-'STATS'!E61</f>
        <v>99</v>
      </c>
      <c r="C60" s="50">
        <f>70-('STATS'!E61+'STATS'!D61)</f>
        <v>33</v>
      </c>
      <c r="D60" s="51">
        <f>C60/10</f>
        <v>3.3</v>
      </c>
      <c r="E60" s="68">
        <f>B60-D60</f>
        <v>95.7</v>
      </c>
    </row>
    <row r="61" ht="20.35" customHeight="1">
      <c r="A61" t="s" s="35">
        <v>115</v>
      </c>
      <c r="B61" s="48">
        <f>99-'STATS'!E62</f>
        <v>96</v>
      </c>
      <c r="C61" s="50">
        <f>70-('STATS'!E62+'STATS'!D62)</f>
        <v>26</v>
      </c>
      <c r="D61" s="51">
        <f>C61/10</f>
        <v>2.6</v>
      </c>
      <c r="E61" s="68">
        <f>B61-D61</f>
        <v>93.40000000000001</v>
      </c>
    </row>
    <row r="62" ht="20.35" customHeight="1">
      <c r="A62" t="s" s="35">
        <v>116</v>
      </c>
      <c r="B62" s="48">
        <f>99-'STATS'!E63</f>
        <v>99</v>
      </c>
      <c r="C62" s="50">
        <f>70-('STATS'!E63+'STATS'!D63)</f>
        <v>67</v>
      </c>
      <c r="D62" s="51">
        <f>C62/10</f>
        <v>6.7</v>
      </c>
      <c r="E62" s="68">
        <f>B62-D62</f>
        <v>92.3</v>
      </c>
    </row>
    <row r="63" ht="20.35" customHeight="1">
      <c r="A63" t="s" s="35">
        <v>117</v>
      </c>
      <c r="B63" s="48">
        <f>99-'STATS'!E64</f>
        <v>99</v>
      </c>
      <c r="C63" s="50">
        <f>70-('STATS'!E64+'STATS'!D64)</f>
        <v>56</v>
      </c>
      <c r="D63" s="51">
        <f>C63/10</f>
        <v>5.6</v>
      </c>
      <c r="E63" s="68">
        <f>B63-D63</f>
        <v>93.40000000000001</v>
      </c>
    </row>
    <row r="64" ht="20.35" customHeight="1">
      <c r="A64" t="s" s="35">
        <v>118</v>
      </c>
      <c r="B64" s="48">
        <f>99-'STATS'!E65</f>
        <v>92</v>
      </c>
      <c r="C64" s="50">
        <f>70-('STATS'!E65+'STATS'!D65)</f>
        <v>58</v>
      </c>
      <c r="D64" s="51">
        <f>C64/10</f>
        <v>5.8</v>
      </c>
      <c r="E64" s="68">
        <f>B64-D64</f>
        <v>86.2</v>
      </c>
    </row>
    <row r="65" ht="20.35" customHeight="1">
      <c r="A65" t="s" s="35">
        <v>119</v>
      </c>
      <c r="B65" s="48">
        <f>99-'STATS'!E66</f>
        <v>99</v>
      </c>
      <c r="C65" s="50">
        <f>70-('STATS'!E66+'STATS'!D66)</f>
        <v>51</v>
      </c>
      <c r="D65" s="51">
        <f>C65/10</f>
        <v>5.1</v>
      </c>
      <c r="E65" s="68">
        <f>B65-D65</f>
        <v>93.90000000000001</v>
      </c>
    </row>
    <row r="66" ht="20.35" customHeight="1">
      <c r="A66" t="s" s="35">
        <v>121</v>
      </c>
      <c r="B66" s="48">
        <f>99-'STATS'!E67</f>
        <v>72</v>
      </c>
      <c r="C66" s="50">
        <f>70-('STATS'!E67+'STATS'!D67)</f>
        <v>21</v>
      </c>
      <c r="D66" s="51">
        <f>C66/10</f>
        <v>2.1</v>
      </c>
      <c r="E66" s="68">
        <f>B66-D66</f>
        <v>69.90000000000001</v>
      </c>
    </row>
    <row r="67" ht="20.35" customHeight="1">
      <c r="A67" t="s" s="35">
        <v>122</v>
      </c>
      <c r="B67" s="48">
        <f>99-'STATS'!E68</f>
        <v>73</v>
      </c>
      <c r="C67" s="50">
        <f>70-('STATS'!E68+'STATS'!D68)</f>
        <v>-2</v>
      </c>
      <c r="D67" s="51">
        <f>C67/10</f>
        <v>-0.2</v>
      </c>
      <c r="E67" s="68">
        <f>B67-D67</f>
        <v>73.2</v>
      </c>
    </row>
    <row r="68" ht="20.35" customHeight="1">
      <c r="A68" t="s" s="35">
        <v>123</v>
      </c>
      <c r="B68" s="48">
        <f>99-'STATS'!E69</f>
        <v>99</v>
      </c>
      <c r="C68" s="50">
        <f>70-('STATS'!E69+'STATS'!D69)</f>
        <v>69</v>
      </c>
      <c r="D68" s="51">
        <f>C68/10</f>
        <v>6.9</v>
      </c>
      <c r="E68" s="68">
        <f>B68-D68</f>
        <v>92.09999999999999</v>
      </c>
    </row>
    <row r="69" ht="20.35" customHeight="1">
      <c r="A69" t="s" s="35">
        <v>124</v>
      </c>
      <c r="B69" s="48">
        <f>99-'STATS'!E70</f>
        <v>94</v>
      </c>
      <c r="C69" s="50">
        <f>70-('STATS'!E70+'STATS'!D70)</f>
        <v>5</v>
      </c>
      <c r="D69" s="51">
        <f>C69/10</f>
        <v>0.5</v>
      </c>
      <c r="E69" s="68">
        <f>B69-D69</f>
        <v>93.5</v>
      </c>
    </row>
    <row r="70" ht="20.35" customHeight="1">
      <c r="A70" t="s" s="35">
        <v>125</v>
      </c>
      <c r="B70" s="48">
        <f>99-'STATS'!E71</f>
        <v>83</v>
      </c>
      <c r="C70" s="50">
        <f>70-('STATS'!E71+'STATS'!D71)</f>
        <v>5</v>
      </c>
      <c r="D70" s="51">
        <f>C70/10</f>
        <v>0.5</v>
      </c>
      <c r="E70" s="68">
        <f>B70-D70</f>
        <v>82.5</v>
      </c>
    </row>
    <row r="71" ht="20.35" customHeight="1">
      <c r="A71" t="s" s="35">
        <v>126</v>
      </c>
      <c r="B71" s="48">
        <f>99-'STATS'!E72</f>
        <v>99</v>
      </c>
      <c r="C71" s="50">
        <f>70-('STATS'!E72+'STATS'!D72)</f>
        <v>54</v>
      </c>
      <c r="D71" s="51">
        <f>C71/10</f>
        <v>5.4</v>
      </c>
      <c r="E71" s="68">
        <f>B71-D71</f>
        <v>93.59999999999999</v>
      </c>
    </row>
    <row r="72" ht="32.35" customHeight="1">
      <c r="A72" t="s" s="35">
        <v>127</v>
      </c>
      <c r="B72" s="48">
        <f>99-'STATS'!E73</f>
        <v>88</v>
      </c>
      <c r="C72" s="50">
        <f>70-('STATS'!E73+'STATS'!D73)</f>
        <v>56</v>
      </c>
      <c r="D72" s="51">
        <f>C72/10</f>
        <v>5.6</v>
      </c>
      <c r="E72" s="68">
        <f>B72-D72</f>
        <v>82.40000000000001</v>
      </c>
    </row>
    <row r="73" ht="20.35" customHeight="1">
      <c r="A73" t="s" s="35">
        <v>128</v>
      </c>
      <c r="B73" s="48">
        <f>99-'STATS'!E74</f>
        <v>68</v>
      </c>
      <c r="C73" s="50">
        <f>70-('STATS'!E74+'STATS'!D74)</f>
        <v>18</v>
      </c>
      <c r="D73" s="51">
        <f>C73/10</f>
        <v>1.8</v>
      </c>
      <c r="E73" s="68">
        <f>B73-D73</f>
        <v>66.2</v>
      </c>
    </row>
    <row r="74" ht="20.35" customHeight="1">
      <c r="A74" t="s" s="35">
        <v>129</v>
      </c>
      <c r="B74" s="48">
        <f>99-'STATS'!E75</f>
        <v>96</v>
      </c>
      <c r="C74" s="50">
        <f>70-('STATS'!E75+'STATS'!D75)</f>
        <v>36</v>
      </c>
      <c r="D74" s="51">
        <f>C74/10</f>
        <v>3.6</v>
      </c>
      <c r="E74" s="68">
        <f>B74-D74</f>
        <v>92.40000000000001</v>
      </c>
    </row>
    <row r="75" ht="20.35" customHeight="1">
      <c r="A75" t="s" s="35">
        <v>130</v>
      </c>
      <c r="B75" s="48">
        <f>99-'STATS'!E76</f>
        <v>99</v>
      </c>
      <c r="C75" s="50">
        <f>70-('STATS'!E76+'STATS'!D76)</f>
        <v>68</v>
      </c>
      <c r="D75" s="51">
        <f>C75/10</f>
        <v>6.8</v>
      </c>
      <c r="E75" s="68">
        <f>B75-D75</f>
        <v>92.2</v>
      </c>
    </row>
    <row r="76" ht="20.35" customHeight="1">
      <c r="A76" t="s" s="35">
        <v>131</v>
      </c>
      <c r="B76" s="48">
        <f>99-'STATS'!E77</f>
        <v>85</v>
      </c>
      <c r="C76" s="50">
        <f>70-('STATS'!E77+'STATS'!D77)</f>
        <v>1</v>
      </c>
      <c r="D76" s="51">
        <f>C76/10</f>
        <v>0.1</v>
      </c>
      <c r="E76" s="68">
        <f>B76-D76</f>
        <v>84.90000000000001</v>
      </c>
    </row>
    <row r="77" ht="20.35" customHeight="1">
      <c r="A77" t="s" s="35">
        <v>132</v>
      </c>
      <c r="B77" s="48">
        <f>99-'STATS'!E78</f>
        <v>81</v>
      </c>
      <c r="C77" s="50">
        <f>70-('STATS'!E78+'STATS'!D78)</f>
        <v>33</v>
      </c>
      <c r="D77" s="51">
        <f>C77/10</f>
        <v>3.3</v>
      </c>
      <c r="E77" s="68">
        <f>B77-D77</f>
        <v>77.7</v>
      </c>
    </row>
    <row r="78" ht="20.35" customHeight="1">
      <c r="A78" t="s" s="35">
        <v>133</v>
      </c>
      <c r="B78" s="48">
        <f>99-'STATS'!E79</f>
        <v>63</v>
      </c>
      <c r="C78" s="50">
        <f>70-('STATS'!E79+'STATS'!D79)</f>
        <v>30</v>
      </c>
      <c r="D78" s="51">
        <f>C78/10</f>
        <v>3</v>
      </c>
      <c r="E78" s="68">
        <f>B78-D78</f>
        <v>60</v>
      </c>
    </row>
    <row r="79" ht="20.35" customHeight="1">
      <c r="A79" t="s" s="35">
        <v>134</v>
      </c>
      <c r="B79" s="48">
        <f>99-'STATS'!E80</f>
        <v>99</v>
      </c>
      <c r="C79" s="50">
        <f>70-('STATS'!E80+'STATS'!D80)</f>
        <v>11</v>
      </c>
      <c r="D79" s="51">
        <f>C79/10</f>
        <v>1.1</v>
      </c>
      <c r="E79" s="68">
        <f>B79-D79</f>
        <v>97.90000000000001</v>
      </c>
    </row>
    <row r="80" ht="20.35" customHeight="1">
      <c r="A80" t="s" s="35">
        <v>135</v>
      </c>
      <c r="B80" s="48">
        <f>99-'STATS'!E81</f>
        <v>67</v>
      </c>
      <c r="C80" s="50">
        <f>70-('STATS'!E81+'STATS'!D81)</f>
        <v>30</v>
      </c>
      <c r="D80" s="51">
        <f>C80/10</f>
        <v>3</v>
      </c>
      <c r="E80" s="68">
        <f>B80-D80</f>
        <v>64</v>
      </c>
    </row>
    <row r="81" ht="20.35" customHeight="1">
      <c r="A81" t="s" s="35">
        <v>136</v>
      </c>
      <c r="B81" s="48">
        <f>99-'STATS'!E82</f>
        <v>99</v>
      </c>
      <c r="C81" s="50">
        <f>70-('STATS'!E82+'STATS'!D82)</f>
        <v>31</v>
      </c>
      <c r="D81" s="51">
        <f>C81/10</f>
        <v>3.1</v>
      </c>
      <c r="E81" s="68">
        <f>B81-D81</f>
        <v>95.90000000000001</v>
      </c>
    </row>
    <row r="82" ht="20.35" customHeight="1">
      <c r="A82" t="s" s="35">
        <v>138</v>
      </c>
      <c r="B82" s="48">
        <f>99-'STATS'!E83</f>
        <v>98</v>
      </c>
      <c r="C82" s="50">
        <f>70-('STATS'!E83+'STATS'!D83)</f>
        <v>34</v>
      </c>
      <c r="D82" s="51">
        <f>C82/10</f>
        <v>3.4</v>
      </c>
      <c r="E82" s="68">
        <f>B82-D82</f>
        <v>94.59999999999999</v>
      </c>
    </row>
    <row r="83" ht="20.35" customHeight="1">
      <c r="A83" t="s" s="35">
        <v>139</v>
      </c>
      <c r="B83" s="48">
        <f>99-'STATS'!E84</f>
        <v>99</v>
      </c>
      <c r="C83" s="50">
        <f>70-('STATS'!E84+'STATS'!D84)</f>
        <v>65</v>
      </c>
      <c r="D83" s="51">
        <f>C83/10</f>
        <v>6.5</v>
      </c>
      <c r="E83" s="68">
        <f>B83-D83</f>
        <v>92.5</v>
      </c>
    </row>
    <row r="84" ht="20.35" customHeight="1">
      <c r="A84" t="s" s="35">
        <v>140</v>
      </c>
      <c r="B84" s="48">
        <f>99-'STATS'!E85</f>
        <v>66</v>
      </c>
      <c r="C84" s="50">
        <f>70-('STATS'!E85+'STATS'!D85)</f>
        <v>2</v>
      </c>
      <c r="D84" s="51">
        <f>C84/10</f>
        <v>0.2</v>
      </c>
      <c r="E84" s="68">
        <f>B84-D84</f>
        <v>65.8</v>
      </c>
    </row>
    <row r="85" ht="20.35" customHeight="1">
      <c r="A85" t="s" s="35">
        <v>141</v>
      </c>
      <c r="B85" s="48">
        <f>99-'STATS'!E86</f>
        <v>89</v>
      </c>
      <c r="C85" s="50">
        <f>70-('STATS'!E86+'STATS'!D86)</f>
        <v>7</v>
      </c>
      <c r="D85" s="51">
        <f>C85/10</f>
        <v>0.7</v>
      </c>
      <c r="E85" s="68">
        <f>B85-D85</f>
        <v>88.3</v>
      </c>
    </row>
    <row r="86" ht="20.35" customHeight="1">
      <c r="A86" t="s" s="35">
        <v>142</v>
      </c>
      <c r="B86" s="48">
        <f>99-'STATS'!E87</f>
        <v>85</v>
      </c>
      <c r="C86" s="50">
        <f>70-('STATS'!E87+'STATS'!D87)</f>
        <v>28</v>
      </c>
      <c r="D86" s="51">
        <f>C86/10</f>
        <v>2.8</v>
      </c>
      <c r="E86" s="68">
        <f>B86-D86</f>
        <v>82.2</v>
      </c>
    </row>
    <row r="87" ht="20.35" customHeight="1">
      <c r="A87" t="s" s="35">
        <v>143</v>
      </c>
      <c r="B87" s="48">
        <f>99-'STATS'!E88</f>
        <v>99</v>
      </c>
      <c r="C87" s="50">
        <f>70-('STATS'!E88+'STATS'!D88)</f>
        <v>27</v>
      </c>
      <c r="D87" s="51">
        <f>C87/10</f>
        <v>2.7</v>
      </c>
      <c r="E87" s="68">
        <f>B87-D87</f>
        <v>96.3</v>
      </c>
    </row>
    <row r="88" ht="20.35" customHeight="1">
      <c r="A88" t="s" s="35">
        <v>144</v>
      </c>
      <c r="B88" s="48">
        <f>99-'STATS'!E89</f>
        <v>99</v>
      </c>
      <c r="C88" s="50">
        <f>70-('STATS'!E89+'STATS'!D89)</f>
        <v>69</v>
      </c>
      <c r="D88" s="51">
        <f>C88/10</f>
        <v>6.9</v>
      </c>
      <c r="E88" s="68">
        <f>B88-D88</f>
        <v>92.09999999999999</v>
      </c>
    </row>
    <row r="89" ht="20.35" customHeight="1">
      <c r="A89" t="s" s="35">
        <v>145</v>
      </c>
      <c r="B89" s="48">
        <f>99-'STATS'!E90</f>
        <v>99</v>
      </c>
      <c r="C89" s="50">
        <f>70-('STATS'!E90+'STATS'!D90)</f>
        <v>50</v>
      </c>
      <c r="D89" s="51">
        <f>C89/10</f>
        <v>5</v>
      </c>
      <c r="E89" s="68">
        <f>B89-D89</f>
        <v>94</v>
      </c>
    </row>
    <row r="90" ht="20.35" customHeight="1">
      <c r="A90" t="s" s="35">
        <v>146</v>
      </c>
      <c r="B90" s="48">
        <f>99-'STATS'!E91</f>
        <v>81</v>
      </c>
      <c r="C90" s="50">
        <f>70-('STATS'!E91+'STATS'!D91)</f>
        <v>1</v>
      </c>
      <c r="D90" s="51">
        <f>C90/10</f>
        <v>0.1</v>
      </c>
      <c r="E90" s="68">
        <f>B90-D90</f>
        <v>80.90000000000001</v>
      </c>
    </row>
    <row r="91" ht="20.35" customHeight="1">
      <c r="A91" t="s" s="35">
        <v>147</v>
      </c>
      <c r="B91" s="48">
        <f>99-'STATS'!E92</f>
        <v>98</v>
      </c>
      <c r="C91" s="50">
        <f>70-('STATS'!E92+'STATS'!D92)</f>
        <v>4</v>
      </c>
      <c r="D91" s="51">
        <f>C91/10</f>
        <v>0.4</v>
      </c>
      <c r="E91" s="68">
        <f>B91-D91</f>
        <v>97.59999999999999</v>
      </c>
    </row>
    <row r="92" ht="20.35" customHeight="1">
      <c r="A92" t="s" s="35">
        <v>148</v>
      </c>
      <c r="B92" s="48">
        <f>99-'STATS'!E93</f>
        <v>59</v>
      </c>
      <c r="C92" s="50">
        <f>70-('STATS'!E93+'STATS'!D93)</f>
        <v>17</v>
      </c>
      <c r="D92" s="51">
        <f>C92/10</f>
        <v>1.7</v>
      </c>
      <c r="E92" s="68">
        <f>B92-D92</f>
        <v>57.3</v>
      </c>
    </row>
    <row r="93" ht="20.35" customHeight="1">
      <c r="A93" t="s" s="35">
        <v>149</v>
      </c>
      <c r="B93" s="48">
        <f>99-'STATS'!E94</f>
        <v>99</v>
      </c>
      <c r="C93" s="50">
        <f>70-('STATS'!E94+'STATS'!D94)</f>
        <v>69</v>
      </c>
      <c r="D93" s="51">
        <f>C93/10</f>
        <v>6.9</v>
      </c>
      <c r="E93" s="68">
        <f>B93-D93</f>
        <v>92.09999999999999</v>
      </c>
    </row>
    <row r="94" ht="20.35" customHeight="1">
      <c r="A94" t="s" s="35">
        <v>150</v>
      </c>
      <c r="B94" s="48">
        <f>99-'STATS'!E95</f>
        <v>82</v>
      </c>
      <c r="C94" s="50">
        <f>70-('STATS'!E95+'STATS'!D95)</f>
        <v>26</v>
      </c>
      <c r="D94" s="51">
        <f>C94/10</f>
        <v>2.6</v>
      </c>
      <c r="E94" s="68">
        <f>B94-D94</f>
        <v>79.40000000000001</v>
      </c>
    </row>
    <row r="95" ht="20.35" customHeight="1">
      <c r="A95" t="s" s="35">
        <v>151</v>
      </c>
      <c r="B95" s="48">
        <f>99-'STATS'!E96</f>
        <v>99</v>
      </c>
      <c r="C95" s="50">
        <f>70-('STATS'!E96+'STATS'!D96)</f>
        <v>44</v>
      </c>
      <c r="D95" s="51">
        <f>C95/10</f>
        <v>4.4</v>
      </c>
      <c r="E95" s="68">
        <f>B95-D95</f>
        <v>94.59999999999999</v>
      </c>
    </row>
    <row r="96" ht="20.35" customHeight="1">
      <c r="A96" t="s" s="35">
        <v>152</v>
      </c>
      <c r="B96" s="48">
        <f>99-'STATS'!E97</f>
        <v>97</v>
      </c>
      <c r="C96" s="50">
        <f>70-('STATS'!E97+'STATS'!D97)</f>
        <v>14</v>
      </c>
      <c r="D96" s="51">
        <f>C96/10</f>
        <v>1.4</v>
      </c>
      <c r="E96" s="68">
        <f>B96-D96</f>
        <v>95.59999999999999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C9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1.9688" style="77" customWidth="1"/>
    <col min="2" max="2" width="8.59375" style="77" customWidth="1"/>
    <col min="3" max="3" width="7.22656" style="77" customWidth="1"/>
    <col min="4" max="256" width="16.3516" style="77" customWidth="1"/>
  </cols>
  <sheetData>
    <row r="1" ht="20.55" customHeight="1">
      <c r="A1" t="s" s="30">
        <v>6</v>
      </c>
      <c r="B1" t="s" s="62">
        <v>530</v>
      </c>
      <c r="C1" t="s" s="64">
        <v>520</v>
      </c>
    </row>
    <row r="2" ht="20.55" customHeight="1">
      <c r="A2" t="s" s="31">
        <v>20</v>
      </c>
      <c r="B2" s="65">
        <f>'STATS'!F3/60</f>
        <v>25.368</v>
      </c>
      <c r="C2" s="78">
        <f>VLOOKUP(B2,'EN - 60MIN JOUÉS'!$A$3:$C$69,2)</f>
        <v>62</v>
      </c>
    </row>
    <row r="3" ht="20.35" customHeight="1">
      <c r="A3" t="s" s="35">
        <v>23</v>
      </c>
      <c r="B3" s="48">
        <f>'STATS'!F4/60</f>
        <v>0.6441666666666667</v>
      </c>
      <c r="C3" s="79">
        <f>VLOOKUP(B3,'EN - 60MIN JOUÉS'!$A$3:$C$69,2)</f>
        <v>33</v>
      </c>
    </row>
    <row r="4" ht="20.35" customHeight="1">
      <c r="A4" t="s" s="35">
        <v>25</v>
      </c>
      <c r="B4" s="48">
        <f>'STATS'!F5/60</f>
        <v>4.0125</v>
      </c>
      <c r="C4" s="79">
        <f>VLOOKUP(B4,'EN - 60MIN JOUÉS'!$A$3:$C$69,2)</f>
        <v>42</v>
      </c>
    </row>
    <row r="5" ht="20.35" customHeight="1">
      <c r="A5" t="s" s="35">
        <v>27</v>
      </c>
      <c r="B5" s="48">
        <f>'STATS'!F6/60</f>
        <v>11.52883333333333</v>
      </c>
      <c r="C5" s="79">
        <f>VLOOKUP(B5,'EN - 60MIN JOUÉS'!$A$3:$C$69,2)</f>
        <v>52</v>
      </c>
    </row>
    <row r="6" ht="20.35" customHeight="1">
      <c r="A6" t="s" s="35">
        <v>29</v>
      </c>
      <c r="B6" s="48">
        <f>'STATS'!F7/60</f>
        <v>7.997</v>
      </c>
      <c r="C6" s="79">
        <f>VLOOKUP(B6,'EN - 60MIN JOUÉS'!$A$3:$C$69,2)</f>
        <v>47</v>
      </c>
    </row>
    <row r="7" ht="20.35" customHeight="1">
      <c r="A7" t="s" s="35">
        <v>31</v>
      </c>
      <c r="B7" s="48">
        <f>'STATS'!F8/60</f>
        <v>24.83783333333333</v>
      </c>
      <c r="C7" s="79">
        <f>VLOOKUP(B7,'EN - 60MIN JOUÉS'!$A$3:$C$69,2)</f>
        <v>62</v>
      </c>
    </row>
    <row r="8" ht="20.35" customHeight="1">
      <c r="A8" t="s" s="35">
        <v>33</v>
      </c>
      <c r="B8" s="48">
        <f>'STATS'!F9/60</f>
        <v>8.579499999999999</v>
      </c>
      <c r="C8" s="79">
        <f>VLOOKUP(B8,'EN - 60MIN JOUÉS'!$A$3:$C$69,2)</f>
        <v>47</v>
      </c>
    </row>
    <row r="9" ht="20.35" customHeight="1">
      <c r="A9" t="s" s="35">
        <v>35</v>
      </c>
      <c r="B9" s="48">
        <f>'STATS'!F10/60</f>
        <v>24.39466666666667</v>
      </c>
      <c r="C9" s="79">
        <f>VLOOKUP(B9,'EN - 60MIN JOUÉS'!$A$3:$C$69,2)</f>
        <v>62</v>
      </c>
    </row>
    <row r="10" ht="20.35" customHeight="1">
      <c r="A10" t="s" s="35">
        <v>37</v>
      </c>
      <c r="B10" s="48">
        <f>'STATS'!F11/60</f>
        <v>63.753</v>
      </c>
      <c r="C10" s="79">
        <f>VLOOKUP(B10,'EN - 60MIN JOUÉS'!$A$3:$C$69,2)</f>
        <v>97</v>
      </c>
    </row>
    <row r="11" ht="20.35" customHeight="1">
      <c r="A11" t="s" s="35">
        <v>39</v>
      </c>
      <c r="B11" s="48">
        <f>'STATS'!F12/60</f>
        <v>0.9796666666666667</v>
      </c>
      <c r="C11" s="79">
        <f>VLOOKUP(B11,'EN - 60MIN JOUÉS'!$A$3:$C$69,2)</f>
        <v>33</v>
      </c>
    </row>
    <row r="12" ht="20.35" customHeight="1">
      <c r="A12" t="s" s="35">
        <v>41</v>
      </c>
      <c r="B12" s="48">
        <f>'STATS'!F13/60</f>
        <v>28.57966666666666</v>
      </c>
      <c r="C12" s="79">
        <f>VLOOKUP(B12,'EN - 60MIN JOUÉS'!$A$3:$C$69,2)</f>
        <v>67</v>
      </c>
    </row>
    <row r="13" ht="20.35" customHeight="1">
      <c r="A13" t="s" s="35">
        <v>43</v>
      </c>
      <c r="B13" s="48">
        <f>'STATS'!F14/60</f>
        <v>29.67866666666667</v>
      </c>
      <c r="C13" s="79">
        <f>VLOOKUP(B13,'EN - 60MIN JOUÉS'!$A$3:$C$69,2)</f>
        <v>67</v>
      </c>
    </row>
    <row r="14" ht="20.35" customHeight="1">
      <c r="A14" t="s" s="35">
        <v>45</v>
      </c>
      <c r="B14" s="48">
        <f>'STATS'!F15/60</f>
        <v>20.21833333333333</v>
      </c>
      <c r="C14" s="79">
        <f>VLOOKUP(B14,'EN - 60MIN JOUÉS'!$A$3:$C$69,2)</f>
        <v>57</v>
      </c>
    </row>
    <row r="15" ht="20.35" customHeight="1">
      <c r="A15" t="s" s="35">
        <v>47</v>
      </c>
      <c r="B15" s="48">
        <f>'STATS'!F16/60</f>
        <v>42.98416666666667</v>
      </c>
      <c r="C15" s="79">
        <f>VLOOKUP(B15,'EN - 60MIN JOUÉS'!$A$3:$C$69,2)</f>
        <v>82</v>
      </c>
    </row>
    <row r="16" ht="20.35" customHeight="1">
      <c r="A16" t="s" s="35">
        <v>48</v>
      </c>
      <c r="B16" s="48">
        <f>'STATS'!F17/60</f>
        <v>48.11383333333333</v>
      </c>
      <c r="C16" s="79">
        <f>VLOOKUP(B16,'EN - 60MIN JOUÉS'!$A$3:$C$69,2)</f>
        <v>87</v>
      </c>
    </row>
    <row r="17" ht="20.35" customHeight="1">
      <c r="A17" t="s" s="35">
        <v>50</v>
      </c>
      <c r="B17" s="48">
        <f>'STATS'!F18/60</f>
        <v>51.13</v>
      </c>
      <c r="C17" s="79">
        <f>VLOOKUP(B17,'EN - 60MIN JOUÉS'!$A$3:$C$69,2)</f>
        <v>87</v>
      </c>
    </row>
    <row r="18" ht="20.35" customHeight="1">
      <c r="A18" t="s" s="35">
        <v>52</v>
      </c>
      <c r="B18" s="48">
        <f>'STATS'!F19/60</f>
        <v>0.2091666666666667</v>
      </c>
      <c r="C18" s="79">
        <f>VLOOKUP(B18,'EN - 60MIN JOUÉS'!$A$3:$C$69,2)</f>
        <v>33</v>
      </c>
    </row>
    <row r="19" ht="20.35" customHeight="1">
      <c r="A19" t="s" s="35">
        <v>53</v>
      </c>
      <c r="B19" s="48">
        <f>'STATS'!F20/60</f>
        <v>41.7</v>
      </c>
      <c r="C19" s="79">
        <f>VLOOKUP(B19,'EN - 60MIN JOUÉS'!$A$3:$C$69,2)</f>
        <v>77</v>
      </c>
    </row>
    <row r="20" ht="20.35" customHeight="1">
      <c r="A20" t="s" s="35">
        <v>54</v>
      </c>
      <c r="B20" s="48">
        <f>'STATS'!F21/60</f>
        <v>1.043</v>
      </c>
      <c r="C20" s="79">
        <f>VLOOKUP(B20,'EN - 60MIN JOUÉS'!$A$3:$C$69,2)</f>
        <v>33</v>
      </c>
    </row>
    <row r="21" ht="20.35" customHeight="1">
      <c r="A21" t="s" s="35">
        <v>56</v>
      </c>
      <c r="B21" s="48">
        <f>'STATS'!F22/60</f>
        <v>61.75633333333334</v>
      </c>
      <c r="C21" s="79">
        <f>VLOOKUP(B21,'EN - 60MIN JOUÉS'!$A$3:$C$69,2)</f>
        <v>97</v>
      </c>
    </row>
    <row r="22" ht="20.35" customHeight="1">
      <c r="A22" t="s" s="35">
        <v>58</v>
      </c>
      <c r="B22" s="48">
        <f>'STATS'!F23/60</f>
        <v>40.9055</v>
      </c>
      <c r="C22" s="79">
        <f>VLOOKUP(B22,'EN - 60MIN JOUÉS'!$A$3:$C$69,2)</f>
        <v>77</v>
      </c>
    </row>
    <row r="23" ht="20.35" customHeight="1">
      <c r="A23" t="s" s="35">
        <v>60</v>
      </c>
      <c r="B23" s="48">
        <f>'STATS'!F24/60</f>
        <v>47.24366666666666</v>
      </c>
      <c r="C23" s="79">
        <f>VLOOKUP(B23,'EN - 60MIN JOUÉS'!$A$3:$C$69,2)</f>
        <v>87</v>
      </c>
    </row>
    <row r="24" ht="20.35" customHeight="1">
      <c r="A24" t="s" s="35">
        <v>62</v>
      </c>
      <c r="B24" s="48">
        <f>'STATS'!F25/60</f>
        <v>26.8255</v>
      </c>
      <c r="C24" s="79">
        <f>VLOOKUP(B24,'EN - 60MIN JOUÉS'!$A$3:$C$69,2)</f>
        <v>67</v>
      </c>
    </row>
    <row r="25" ht="20.35" customHeight="1">
      <c r="A25" t="s" s="35">
        <v>64</v>
      </c>
      <c r="B25" s="48">
        <f>'STATS'!F26/60</f>
        <v>11.66916666666667</v>
      </c>
      <c r="C25" s="79">
        <f>VLOOKUP(B25,'EN - 60MIN JOUÉS'!$A$3:$C$69,2)</f>
        <v>52</v>
      </c>
    </row>
    <row r="26" ht="20.35" customHeight="1">
      <c r="A26" t="s" s="35">
        <v>66</v>
      </c>
      <c r="B26" s="48">
        <f>'STATS'!F27/60</f>
        <v>29.4945</v>
      </c>
      <c r="C26" s="79">
        <f>VLOOKUP(B26,'EN - 60MIN JOUÉS'!$A$3:$C$69,2)</f>
        <v>67</v>
      </c>
    </row>
    <row r="27" ht="20.35" customHeight="1">
      <c r="A27" t="s" s="35">
        <v>67</v>
      </c>
      <c r="B27" s="48">
        <f>'STATS'!F28/60</f>
        <v>13.88283333333333</v>
      </c>
      <c r="C27" s="79">
        <f>VLOOKUP(B27,'EN - 60MIN JOUÉS'!$A$3:$C$69,2)</f>
        <v>52</v>
      </c>
    </row>
    <row r="28" ht="20.35" customHeight="1">
      <c r="A28" t="s" s="35">
        <v>68</v>
      </c>
      <c r="B28" s="48">
        <f>'STATS'!F29/60</f>
        <v>7.1145</v>
      </c>
      <c r="C28" s="79">
        <f>VLOOKUP(B28,'EN - 60MIN JOUÉS'!$A$3:$C$69,2)</f>
        <v>42</v>
      </c>
    </row>
    <row r="29" ht="20.35" customHeight="1">
      <c r="A29" t="s" s="35">
        <v>70</v>
      </c>
      <c r="B29" s="48">
        <f>'STATS'!F30/60</f>
        <v>1.766333333333333</v>
      </c>
      <c r="C29" s="79">
        <f>VLOOKUP(B29,'EN - 60MIN JOUÉS'!$A$3:$C$69,2)</f>
        <v>37</v>
      </c>
    </row>
    <row r="30" ht="20.35" customHeight="1">
      <c r="A30" t="s" s="35">
        <v>71</v>
      </c>
      <c r="B30" s="48">
        <f>'STATS'!F31/60</f>
        <v>66.015</v>
      </c>
      <c r="C30" s="79">
        <f>VLOOKUP(B30,'EN - 60MIN JOUÉS'!$A$3:$C$69,2)</f>
        <v>97</v>
      </c>
    </row>
    <row r="31" ht="20.35" customHeight="1">
      <c r="A31" t="s" s="35">
        <v>73</v>
      </c>
      <c r="B31" s="48">
        <f>'STATS'!F32/60</f>
        <v>26.39166666666667</v>
      </c>
      <c r="C31" s="79">
        <f>VLOOKUP(B31,'EN - 60MIN JOUÉS'!$A$3:$C$69,2)</f>
        <v>62</v>
      </c>
    </row>
    <row r="32" ht="20.35" customHeight="1">
      <c r="A32" t="s" s="35">
        <v>74</v>
      </c>
      <c r="B32" s="48">
        <f>'STATS'!F33/60</f>
        <v>38.19949999999999</v>
      </c>
      <c r="C32" s="79">
        <f>VLOOKUP(B32,'EN - 60MIN JOUÉS'!$A$3:$C$69,2)</f>
        <v>77</v>
      </c>
    </row>
    <row r="33" ht="20.35" customHeight="1">
      <c r="A33" t="s" s="35">
        <v>76</v>
      </c>
      <c r="B33" s="48">
        <f>'STATS'!F34/60</f>
        <v>53.84216666666667</v>
      </c>
      <c r="C33" s="79">
        <f>VLOOKUP(B33,'EN - 60MIN JOUÉS'!$A$3:$C$69,2)</f>
        <v>87</v>
      </c>
    </row>
    <row r="34" ht="20.35" customHeight="1">
      <c r="A34" t="s" s="35">
        <v>78</v>
      </c>
      <c r="B34" s="48">
        <f>'STATS'!F35/60</f>
        <v>15.98533333333333</v>
      </c>
      <c r="C34" s="79">
        <f>VLOOKUP(B34,'EN - 60MIN JOUÉS'!$A$3:$C$69,2)</f>
        <v>52</v>
      </c>
    </row>
    <row r="35" ht="20.35" customHeight="1">
      <c r="A35" t="s" s="35">
        <v>79</v>
      </c>
      <c r="B35" s="48">
        <f>'STATS'!F36/60</f>
        <v>0.9746666666666666</v>
      </c>
      <c r="C35" s="79">
        <f>VLOOKUP(B35,'EN - 60MIN JOUÉS'!$A$3:$C$69,2)</f>
        <v>33</v>
      </c>
    </row>
    <row r="36" ht="20.35" customHeight="1">
      <c r="A36" t="s" s="35">
        <v>80</v>
      </c>
      <c r="B36" s="48">
        <f>'STATS'!F37/60</f>
        <v>26.598</v>
      </c>
      <c r="C36" s="79">
        <f>VLOOKUP(B36,'EN - 60MIN JOUÉS'!$A$3:$C$69,2)</f>
        <v>62</v>
      </c>
    </row>
    <row r="37" ht="20.35" customHeight="1">
      <c r="A37" t="s" s="35">
        <v>82</v>
      </c>
      <c r="B37" s="48">
        <f>'STATS'!F38/60</f>
        <v>16.80383333333333</v>
      </c>
      <c r="C37" s="79">
        <f>VLOOKUP(B37,'EN - 60MIN JOUÉS'!$A$3:$C$69,2)</f>
        <v>57</v>
      </c>
    </row>
    <row r="38" ht="20.35" customHeight="1">
      <c r="A38" t="s" s="35">
        <v>84</v>
      </c>
      <c r="B38" s="48">
        <f>'STATS'!F39/60</f>
        <v>57.50466666666667</v>
      </c>
      <c r="C38" s="79">
        <f>VLOOKUP(B38,'EN - 60MIN JOUÉS'!$A$3:$C$69,2)</f>
        <v>92</v>
      </c>
    </row>
    <row r="39" ht="20.35" customHeight="1">
      <c r="A39" t="s" s="35">
        <v>85</v>
      </c>
      <c r="B39" s="48">
        <f>'STATS'!F40/60</f>
        <v>0.1538333333333333</v>
      </c>
      <c r="C39" s="79">
        <f>VLOOKUP(B39,'EN - 60MIN JOUÉS'!$A$3:$C$69,2)</f>
        <v>33</v>
      </c>
    </row>
    <row r="40" ht="20.35" customHeight="1">
      <c r="A40" t="s" s="35">
        <v>87</v>
      </c>
      <c r="B40" s="48">
        <f>'STATS'!F41/60</f>
        <v>5.727</v>
      </c>
      <c r="C40" s="79">
        <f>VLOOKUP(B40,'EN - 60MIN JOUÉS'!$A$3:$C$69,2)</f>
        <v>42</v>
      </c>
    </row>
    <row r="41" ht="20.35" customHeight="1">
      <c r="A41" t="s" s="35">
        <v>89</v>
      </c>
      <c r="B41" s="48">
        <f>'STATS'!F42/60</f>
        <v>3.004166666666667</v>
      </c>
      <c r="C41" s="79">
        <f>VLOOKUP(B41,'EN - 60MIN JOUÉS'!$A$3:$C$69,2)</f>
        <v>37</v>
      </c>
    </row>
    <row r="42" ht="20.35" customHeight="1">
      <c r="A42" t="s" s="35">
        <v>90</v>
      </c>
      <c r="B42" s="48">
        <f>'STATS'!F43/60</f>
        <v>64.80866666666667</v>
      </c>
      <c r="C42" s="79">
        <f>VLOOKUP(B42,'EN - 60MIN JOUÉS'!$A$3:$C$69,2)</f>
        <v>97</v>
      </c>
    </row>
    <row r="43" ht="20.35" customHeight="1">
      <c r="A43" t="s" s="35">
        <v>91</v>
      </c>
      <c r="B43" s="48">
        <f>'STATS'!F44/60</f>
        <v>8.210000000000001</v>
      </c>
      <c r="C43" s="79">
        <f>VLOOKUP(B43,'EN - 60MIN JOUÉS'!$A$3:$C$69,2)</f>
        <v>47</v>
      </c>
    </row>
    <row r="44" ht="20.35" customHeight="1">
      <c r="A44" t="s" s="35">
        <v>93</v>
      </c>
      <c r="B44" s="48">
        <f>'STATS'!F45/60</f>
        <v>58.375</v>
      </c>
      <c r="C44" s="79">
        <f>VLOOKUP(B44,'EN - 60MIN JOUÉS'!$A$3:$C$69,2)</f>
        <v>92</v>
      </c>
    </row>
    <row r="45" ht="20.35" customHeight="1">
      <c r="A45" t="s" s="35">
        <v>95</v>
      </c>
      <c r="B45" s="48">
        <f>'STATS'!F46/60</f>
        <v>12.78966666666667</v>
      </c>
      <c r="C45" s="79">
        <f>VLOOKUP(B45,'EN - 60MIN JOUÉS'!$A$3:$C$69,2)</f>
        <v>52</v>
      </c>
    </row>
    <row r="46" ht="20.35" customHeight="1">
      <c r="A46" t="s" s="35">
        <v>97</v>
      </c>
      <c r="B46" s="48">
        <f>'STATS'!F47/60</f>
        <v>4.110333333333333</v>
      </c>
      <c r="C46" s="79">
        <f>VLOOKUP(B46,'EN - 60MIN JOUÉS'!$A$3:$C$69,2)</f>
        <v>42</v>
      </c>
    </row>
    <row r="47" ht="20.35" customHeight="1">
      <c r="A47" t="s" s="35">
        <v>98</v>
      </c>
      <c r="B47" s="48">
        <f>'STATS'!F48/60</f>
        <v>55.90666666666667</v>
      </c>
      <c r="C47" s="79">
        <f>VLOOKUP(B47,'EN - 60MIN JOUÉS'!$A$3:$C$69,2)</f>
        <v>87</v>
      </c>
    </row>
    <row r="48" ht="20.35" customHeight="1">
      <c r="A48" t="s" s="35">
        <v>99</v>
      </c>
      <c r="B48" s="48">
        <f>'STATS'!F49/60</f>
        <v>55.28283333333333</v>
      </c>
      <c r="C48" s="79">
        <f>VLOOKUP(B48,'EN - 60MIN JOUÉS'!$A$3:$C$69,2)</f>
        <v>87</v>
      </c>
    </row>
    <row r="49" ht="20.35" customHeight="1">
      <c r="A49" t="s" s="35">
        <v>100</v>
      </c>
      <c r="B49" s="48">
        <f>'STATS'!F50/60</f>
        <v>40.19033333333334</v>
      </c>
      <c r="C49" s="79">
        <f>VLOOKUP(B49,'EN - 60MIN JOUÉS'!$A$3:$C$69,2)</f>
        <v>77</v>
      </c>
    </row>
    <row r="50" ht="20.35" customHeight="1">
      <c r="A50" t="s" s="35">
        <v>102</v>
      </c>
      <c r="B50" s="48">
        <f>'STATS'!F51/60</f>
        <v>6.3405</v>
      </c>
      <c r="C50" s="79">
        <f>VLOOKUP(B50,'EN - 60MIN JOUÉS'!$A$3:$C$69,2)</f>
        <v>42</v>
      </c>
    </row>
    <row r="51" ht="20.35" customHeight="1">
      <c r="A51" t="s" s="35">
        <v>94</v>
      </c>
      <c r="B51" s="48">
        <f>'STATS'!F52/60</f>
        <v>50.0675</v>
      </c>
      <c r="C51" s="79">
        <f>VLOOKUP(B51,'EN - 60MIN JOUÉS'!$A$3:$C$69,2)</f>
        <v>87</v>
      </c>
    </row>
    <row r="52" ht="20.35" customHeight="1">
      <c r="A52" t="s" s="35">
        <v>103</v>
      </c>
      <c r="B52" s="48">
        <f>'STATS'!F53/60</f>
        <v>13.68166666666667</v>
      </c>
      <c r="C52" s="79">
        <f>VLOOKUP(B52,'EN - 60MIN JOUÉS'!$A$3:$C$69,2)</f>
        <v>52</v>
      </c>
    </row>
    <row r="53" ht="20.35" customHeight="1">
      <c r="A53" t="s" s="35">
        <v>104</v>
      </c>
      <c r="B53" s="48">
        <f>'STATS'!F54/60</f>
        <v>55.127</v>
      </c>
      <c r="C53" s="79">
        <f>VLOOKUP(B53,'EN - 60MIN JOUÉS'!$A$3:$C$69,2)</f>
        <v>87</v>
      </c>
    </row>
    <row r="54" ht="20.35" customHeight="1">
      <c r="A54" t="s" s="35">
        <v>105</v>
      </c>
      <c r="B54" s="48">
        <f>'STATS'!F55/60</f>
        <v>57.14133333333334</v>
      </c>
      <c r="C54" s="79">
        <f>VLOOKUP(B54,'EN - 60MIN JOUÉS'!$A$3:$C$69,2)</f>
        <v>92</v>
      </c>
    </row>
    <row r="55" ht="20.35" customHeight="1">
      <c r="A55" t="s" s="35">
        <v>107</v>
      </c>
      <c r="B55" s="48">
        <f>'STATS'!F56/60</f>
        <v>10.08216666666667</v>
      </c>
      <c r="C55" s="79">
        <f>VLOOKUP(B55,'EN - 60MIN JOUÉS'!$A$3:$C$69,2)</f>
        <v>47</v>
      </c>
    </row>
    <row r="56" ht="20.35" customHeight="1">
      <c r="A56" t="s" s="35">
        <v>108</v>
      </c>
      <c r="B56" s="48">
        <f>'STATS'!F57/60</f>
        <v>33.26616666666667</v>
      </c>
      <c r="C56" s="79">
        <f>VLOOKUP(B56,'EN - 60MIN JOUÉS'!$A$3:$C$69,2)</f>
        <v>72</v>
      </c>
    </row>
    <row r="57" ht="20.35" customHeight="1">
      <c r="A57" t="s" s="35">
        <v>109</v>
      </c>
      <c r="B57" s="48">
        <f>'STATS'!F58/60</f>
        <v>61.28466666666667</v>
      </c>
      <c r="C57" s="79">
        <f>VLOOKUP(B57,'EN - 60MIN JOUÉS'!$A$3:$C$69,2)</f>
        <v>97</v>
      </c>
    </row>
    <row r="58" ht="20.35" customHeight="1">
      <c r="A58" t="s" s="35">
        <v>110</v>
      </c>
      <c r="B58" s="48">
        <f>'STATS'!F59/60</f>
        <v>17.4795</v>
      </c>
      <c r="C58" s="79">
        <f>VLOOKUP(B58,'EN - 60MIN JOUÉS'!$A$3:$C$69,2)</f>
        <v>57</v>
      </c>
    </row>
    <row r="59" ht="20.35" customHeight="1">
      <c r="A59" t="s" s="35">
        <v>112</v>
      </c>
      <c r="B59" s="48">
        <f>'STATS'!F60/60</f>
        <v>24.86116666666667</v>
      </c>
      <c r="C59" s="79">
        <f>VLOOKUP(B59,'EN - 60MIN JOUÉS'!$A$3:$C$69,2)</f>
        <v>62</v>
      </c>
    </row>
    <row r="60" ht="20.35" customHeight="1">
      <c r="A60" t="s" s="35">
        <v>114</v>
      </c>
      <c r="B60" s="48">
        <f>'STATS'!F61/60</f>
        <v>32.405</v>
      </c>
      <c r="C60" s="79">
        <f>VLOOKUP(B60,'EN - 60MIN JOUÉS'!$A$3:$C$69,2)</f>
        <v>72</v>
      </c>
    </row>
    <row r="61" ht="20.35" customHeight="1">
      <c r="A61" t="s" s="35">
        <v>115</v>
      </c>
      <c r="B61" s="48">
        <f>'STATS'!F62/60</f>
        <v>38.29283333333333</v>
      </c>
      <c r="C61" s="79">
        <f>VLOOKUP(B61,'EN - 60MIN JOUÉS'!$A$3:$C$69,2)</f>
        <v>77</v>
      </c>
    </row>
    <row r="62" ht="20.35" customHeight="1">
      <c r="A62" t="s" s="35">
        <v>116</v>
      </c>
      <c r="B62" s="48">
        <f>'STATS'!F63/60</f>
        <v>2.072166666666666</v>
      </c>
      <c r="C62" s="79">
        <f>VLOOKUP(B62,'EN - 60MIN JOUÉS'!$A$3:$C$69,2)</f>
        <v>37</v>
      </c>
    </row>
    <row r="63" ht="20.35" customHeight="1">
      <c r="A63" t="s" s="35">
        <v>117</v>
      </c>
      <c r="B63" s="48">
        <f>'STATS'!F64/60</f>
        <v>12.33716666666667</v>
      </c>
      <c r="C63" s="79">
        <f>VLOOKUP(B63,'EN - 60MIN JOUÉS'!$A$3:$C$69,2)</f>
        <v>52</v>
      </c>
    </row>
    <row r="64" ht="20.35" customHeight="1">
      <c r="A64" t="s" s="35">
        <v>118</v>
      </c>
      <c r="B64" s="48">
        <f>'STATS'!F65/60</f>
        <v>4.005</v>
      </c>
      <c r="C64" s="79">
        <f>VLOOKUP(B64,'EN - 60MIN JOUÉS'!$A$3:$C$69,2)</f>
        <v>42</v>
      </c>
    </row>
    <row r="65" ht="20.35" customHeight="1">
      <c r="A65" t="s" s="35">
        <v>119</v>
      </c>
      <c r="B65" s="48">
        <f>'STATS'!F66/60</f>
        <v>17.89616666666667</v>
      </c>
      <c r="C65" s="79">
        <f>VLOOKUP(B65,'EN - 60MIN JOUÉS'!$A$3:$C$69,2)</f>
        <v>57</v>
      </c>
    </row>
    <row r="66" ht="20.35" customHeight="1">
      <c r="A66" t="s" s="35">
        <v>121</v>
      </c>
      <c r="B66" s="48">
        <f>'STATS'!F67/60</f>
        <v>20.10533333333333</v>
      </c>
      <c r="C66" s="79">
        <f>VLOOKUP(B66,'EN - 60MIN JOUÉS'!$A$3:$C$69,2)</f>
        <v>57</v>
      </c>
    </row>
    <row r="67" ht="20.35" customHeight="1">
      <c r="A67" t="s" s="35">
        <v>122</v>
      </c>
      <c r="B67" s="48">
        <f>'STATS'!F68/60</f>
        <v>43.80666666666666</v>
      </c>
      <c r="C67" s="79">
        <f>VLOOKUP(B67,'EN - 60MIN JOUÉS'!$A$3:$C$69,2)</f>
        <v>82</v>
      </c>
    </row>
    <row r="68" ht="20.35" customHeight="1">
      <c r="A68" t="s" s="35">
        <v>123</v>
      </c>
      <c r="B68" s="48">
        <f>'STATS'!F69/60</f>
        <v>0.4813333333333333</v>
      </c>
      <c r="C68" s="79">
        <f>VLOOKUP(B68,'EN - 60MIN JOUÉS'!$A$3:$C$69,2)</f>
        <v>33</v>
      </c>
    </row>
    <row r="69" ht="20.35" customHeight="1">
      <c r="A69" t="s" s="35">
        <v>124</v>
      </c>
      <c r="B69" s="48">
        <f>'STATS'!F70/60</f>
        <v>56.92883333333334</v>
      </c>
      <c r="C69" s="79">
        <f>VLOOKUP(B69,'EN - 60MIN JOUÉS'!$A$3:$C$69,2)</f>
        <v>92</v>
      </c>
    </row>
    <row r="70" ht="20.35" customHeight="1">
      <c r="A70" t="s" s="35">
        <v>125</v>
      </c>
      <c r="B70" s="48">
        <f>'STATS'!F71/60</f>
        <v>45.5425</v>
      </c>
      <c r="C70" s="79">
        <f>VLOOKUP(B70,'EN - 60MIN JOUÉS'!$A$3:$C$69,2)</f>
        <v>82</v>
      </c>
    </row>
    <row r="71" ht="20.35" customHeight="1">
      <c r="A71" t="s" s="35">
        <v>126</v>
      </c>
      <c r="B71" s="48">
        <f>'STATS'!F72/60</f>
        <v>14.5535</v>
      </c>
      <c r="C71" s="79">
        <f>VLOOKUP(B71,'EN - 60MIN JOUÉS'!$A$3:$C$69,2)</f>
        <v>52</v>
      </c>
    </row>
    <row r="72" ht="20.35" customHeight="1">
      <c r="A72" t="s" s="35">
        <v>127</v>
      </c>
      <c r="B72" s="48">
        <f>'STATS'!F73/60</f>
        <v>2.145833333333333</v>
      </c>
      <c r="C72" s="79">
        <f>VLOOKUP(B72,'EN - 60MIN JOUÉS'!$A$3:$C$69,2)</f>
        <v>37</v>
      </c>
    </row>
    <row r="73" ht="20.35" customHeight="1">
      <c r="A73" t="s" s="35">
        <v>128</v>
      </c>
      <c r="B73" s="48">
        <f>'STATS'!F74/60</f>
        <v>17.312</v>
      </c>
      <c r="C73" s="79">
        <f>VLOOKUP(B73,'EN - 60MIN JOUÉS'!$A$3:$C$69,2)</f>
        <v>57</v>
      </c>
    </row>
    <row r="74" ht="20.35" customHeight="1">
      <c r="A74" t="s" s="35">
        <v>129</v>
      </c>
      <c r="B74" s="48">
        <f>'STATS'!F75/60</f>
        <v>27.107</v>
      </c>
      <c r="C74" s="79">
        <f>VLOOKUP(B74,'EN - 60MIN JOUÉS'!$A$3:$C$69,2)</f>
        <v>67</v>
      </c>
    </row>
    <row r="75" ht="20.35" customHeight="1">
      <c r="A75" t="s" s="35">
        <v>130</v>
      </c>
      <c r="B75" s="48">
        <f>'STATS'!F76/60</f>
        <v>1.688833333333333</v>
      </c>
      <c r="C75" s="79">
        <f>VLOOKUP(B75,'EN - 60MIN JOUÉS'!$A$3:$C$69,2)</f>
        <v>37</v>
      </c>
    </row>
    <row r="76" ht="20.35" customHeight="1">
      <c r="A76" t="s" s="35">
        <v>131</v>
      </c>
      <c r="B76" s="48">
        <f>'STATS'!F77/60</f>
        <v>53.17666666666666</v>
      </c>
      <c r="C76" s="79">
        <f>VLOOKUP(B76,'EN - 60MIN JOUÉS'!$A$3:$C$69,2)</f>
        <v>87</v>
      </c>
    </row>
    <row r="77" ht="20.35" customHeight="1">
      <c r="A77" t="s" s="35">
        <v>132</v>
      </c>
      <c r="B77" s="48">
        <f>'STATS'!F78/60</f>
        <v>15.06166666666667</v>
      </c>
      <c r="C77" s="79">
        <f>VLOOKUP(B77,'EN - 60MIN JOUÉS'!$A$3:$C$69,2)</f>
        <v>52</v>
      </c>
    </row>
    <row r="78" ht="20.35" customHeight="1">
      <c r="A78" t="s" s="35">
        <v>133</v>
      </c>
      <c r="B78" s="48">
        <f>'STATS'!F79/60</f>
        <v>2.81</v>
      </c>
      <c r="C78" s="79">
        <f>VLOOKUP(B78,'EN - 60MIN JOUÉS'!$A$3:$C$69,2)</f>
        <v>37</v>
      </c>
    </row>
    <row r="79" ht="20.35" customHeight="1">
      <c r="A79" t="s" s="35">
        <v>134</v>
      </c>
      <c r="B79" s="48">
        <f>'STATS'!F80/60</f>
        <v>57.92416666666666</v>
      </c>
      <c r="C79" s="79">
        <f>VLOOKUP(B79,'EN - 60MIN JOUÉS'!$A$3:$C$69,2)</f>
        <v>92</v>
      </c>
    </row>
    <row r="80" ht="20.35" customHeight="1">
      <c r="A80" t="s" s="35">
        <v>135</v>
      </c>
      <c r="B80" s="48">
        <f>'STATS'!F81/60</f>
        <v>7.173333333333333</v>
      </c>
      <c r="C80" s="79">
        <f>VLOOKUP(B80,'EN - 60MIN JOUÉS'!$A$3:$C$69,2)</f>
        <v>42</v>
      </c>
    </row>
    <row r="81" ht="20.35" customHeight="1">
      <c r="A81" t="s" s="35">
        <v>136</v>
      </c>
      <c r="B81" s="48">
        <f>'STATS'!F82/60</f>
        <v>34.61166666666666</v>
      </c>
      <c r="C81" s="79">
        <f>VLOOKUP(B81,'EN - 60MIN JOUÉS'!$A$3:$C$69,2)</f>
        <v>72</v>
      </c>
    </row>
    <row r="82" ht="20.35" customHeight="1">
      <c r="A82" t="s" s="35">
        <v>138</v>
      </c>
      <c r="B82" s="48">
        <f>'STATS'!F83/60</f>
        <v>31.08</v>
      </c>
      <c r="C82" s="79">
        <f>VLOOKUP(B82,'EN - 60MIN JOUÉS'!$A$3:$C$69,2)</f>
        <v>67</v>
      </c>
    </row>
    <row r="83" ht="20.35" customHeight="1">
      <c r="A83" t="s" s="35">
        <v>139</v>
      </c>
      <c r="B83" s="48">
        <f>'STATS'!F84/60</f>
        <v>3.0325</v>
      </c>
      <c r="C83" s="79">
        <f>VLOOKUP(B83,'EN - 60MIN JOUÉS'!$A$3:$C$69,2)</f>
        <v>37</v>
      </c>
    </row>
    <row r="84" ht="20.35" customHeight="1">
      <c r="A84" t="s" s="35">
        <v>140</v>
      </c>
      <c r="B84" s="48">
        <f>'STATS'!F85/60</f>
        <v>32.76616666666667</v>
      </c>
      <c r="C84" s="79">
        <f>VLOOKUP(B84,'EN - 60MIN JOUÉS'!$A$3:$C$69,2)</f>
        <v>72</v>
      </c>
    </row>
    <row r="85" ht="20.35" customHeight="1">
      <c r="A85" t="s" s="35">
        <v>141</v>
      </c>
      <c r="B85" s="48">
        <f>'STATS'!F86/60</f>
        <v>47.53366666666667</v>
      </c>
      <c r="C85" s="79">
        <f>VLOOKUP(B85,'EN - 60MIN JOUÉS'!$A$3:$C$69,2)</f>
        <v>87</v>
      </c>
    </row>
    <row r="86" ht="20.35" customHeight="1">
      <c r="A86" t="s" s="35">
        <v>142</v>
      </c>
      <c r="B86" s="48">
        <f>'STATS'!F87/60</f>
        <v>22.5545</v>
      </c>
      <c r="C86" s="79">
        <f>VLOOKUP(B86,'EN - 60MIN JOUÉS'!$A$3:$C$69,2)</f>
        <v>62</v>
      </c>
    </row>
    <row r="87" ht="20.35" customHeight="1">
      <c r="A87" t="s" s="35">
        <v>143</v>
      </c>
      <c r="B87" s="48">
        <f>'STATS'!F88/60</f>
        <v>41.252</v>
      </c>
      <c r="C87" s="79">
        <f>VLOOKUP(B87,'EN - 60MIN JOUÉS'!$A$3:$C$69,2)</f>
        <v>77</v>
      </c>
    </row>
    <row r="88" ht="20.35" customHeight="1">
      <c r="A88" t="s" s="35">
        <v>144</v>
      </c>
      <c r="B88" s="48">
        <f>'STATS'!F89/60</f>
        <v>0.2336666666666667</v>
      </c>
      <c r="C88" s="79">
        <f>VLOOKUP(B88,'EN - 60MIN JOUÉS'!$A$3:$C$69,2)</f>
        <v>33</v>
      </c>
    </row>
    <row r="89" ht="20.35" customHeight="1">
      <c r="A89" t="s" s="35">
        <v>145</v>
      </c>
      <c r="B89" s="48">
        <f>'STATS'!F90/60</f>
        <v>18.275</v>
      </c>
      <c r="C89" s="79">
        <f>VLOOKUP(B89,'EN - 60MIN JOUÉS'!$A$3:$C$69,2)</f>
        <v>57</v>
      </c>
    </row>
    <row r="90" ht="20.35" customHeight="1">
      <c r="A90" t="s" s="35">
        <v>146</v>
      </c>
      <c r="B90" s="48">
        <f>'STATS'!F91/60</f>
        <v>47.68416666666667</v>
      </c>
      <c r="C90" s="79">
        <f>VLOOKUP(B90,'EN - 60MIN JOUÉS'!$A$3:$C$69,2)</f>
        <v>87</v>
      </c>
    </row>
    <row r="91" ht="20.35" customHeight="1">
      <c r="A91" t="s" s="35">
        <v>147</v>
      </c>
      <c r="B91" s="48">
        <f>'STATS'!F92/60</f>
        <v>64.85383333333333</v>
      </c>
      <c r="C91" s="79">
        <f>VLOOKUP(B91,'EN - 60MIN JOUÉS'!$A$3:$C$69,2)</f>
        <v>97</v>
      </c>
    </row>
    <row r="92" ht="20.35" customHeight="1">
      <c r="A92" t="s" s="35">
        <v>148</v>
      </c>
      <c r="B92" s="48">
        <f>'STATS'!F93/60</f>
        <v>11.41466666666667</v>
      </c>
      <c r="C92" s="79">
        <f>VLOOKUP(B92,'EN - 60MIN JOUÉS'!$A$3:$C$69,2)</f>
        <v>52</v>
      </c>
    </row>
    <row r="93" ht="20.35" customHeight="1">
      <c r="A93" t="s" s="35">
        <v>149</v>
      </c>
      <c r="B93" s="48">
        <f>'STATS'!F94/60</f>
        <v>1.0225</v>
      </c>
      <c r="C93" s="79">
        <f>VLOOKUP(B93,'EN - 60MIN JOUÉS'!$A$3:$C$69,2)</f>
        <v>33</v>
      </c>
    </row>
    <row r="94" ht="20.35" customHeight="1">
      <c r="A94" t="s" s="35">
        <v>150</v>
      </c>
      <c r="B94" s="48">
        <f>'STATS'!F95/60</f>
        <v>24.8625</v>
      </c>
      <c r="C94" s="79">
        <f>VLOOKUP(B94,'EN - 60MIN JOUÉS'!$A$3:$C$69,2)</f>
        <v>62</v>
      </c>
    </row>
    <row r="95" ht="20.35" customHeight="1">
      <c r="A95" t="s" s="35">
        <v>151</v>
      </c>
      <c r="B95" s="48">
        <f>'STATS'!F96/60</f>
        <v>22.73216666666667</v>
      </c>
      <c r="C95" s="79">
        <f>VLOOKUP(B95,'EN - 60MIN JOUÉS'!$A$3:$C$69,2)</f>
        <v>62</v>
      </c>
    </row>
    <row r="96" ht="20.35" customHeight="1">
      <c r="A96" t="s" s="35">
        <v>152</v>
      </c>
      <c r="B96" s="48">
        <f>'STATS'!F97/60</f>
        <v>52.88466666666667</v>
      </c>
      <c r="C96" s="79">
        <f>VLOOKUP(B96,'EN - 60MIN JOUÉS'!$A$3:$C$69,2)</f>
        <v>87</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