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86" firstSheet="0" activeTab="3"/>
  </bookViews>
  <sheets>
    <sheet name="Résumé de l’exportation" sheetId="1" state="visible" r:id="rId2"/>
    <sheet name="STATS" sheetId="2" state="visible" r:id="rId3"/>
    <sheet name="BIOS" sheetId="3" state="visible" r:id="rId4"/>
    <sheet name="RATES" sheetId="4" state="visible" r:id="rId5"/>
    <sheet name="NOT NHL_AHL" sheetId="5" state="visible" r:id="rId6"/>
    <sheet name="SK - Tableau 1" sheetId="6" state="visible" r:id="rId7"/>
    <sheet name="SK - ADJSV%" sheetId="7" state="visible" r:id="rId8"/>
    <sheet name="DU" sheetId="8" state="visible" r:id="rId9"/>
    <sheet name="EN - Tableau 1" sheetId="9" state="visible" r:id="rId10"/>
    <sheet name="EN - 60MIN JOUÉS" sheetId="10" state="visible" r:id="rId11"/>
    <sheet name="SZ - Tableau 1" sheetId="11" state="visible" r:id="rId12"/>
    <sheet name="SZ - POIDS" sheetId="12" state="visible" r:id="rId13"/>
    <sheet name="SZ - TAILLES" sheetId="13" state="visible" r:id="rId14"/>
    <sheet name="AG - Tableau 1" sheetId="14" state="visible" r:id="rId15"/>
    <sheet name="AG - SV%-EXPSV%" sheetId="15" state="visible" r:id="rId16"/>
    <sheet name="RB" sheetId="16" state="visible" r:id="rId17"/>
    <sheet name="SC - Tableau 1" sheetId="17" state="visible" r:id="rId18"/>
    <sheet name="SC - GSAA" sheetId="18" state="visible" r:id="rId19"/>
    <sheet name="SC - Tableau 3" sheetId="19" state="visible" r:id="rId20"/>
    <sheet name="HS - Tableau 1" sheetId="20" state="visible" r:id="rId21"/>
    <sheet name="HS - SV%" sheetId="21" state="visible" r:id="rId22"/>
    <sheet name="HS - Tableau 3" sheetId="22" state="visible" r:id="rId23"/>
    <sheet name="RT - Tableau 1" sheetId="23" state="visible" r:id="rId24"/>
    <sheet name="RT - HDSV%" sheetId="24" state="visible" r:id="rId25"/>
    <sheet name="RT - Tableau 3" sheetId="25" state="visible" r:id="rId26"/>
    <sheet name="PH - Tableau 1" sheetId="26" state="visible" r:id="rId27"/>
    <sheet name="PH - Tableau 2" sheetId="27" state="visible" r:id="rId28"/>
    <sheet name="PH - Tableau 3" sheetId="28" state="visible" r:id="rId29"/>
    <sheet name="PS - Tableau 1" sheetId="29" state="visible" r:id="rId30"/>
    <sheet name="PS - SO%" sheetId="30" state="visible" r:id="rId31"/>
  </sheets>
  <definedNames>
    <definedName function="false" hidden="true" localSheetId="1" name="_xlnm._FilterDatabase" vbProcedure="false">STATS!$A$2:$Q$97</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<sst xmlns="http://schemas.openxmlformats.org/spreadsheetml/2006/main" count="2741" uniqueCount="562">
  <si>
    <t xml:space="preserve">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</si>
  <si>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 xml:space="preserve">Nom de la feuille Numbers</t>
  </si>
  <si>
    <t xml:space="preserve">Nom du tableau Numbers</t>
  </si>
  <si>
    <t xml:space="preserve">Nom de la feuille de calcul Excel</t>
  </si>
  <si>
    <t xml:space="preserve">STATS</t>
  </si>
  <si>
    <t xml:space="preserve">Tableau 1</t>
  </si>
  <si>
    <t xml:space="preserve">BIOS</t>
  </si>
  <si>
    <t xml:space="preserve">RATES</t>
  </si>
  <si>
    <t xml:space="preserve">NOT NHL/AHL</t>
  </si>
  <si>
    <t xml:space="preserve">NOT NHL_AHL</t>
  </si>
  <si>
    <t xml:space="preserve">SK</t>
  </si>
  <si>
    <t xml:space="preserve">SK - Tableau 1</t>
  </si>
  <si>
    <t xml:space="preserve">ADJSV%</t>
  </si>
  <si>
    <t xml:space="preserve">SK - ADJSV%</t>
  </si>
  <si>
    <t xml:space="preserve">DU</t>
  </si>
  <si>
    <t xml:space="preserve">EN</t>
  </si>
  <si>
    <t xml:space="preserve">EN - Tableau 1</t>
  </si>
  <si>
    <t xml:space="preserve">60MIN JOUÉS</t>
  </si>
  <si>
    <t xml:space="preserve">EN - 60MIN JOUÉS</t>
  </si>
  <si>
    <t xml:space="preserve">SZ</t>
  </si>
  <si>
    <t xml:space="preserve">SZ - Tableau 1</t>
  </si>
  <si>
    <t xml:space="preserve">POIDS</t>
  </si>
  <si>
    <t xml:space="preserve">SZ - POIDS</t>
  </si>
  <si>
    <t xml:space="preserve">TAILLES</t>
  </si>
  <si>
    <t xml:space="preserve">SZ - TAILLES</t>
  </si>
  <si>
    <t xml:space="preserve">AG</t>
  </si>
  <si>
    <t xml:space="preserve">AG - Tableau 1</t>
  </si>
  <si>
    <t xml:space="preserve">SV%-EXPSV%</t>
  </si>
  <si>
    <t xml:space="preserve">AG - SV%-EXPSV%</t>
  </si>
  <si>
    <t xml:space="preserve">RB</t>
  </si>
  <si>
    <t xml:space="preserve">SC</t>
  </si>
  <si>
    <t xml:space="preserve">SC - Tableau 1</t>
  </si>
  <si>
    <t xml:space="preserve">GSAA</t>
  </si>
  <si>
    <t xml:space="preserve">SC - GSAA</t>
  </si>
  <si>
    <t xml:space="preserve">Tableau 3</t>
  </si>
  <si>
    <t xml:space="preserve">SC - Tableau 3</t>
  </si>
  <si>
    <t xml:space="preserve">HS</t>
  </si>
  <si>
    <t xml:space="preserve">HS - Tableau 1</t>
  </si>
  <si>
    <t xml:space="preserve">SV%</t>
  </si>
  <si>
    <t xml:space="preserve">HS - SV%</t>
  </si>
  <si>
    <t xml:space="preserve">HS - Tableau 3</t>
  </si>
  <si>
    <t xml:space="preserve">RT</t>
  </si>
  <si>
    <t xml:space="preserve">RT - Tableau 1</t>
  </si>
  <si>
    <t xml:space="preserve">HDSV%</t>
  </si>
  <si>
    <t xml:space="preserve">RT - HDSV%</t>
  </si>
  <si>
    <t xml:space="preserve">RT - Tableau 3</t>
  </si>
  <si>
    <t xml:space="preserve">PH</t>
  </si>
  <si>
    <t xml:space="preserve">PH - Tableau 1</t>
  </si>
  <si>
    <t xml:space="preserve">Tableau 2</t>
  </si>
  <si>
    <t xml:space="preserve">PH - Tableau 2</t>
  </si>
  <si>
    <t xml:space="preserve">PH - Tableau 3</t>
  </si>
  <si>
    <t xml:space="preserve">PS</t>
  </si>
  <si>
    <t xml:space="preserve">PS - Tableau 1</t>
  </si>
  <si>
    <t xml:space="preserve">SO%</t>
  </si>
  <si>
    <t xml:space="preserve">PS - SO%</t>
  </si>
  <si>
    <t xml:space="preserve">Player</t>
  </si>
  <si>
    <t xml:space="preserve">Season</t>
  </si>
  <si>
    <t xml:space="preserve">Team</t>
  </si>
  <si>
    <t xml:space="preserve">GP</t>
  </si>
  <si>
    <t xml:space="preserve">IGL</t>
  </si>
  <si>
    <t xml:space="preserve">TOI</t>
  </si>
  <si>
    <t xml:space="preserve">AdjSv%</t>
  </si>
  <si>
    <t xml:space="preserve">SA</t>
  </si>
  <si>
    <t xml:space="preserve">Sv%</t>
  </si>
  <si>
    <t xml:space="preserve">dSv%</t>
  </si>
  <si>
    <t xml:space="preserve">HDSv%</t>
  </si>
  <si>
    <t xml:space="preserve">SOS</t>
  </si>
  <si>
    <t xml:space="preserve">Pace</t>
  </si>
  <si>
    <t xml:space="preserve">GVA</t>
  </si>
  <si>
    <t xml:space="preserve">SA/GP</t>
  </si>
  <si>
    <t xml:space="preserve">Aaron Dell</t>
  </si>
  <si>
    <t xml:space="preserve">2017-2018</t>
  </si>
  <si>
    <t xml:space="preserve">S,J</t>
  </si>
  <si>
    <t xml:space="preserve">Adam Wilcox</t>
  </si>
  <si>
    <t xml:space="preserve">BUF</t>
  </si>
  <si>
    <t xml:space="preserve">Adin Hill</t>
  </si>
  <si>
    <t xml:space="preserve">ARI</t>
  </si>
  <si>
    <t xml:space="preserve">Al Montoya</t>
  </si>
  <si>
    <t xml:space="preserve">MTL/EDM</t>
  </si>
  <si>
    <t xml:space="preserve">Alex Lyon</t>
  </si>
  <si>
    <t xml:space="preserve">PHI</t>
  </si>
  <si>
    <t xml:space="preserve">Alex Stalock</t>
  </si>
  <si>
    <t xml:space="preserve">MIN</t>
  </si>
  <si>
    <t xml:space="preserve">Alexandar Georgiev</t>
  </si>
  <si>
    <t xml:space="preserve">NYR</t>
  </si>
  <si>
    <t xml:space="preserve">Anders Nilsson</t>
  </si>
  <si>
    <t xml:space="preserve">VAN</t>
  </si>
  <si>
    <t xml:space="preserve">Andrei Vasilevskiy</t>
  </si>
  <si>
    <t xml:space="preserve">T,B</t>
  </si>
  <si>
    <t xml:space="preserve">Andrew Hammond</t>
  </si>
  <si>
    <t xml:space="preserve">COL</t>
  </si>
  <si>
    <t xml:space="preserve">Anton Forsberg</t>
  </si>
  <si>
    <t xml:space="preserve">CHI</t>
  </si>
  <si>
    <t xml:space="preserve">Anton Khudobin</t>
  </si>
  <si>
    <t xml:space="preserve">BOS</t>
  </si>
  <si>
    <t xml:space="preserve">Antti Niemi</t>
  </si>
  <si>
    <t xml:space="preserve">PIT/MTL/FLA</t>
  </si>
  <si>
    <t xml:space="preserve">Antti Raanta</t>
  </si>
  <si>
    <t xml:space="preserve">Ben Bishop</t>
  </si>
  <si>
    <t xml:space="preserve">DAL</t>
  </si>
  <si>
    <t xml:space="preserve">Braden Holtby</t>
  </si>
  <si>
    <t xml:space="preserve">WSH</t>
  </si>
  <si>
    <t xml:space="preserve">Brandon Halverson</t>
  </si>
  <si>
    <t xml:space="preserve">Brian Elliott</t>
  </si>
  <si>
    <t xml:space="preserve">Calvin Pickard</t>
  </si>
  <si>
    <t xml:space="preserve">TOR</t>
  </si>
  <si>
    <t xml:space="preserve">Cam Talbot</t>
  </si>
  <si>
    <t xml:space="preserve">EDM</t>
  </si>
  <si>
    <t xml:space="preserve">Cam Ward</t>
  </si>
  <si>
    <t xml:space="preserve">CAR</t>
  </si>
  <si>
    <t xml:space="preserve">Carey Price</t>
  </si>
  <si>
    <t xml:space="preserve">MTL</t>
  </si>
  <si>
    <t xml:space="preserve">Carter Hutton</t>
  </si>
  <si>
    <t xml:space="preserve">STL</t>
  </si>
  <si>
    <t xml:space="preserve">Casey Desmith</t>
  </si>
  <si>
    <t xml:space="preserve">PIT</t>
  </si>
  <si>
    <t xml:space="preserve">Chad Johnson</t>
  </si>
  <si>
    <t xml:space="preserve">Charlie Lindgren</t>
  </si>
  <si>
    <t xml:space="preserve">Christopher Gibson</t>
  </si>
  <si>
    <t xml:space="preserve">NYI</t>
  </si>
  <si>
    <t xml:space="preserve">Collin Delia</t>
  </si>
  <si>
    <t xml:space="preserve">Connor Hellebuyck</t>
  </si>
  <si>
    <t xml:space="preserve">WPG</t>
  </si>
  <si>
    <t xml:space="preserve">Corey Crawford</t>
  </si>
  <si>
    <t xml:space="preserve">Cory Schneider</t>
  </si>
  <si>
    <t xml:space="preserve">N,J</t>
  </si>
  <si>
    <t xml:space="preserve">Craig Anderson</t>
  </si>
  <si>
    <t xml:space="preserve">OTT</t>
  </si>
  <si>
    <t xml:space="preserve">Curtis McElhinney</t>
  </si>
  <si>
    <t xml:space="preserve">Daniel Taylor</t>
  </si>
  <si>
    <t xml:space="preserve">Darcy Kuemper</t>
  </si>
  <si>
    <t xml:space="preserve">L,A/ARI</t>
  </si>
  <si>
    <t xml:space="preserve">David Rittich</t>
  </si>
  <si>
    <t xml:space="preserve">CGY</t>
  </si>
  <si>
    <t xml:space="preserve">Devan Dubnyk</t>
  </si>
  <si>
    <t xml:space="preserve">Dylan Ferguson</t>
  </si>
  <si>
    <t xml:space="preserve">VGK</t>
  </si>
  <si>
    <t xml:space="preserve">Eddie Lack</t>
  </si>
  <si>
    <t xml:space="preserve">N,J/CGY</t>
  </si>
  <si>
    <t xml:space="preserve">Eric Comrie</t>
  </si>
  <si>
    <t xml:space="preserve">Frederik Andersen</t>
  </si>
  <si>
    <t xml:space="preserve">Harri Sateri</t>
  </si>
  <si>
    <t xml:space="preserve">FLA</t>
  </si>
  <si>
    <t xml:space="preserve">Henrik Lundqvist</t>
  </si>
  <si>
    <t xml:space="preserve">Jack Campbell</t>
  </si>
  <si>
    <t xml:space="preserve">L,A</t>
  </si>
  <si>
    <t xml:space="preserve">Jacob Markstrom</t>
  </si>
  <si>
    <t xml:space="preserve">Jake Allen</t>
  </si>
  <si>
    <t xml:space="preserve">James Reimer</t>
  </si>
  <si>
    <t xml:space="preserve">Jared Coreau</t>
  </si>
  <si>
    <t xml:space="preserve">DET</t>
  </si>
  <si>
    <t xml:space="preserve">Jaroslav Halak</t>
  </si>
  <si>
    <t xml:space="preserve">Jean-Francois Berube</t>
  </si>
  <si>
    <t xml:space="preserve">Jeff Glass</t>
  </si>
  <si>
    <t xml:space="preserve">Jimmy Howard</t>
  </si>
  <si>
    <t xml:space="preserve">John Gibson</t>
  </si>
  <si>
    <t xml:space="preserve">ANA</t>
  </si>
  <si>
    <t xml:space="preserve">Jon Gillies</t>
  </si>
  <si>
    <t xml:space="preserve">Jonathan Bernier</t>
  </si>
  <si>
    <t xml:space="preserve">Jonathan Quick</t>
  </si>
  <si>
    <t xml:space="preserve">Joonas Korpisalo</t>
  </si>
  <si>
    <t xml:space="preserve">CBJ</t>
  </si>
  <si>
    <t xml:space="preserve">Juuse Saros</t>
  </si>
  <si>
    <t xml:space="preserve">NSH</t>
  </si>
  <si>
    <t xml:space="preserve">Kari Lehtonen</t>
  </si>
  <si>
    <t xml:space="preserve">Keith Kinkaid</t>
  </si>
  <si>
    <t xml:space="preserve">Kenneth Appleby</t>
  </si>
  <si>
    <t xml:space="preserve">Laurent Brossoit</t>
  </si>
  <si>
    <t xml:space="preserve">Linus Ullmark</t>
  </si>
  <si>
    <t xml:space="preserve">Louis Domingue</t>
  </si>
  <si>
    <t xml:space="preserve">ARI/T,B</t>
  </si>
  <si>
    <t xml:space="preserve">Malcolm Subban</t>
  </si>
  <si>
    <t xml:space="preserve">Marc-Andre Fleury</t>
  </si>
  <si>
    <t xml:space="preserve">Marek Langhamer</t>
  </si>
  <si>
    <t xml:space="preserve">Martin Jones</t>
  </si>
  <si>
    <t xml:space="preserve">Matt Murray</t>
  </si>
  <si>
    <t xml:space="preserve">Maxime Lagace</t>
  </si>
  <si>
    <t xml:space="preserve">Michael Hutchinson</t>
  </si>
  <si>
    <t xml:space="preserve">Michal Neuvirth</t>
  </si>
  <si>
    <t xml:space="preserve">Mike Condon</t>
  </si>
  <si>
    <t xml:space="preserve">Mike McKenna</t>
  </si>
  <si>
    <t xml:space="preserve">Mike Smith</t>
  </si>
  <si>
    <t xml:space="preserve">Ondrej Pavelec</t>
  </si>
  <si>
    <t xml:space="preserve">Oscar Dansk</t>
  </si>
  <si>
    <t xml:space="preserve">Pekka Rinne</t>
  </si>
  <si>
    <t xml:space="preserve">Peter Budaj</t>
  </si>
  <si>
    <t xml:space="preserve">Petr Mrazek</t>
  </si>
  <si>
    <t xml:space="preserve">DET/PHI</t>
  </si>
  <si>
    <t xml:space="preserve">Philipp Grubauer</t>
  </si>
  <si>
    <t xml:space="preserve">Reto Berra</t>
  </si>
  <si>
    <t xml:space="preserve">Roberto Luongo</t>
  </si>
  <si>
    <t xml:space="preserve">Robin Lehner</t>
  </si>
  <si>
    <t xml:space="preserve">Ryan Miller</t>
  </si>
  <si>
    <t xml:space="preserve">Scott Darling</t>
  </si>
  <si>
    <t xml:space="preserve">Scott Foster</t>
  </si>
  <si>
    <t xml:space="preserve">Scott Wedgewood</t>
  </si>
  <si>
    <t xml:space="preserve">Semyon Varlamov</t>
  </si>
  <si>
    <t xml:space="preserve">Sergei Bobrovsky</t>
  </si>
  <si>
    <t xml:space="preserve">Steve Mason</t>
  </si>
  <si>
    <t xml:space="preserve">Thatcher Demko</t>
  </si>
  <si>
    <t xml:space="preserve">Thomas Greiss</t>
  </si>
  <si>
    <t xml:space="preserve">Tristan Jarry</t>
  </si>
  <si>
    <t xml:space="preserve">Tuukka Rask</t>
  </si>
  <si>
    <t xml:space="preserve">Position</t>
  </si>
  <si>
    <t xml:space="preserve">Age</t>
  </si>
  <si>
    <t xml:space="preserve">Date of Birth</t>
  </si>
  <si>
    <t xml:space="preserve">Birth City</t>
  </si>
  <si>
    <t xml:space="preserve">Birth State/Province</t>
  </si>
  <si>
    <t xml:space="preserve">Birth Country</t>
  </si>
  <si>
    <t xml:space="preserve">Nationality</t>
  </si>
  <si>
    <t xml:space="preserve">Height (in)</t>
  </si>
  <si>
    <t xml:space="preserve">Weight (lbs)</t>
  </si>
  <si>
    <t xml:space="preserve">Draft Year</t>
  </si>
  <si>
    <t xml:space="preserve">Draft Team</t>
  </si>
  <si>
    <t xml:space="preserve">Draft Round</t>
  </si>
  <si>
    <t xml:space="preserve">Round Pick</t>
  </si>
  <si>
    <t xml:space="preserve">Overall Draft Position</t>
  </si>
  <si>
    <t xml:space="preserve">Aaron Dell</t>
  </si>
  <si>
    <t xml:space="preserve">G</t>
  </si>
  <si>
    <t xml:space="preserve">1989-05-04</t>
  </si>
  <si>
    <t xml:space="preserve">Airdrie</t>
  </si>
  <si>
    <t xml:space="preserve">AB</t>
  </si>
  <si>
    <t xml:space="preserve">CAN</t>
  </si>
  <si>
    <t xml:space="preserve">-</t>
  </si>
  <si>
    <t xml:space="preserve">Adam Wilcox</t>
  </si>
  <si>
    <t xml:space="preserve">1992-11-26</t>
  </si>
  <si>
    <t xml:space="preserve">South St, Pau</t>
  </si>
  <si>
    <t xml:space="preserve">MN</t>
  </si>
  <si>
    <t xml:space="preserve">USA</t>
  </si>
  <si>
    <t xml:space="preserve">Adin Hill</t>
  </si>
  <si>
    <t xml:space="preserve">1996-05-11</t>
  </si>
  <si>
    <t xml:space="preserve">Comox</t>
  </si>
  <si>
    <t xml:space="preserve">BC</t>
  </si>
  <si>
    <t xml:space="preserve">Al Montoya</t>
  </si>
  <si>
    <t xml:space="preserve">EDM, MTL</t>
  </si>
  <si>
    <t xml:space="preserve">1985-02-13</t>
  </si>
  <si>
    <t xml:space="preserve">Chicago</t>
  </si>
  <si>
    <t xml:space="preserve">IL</t>
  </si>
  <si>
    <t xml:space="preserve">Alex Lyon</t>
  </si>
  <si>
    <t xml:space="preserve">1992-12-09</t>
  </si>
  <si>
    <t xml:space="preserve">Baudette</t>
  </si>
  <si>
    <t xml:space="preserve">Alex Stalock</t>
  </si>
  <si>
    <t xml:space="preserve">1987-07-28</t>
  </si>
  <si>
    <t xml:space="preserve">St, Paul</t>
  </si>
  <si>
    <t xml:space="preserve">Alexandar Georgiev</t>
  </si>
  <si>
    <t xml:space="preserve">1996-02-10</t>
  </si>
  <si>
    <t xml:space="preserve">Moscow</t>
  </si>
  <si>
    <t xml:space="preserve">RUS</t>
  </si>
  <si>
    <t xml:space="preserve">Anders Nilsson</t>
  </si>
  <si>
    <t xml:space="preserve">1990-03-19</t>
  </si>
  <si>
    <t xml:space="preserve">Lulea</t>
  </si>
  <si>
    <t xml:space="preserve">SWE</t>
  </si>
  <si>
    <t xml:space="preserve">Andrei Vasilevskiy</t>
  </si>
  <si>
    <t xml:space="preserve">1994-07-25</t>
  </si>
  <si>
    <t xml:space="preserve">Tyumen</t>
  </si>
  <si>
    <t xml:space="preserve">Andrew Hammond</t>
  </si>
  <si>
    <t xml:space="preserve">1988-02-11</t>
  </si>
  <si>
    <t xml:space="preserve">Surrey</t>
  </si>
  <si>
    <t xml:space="preserve">Anton Forsberg</t>
  </si>
  <si>
    <t xml:space="preserve">1992-11-27</t>
  </si>
  <si>
    <t xml:space="preserve">Härnösand</t>
  </si>
  <si>
    <t xml:space="preserve">Anton Khudobin</t>
  </si>
  <si>
    <t xml:space="preserve">1986-05-07</t>
  </si>
  <si>
    <t xml:space="preserve">Ust-Kamenogorsk</t>
  </si>
  <si>
    <t xml:space="preserve">KAZ</t>
  </si>
  <si>
    <t xml:space="preserve">Antti Niemi</t>
  </si>
  <si>
    <t xml:space="preserve">FLA, MTL, PIT</t>
  </si>
  <si>
    <t xml:space="preserve">1983-08-29</t>
  </si>
  <si>
    <t xml:space="preserve">Vantaa</t>
  </si>
  <si>
    <t xml:space="preserve">FIN</t>
  </si>
  <si>
    <t xml:space="preserve">Antti Raanta</t>
  </si>
  <si>
    <t xml:space="preserve">1989-05-12</t>
  </si>
  <si>
    <t xml:space="preserve">Rauma</t>
  </si>
  <si>
    <t xml:space="preserve">Ben Bishop</t>
  </si>
  <si>
    <t xml:space="preserve">1986-11-21</t>
  </si>
  <si>
    <t xml:space="preserve">Denver</t>
  </si>
  <si>
    <t xml:space="preserve">CO</t>
  </si>
  <si>
    <t xml:space="preserve">Braden Holtby</t>
  </si>
  <si>
    <t xml:space="preserve">1989-09-16</t>
  </si>
  <si>
    <t xml:space="preserve">Lloydminster</t>
  </si>
  <si>
    <t xml:space="preserve">Brandon Halverson</t>
  </si>
  <si>
    <t xml:space="preserve">1996-03-29</t>
  </si>
  <si>
    <t xml:space="preserve">Traverse City</t>
  </si>
  <si>
    <t xml:space="preserve">MI</t>
  </si>
  <si>
    <t xml:space="preserve">Brian Elliott</t>
  </si>
  <si>
    <t xml:space="preserve">1985-04-09</t>
  </si>
  <si>
    <t xml:space="preserve">Newmarket</t>
  </si>
  <si>
    <t xml:space="preserve">ON</t>
  </si>
  <si>
    <t xml:space="preserve">Calvin Pickard</t>
  </si>
  <si>
    <t xml:space="preserve">1992-04-15</t>
  </si>
  <si>
    <t xml:space="preserve">Moncton</t>
  </si>
  <si>
    <t xml:space="preserve">NB</t>
  </si>
  <si>
    <t xml:space="preserve">Cam Talbot</t>
  </si>
  <si>
    <t xml:space="preserve">1987-07-05</t>
  </si>
  <si>
    <t xml:space="preserve">Caledonia</t>
  </si>
  <si>
    <t xml:space="preserve">Cam Ward</t>
  </si>
  <si>
    <t xml:space="preserve">1984-02-29</t>
  </si>
  <si>
    <t xml:space="preserve">Saskatoon</t>
  </si>
  <si>
    <t xml:space="preserve">Carey Price</t>
  </si>
  <si>
    <t xml:space="preserve">1987-08-16</t>
  </si>
  <si>
    <t xml:space="preserve">Anahim Lake</t>
  </si>
  <si>
    <t xml:space="preserve">Carter Hutton</t>
  </si>
  <si>
    <t xml:space="preserve">1985-12-19</t>
  </si>
  <si>
    <t xml:space="preserve">Thunder Bay</t>
  </si>
  <si>
    <t xml:space="preserve">Casey DeSmith</t>
  </si>
  <si>
    <t xml:space="preserve">1991-08-13</t>
  </si>
  <si>
    <t xml:space="preserve">Rochester</t>
  </si>
  <si>
    <t xml:space="preserve">NH</t>
  </si>
  <si>
    <t xml:space="preserve">Chad Johnson</t>
  </si>
  <si>
    <t xml:space="preserve">1986-06-10</t>
  </si>
  <si>
    <t xml:space="preserve">Charlie Lindgren</t>
  </si>
  <si>
    <t xml:space="preserve">1993-12-18</t>
  </si>
  <si>
    <t xml:space="preserve">Lakeville</t>
  </si>
  <si>
    <t xml:space="preserve">Christopher Gibson</t>
  </si>
  <si>
    <t xml:space="preserve">1992-12-27</t>
  </si>
  <si>
    <t xml:space="preserve">Karkkila</t>
  </si>
  <si>
    <t xml:space="preserve">Collin Delia</t>
  </si>
  <si>
    <t xml:space="preserve">1994-06-20</t>
  </si>
  <si>
    <t xml:space="preserve">Rancho Cucamonga</t>
  </si>
  <si>
    <t xml:space="preserve">CA</t>
  </si>
  <si>
    <t xml:space="preserve">Connor Hellebuyck</t>
  </si>
  <si>
    <t xml:space="preserve">1993-05-19</t>
  </si>
  <si>
    <t xml:space="preserve">Commerce</t>
  </si>
  <si>
    <t xml:space="preserve">Corey Crawford</t>
  </si>
  <si>
    <t xml:space="preserve">1984-12-31</t>
  </si>
  <si>
    <t xml:space="preserve">Montreal</t>
  </si>
  <si>
    <t xml:space="preserve">QC</t>
  </si>
  <si>
    <t xml:space="preserve">Cory Schneider</t>
  </si>
  <si>
    <t xml:space="preserve">1986-03-18</t>
  </si>
  <si>
    <t xml:space="preserve">Marblehead</t>
  </si>
  <si>
    <t xml:space="preserve">MA</t>
  </si>
  <si>
    <t xml:space="preserve">Craig Anderson</t>
  </si>
  <si>
    <t xml:space="preserve">1981-05-21</t>
  </si>
  <si>
    <t xml:space="preserve">Park Ridge</t>
  </si>
  <si>
    <t xml:space="preserve">Curtis McElhinney</t>
  </si>
  <si>
    <t xml:space="preserve">1983-05-23</t>
  </si>
  <si>
    <t xml:space="preserve">London</t>
  </si>
  <si>
    <t xml:space="preserve">Daniel Taylor</t>
  </si>
  <si>
    <t xml:space="preserve">1986-04-28</t>
  </si>
  <si>
    <t xml:space="preserve">Plymouth</t>
  </si>
  <si>
    <t xml:space="preserve">GBR</t>
  </si>
  <si>
    <t xml:space="preserve">Darcy Kuemper</t>
  </si>
  <si>
    <t xml:space="preserve">ARI, L,A</t>
  </si>
  <si>
    <t xml:space="preserve">1990-05-05</t>
  </si>
  <si>
    <t xml:space="preserve">David Rittich</t>
  </si>
  <si>
    <t xml:space="preserve">1992-08-19</t>
  </si>
  <si>
    <t xml:space="preserve">Jihlava</t>
  </si>
  <si>
    <t xml:space="preserve">CZE</t>
  </si>
  <si>
    <t xml:space="preserve">Devan Dubnyk</t>
  </si>
  <si>
    <t xml:space="preserve">1986-05-04</t>
  </si>
  <si>
    <t xml:space="preserve">Regina</t>
  </si>
  <si>
    <t xml:space="preserve">Dylan Ferguson</t>
  </si>
  <si>
    <t xml:space="preserve">1998-09-20</t>
  </si>
  <si>
    <t xml:space="preserve">Lantzville</t>
  </si>
  <si>
    <t xml:space="preserve">Eddie Lack</t>
  </si>
  <si>
    <t xml:space="preserve">CGY, N,J</t>
  </si>
  <si>
    <t xml:space="preserve">1988-01-05</t>
  </si>
  <si>
    <t xml:space="preserve">Norrtälje</t>
  </si>
  <si>
    <t xml:space="preserve">Eric Comrie</t>
  </si>
  <si>
    <t xml:space="preserve">1995-07-06</t>
  </si>
  <si>
    <t xml:space="preserve">Edmonton</t>
  </si>
  <si>
    <t xml:space="preserve">Frederik Andersen</t>
  </si>
  <si>
    <t xml:space="preserve">1989-10-02</t>
  </si>
  <si>
    <t xml:space="preserve">Herning</t>
  </si>
  <si>
    <t xml:space="preserve">DNK</t>
  </si>
  <si>
    <t xml:space="preserve">Harri Sateri</t>
  </si>
  <si>
    <t xml:space="preserve">1989-12-29</t>
  </si>
  <si>
    <t xml:space="preserve">Toijala</t>
  </si>
  <si>
    <t xml:space="preserve">Henrik Lundqvist</t>
  </si>
  <si>
    <t xml:space="preserve">1982-03-02</t>
  </si>
  <si>
    <t xml:space="preserve">Are</t>
  </si>
  <si>
    <t xml:space="preserve">J-F Berube</t>
  </si>
  <si>
    <t xml:space="preserve">1991-07-13</t>
  </si>
  <si>
    <t xml:space="preserve">Repentigny</t>
  </si>
  <si>
    <t xml:space="preserve">Jack Campbell</t>
  </si>
  <si>
    <t xml:space="preserve">1992-01-09</t>
  </si>
  <si>
    <t xml:space="preserve">Port Huron</t>
  </si>
  <si>
    <t xml:space="preserve">Jacob Markstrom</t>
  </si>
  <si>
    <t xml:space="preserve">1990-01-31</t>
  </si>
  <si>
    <t xml:space="preserve">Gävle</t>
  </si>
  <si>
    <t xml:space="preserve">Jake Allen</t>
  </si>
  <si>
    <t xml:space="preserve">1990-08-07</t>
  </si>
  <si>
    <t xml:space="preserve">Fredericton</t>
  </si>
  <si>
    <t xml:space="preserve">James Reimer</t>
  </si>
  <si>
    <t xml:space="preserve">1988-03-15</t>
  </si>
  <si>
    <t xml:space="preserve">Morweena</t>
  </si>
  <si>
    <t xml:space="preserve">MB</t>
  </si>
  <si>
    <t xml:space="preserve">Jared Coreau</t>
  </si>
  <si>
    <t xml:space="preserve">1991-11-05</t>
  </si>
  <si>
    <t xml:space="preserve">Perth</t>
  </si>
  <si>
    <t xml:space="preserve">Jaroslav Halak</t>
  </si>
  <si>
    <t xml:space="preserve">1985-05-13</t>
  </si>
  <si>
    <t xml:space="preserve">Bratislava</t>
  </si>
  <si>
    <t xml:space="preserve">SVK</t>
  </si>
  <si>
    <t xml:space="preserve">Jeff Glass</t>
  </si>
  <si>
    <t xml:space="preserve">1985-11-19</t>
  </si>
  <si>
    <t xml:space="preserve">Calgary</t>
  </si>
  <si>
    <t xml:space="preserve">Jimmy Howard</t>
  </si>
  <si>
    <t xml:space="preserve">1984-03-26</t>
  </si>
  <si>
    <t xml:space="preserve">Syracuse</t>
  </si>
  <si>
    <t xml:space="preserve">NY</t>
  </si>
  <si>
    <t xml:space="preserve">John Gibson</t>
  </si>
  <si>
    <t xml:space="preserve">1993-07-14</t>
  </si>
  <si>
    <t xml:space="preserve">Pittsburgh</t>
  </si>
  <si>
    <t xml:space="preserve">PA</t>
  </si>
  <si>
    <t xml:space="preserve">Jon Gillies</t>
  </si>
  <si>
    <t xml:space="preserve">1994-01-22</t>
  </si>
  <si>
    <t xml:space="preserve">Concord</t>
  </si>
  <si>
    <t xml:space="preserve">Jonathan Bernier</t>
  </si>
  <si>
    <t xml:space="preserve">1988-08-07</t>
  </si>
  <si>
    <t xml:space="preserve">Laval</t>
  </si>
  <si>
    <t xml:space="preserve">Jonathan Quick</t>
  </si>
  <si>
    <t xml:space="preserve">1986-01-21</t>
  </si>
  <si>
    <t xml:space="preserve">Milford</t>
  </si>
  <si>
    <t xml:space="preserve">CT</t>
  </si>
  <si>
    <t xml:space="preserve">Joonas Korpisalo</t>
  </si>
  <si>
    <t xml:space="preserve">1994-04-28</t>
  </si>
  <si>
    <t xml:space="preserve">Pori</t>
  </si>
  <si>
    <t xml:space="preserve">Juuse Saros</t>
  </si>
  <si>
    <t xml:space="preserve">1995-04-19</t>
  </si>
  <si>
    <t xml:space="preserve">Forssa</t>
  </si>
  <si>
    <t xml:space="preserve">Kari Lehtonen</t>
  </si>
  <si>
    <t xml:space="preserve">1983-11-16</t>
  </si>
  <si>
    <t xml:space="preserve">Helsinki</t>
  </si>
  <si>
    <t xml:space="preserve">ATL</t>
  </si>
  <si>
    <t xml:space="preserve">Keith Kinkaid</t>
  </si>
  <si>
    <t xml:space="preserve">1989-07-04</t>
  </si>
  <si>
    <t xml:space="preserve">Farmingville</t>
  </si>
  <si>
    <t xml:space="preserve">Ken Appleby</t>
  </si>
  <si>
    <t xml:space="preserve">1995-04-10</t>
  </si>
  <si>
    <t xml:space="preserve">North Bay</t>
  </si>
  <si>
    <t xml:space="preserve">Laurent Brossoit</t>
  </si>
  <si>
    <t xml:space="preserve">1993-03-23</t>
  </si>
  <si>
    <t xml:space="preserve">Port Alberni</t>
  </si>
  <si>
    <t xml:space="preserve">Linus Ullmark</t>
  </si>
  <si>
    <t xml:space="preserve">1993-07-31</t>
  </si>
  <si>
    <t xml:space="preserve">Lugnvik</t>
  </si>
  <si>
    <t xml:space="preserve">Louis Domingue</t>
  </si>
  <si>
    <t xml:space="preserve">ARI, T,B</t>
  </si>
  <si>
    <t xml:space="preserve">1992-03-06</t>
  </si>
  <si>
    <t xml:space="preserve">St-Hyacinthe</t>
  </si>
  <si>
    <t xml:space="preserve">PHX</t>
  </si>
  <si>
    <t xml:space="preserve">Malcolm Subban</t>
  </si>
  <si>
    <t xml:space="preserve">1993-12-21</t>
  </si>
  <si>
    <t xml:space="preserve">Toronto</t>
  </si>
  <si>
    <t xml:space="preserve">Marc-Andre Fleury</t>
  </si>
  <si>
    <t xml:space="preserve">1984-11-28</t>
  </si>
  <si>
    <t xml:space="preserve">Sorel</t>
  </si>
  <si>
    <t xml:space="preserve">Marek Langhamer</t>
  </si>
  <si>
    <t xml:space="preserve">1994-07-22</t>
  </si>
  <si>
    <t xml:space="preserve">Moravska Trebova</t>
  </si>
  <si>
    <t xml:space="preserve">Martin Jones</t>
  </si>
  <si>
    <t xml:space="preserve">1990-01-10</t>
  </si>
  <si>
    <t xml:space="preserve">North Vancouver</t>
  </si>
  <si>
    <t xml:space="preserve">Matt Murray</t>
  </si>
  <si>
    <t xml:space="preserve">1994-05-25</t>
  </si>
  <si>
    <t xml:space="preserve">Maxime Lagace</t>
  </si>
  <si>
    <t xml:space="preserve">1993-01-12</t>
  </si>
  <si>
    <t xml:space="preserve">Saint-Augustin</t>
  </si>
  <si>
    <t xml:space="preserve">Michael Hutchinson</t>
  </si>
  <si>
    <t xml:space="preserve">1990-03-02</t>
  </si>
  <si>
    <t xml:space="preserve">Barrie</t>
  </si>
  <si>
    <t xml:space="preserve">Michal Neuvirth</t>
  </si>
  <si>
    <t xml:space="preserve">1988-03-23</t>
  </si>
  <si>
    <t xml:space="preserve">Ústí nad Labem</t>
  </si>
  <si>
    <t xml:space="preserve">Mike Condon</t>
  </si>
  <si>
    <t xml:space="preserve">1990-04-27</t>
  </si>
  <si>
    <t xml:space="preserve">Holliston</t>
  </si>
  <si>
    <t xml:space="preserve">Mike McKenna</t>
  </si>
  <si>
    <t xml:space="preserve">1983-04-11</t>
  </si>
  <si>
    <t xml:space="preserve">St, Louis</t>
  </si>
  <si>
    <t xml:space="preserve">MO</t>
  </si>
  <si>
    <t xml:space="preserve">Mike Smith</t>
  </si>
  <si>
    <t xml:space="preserve">1982-03-22</t>
  </si>
  <si>
    <t xml:space="preserve">Kingston</t>
  </si>
  <si>
    <t xml:space="preserve">Ondrej Pavelec</t>
  </si>
  <si>
    <t xml:space="preserve">1987-08-31</t>
  </si>
  <si>
    <t xml:space="preserve">Kladno</t>
  </si>
  <si>
    <t xml:space="preserve">Oscar Dansk</t>
  </si>
  <si>
    <t xml:space="preserve">1994-02-28</t>
  </si>
  <si>
    <t xml:space="preserve">Stockholm</t>
  </si>
  <si>
    <t xml:space="preserve">Pekka Rinne</t>
  </si>
  <si>
    <t xml:space="preserve">1982-11-03</t>
  </si>
  <si>
    <t xml:space="preserve">Kempele</t>
  </si>
  <si>
    <t xml:space="preserve">Peter Budaj</t>
  </si>
  <si>
    <t xml:space="preserve">1982-09-18</t>
  </si>
  <si>
    <t xml:space="preserve">Banská Bystrica</t>
  </si>
  <si>
    <t xml:space="preserve">Petr Mrazek</t>
  </si>
  <si>
    <t xml:space="preserve">DET, PHI</t>
  </si>
  <si>
    <t xml:space="preserve">1992-02-14</t>
  </si>
  <si>
    <t xml:space="preserve">Ostrava</t>
  </si>
  <si>
    <t xml:space="preserve">Philipp Grubauer</t>
  </si>
  <si>
    <t xml:space="preserve">1991-11-25</t>
  </si>
  <si>
    <t xml:space="preserve">Rosenheim</t>
  </si>
  <si>
    <t xml:space="preserve">DEU</t>
  </si>
  <si>
    <t xml:space="preserve">Reto Berra</t>
  </si>
  <si>
    <t xml:space="preserve">1987-01-03</t>
  </si>
  <si>
    <t xml:space="preserve">Bulach</t>
  </si>
  <si>
    <t xml:space="preserve">CHE</t>
  </si>
  <si>
    <t xml:space="preserve">Roberto Luongo</t>
  </si>
  <si>
    <t xml:space="preserve">1979-04-04</t>
  </si>
  <si>
    <t xml:space="preserve">Robin Lehner</t>
  </si>
  <si>
    <t xml:space="preserve">1991-07-24</t>
  </si>
  <si>
    <t xml:space="preserve">Gothenburg</t>
  </si>
  <si>
    <t xml:space="preserve">Ryan Miller</t>
  </si>
  <si>
    <t xml:space="preserve">1980-07-17</t>
  </si>
  <si>
    <t xml:space="preserve">East Lansing</t>
  </si>
  <si>
    <t xml:space="preserve">Scott Darling</t>
  </si>
  <si>
    <t xml:space="preserve">1988-12-22</t>
  </si>
  <si>
    <t xml:space="preserve">Newport News</t>
  </si>
  <si>
    <t xml:space="preserve">VA</t>
  </si>
  <si>
    <t xml:space="preserve">Scott Foster</t>
  </si>
  <si>
    <t xml:space="preserve">Scott Wedgewood</t>
  </si>
  <si>
    <t xml:space="preserve">1992-08-14</t>
  </si>
  <si>
    <t xml:space="preserve">Brampton</t>
  </si>
  <si>
    <t xml:space="preserve">Semyon Varlamov</t>
  </si>
  <si>
    <t xml:space="preserve">1988-04-27</t>
  </si>
  <si>
    <t xml:space="preserve">Samara</t>
  </si>
  <si>
    <t xml:space="preserve">Sergei Bobrovsky</t>
  </si>
  <si>
    <t xml:space="preserve">1988-09-20</t>
  </si>
  <si>
    <t xml:space="preserve">Novokuznetsk</t>
  </si>
  <si>
    <t xml:space="preserve">Steve Mason</t>
  </si>
  <si>
    <t xml:space="preserve">1988-05-29</t>
  </si>
  <si>
    <t xml:space="preserve">Oakville</t>
  </si>
  <si>
    <t xml:space="preserve">Thatcher Demko</t>
  </si>
  <si>
    <t xml:space="preserve">1995-12-08</t>
  </si>
  <si>
    <t xml:space="preserve">San Diego</t>
  </si>
  <si>
    <t xml:space="preserve">Thomas Greiss</t>
  </si>
  <si>
    <t xml:space="preserve">1986-01-29</t>
  </si>
  <si>
    <t xml:space="preserve">Fussen</t>
  </si>
  <si>
    <t xml:space="preserve">Tristan Jarry</t>
  </si>
  <si>
    <t xml:space="preserve">1995-04-29</t>
  </si>
  <si>
    <t xml:space="preserve">Tuukka Rask</t>
  </si>
  <si>
    <t xml:space="preserve">1987-03-10</t>
  </si>
  <si>
    <t xml:space="preserve">Savonlinna</t>
  </si>
  <si>
    <t xml:space="preserve">Country</t>
  </si>
  <si>
    <t xml:space="preserve">Rookie</t>
  </si>
  <si>
    <t xml:space="preserve">Year</t>
  </si>
  <si>
    <t xml:space="preserve">Month</t>
  </si>
  <si>
    <t xml:space="preserve">Day</t>
  </si>
  <si>
    <t xml:space="preserve">Height</t>
  </si>
  <si>
    <t xml:space="preserve">Weight</t>
  </si>
  <si>
    <t xml:space="preserve">Contract</t>
  </si>
  <si>
    <t xml:space="preserve">Salary</t>
  </si>
  <si>
    <t xml:space="preserve">EX</t>
  </si>
  <si>
    <t xml:space="preserve">LD</t>
  </si>
  <si>
    <t xml:space="preserve">N</t>
  </si>
  <si>
    <t xml:space="preserve">Y</t>
  </si>
  <si>
    <t xml:space="preserve">Player                 </t>
  </si>
  <si>
    <t xml:space="preserve">Jhonas Enroth</t>
  </si>
  <si>
    <t xml:space="preserve">Magnus Hellberg</t>
  </si>
  <si>
    <t xml:space="preserve">COTES</t>
  </si>
  <si>
    <t xml:space="preserve">COTES MOD</t>
  </si>
  <si>
    <t xml:space="preserve">COTES MOD 2</t>
  </si>
  <si>
    <t xml:space="preserve">COTES MOD 3</t>
  </si>
  <si>
    <t xml:space="preserve">99-IGL</t>
  </si>
  <si>
    <t xml:space="preserve">70-(IGL+GP)</t>
  </si>
  <si>
    <t xml:space="preserve">MODIF.</t>
  </si>
  <si>
    <t xml:space="preserve">TOI/60</t>
  </si>
  <si>
    <t xml:space="preserve">HEIGHT COTES</t>
  </si>
  <si>
    <t xml:space="preserve">WEIGHT COTES</t>
  </si>
  <si>
    <t xml:space="preserve">COTES MOD 1</t>
  </si>
</sst>
</file>

<file path=xl/styles.xml><?xml version="1.0" encoding="utf-8"?>
<styleSheet xmlns="http://schemas.openxmlformats.org/spreadsheetml/2006/main">
  <numFmts count="7">
    <numFmt numFmtId="164" formatCode="General"/>
    <numFmt numFmtId="165" formatCode="@"/>
    <numFmt numFmtId="166" formatCode="0.00"/>
    <numFmt numFmtId="167" formatCode="0.0"/>
    <numFmt numFmtId="168" formatCode="0"/>
    <numFmt numFmtId="169" formatCode="0.000"/>
    <numFmt numFmtId="170" formatCode="[$$-409]#,##0.00;\-[$$-409]#,##0.00"/>
  </numFmts>
  <fonts count="9">
    <font>
      <sz val="10"/>
      <name val="Arial"/>
      <family val="2"/>
      <charset val="1"/>
    </font>
    <font>
      <sz val="10"/>
      <name val="Arial"/>
      <family val="0"/>
    </font>
    <font>
      <sz val="10"/>
      <name val="Arial"/>
      <family val="0"/>
    </font>
    <font>
      <sz val="10"/>
      <name val="Arial"/>
      <family val="0"/>
    </font>
    <font>
      <sz val="12"/>
      <name val="Arial"/>
      <family val="2"/>
      <charset val="1"/>
    </font>
    <font>
      <sz val="14"/>
      <name val="Arial"/>
      <family val="2"/>
      <charset val="1"/>
    </font>
    <font>
      <u val="single"/>
      <sz val="12"/>
      <color rgb="FF0000FF"/>
      <name val="Arial"/>
      <family val="2"/>
      <charset val="1"/>
    </font>
    <font>
      <b val="true"/>
      <sz val="10"/>
      <name val="Arial"/>
      <family val="2"/>
      <charset val="1"/>
    </font>
    <font>
      <sz val="13"/>
      <name val="Arial"/>
      <family val="2"/>
      <charset val="1"/>
    </font>
  </fonts>
  <fills count="5">
    <fill>
      <patternFill patternType="none"/>
    </fill>
    <fill>
      <patternFill patternType="gray125"/>
    </fill>
    <fill>
      <patternFill patternType="solid">
        <fgColor rgb="FF5E88B1"/>
        <bgColor rgb="FF666699"/>
      </patternFill>
    </fill>
    <fill>
      <patternFill patternType="solid">
        <fgColor rgb="FFEEF3F4"/>
        <bgColor rgb="FFFFFFFF"/>
      </patternFill>
    </fill>
    <fill>
      <patternFill patternType="solid">
        <fgColor rgb="FFFFFFFF"/>
        <bgColor rgb="FFEEF3F4"/>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top" textRotation="0" wrapText="true" indent="0" shrinkToFit="false"/>
      <protection locked="true" hidden="false"/>
    </xf>
    <xf numFmtId="164" fontId="4" fillId="2" borderId="0" xfId="0" applyFont="true" applyBorder="false" applyAlignment="false" applyProtection="false">
      <alignment horizontal="general" vertical="top" textRotation="0" wrapText="true" indent="0" shrinkToFit="false"/>
      <protection locked="true" hidden="false"/>
    </xf>
    <xf numFmtId="164" fontId="4" fillId="3" borderId="0" xfId="0" applyFont="true" applyBorder="false" applyAlignment="false" applyProtection="false">
      <alignment horizontal="general" vertical="top" textRotation="0" wrapText="true" indent="0" shrinkToFit="false"/>
      <protection locked="true" hidden="false"/>
    </xf>
    <xf numFmtId="164" fontId="6" fillId="3" borderId="0" xfId="0" applyFont="tru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5" fontId="7" fillId="4" borderId="1" xfId="0" applyFont="true" applyBorder="true" applyAlignment="true" applyProtection="false">
      <alignment horizontal="general" vertical="top" textRotation="0" wrapText="false" indent="0" shrinkToFit="false"/>
      <protection locked="true" hidden="false"/>
    </xf>
    <xf numFmtId="165" fontId="7" fillId="4" borderId="1" xfId="0" applyFont="true" applyBorder="true" applyAlignment="true" applyProtection="false">
      <alignment horizontal="center" vertical="top" textRotation="0" wrapText="false" indent="0" shrinkToFit="false"/>
      <protection locked="true" hidden="false"/>
    </xf>
    <xf numFmtId="165" fontId="7" fillId="4" borderId="1"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general" vertical="top" textRotation="0" wrapText="false" indent="0" shrinkToFit="false"/>
      <protection locked="true" hidden="false"/>
    </xf>
    <xf numFmtId="164" fontId="0" fillId="4" borderId="1" xfId="0" applyFont="true" applyBorder="true" applyAlignment="true" applyProtection="false">
      <alignment horizontal="general" vertical="top" textRotation="0" wrapText="false" indent="0" shrinkToFit="false"/>
      <protection locked="true" hidden="false"/>
    </xf>
    <xf numFmtId="165" fontId="0" fillId="4" borderId="1" xfId="0" applyFont="true" applyBorder="true" applyAlignment="true" applyProtection="false">
      <alignment horizontal="general" vertical="top" textRotation="0" wrapText="false" indent="0" shrinkToFit="false"/>
      <protection locked="true" hidden="false"/>
    </xf>
    <xf numFmtId="166" fontId="0" fillId="4" borderId="1" xfId="0" applyFont="true" applyBorder="true" applyAlignment="true" applyProtection="false">
      <alignment horizontal="general" vertical="top" textRotation="0" wrapText="false" indent="0" shrinkToFit="false"/>
      <protection locked="true" hidden="false"/>
    </xf>
    <xf numFmtId="166" fontId="0" fillId="4" borderId="1" xfId="0" applyFont="true" applyBorder="true" applyAlignment="true" applyProtection="false">
      <alignment horizontal="center" vertical="top" textRotation="0" wrapText="false" indent="0" shrinkToFit="false"/>
      <protection locked="true" hidden="false"/>
    </xf>
    <xf numFmtId="167" fontId="0" fillId="4" borderId="1" xfId="0" applyFont="true" applyBorder="true" applyAlignment="true" applyProtection="false">
      <alignment horizontal="general" vertical="top" textRotation="0" wrapText="false" indent="0" shrinkToFit="false"/>
      <protection locked="true" hidden="false"/>
    </xf>
    <xf numFmtId="168" fontId="0" fillId="4" borderId="1" xfId="0" applyFont="true" applyBorder="true" applyAlignment="true" applyProtection="false">
      <alignment horizontal="general" vertical="top" textRotation="0" wrapText="false" indent="0" shrinkToFit="false"/>
      <protection locked="true" hidden="false"/>
    </xf>
    <xf numFmtId="169" fontId="0" fillId="4" borderId="1" xfId="0" applyFont="true" applyBorder="true" applyAlignment="true" applyProtection="false">
      <alignment horizontal="general" vertical="top" textRotation="0" wrapText="false" indent="0" shrinkToFit="false"/>
      <protection locked="true" hidden="false"/>
    </xf>
    <xf numFmtId="168" fontId="0" fillId="4"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7" fillId="4" borderId="1" xfId="0" applyFont="true" applyBorder="true" applyAlignment="true" applyProtection="false">
      <alignment horizontal="general" vertical="top" textRotation="0" wrapText="true" indent="0" shrinkToFit="false"/>
      <protection locked="true" hidden="false"/>
    </xf>
    <xf numFmtId="165"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5" fontId="7" fillId="4" borderId="2" xfId="0" applyFont="true" applyBorder="true" applyAlignment="true" applyProtection="false">
      <alignment horizontal="general" vertical="bottom" textRotation="0" wrapText="false" indent="0" shrinkToFit="false"/>
      <protection locked="true" hidden="false"/>
    </xf>
    <xf numFmtId="165" fontId="7" fillId="4" borderId="3" xfId="0" applyFont="true" applyBorder="true" applyAlignment="true" applyProtection="false">
      <alignment horizontal="center" vertical="bottom" textRotation="0" wrapText="false" indent="0" shrinkToFit="false"/>
      <protection locked="true" hidden="false"/>
    </xf>
    <xf numFmtId="165" fontId="7" fillId="4" borderId="4" xfId="0" applyFont="tru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center" vertical="top" textRotation="0" wrapText="true" indent="0" shrinkToFit="false"/>
      <protection locked="true" hidden="false"/>
    </xf>
    <xf numFmtId="165" fontId="0" fillId="0" borderId="4" xfId="0" applyFont="true" applyBorder="true" applyAlignment="true" applyProtection="false">
      <alignment horizontal="center" vertical="top" textRotation="0" wrapText="true" indent="0" shrinkToFit="false"/>
      <protection locked="true" hidden="false"/>
    </xf>
    <xf numFmtId="168" fontId="0" fillId="0" borderId="4"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5" fontId="0" fillId="0" borderId="1" xfId="0" applyFont="true" applyBorder="true" applyAlignment="true" applyProtection="false">
      <alignment horizontal="center" vertical="top" textRotation="0" wrapText="true" indent="0" shrinkToFit="false"/>
      <protection locked="true" hidden="false"/>
    </xf>
    <xf numFmtId="168" fontId="0" fillId="0" borderId="1" xfId="0" applyFont="true" applyBorder="true" applyAlignment="true" applyProtection="false">
      <alignment horizontal="center" vertical="top" textRotation="0" wrapText="true" indent="0" shrinkToFit="false"/>
      <protection locked="true" hidden="false"/>
    </xf>
    <xf numFmtId="165" fontId="7" fillId="4" borderId="5" xfId="0" applyFont="true" applyBorder="true" applyAlignment="true" applyProtection="false">
      <alignment horizontal="general" vertical="bottom" textRotation="0" wrapText="false" indent="0" shrinkToFit="false"/>
      <protection locked="true" hidden="false"/>
    </xf>
    <xf numFmtId="165" fontId="7" fillId="4" borderId="6" xfId="0" applyFont="true" applyBorder="true" applyAlignment="true" applyProtection="false">
      <alignment horizontal="center" vertical="bottom" textRotation="0" wrapText="false" indent="0" shrinkToFit="false"/>
      <protection locked="true" hidden="false"/>
    </xf>
    <xf numFmtId="165" fontId="0" fillId="4" borderId="7" xfId="0" applyFont="true" applyBorder="true" applyAlignment="true" applyProtection="false">
      <alignment horizontal="general" vertical="bottom" textRotation="0" wrapText="false" indent="0" shrinkToFit="false"/>
      <protection locked="true" hidden="false"/>
    </xf>
    <xf numFmtId="168" fontId="0" fillId="4" borderId="1" xfId="0" applyFont="tru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70"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8" xfId="0" applyFont="true" applyBorder="true" applyAlignment="true" applyProtection="false">
      <alignment horizontal="center" vertical="bottom" textRotation="0" wrapText="false" indent="0" shrinkToFit="false"/>
      <protection locked="true" hidden="false"/>
    </xf>
    <xf numFmtId="165" fontId="7" fillId="4" borderId="1" xfId="0" applyFont="true" applyBorder="true" applyAlignment="true" applyProtection="false">
      <alignment horizontal="center" vertical="top" textRotation="0" wrapText="true" indent="0" shrinkToFit="false"/>
      <protection locked="true" hidden="false"/>
    </xf>
    <xf numFmtId="165" fontId="7" fillId="0" borderId="1" xfId="0" applyFont="true" applyBorder="true" applyAlignment="true" applyProtection="false">
      <alignment horizontal="center" vertical="top" textRotation="0" wrapText="true" indent="0" shrinkToFit="false"/>
      <protection locked="true" hidden="false"/>
    </xf>
    <xf numFmtId="164" fontId="0" fillId="4" borderId="1" xfId="0" applyFont="true" applyBorder="true" applyAlignment="true" applyProtection="false">
      <alignment horizontal="center" vertical="top" textRotation="0" wrapText="true" indent="0" shrinkToFit="false"/>
      <protection locked="true" hidden="false"/>
    </xf>
    <xf numFmtId="164" fontId="7" fillId="4" borderId="1" xfId="0" applyFont="true" applyBorder="true" applyAlignment="true" applyProtection="false">
      <alignment horizontal="general" vertical="top" textRotation="0" wrapText="true" indent="0" shrinkToFit="false"/>
      <protection locked="true" hidden="false"/>
    </xf>
    <xf numFmtId="164" fontId="7" fillId="4" borderId="1" xfId="0" applyFont="true" applyBorder="true" applyAlignment="true" applyProtection="false">
      <alignment horizontal="general" vertical="top" textRotation="0" wrapText="true" indent="0" shrinkToFit="false"/>
      <protection locked="true" hidden="false"/>
    </xf>
    <xf numFmtId="168" fontId="0" fillId="4" borderId="1" xfId="0" applyFont="true" applyBorder="true" applyAlignment="true" applyProtection="false">
      <alignment horizontal="center" vertical="top" textRotation="0" wrapText="true" indent="0" shrinkToFit="false"/>
      <protection locked="true" hidden="false"/>
    </xf>
    <xf numFmtId="168" fontId="7" fillId="4"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6" fontId="7" fillId="4" borderId="1" xfId="0" applyFont="true" applyBorder="true" applyAlignment="true" applyProtection="false">
      <alignment horizontal="general" vertical="top" textRotation="0" wrapText="true" indent="0" shrinkToFit="false"/>
      <protection locked="true" hidden="false"/>
    </xf>
    <xf numFmtId="166" fontId="7" fillId="4" borderId="1" xfId="0" applyFont="true" applyBorder="true" applyAlignment="true" applyProtection="false">
      <alignment horizontal="general" vertical="top" textRotation="0" wrapText="false" indent="0" shrinkToFit="false"/>
      <protection locked="true" hidden="false"/>
    </xf>
    <xf numFmtId="168" fontId="0" fillId="0"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FF0000"/>
      </font>
    </dxf>
    <dxf>
      <font>
        <color rgb="FFFF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E88B1"/>
      <rgbColor rgb="FF9999FF"/>
      <rgbColor rgb="FF993366"/>
      <rgbColor rgb="FFEEF3F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52"/>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cols>
    <col collapsed="false" hidden="false" max="1" min="1" style="0" width="1.88775510204082"/>
    <col collapsed="false" hidden="false" max="4" min="2" style="0" width="33.2091836734694"/>
    <col collapsed="false" hidden="false" max="1025" min="5" style="0" width="9.85204081632653"/>
  </cols>
  <sheetData>
    <row r="3" customFormat="false" ht="50" hidden="false" customHeight="true" outlineLevel="0" collapsed="false">
      <c r="B3" s="1" t="s">
        <v>0</v>
      </c>
      <c r="C3" s="1"/>
      <c r="D3" s="1"/>
    </row>
    <row r="7" customFormat="false" ht="13" hidden="false" customHeight="false" outlineLevel="0" collapsed="false">
      <c r="B7" s="2" t="s">
        <v>1</v>
      </c>
      <c r="C7" s="2" t="s">
        <v>2</v>
      </c>
      <c r="D7" s="2" t="s">
        <v>3</v>
      </c>
    </row>
    <row r="9" customFormat="false" ht="13" hidden="false" customHeight="false" outlineLevel="0" collapsed="false">
      <c r="B9" s="3" t="s">
        <v>4</v>
      </c>
      <c r="C9" s="3"/>
      <c r="D9" s="3"/>
    </row>
    <row r="10" customFormat="false" ht="13" hidden="false" customHeight="false" outlineLevel="0" collapsed="false">
      <c r="B10" s="4"/>
      <c r="C10" s="4" t="s">
        <v>5</v>
      </c>
      <c r="D10" s="5" t="s">
        <v>4</v>
      </c>
    </row>
    <row r="11" customFormat="false" ht="13" hidden="false" customHeight="false" outlineLevel="0" collapsed="false">
      <c r="B11" s="3" t="s">
        <v>6</v>
      </c>
      <c r="C11" s="3"/>
      <c r="D11" s="3"/>
    </row>
    <row r="12" customFormat="false" ht="13" hidden="false" customHeight="false" outlineLevel="0" collapsed="false">
      <c r="B12" s="4"/>
      <c r="C12" s="4" t="s">
        <v>5</v>
      </c>
      <c r="D12" s="5" t="s">
        <v>6</v>
      </c>
    </row>
    <row r="13" customFormat="false" ht="13" hidden="false" customHeight="false" outlineLevel="0" collapsed="false">
      <c r="B13" s="3" t="s">
        <v>7</v>
      </c>
      <c r="C13" s="3"/>
      <c r="D13" s="3"/>
    </row>
    <row r="14" customFormat="false" ht="13" hidden="false" customHeight="false" outlineLevel="0" collapsed="false">
      <c r="B14" s="4"/>
      <c r="C14" s="4" t="s">
        <v>5</v>
      </c>
      <c r="D14" s="5" t="s">
        <v>7</v>
      </c>
    </row>
    <row r="15" customFormat="false" ht="13" hidden="false" customHeight="false" outlineLevel="0" collapsed="false">
      <c r="B15" s="3" t="s">
        <v>8</v>
      </c>
      <c r="C15" s="3"/>
      <c r="D15" s="3"/>
    </row>
    <row r="16" customFormat="false" ht="13" hidden="false" customHeight="false" outlineLevel="0" collapsed="false">
      <c r="B16" s="4"/>
      <c r="C16" s="4" t="s">
        <v>5</v>
      </c>
      <c r="D16" s="5" t="s">
        <v>9</v>
      </c>
    </row>
    <row r="17" customFormat="false" ht="13" hidden="false" customHeight="false" outlineLevel="0" collapsed="false">
      <c r="B17" s="3" t="s">
        <v>10</v>
      </c>
      <c r="C17" s="3"/>
      <c r="D17" s="3"/>
    </row>
    <row r="18" customFormat="false" ht="13" hidden="false" customHeight="false" outlineLevel="0" collapsed="false">
      <c r="B18" s="4"/>
      <c r="C18" s="4" t="s">
        <v>5</v>
      </c>
      <c r="D18" s="5" t="s">
        <v>11</v>
      </c>
    </row>
    <row r="19" customFormat="false" ht="13" hidden="false" customHeight="false" outlineLevel="0" collapsed="false">
      <c r="B19" s="4"/>
      <c r="C19" s="4" t="s">
        <v>12</v>
      </c>
      <c r="D19" s="5" t="s">
        <v>13</v>
      </c>
    </row>
    <row r="20" customFormat="false" ht="13" hidden="false" customHeight="false" outlineLevel="0" collapsed="false">
      <c r="B20" s="3" t="s">
        <v>14</v>
      </c>
      <c r="C20" s="3"/>
      <c r="D20" s="3"/>
    </row>
    <row r="21" customFormat="false" ht="13" hidden="false" customHeight="false" outlineLevel="0" collapsed="false">
      <c r="B21" s="4"/>
      <c r="C21" s="4" t="s">
        <v>5</v>
      </c>
      <c r="D21" s="5" t="s">
        <v>14</v>
      </c>
    </row>
    <row r="22" customFormat="false" ht="13" hidden="false" customHeight="false" outlineLevel="0" collapsed="false">
      <c r="B22" s="3" t="s">
        <v>15</v>
      </c>
      <c r="C22" s="3"/>
      <c r="D22" s="3"/>
    </row>
    <row r="23" customFormat="false" ht="13" hidden="false" customHeight="false" outlineLevel="0" collapsed="false">
      <c r="B23" s="4"/>
      <c r="C23" s="4" t="s">
        <v>5</v>
      </c>
      <c r="D23" s="5" t="s">
        <v>16</v>
      </c>
    </row>
    <row r="24" customFormat="false" ht="13" hidden="false" customHeight="false" outlineLevel="0" collapsed="false">
      <c r="B24" s="4"/>
      <c r="C24" s="4" t="s">
        <v>17</v>
      </c>
      <c r="D24" s="5" t="s">
        <v>18</v>
      </c>
    </row>
    <row r="25" customFormat="false" ht="13" hidden="false" customHeight="false" outlineLevel="0" collapsed="false">
      <c r="B25" s="3" t="s">
        <v>19</v>
      </c>
      <c r="C25" s="3"/>
      <c r="D25" s="3"/>
    </row>
    <row r="26" customFormat="false" ht="13" hidden="false" customHeight="false" outlineLevel="0" collapsed="false">
      <c r="B26" s="4"/>
      <c r="C26" s="4" t="s">
        <v>5</v>
      </c>
      <c r="D26" s="5" t="s">
        <v>20</v>
      </c>
    </row>
    <row r="27" customFormat="false" ht="13" hidden="false" customHeight="false" outlineLevel="0" collapsed="false">
      <c r="B27" s="4"/>
      <c r="C27" s="4" t="s">
        <v>21</v>
      </c>
      <c r="D27" s="5" t="s">
        <v>22</v>
      </c>
    </row>
    <row r="28" customFormat="false" ht="13" hidden="false" customHeight="false" outlineLevel="0" collapsed="false">
      <c r="B28" s="4"/>
      <c r="C28" s="4" t="s">
        <v>23</v>
      </c>
      <c r="D28" s="5" t="s">
        <v>24</v>
      </c>
    </row>
    <row r="29" customFormat="false" ht="13" hidden="false" customHeight="false" outlineLevel="0" collapsed="false">
      <c r="B29" s="3" t="s">
        <v>25</v>
      </c>
      <c r="C29" s="3"/>
      <c r="D29" s="3"/>
    </row>
    <row r="30" customFormat="false" ht="13" hidden="false" customHeight="false" outlineLevel="0" collapsed="false">
      <c r="B30" s="4"/>
      <c r="C30" s="4" t="s">
        <v>5</v>
      </c>
      <c r="D30" s="5" t="s">
        <v>26</v>
      </c>
    </row>
    <row r="31" customFormat="false" ht="13" hidden="false" customHeight="false" outlineLevel="0" collapsed="false">
      <c r="B31" s="4"/>
      <c r="C31" s="4" t="s">
        <v>27</v>
      </c>
      <c r="D31" s="5" t="s">
        <v>28</v>
      </c>
    </row>
    <row r="32" customFormat="false" ht="13" hidden="false" customHeight="false" outlineLevel="0" collapsed="false">
      <c r="B32" s="3" t="s">
        <v>29</v>
      </c>
      <c r="C32" s="3"/>
      <c r="D32" s="3"/>
    </row>
    <row r="33" customFormat="false" ht="13" hidden="false" customHeight="false" outlineLevel="0" collapsed="false">
      <c r="B33" s="4"/>
      <c r="C33" s="4" t="s">
        <v>5</v>
      </c>
      <c r="D33" s="5" t="s">
        <v>29</v>
      </c>
    </row>
    <row r="34" customFormat="false" ht="13" hidden="false" customHeight="false" outlineLevel="0" collapsed="false">
      <c r="B34" s="3" t="s">
        <v>30</v>
      </c>
      <c r="C34" s="3"/>
      <c r="D34" s="3"/>
    </row>
    <row r="35" customFormat="false" ht="13" hidden="false" customHeight="false" outlineLevel="0" collapsed="false">
      <c r="B35" s="4"/>
      <c r="C35" s="4" t="s">
        <v>5</v>
      </c>
      <c r="D35" s="5" t="s">
        <v>31</v>
      </c>
    </row>
    <row r="36" customFormat="false" ht="13" hidden="false" customHeight="false" outlineLevel="0" collapsed="false">
      <c r="B36" s="4"/>
      <c r="C36" s="4" t="s">
        <v>32</v>
      </c>
      <c r="D36" s="5" t="s">
        <v>33</v>
      </c>
    </row>
    <row r="37" customFormat="false" ht="13" hidden="false" customHeight="false" outlineLevel="0" collapsed="false">
      <c r="B37" s="4"/>
      <c r="C37" s="4" t="s">
        <v>34</v>
      </c>
      <c r="D37" s="5" t="s">
        <v>35</v>
      </c>
    </row>
    <row r="38" customFormat="false" ht="13" hidden="false" customHeight="false" outlineLevel="0" collapsed="false">
      <c r="B38" s="3" t="s">
        <v>36</v>
      </c>
      <c r="C38" s="3"/>
      <c r="D38" s="3"/>
    </row>
    <row r="39" customFormat="false" ht="13" hidden="false" customHeight="false" outlineLevel="0" collapsed="false">
      <c r="B39" s="4"/>
      <c r="C39" s="4" t="s">
        <v>5</v>
      </c>
      <c r="D39" s="5" t="s">
        <v>37</v>
      </c>
    </row>
    <row r="40" customFormat="false" ht="13" hidden="false" customHeight="false" outlineLevel="0" collapsed="false">
      <c r="B40" s="4"/>
      <c r="C40" s="4" t="s">
        <v>38</v>
      </c>
      <c r="D40" s="5" t="s">
        <v>39</v>
      </c>
    </row>
    <row r="41" customFormat="false" ht="13" hidden="false" customHeight="false" outlineLevel="0" collapsed="false">
      <c r="B41" s="4"/>
      <c r="C41" s="4" t="s">
        <v>34</v>
      </c>
      <c r="D41" s="5" t="s">
        <v>40</v>
      </c>
    </row>
    <row r="42" customFormat="false" ht="13" hidden="false" customHeight="false" outlineLevel="0" collapsed="false">
      <c r="B42" s="3" t="s">
        <v>41</v>
      </c>
      <c r="C42" s="3"/>
      <c r="D42" s="3"/>
    </row>
    <row r="43" customFormat="false" ht="13" hidden="false" customHeight="false" outlineLevel="0" collapsed="false">
      <c r="B43" s="4"/>
      <c r="C43" s="4" t="s">
        <v>5</v>
      </c>
      <c r="D43" s="5" t="s">
        <v>42</v>
      </c>
    </row>
    <row r="44" customFormat="false" ht="13" hidden="false" customHeight="false" outlineLevel="0" collapsed="false">
      <c r="B44" s="4"/>
      <c r="C44" s="4" t="s">
        <v>43</v>
      </c>
      <c r="D44" s="5" t="s">
        <v>44</v>
      </c>
    </row>
    <row r="45" customFormat="false" ht="13" hidden="false" customHeight="false" outlineLevel="0" collapsed="false">
      <c r="B45" s="4"/>
      <c r="C45" s="4" t="s">
        <v>34</v>
      </c>
      <c r="D45" s="5" t="s">
        <v>45</v>
      </c>
    </row>
    <row r="46" customFormat="false" ht="13" hidden="false" customHeight="false" outlineLevel="0" collapsed="false">
      <c r="B46" s="3" t="s">
        <v>46</v>
      </c>
      <c r="C46" s="3"/>
      <c r="D46" s="3"/>
    </row>
    <row r="47" customFormat="false" ht="13" hidden="false" customHeight="false" outlineLevel="0" collapsed="false">
      <c r="B47" s="4"/>
      <c r="C47" s="4" t="s">
        <v>5</v>
      </c>
      <c r="D47" s="5" t="s">
        <v>47</v>
      </c>
    </row>
    <row r="48" customFormat="false" ht="13" hidden="false" customHeight="false" outlineLevel="0" collapsed="false">
      <c r="B48" s="4"/>
      <c r="C48" s="4" t="s">
        <v>48</v>
      </c>
      <c r="D48" s="5" t="s">
        <v>49</v>
      </c>
    </row>
    <row r="49" customFormat="false" ht="13" hidden="false" customHeight="false" outlineLevel="0" collapsed="false">
      <c r="B49" s="4"/>
      <c r="C49" s="4" t="s">
        <v>34</v>
      </c>
      <c r="D49" s="5" t="s">
        <v>50</v>
      </c>
    </row>
    <row r="50" customFormat="false" ht="13" hidden="false" customHeight="false" outlineLevel="0" collapsed="false">
      <c r="B50" s="3" t="s">
        <v>51</v>
      </c>
      <c r="C50" s="3"/>
      <c r="D50" s="3"/>
    </row>
    <row r="51" customFormat="false" ht="13" hidden="false" customHeight="false" outlineLevel="0" collapsed="false">
      <c r="B51" s="4"/>
      <c r="C51" s="4" t="s">
        <v>5</v>
      </c>
      <c r="D51" s="5" t="s">
        <v>52</v>
      </c>
    </row>
    <row r="52" customFormat="false" ht="13" hidden="false" customHeight="false" outlineLevel="0" collapsed="false">
      <c r="B52" s="4"/>
      <c r="C52" s="4" t="s">
        <v>53</v>
      </c>
      <c r="D52" s="5" t="s">
        <v>54</v>
      </c>
    </row>
  </sheetData>
  <mergeCells count="1">
    <mergeCell ref="B3:D3"/>
  </mergeCells>
  <hyperlinks>
    <hyperlink ref="D10" location="'STATS'!R2C1" display="STATS"/>
    <hyperlink ref="D12" location="'BIOS'!R1C1" display="BIOS"/>
    <hyperlink ref="D14" location="'RATES'!R1C1" display="RATES"/>
    <hyperlink ref="D16" location="'NOT NHL_AHL'!R1C1" display="NOT NHL_AHL"/>
    <hyperlink ref="D18" location="'SK - Tableau 1'!R1C1" display="SK - Tableau 1"/>
    <hyperlink ref="D19" location="'SK - ADJSV%'!R2C1" display="SK - ADJSV%"/>
    <hyperlink ref="D21" location="'DU'!R1C1" display="DU"/>
    <hyperlink ref="D23" location="'EN - Tableau 1'!R1C1" display="EN - Tableau 1"/>
    <hyperlink ref="D24" location="'EN - 60MIN JOUÉS'!R2C1" display="EN - 60MIN JOUÉS"/>
    <hyperlink ref="D26" location="'SZ - Tableau 1'!R1C1" display="SZ - Tableau 1"/>
    <hyperlink ref="D27" location="'SZ - POIDS'!R2C1" display="SZ - POIDS"/>
    <hyperlink ref="D28" location="'SZ - TAILLES'!R2C1" display="SZ - TAILLES"/>
    <hyperlink ref="D30" location="'AG - Tableau 1'!R1C1" display="AG - Tableau 1"/>
    <hyperlink ref="D31" location="'AG - SV%-EXPSV%'!R2C1" display="AG - SV%-EXPSV%"/>
    <hyperlink ref="D33" location="'RB'!R1C1" display="RB"/>
    <hyperlink ref="D35" location="'SC - Tableau 1'!R1C1" display="SC - Tableau 1"/>
    <hyperlink ref="D36" location="'SC - GSAA'!R2C1" display="SC - GSAA"/>
    <hyperlink ref="D37" location="'SC - Tableau 3'!R2C1" display="SC - Tableau 3"/>
    <hyperlink ref="D39" location="'HS - Tableau 1'!R1C1" display="HS - Tableau 1"/>
    <hyperlink ref="D40" location="'HS - SV%'!R2C1" display="HS - SV%"/>
    <hyperlink ref="D41" location="'HS - Tableau 3'!R2C1" display="HS - Tableau 3"/>
    <hyperlink ref="D43" location="'RT - Tableau 1'!R1C1" display="RT - Tableau 1"/>
    <hyperlink ref="D44" location="'RT - HDSV%'!R2C1" display="RT - HDSV%"/>
    <hyperlink ref="D45" location="'RT - Tableau 3'!R2C1" display="RT - Tableau 3"/>
    <hyperlink ref="D47" location="'PH - Tableau 1'!R1C1" display="PH - Tableau 1"/>
    <hyperlink ref="D48" location="'PH - Tableau 2'!R2C1" display="PH - Tableau 2"/>
    <hyperlink ref="D49" location="'PH - Tableau 3'!R2C1" display="PH - Tableau 3"/>
    <hyperlink ref="D51" location="'PS - Tableau 1'!R1C1" display="PS - Tableau 1"/>
    <hyperlink ref="D52" location="'PS - SO%'!R2C1" display="PS - SO%"/>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true"/>
  </sheetPr>
  <dimension ref="A1:C6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3" min="1" style="21" width="6.0765306122449"/>
    <col collapsed="false" hidden="false" max="256" min="4" style="21" width="16.0663265306122"/>
  </cols>
  <sheetData>
    <row r="1" customFormat="false" ht="28" hidden="false" customHeight="true" outlineLevel="0" collapsed="false">
      <c r="A1" s="7" t="s">
        <v>17</v>
      </c>
      <c r="B1" s="7"/>
      <c r="C1" s="7"/>
    </row>
    <row r="2" customFormat="false" ht="20.55" hidden="false" customHeight="true" outlineLevel="0" collapsed="false">
      <c r="A2" s="46"/>
      <c r="B2" s="46"/>
      <c r="C2" s="46"/>
    </row>
    <row r="3" customFormat="false" ht="20.55" hidden="false" customHeight="true" outlineLevel="0" collapsed="false">
      <c r="A3" s="47" t="n">
        <v>66.02</v>
      </c>
      <c r="B3" s="24" t="n">
        <v>99</v>
      </c>
      <c r="C3" s="24" t="n">
        <v>35</v>
      </c>
    </row>
    <row r="4" customFormat="false" ht="20.35" hidden="false" customHeight="true" outlineLevel="0" collapsed="false">
      <c r="A4" s="46"/>
      <c r="B4" s="24" t="n">
        <f aca="false">B3-1</f>
        <v>98</v>
      </c>
      <c r="C4" s="24"/>
    </row>
    <row r="5" customFormat="false" ht="20.35" hidden="false" customHeight="true" outlineLevel="0" collapsed="false">
      <c r="A5" s="47" t="n">
        <v>60.94</v>
      </c>
      <c r="B5" s="24" t="n">
        <f aca="false">B4-1</f>
        <v>97</v>
      </c>
      <c r="C5" s="24" t="n">
        <v>34</v>
      </c>
    </row>
    <row r="6" customFormat="false" ht="20.35" hidden="false" customHeight="true" outlineLevel="0" collapsed="false">
      <c r="A6" s="46"/>
      <c r="B6" s="24" t="n">
        <f aca="false">B5-1</f>
        <v>96</v>
      </c>
      <c r="C6" s="25"/>
    </row>
    <row r="7" customFormat="false" ht="20.35" hidden="false" customHeight="true" outlineLevel="0" collapsed="false">
      <c r="A7" s="46"/>
      <c r="B7" s="24" t="n">
        <f aca="false">B6-1</f>
        <v>95</v>
      </c>
      <c r="C7" s="24"/>
    </row>
    <row r="8" customFormat="false" ht="20.35" hidden="false" customHeight="true" outlineLevel="0" collapsed="false">
      <c r="A8" s="46"/>
      <c r="B8" s="24" t="n">
        <f aca="false">B7-1</f>
        <v>94</v>
      </c>
      <c r="C8" s="24"/>
    </row>
    <row r="9" customFormat="false" ht="20.35" hidden="false" customHeight="true" outlineLevel="0" collapsed="false">
      <c r="A9" s="46"/>
      <c r="B9" s="24" t="n">
        <f aca="false">B8-1</f>
        <v>93</v>
      </c>
      <c r="C9" s="25"/>
    </row>
    <row r="10" customFormat="false" ht="20.35" hidden="false" customHeight="true" outlineLevel="0" collapsed="false">
      <c r="A10" s="47" t="n">
        <v>56.01</v>
      </c>
      <c r="B10" s="24" t="n">
        <f aca="false">B9-1</f>
        <v>92</v>
      </c>
      <c r="C10" s="24" t="n">
        <v>33</v>
      </c>
    </row>
    <row r="11" customFormat="false" ht="20.35" hidden="false" customHeight="true" outlineLevel="0" collapsed="false">
      <c r="A11" s="46"/>
      <c r="B11" s="24" t="n">
        <f aca="false">B10-1</f>
        <v>91</v>
      </c>
      <c r="C11" s="24"/>
    </row>
    <row r="12" customFormat="false" ht="20.35" hidden="false" customHeight="true" outlineLevel="0" collapsed="false">
      <c r="A12" s="46"/>
      <c r="B12" s="24" t="n">
        <f aca="false">B11-1</f>
        <v>90</v>
      </c>
      <c r="C12" s="25"/>
    </row>
    <row r="13" customFormat="false" ht="20.35" hidden="false" customHeight="true" outlineLevel="0" collapsed="false">
      <c r="A13" s="46"/>
      <c r="B13" s="24" t="n">
        <f aca="false">B12-1</f>
        <v>89</v>
      </c>
      <c r="C13" s="24"/>
    </row>
    <row r="14" customFormat="false" ht="20.35" hidden="false" customHeight="true" outlineLevel="0" collapsed="false">
      <c r="A14" s="46"/>
      <c r="B14" s="24" t="n">
        <f aca="false">B13-1</f>
        <v>88</v>
      </c>
      <c r="C14" s="24"/>
    </row>
    <row r="15" customFormat="false" ht="20.35" hidden="false" customHeight="true" outlineLevel="0" collapsed="false">
      <c r="A15" s="47" t="n">
        <v>46.83</v>
      </c>
      <c r="B15" s="24" t="n">
        <f aca="false">B14-1</f>
        <v>87</v>
      </c>
      <c r="C15" s="24" t="n">
        <v>32</v>
      </c>
    </row>
    <row r="16" customFormat="false" ht="20.35" hidden="false" customHeight="true" outlineLevel="0" collapsed="false">
      <c r="A16" s="46"/>
      <c r="B16" s="24" t="n">
        <f aca="false">B15-1</f>
        <v>86</v>
      </c>
      <c r="C16" s="24"/>
    </row>
    <row r="17" customFormat="false" ht="20.35" hidden="false" customHeight="true" outlineLevel="0" collapsed="false">
      <c r="A17" s="46"/>
      <c r="B17" s="24" t="n">
        <f aca="false">B16-1</f>
        <v>85</v>
      </c>
      <c r="C17" s="24"/>
    </row>
    <row r="18" customFormat="false" ht="20.35" hidden="false" customHeight="true" outlineLevel="0" collapsed="false">
      <c r="A18" s="46"/>
      <c r="B18" s="24" t="n">
        <f aca="false">B17-1</f>
        <v>84</v>
      </c>
      <c r="C18" s="25"/>
    </row>
    <row r="19" customFormat="false" ht="20.35" hidden="false" customHeight="true" outlineLevel="0" collapsed="false">
      <c r="A19" s="46"/>
      <c r="B19" s="24" t="n">
        <f aca="false">B18-1</f>
        <v>83</v>
      </c>
      <c r="C19" s="24"/>
    </row>
    <row r="20" customFormat="false" ht="20.35" hidden="false" customHeight="true" outlineLevel="0" collapsed="false">
      <c r="A20" s="47" t="n">
        <v>41.82</v>
      </c>
      <c r="B20" s="24" t="n">
        <f aca="false">B19-1</f>
        <v>82</v>
      </c>
      <c r="C20" s="24" t="n">
        <v>31</v>
      </c>
    </row>
    <row r="21" customFormat="false" ht="20.35" hidden="false" customHeight="true" outlineLevel="0" collapsed="false">
      <c r="A21" s="46"/>
      <c r="B21" s="24" t="n">
        <f aca="false">B20-1</f>
        <v>81</v>
      </c>
      <c r="C21" s="25"/>
    </row>
    <row r="22" customFormat="false" ht="20.35" hidden="false" customHeight="true" outlineLevel="0" collapsed="false">
      <c r="A22" s="46"/>
      <c r="B22" s="24" t="n">
        <f aca="false">B21-1</f>
        <v>80</v>
      </c>
      <c r="C22" s="24"/>
    </row>
    <row r="23" customFormat="false" ht="20.35" hidden="false" customHeight="true" outlineLevel="0" collapsed="false">
      <c r="A23" s="46"/>
      <c r="B23" s="24" t="n">
        <f aca="false">B22-1</f>
        <v>79</v>
      </c>
      <c r="C23" s="24"/>
    </row>
    <row r="24" customFormat="false" ht="20.35" hidden="false" customHeight="true" outlineLevel="0" collapsed="false">
      <c r="A24" s="46"/>
      <c r="B24" s="24" t="n">
        <f aca="false">B23-1</f>
        <v>78</v>
      </c>
      <c r="C24" s="25"/>
    </row>
    <row r="25" customFormat="false" ht="20.35" hidden="false" customHeight="true" outlineLevel="0" collapsed="false">
      <c r="A25" s="47" t="n">
        <v>36.81</v>
      </c>
      <c r="B25" s="24" t="n">
        <f aca="false">B24-1</f>
        <v>77</v>
      </c>
      <c r="C25" s="24" t="n">
        <v>30</v>
      </c>
    </row>
    <row r="26" customFormat="false" ht="20.35" hidden="false" customHeight="true" outlineLevel="0" collapsed="false">
      <c r="A26" s="46"/>
      <c r="B26" s="24" t="n">
        <f aca="false">B25-1</f>
        <v>76</v>
      </c>
      <c r="C26" s="24"/>
    </row>
    <row r="27" customFormat="false" ht="20.35" hidden="false" customHeight="true" outlineLevel="0" collapsed="false">
      <c r="A27" s="46"/>
      <c r="B27" s="24" t="n">
        <f aca="false">B26-1</f>
        <v>75</v>
      </c>
      <c r="C27" s="25"/>
    </row>
    <row r="28" customFormat="false" ht="20.35" hidden="false" customHeight="true" outlineLevel="0" collapsed="false">
      <c r="A28" s="46"/>
      <c r="B28" s="24" t="n">
        <f aca="false">B27-1</f>
        <v>74</v>
      </c>
      <c r="C28" s="24"/>
    </row>
    <row r="29" customFormat="false" ht="20.35" hidden="false" customHeight="true" outlineLevel="0" collapsed="false">
      <c r="A29" s="46"/>
      <c r="B29" s="24" t="n">
        <f aca="false">B28-1</f>
        <v>73</v>
      </c>
      <c r="C29" s="24"/>
    </row>
    <row r="30" customFormat="false" ht="20.35" hidden="false" customHeight="true" outlineLevel="0" collapsed="false">
      <c r="A30" s="47" t="n">
        <v>31.8</v>
      </c>
      <c r="B30" s="24" t="n">
        <f aca="false">B29-1</f>
        <v>72</v>
      </c>
      <c r="C30" s="24" t="n">
        <v>29</v>
      </c>
    </row>
    <row r="31" customFormat="false" ht="20.35" hidden="false" customHeight="true" outlineLevel="0" collapsed="false">
      <c r="A31" s="46"/>
      <c r="B31" s="24" t="n">
        <f aca="false">B30-1</f>
        <v>71</v>
      </c>
      <c r="C31" s="24"/>
    </row>
    <row r="32" customFormat="false" ht="20.35" hidden="false" customHeight="true" outlineLevel="0" collapsed="false">
      <c r="A32" s="46"/>
      <c r="B32" s="24" t="n">
        <f aca="false">B31-1</f>
        <v>70</v>
      </c>
      <c r="C32" s="24"/>
    </row>
    <row r="33" customFormat="false" ht="20.35" hidden="false" customHeight="true" outlineLevel="0" collapsed="false">
      <c r="A33" s="46"/>
      <c r="B33" s="24" t="n">
        <f aca="false">B32-1</f>
        <v>69</v>
      </c>
      <c r="C33" s="25"/>
    </row>
    <row r="34" customFormat="false" ht="20.35" hidden="false" customHeight="true" outlineLevel="0" collapsed="false">
      <c r="A34" s="46"/>
      <c r="B34" s="24" t="n">
        <f aca="false">B33-1</f>
        <v>68</v>
      </c>
      <c r="C34" s="24"/>
    </row>
    <row r="35" customFormat="false" ht="20.35" hidden="false" customHeight="true" outlineLevel="0" collapsed="false">
      <c r="A35" s="47" t="n">
        <v>26.8</v>
      </c>
      <c r="B35" s="24" t="n">
        <f aca="false">B34-1</f>
        <v>67</v>
      </c>
      <c r="C35" s="24" t="n">
        <v>28</v>
      </c>
    </row>
    <row r="36" customFormat="false" ht="20.35" hidden="false" customHeight="true" outlineLevel="0" collapsed="false">
      <c r="A36" s="46"/>
      <c r="B36" s="24" t="n">
        <f aca="false">B35-1</f>
        <v>66</v>
      </c>
      <c r="C36" s="25"/>
    </row>
    <row r="37" customFormat="false" ht="20.35" hidden="false" customHeight="true" outlineLevel="0" collapsed="false">
      <c r="A37" s="46"/>
      <c r="B37" s="24" t="n">
        <f aca="false">B36-1</f>
        <v>65</v>
      </c>
      <c r="C37" s="24"/>
    </row>
    <row r="38" customFormat="false" ht="20.35" hidden="false" customHeight="true" outlineLevel="0" collapsed="false">
      <c r="A38" s="46"/>
      <c r="B38" s="24" t="n">
        <f aca="false">B37-1</f>
        <v>64</v>
      </c>
      <c r="C38" s="24"/>
    </row>
    <row r="39" customFormat="false" ht="20.35" hidden="false" customHeight="true" outlineLevel="0" collapsed="false">
      <c r="A39" s="46"/>
      <c r="B39" s="24" t="n">
        <f aca="false">B38-1</f>
        <v>63</v>
      </c>
      <c r="C39" s="25"/>
    </row>
    <row r="40" customFormat="false" ht="20.35" hidden="false" customHeight="true" outlineLevel="0" collapsed="false">
      <c r="A40" s="47" t="n">
        <v>21.51</v>
      </c>
      <c r="B40" s="24" t="n">
        <f aca="false">B39-1</f>
        <v>62</v>
      </c>
      <c r="C40" s="24" t="n">
        <v>27</v>
      </c>
    </row>
    <row r="41" customFormat="false" ht="20.35" hidden="false" customHeight="true" outlineLevel="0" collapsed="false">
      <c r="A41" s="46"/>
      <c r="B41" s="24" t="n">
        <f aca="false">B40-1</f>
        <v>61</v>
      </c>
      <c r="C41" s="24"/>
    </row>
    <row r="42" customFormat="false" ht="20.35" hidden="false" customHeight="true" outlineLevel="0" collapsed="false">
      <c r="A42" s="46"/>
      <c r="B42" s="24" t="n">
        <f aca="false">B41-1</f>
        <v>60</v>
      </c>
      <c r="C42" s="25"/>
    </row>
    <row r="43" customFormat="false" ht="20.35" hidden="false" customHeight="true" outlineLevel="0" collapsed="false">
      <c r="A43" s="46"/>
      <c r="B43" s="24" t="n">
        <f aca="false">B42-1</f>
        <v>59</v>
      </c>
      <c r="C43" s="24"/>
    </row>
    <row r="44" customFormat="false" ht="20.35" hidden="false" customHeight="true" outlineLevel="0" collapsed="false">
      <c r="A44" s="46"/>
      <c r="B44" s="24" t="n">
        <f aca="false">B43-1</f>
        <v>58</v>
      </c>
      <c r="C44" s="24"/>
    </row>
    <row r="45" customFormat="false" ht="20.35" hidden="false" customHeight="true" outlineLevel="0" collapsed="false">
      <c r="A45" s="47" t="n">
        <v>16.22</v>
      </c>
      <c r="B45" s="24" t="n">
        <f aca="false">B44-1</f>
        <v>57</v>
      </c>
      <c r="C45" s="24" t="n">
        <v>26</v>
      </c>
    </row>
    <row r="46" customFormat="false" ht="20.35" hidden="false" customHeight="true" outlineLevel="0" collapsed="false">
      <c r="A46" s="46"/>
      <c r="B46" s="24" t="n">
        <f aca="false">B45-1</f>
        <v>56</v>
      </c>
      <c r="C46" s="24"/>
    </row>
    <row r="47" customFormat="false" ht="20.35" hidden="false" customHeight="true" outlineLevel="0" collapsed="false">
      <c r="A47" s="46"/>
      <c r="B47" s="24" t="n">
        <f aca="false">B46-1</f>
        <v>55</v>
      </c>
      <c r="C47" s="24"/>
    </row>
    <row r="48" customFormat="false" ht="20.35" hidden="false" customHeight="true" outlineLevel="0" collapsed="false">
      <c r="A48" s="46"/>
      <c r="B48" s="24" t="n">
        <f aca="false">B47-1</f>
        <v>54</v>
      </c>
      <c r="C48" s="25"/>
    </row>
    <row r="49" customFormat="false" ht="20.35" hidden="false" customHeight="true" outlineLevel="0" collapsed="false">
      <c r="A49" s="46"/>
      <c r="B49" s="24" t="n">
        <f aca="false">B48-1</f>
        <v>53</v>
      </c>
      <c r="C49" s="24"/>
    </row>
    <row r="50" customFormat="false" ht="20.35" hidden="false" customHeight="true" outlineLevel="0" collapsed="false">
      <c r="A50" s="47" t="n">
        <v>10.93</v>
      </c>
      <c r="B50" s="24" t="n">
        <f aca="false">B49-1</f>
        <v>52</v>
      </c>
      <c r="C50" s="24" t="n">
        <v>25</v>
      </c>
    </row>
    <row r="51" customFormat="false" ht="20.35" hidden="false" customHeight="true" outlineLevel="0" collapsed="false">
      <c r="A51" s="46"/>
      <c r="B51" s="24" t="n">
        <f aca="false">B50-1</f>
        <v>51</v>
      </c>
      <c r="C51" s="25"/>
    </row>
    <row r="52" customFormat="false" ht="20.35" hidden="false" customHeight="true" outlineLevel="0" collapsed="false">
      <c r="A52" s="46"/>
      <c r="B52" s="24" t="n">
        <f aca="false">B51-1</f>
        <v>50</v>
      </c>
      <c r="C52" s="24"/>
    </row>
    <row r="53" customFormat="false" ht="20.35" hidden="false" customHeight="true" outlineLevel="0" collapsed="false">
      <c r="A53" s="46"/>
      <c r="B53" s="24" t="n">
        <f aca="false">B52-1</f>
        <v>49</v>
      </c>
      <c r="C53" s="24"/>
    </row>
    <row r="54" customFormat="false" ht="20.35" hidden="false" customHeight="true" outlineLevel="0" collapsed="false">
      <c r="A54" s="46"/>
      <c r="B54" s="24" t="n">
        <f aca="false">B53-1</f>
        <v>48</v>
      </c>
      <c r="C54" s="25"/>
    </row>
    <row r="55" customFormat="false" ht="20.35" hidden="false" customHeight="true" outlineLevel="0" collapsed="false">
      <c r="A55" s="47" t="n">
        <v>7.24</v>
      </c>
      <c r="B55" s="24" t="n">
        <f aca="false">B54-1</f>
        <v>47</v>
      </c>
      <c r="C55" s="24" t="n">
        <v>24</v>
      </c>
    </row>
    <row r="56" customFormat="false" ht="20.35" hidden="false" customHeight="true" outlineLevel="0" collapsed="false">
      <c r="A56" s="46"/>
      <c r="B56" s="24" t="n">
        <f aca="false">B55-1</f>
        <v>46</v>
      </c>
      <c r="C56" s="24"/>
    </row>
    <row r="57" customFormat="false" ht="20.35" hidden="false" customHeight="true" outlineLevel="0" collapsed="false">
      <c r="A57" s="46"/>
      <c r="B57" s="24" t="n">
        <f aca="false">B56-1</f>
        <v>45</v>
      </c>
      <c r="C57" s="24"/>
    </row>
    <row r="58" customFormat="false" ht="20.35" hidden="false" customHeight="true" outlineLevel="0" collapsed="false">
      <c r="A58" s="46"/>
      <c r="B58" s="24" t="n">
        <f aca="false">B57-1</f>
        <v>44</v>
      </c>
      <c r="C58" s="24"/>
    </row>
    <row r="59" customFormat="false" ht="20.35" hidden="false" customHeight="true" outlineLevel="0" collapsed="false">
      <c r="A59" s="46"/>
      <c r="B59" s="24" t="n">
        <f aca="false">B58-1</f>
        <v>43</v>
      </c>
      <c r="C59" s="25"/>
    </row>
    <row r="60" customFormat="false" ht="20.35" hidden="false" customHeight="true" outlineLevel="0" collapsed="false">
      <c r="A60" s="47" t="n">
        <v>3.54</v>
      </c>
      <c r="B60" s="24" t="n">
        <f aca="false">B59-1</f>
        <v>42</v>
      </c>
      <c r="C60" s="24" t="n">
        <v>23</v>
      </c>
    </row>
    <row r="61" customFormat="false" ht="20.35" hidden="false" customHeight="true" outlineLevel="0" collapsed="false">
      <c r="A61" s="46"/>
      <c r="B61" s="24" t="n">
        <f aca="false">B60-1</f>
        <v>41</v>
      </c>
      <c r="C61" s="24"/>
    </row>
    <row r="62" customFormat="false" ht="20.35" hidden="false" customHeight="true" outlineLevel="0" collapsed="false">
      <c r="A62" s="46"/>
      <c r="B62" s="24" t="n">
        <f aca="false">B61-1</f>
        <v>40</v>
      </c>
      <c r="C62" s="24"/>
    </row>
    <row r="63" customFormat="false" ht="20.35" hidden="false" customHeight="true" outlineLevel="0" collapsed="false">
      <c r="A63" s="46"/>
      <c r="B63" s="24" t="n">
        <f aca="false">B62-1</f>
        <v>39</v>
      </c>
      <c r="C63" s="24"/>
    </row>
    <row r="64" customFormat="false" ht="20.35" hidden="false" customHeight="true" outlineLevel="0" collapsed="false">
      <c r="A64" s="46"/>
      <c r="B64" s="24" t="n">
        <f aca="false">B63-1</f>
        <v>38</v>
      </c>
      <c r="C64" s="25"/>
    </row>
    <row r="65" customFormat="false" ht="20.35" hidden="false" customHeight="true" outlineLevel="0" collapsed="false">
      <c r="A65" s="47" t="n">
        <v>1.39</v>
      </c>
      <c r="B65" s="24" t="n">
        <f aca="false">B64-1</f>
        <v>37</v>
      </c>
      <c r="C65" s="24" t="n">
        <v>22</v>
      </c>
    </row>
    <row r="66" customFormat="false" ht="20.35" hidden="false" customHeight="true" outlineLevel="0" collapsed="false">
      <c r="A66" s="47"/>
      <c r="B66" s="24" t="n">
        <f aca="false">B65-1</f>
        <v>36</v>
      </c>
      <c r="C66" s="24"/>
    </row>
    <row r="67" customFormat="false" ht="20.35" hidden="false" customHeight="true" outlineLevel="0" collapsed="false">
      <c r="A67" s="49"/>
      <c r="B67" s="24" t="n">
        <f aca="false">B66-1</f>
        <v>35</v>
      </c>
      <c r="C67" s="24"/>
    </row>
    <row r="68" customFormat="false" ht="20.35" hidden="false" customHeight="true" outlineLevel="0" collapsed="false">
      <c r="A68" s="47"/>
      <c r="B68" s="24" t="n">
        <f aca="false">B67-1</f>
        <v>34</v>
      </c>
      <c r="C68" s="24"/>
    </row>
    <row r="69" customFormat="false" ht="20.35" hidden="false" customHeight="true" outlineLevel="0" collapsed="false">
      <c r="A69" s="47" t="n">
        <v>0</v>
      </c>
      <c r="B69" s="24" t="n">
        <f aca="false">B68-1</f>
        <v>33</v>
      </c>
      <c r="C69" s="24"/>
    </row>
  </sheetData>
  <mergeCells count="1">
    <mergeCell ref="A1:C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sheetPr filterMode="false">
    <pageSetUpPr fitToPage="true"/>
  </sheetPr>
  <dimension ref="A1:D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256" min="1" style="21" width="16.0663265306122"/>
  </cols>
  <sheetData>
    <row r="1" customFormat="false" ht="20.55" hidden="false" customHeight="true" outlineLevel="0" collapsed="false">
      <c r="A1" s="22" t="s">
        <v>55</v>
      </c>
      <c r="B1" s="44" t="s">
        <v>559</v>
      </c>
      <c r="C1" s="44" t="s">
        <v>560</v>
      </c>
      <c r="D1" s="43" t="s">
        <v>551</v>
      </c>
    </row>
    <row r="2" customFormat="false" ht="20.55" hidden="false" customHeight="true" outlineLevel="0" collapsed="false">
      <c r="A2" s="22" t="s">
        <v>70</v>
      </c>
      <c r="B2" s="32" t="n">
        <f aca="false">VLOOKUP(BIOS!J2,'SZ - TAILLES'!$A$3:$B$69,2)</f>
        <v>57</v>
      </c>
      <c r="C2" s="32" t="n">
        <f aca="false">VLOOKUP(BIOS!K2,'SZ - POIDS'!$A$3:$B$69,2)</f>
        <v>65</v>
      </c>
      <c r="D2" s="48" t="n">
        <f aca="false">((B2*3)+C2)/4</f>
        <v>59</v>
      </c>
    </row>
    <row r="3" customFormat="false" ht="20.35" hidden="false" customHeight="true" outlineLevel="0" collapsed="false">
      <c r="A3" s="22" t="s">
        <v>73</v>
      </c>
      <c r="B3" s="32" t="n">
        <f aca="false">VLOOKUP(BIOS!J3,'SZ - TAILLES'!$A$3:$B$69,2)</f>
        <v>57</v>
      </c>
      <c r="C3" s="32" t="n">
        <f aca="false">VLOOKUP(BIOS!K3,'SZ - POIDS'!$A$3:$B$69,2)</f>
        <v>52</v>
      </c>
      <c r="D3" s="48" t="n">
        <f aca="false">((B3*3)+C3)/4</f>
        <v>55.75</v>
      </c>
    </row>
    <row r="4" customFormat="false" ht="20.35" hidden="false" customHeight="true" outlineLevel="0" collapsed="false">
      <c r="A4" s="22" t="s">
        <v>75</v>
      </c>
      <c r="B4" s="32" t="n">
        <f aca="false">VLOOKUP(BIOS!J4,'SZ - TAILLES'!$A$3:$B$69,2)</f>
        <v>93</v>
      </c>
      <c r="C4" s="32" t="n">
        <f aca="false">VLOOKUP(BIOS!K4,'SZ - POIDS'!$A$3:$B$69,2)</f>
        <v>67</v>
      </c>
      <c r="D4" s="48" t="n">
        <f aca="false">((B4*3)+C4)/4</f>
        <v>86.5</v>
      </c>
    </row>
    <row r="5" customFormat="false" ht="20.35" hidden="false" customHeight="true" outlineLevel="0" collapsed="false">
      <c r="A5" s="22" t="s">
        <v>77</v>
      </c>
      <c r="B5" s="32" t="n">
        <f aca="false">VLOOKUP(BIOS!J5,'SZ - TAILLES'!$A$3:$B$69,2)</f>
        <v>69</v>
      </c>
      <c r="C5" s="32" t="n">
        <f aca="false">VLOOKUP(BIOS!K5,'SZ - POIDS'!$A$3:$B$69,2)</f>
        <v>66</v>
      </c>
      <c r="D5" s="48" t="n">
        <f aca="false">((B5*3)+C5)/4</f>
        <v>68.25</v>
      </c>
    </row>
    <row r="6" customFormat="false" ht="20.35" hidden="false" customHeight="true" outlineLevel="0" collapsed="false">
      <c r="A6" s="22" t="s">
        <v>79</v>
      </c>
      <c r="B6" s="32" t="n">
        <f aca="false">VLOOKUP(BIOS!J6,'SZ - TAILLES'!$A$3:$B$69,2)</f>
        <v>63</v>
      </c>
      <c r="C6" s="32" t="n">
        <f aca="false">VLOOKUP(BIOS!K6,'SZ - POIDS'!$A$3:$B$69,2)</f>
        <v>66</v>
      </c>
      <c r="D6" s="48" t="n">
        <f aca="false">((B6*3)+C6)/4</f>
        <v>63.75</v>
      </c>
    </row>
    <row r="7" customFormat="false" ht="20.35" hidden="false" customHeight="true" outlineLevel="0" collapsed="false">
      <c r="A7" s="22" t="s">
        <v>81</v>
      </c>
      <c r="B7" s="32" t="n">
        <f aca="false">VLOOKUP(BIOS!J7,'SZ - TAILLES'!$A$3:$B$69,2)</f>
        <v>57</v>
      </c>
      <c r="C7" s="32" t="n">
        <f aca="false">VLOOKUP(BIOS!K7,'SZ - POIDS'!$A$3:$B$69,2)</f>
        <v>56</v>
      </c>
      <c r="D7" s="48" t="n">
        <f aca="false">((B7*3)+C7)/4</f>
        <v>56.75</v>
      </c>
    </row>
    <row r="8" customFormat="false" ht="32.35" hidden="false" customHeight="true" outlineLevel="0" collapsed="false">
      <c r="A8" s="22" t="s">
        <v>83</v>
      </c>
      <c r="B8" s="32" t="n">
        <f aca="false">VLOOKUP(BIOS!J8,'SZ - TAILLES'!$A$3:$B$69,2)</f>
        <v>63</v>
      </c>
      <c r="C8" s="32" t="n">
        <f aca="false">VLOOKUP(BIOS!K8,'SZ - POIDS'!$A$3:$B$69,2)</f>
        <v>40</v>
      </c>
      <c r="D8" s="48" t="n">
        <f aca="false">((B8*3)+C8)/4</f>
        <v>57.25</v>
      </c>
    </row>
    <row r="9" customFormat="false" ht="20.35" hidden="false" customHeight="true" outlineLevel="0" collapsed="false">
      <c r="A9" s="22" t="s">
        <v>85</v>
      </c>
      <c r="B9" s="32" t="n">
        <f aca="false">VLOOKUP(BIOS!J9,'SZ - TAILLES'!$A$3:$B$69,2)</f>
        <v>93</v>
      </c>
      <c r="C9" s="32" t="n">
        <f aca="false">VLOOKUP(BIOS!K9,'SZ - POIDS'!$A$3:$B$69,2)</f>
        <v>95</v>
      </c>
      <c r="D9" s="48" t="n">
        <f aca="false">((B9*3)+C9)/4</f>
        <v>93.5</v>
      </c>
    </row>
    <row r="10" customFormat="false" ht="20.35" hidden="false" customHeight="true" outlineLevel="0" collapsed="false">
      <c r="A10" s="22" t="s">
        <v>87</v>
      </c>
      <c r="B10" s="32" t="n">
        <f aca="false">VLOOKUP(BIOS!J10,'SZ - TAILLES'!$A$3:$B$69,2)</f>
        <v>75</v>
      </c>
      <c r="C10" s="32" t="n">
        <f aca="false">VLOOKUP(BIOS!K10,'SZ - POIDS'!$A$3:$B$69,2)</f>
        <v>74</v>
      </c>
      <c r="D10" s="48" t="n">
        <f aca="false">((B10*3)+C10)/4</f>
        <v>74.75</v>
      </c>
    </row>
    <row r="11" customFormat="false" ht="20.35" hidden="false" customHeight="true" outlineLevel="0" collapsed="false">
      <c r="A11" s="22" t="s">
        <v>89</v>
      </c>
      <c r="B11" s="32" t="n">
        <f aca="false">VLOOKUP(BIOS!J11,'SZ - TAILLES'!$A$3:$B$69,2)</f>
        <v>69</v>
      </c>
      <c r="C11" s="32" t="n">
        <f aca="false">VLOOKUP(BIOS!K11,'SZ - POIDS'!$A$3:$B$69,2)</f>
        <v>85</v>
      </c>
      <c r="D11" s="48" t="n">
        <f aca="false">((B11*3)+C11)/4</f>
        <v>73</v>
      </c>
    </row>
    <row r="12" customFormat="false" ht="20.35" hidden="false" customHeight="true" outlineLevel="0" collapsed="false">
      <c r="A12" s="22" t="s">
        <v>91</v>
      </c>
      <c r="B12" s="32" t="n">
        <f aca="false">VLOOKUP(BIOS!J12,'SZ - TAILLES'!$A$3:$B$69,2)</f>
        <v>75</v>
      </c>
      <c r="C12" s="32" t="n">
        <f aca="false">VLOOKUP(BIOS!K12,'SZ - POIDS'!$A$3:$B$69,2)</f>
        <v>57</v>
      </c>
      <c r="D12" s="48" t="n">
        <f aca="false">((B12*3)+C12)/4</f>
        <v>70.5</v>
      </c>
    </row>
    <row r="13" customFormat="false" ht="20.35" hidden="false" customHeight="true" outlineLevel="0" collapsed="false">
      <c r="A13" s="22" t="s">
        <v>93</v>
      </c>
      <c r="B13" s="32" t="n">
        <f aca="false">VLOOKUP(BIOS!J13,'SZ - TAILLES'!$A$3:$B$69,2)</f>
        <v>51</v>
      </c>
      <c r="C13" s="32" t="n">
        <f aca="false">VLOOKUP(BIOS!K13,'SZ - POIDS'!$A$3:$B$69,2)</f>
        <v>60</v>
      </c>
      <c r="D13" s="48" t="n">
        <f aca="false">((B13*3)+C13)/4</f>
        <v>53.25</v>
      </c>
    </row>
    <row r="14" customFormat="false" ht="20.35" hidden="false" customHeight="true" outlineLevel="0" collapsed="false">
      <c r="A14" s="22" t="s">
        <v>95</v>
      </c>
      <c r="B14" s="32" t="n">
        <f aca="false">VLOOKUP(BIOS!J14,'SZ - TAILLES'!$A$3:$B$69,2)</f>
        <v>69</v>
      </c>
      <c r="C14" s="32" t="n">
        <f aca="false">VLOOKUP(BIOS!K14,'SZ - POIDS'!$A$3:$B$69,2)</f>
        <v>85</v>
      </c>
      <c r="D14" s="48" t="n">
        <f aca="false">((B14*3)+C14)/4</f>
        <v>73</v>
      </c>
    </row>
    <row r="15" customFormat="false" ht="20.35" hidden="false" customHeight="true" outlineLevel="0" collapsed="false">
      <c r="A15" s="22" t="s">
        <v>97</v>
      </c>
      <c r="B15" s="32" t="n">
        <f aca="false">VLOOKUP(BIOS!J15,'SZ - TAILLES'!$A$3:$B$69,2)</f>
        <v>57</v>
      </c>
      <c r="C15" s="32" t="n">
        <f aca="false">VLOOKUP(BIOS!K15,'SZ - POIDS'!$A$3:$B$69,2)</f>
        <v>60</v>
      </c>
      <c r="D15" s="48" t="n">
        <f aca="false">((B15*3)+C15)/4</f>
        <v>57.75</v>
      </c>
    </row>
    <row r="16" customFormat="false" ht="20.35" hidden="false" customHeight="true" outlineLevel="0" collapsed="false">
      <c r="A16" s="22" t="s">
        <v>98</v>
      </c>
      <c r="B16" s="32" t="n">
        <f aca="false">VLOOKUP(BIOS!J16,'SZ - TAILLES'!$A$3:$B$69,2)</f>
        <v>99</v>
      </c>
      <c r="C16" s="32" t="n">
        <f aca="false">VLOOKUP(BIOS!K16,'SZ - POIDS'!$A$3:$B$69,2)</f>
        <v>93</v>
      </c>
      <c r="D16" s="48" t="n">
        <f aca="false">((B16*3)+C16)/4</f>
        <v>97.5</v>
      </c>
    </row>
    <row r="17" customFormat="false" ht="20.35" hidden="false" customHeight="true" outlineLevel="0" collapsed="false">
      <c r="A17" s="22" t="s">
        <v>100</v>
      </c>
      <c r="B17" s="32" t="n">
        <f aca="false">VLOOKUP(BIOS!J17,'SZ - TAILLES'!$A$3:$B$69,2)</f>
        <v>69</v>
      </c>
      <c r="C17" s="32" t="n">
        <f aca="false">VLOOKUP(BIOS!K17,'SZ - POIDS'!$A$3:$B$69,2)</f>
        <v>80</v>
      </c>
      <c r="D17" s="48" t="n">
        <f aca="false">((B17*3)+C17)/4</f>
        <v>71.75</v>
      </c>
    </row>
    <row r="18" customFormat="false" ht="32.35" hidden="false" customHeight="true" outlineLevel="0" collapsed="false">
      <c r="A18" s="22" t="s">
        <v>102</v>
      </c>
      <c r="B18" s="32" t="n">
        <f aca="false">VLOOKUP(BIOS!J18,'SZ - TAILLES'!$A$3:$B$69,2)</f>
        <v>81</v>
      </c>
      <c r="C18" s="32" t="n">
        <f aca="false">VLOOKUP(BIOS!K18,'SZ - POIDS'!$A$3:$B$69,2)</f>
        <v>77</v>
      </c>
      <c r="D18" s="48" t="n">
        <f aca="false">((B18*3)+C18)/4</f>
        <v>80</v>
      </c>
    </row>
    <row r="19" customFormat="false" ht="20.35" hidden="false" customHeight="true" outlineLevel="0" collapsed="false">
      <c r="A19" s="22" t="s">
        <v>103</v>
      </c>
      <c r="B19" s="32" t="n">
        <f aca="false">VLOOKUP(BIOS!J19,'SZ - TAILLES'!$A$3:$B$69,2)</f>
        <v>69</v>
      </c>
      <c r="C19" s="32" t="n">
        <f aca="false">VLOOKUP(BIOS!K19,'SZ - POIDS'!$A$3:$B$69,2)</f>
        <v>77</v>
      </c>
      <c r="D19" s="48" t="n">
        <f aca="false">((B19*3)+C19)/4</f>
        <v>71</v>
      </c>
    </row>
    <row r="20" customFormat="false" ht="20.35" hidden="false" customHeight="true" outlineLevel="0" collapsed="false">
      <c r="A20" s="22" t="s">
        <v>104</v>
      </c>
      <c r="B20" s="32" t="n">
        <f aca="false">VLOOKUP(BIOS!J20,'SZ - TAILLES'!$A$3:$B$69,2)</f>
        <v>63</v>
      </c>
      <c r="C20" s="32" t="n">
        <f aca="false">VLOOKUP(BIOS!K20,'SZ - POIDS'!$A$3:$B$69,2)</f>
        <v>65</v>
      </c>
      <c r="D20" s="48" t="n">
        <f aca="false">((B20*3)+C20)/4</f>
        <v>63.5</v>
      </c>
    </row>
    <row r="21" customFormat="false" ht="20.35" hidden="false" customHeight="true" outlineLevel="0" collapsed="false">
      <c r="A21" s="22" t="s">
        <v>106</v>
      </c>
      <c r="B21" s="32" t="n">
        <f aca="false">VLOOKUP(BIOS!J21,'SZ - TAILLES'!$A$3:$B$69,2)</f>
        <v>81</v>
      </c>
      <c r="C21" s="32" t="n">
        <f aca="false">VLOOKUP(BIOS!K21,'SZ - POIDS'!$A$3:$B$69,2)</f>
        <v>65</v>
      </c>
      <c r="D21" s="48" t="n">
        <f aca="false">((B21*3)+C21)/4</f>
        <v>77</v>
      </c>
    </row>
    <row r="22" customFormat="false" ht="20.35" hidden="false" customHeight="true" outlineLevel="0" collapsed="false">
      <c r="A22" s="22" t="s">
        <v>108</v>
      </c>
      <c r="B22" s="32" t="n">
        <f aca="false">VLOOKUP(BIOS!J22,'SZ - TAILLES'!$A$3:$B$69,2)</f>
        <v>63</v>
      </c>
      <c r="C22" s="32" t="n">
        <f aca="false">VLOOKUP(BIOS!K22,'SZ - POIDS'!$A$3:$B$69,2)</f>
        <v>45</v>
      </c>
      <c r="D22" s="48" t="n">
        <f aca="false">((B22*3)+C22)/4</f>
        <v>58.5</v>
      </c>
    </row>
    <row r="23" customFormat="false" ht="20.35" hidden="false" customHeight="true" outlineLevel="0" collapsed="false">
      <c r="A23" s="22" t="s">
        <v>110</v>
      </c>
      <c r="B23" s="32" t="n">
        <f aca="false">VLOOKUP(BIOS!J23,'SZ - TAILLES'!$A$3:$B$69,2)</f>
        <v>75</v>
      </c>
      <c r="C23" s="32" t="n">
        <f aca="false">VLOOKUP(BIOS!K23,'SZ - POIDS'!$A$3:$B$69,2)</f>
        <v>85</v>
      </c>
      <c r="D23" s="48" t="n">
        <f aca="false">((B23*3)+C23)/4</f>
        <v>77.5</v>
      </c>
    </row>
    <row r="24" customFormat="false" ht="20.35" hidden="false" customHeight="true" outlineLevel="0" collapsed="false">
      <c r="A24" s="22" t="s">
        <v>112</v>
      </c>
      <c r="B24" s="32" t="n">
        <f aca="false">VLOOKUP(BIOS!J24,'SZ - TAILLES'!$A$3:$B$69,2)</f>
        <v>63</v>
      </c>
      <c r="C24" s="32" t="n">
        <f aca="false">VLOOKUP(BIOS!K24,'SZ - POIDS'!$A$3:$B$69,2)</f>
        <v>67</v>
      </c>
      <c r="D24" s="48" t="n">
        <f aca="false">((B24*3)+C24)/4</f>
        <v>64</v>
      </c>
    </row>
    <row r="25" customFormat="false" ht="20.35" hidden="false" customHeight="true" outlineLevel="0" collapsed="false">
      <c r="A25" s="22" t="s">
        <v>114</v>
      </c>
      <c r="B25" s="32" t="n">
        <f aca="false">VLOOKUP(BIOS!J25,'SZ - TAILLES'!$A$3:$B$69,2)</f>
        <v>57</v>
      </c>
      <c r="C25" s="32" t="n">
        <f aca="false">VLOOKUP(BIOS!K25,'SZ - POIDS'!$A$3:$B$69,2)</f>
        <v>41</v>
      </c>
      <c r="D25" s="48" t="n">
        <f aca="false">((B25*3)+C25)/4</f>
        <v>53</v>
      </c>
    </row>
    <row r="26" customFormat="false" ht="20.35" hidden="false" customHeight="true" outlineLevel="0" collapsed="false">
      <c r="A26" s="22" t="s">
        <v>116</v>
      </c>
      <c r="B26" s="32" t="n">
        <f aca="false">VLOOKUP(BIOS!J26,'SZ - TAILLES'!$A$3:$B$69,2)</f>
        <v>75</v>
      </c>
      <c r="C26" s="32" t="n">
        <f aca="false">VLOOKUP(BIOS!K26,'SZ - POIDS'!$A$3:$B$69,2)</f>
        <v>62</v>
      </c>
      <c r="D26" s="48" t="n">
        <f aca="false">((B26*3)+C26)/4</f>
        <v>71.75</v>
      </c>
    </row>
    <row r="27" customFormat="false" ht="20.35" hidden="false" customHeight="true" outlineLevel="0" collapsed="false">
      <c r="A27" s="22" t="s">
        <v>117</v>
      </c>
      <c r="B27" s="32" t="n">
        <f aca="false">VLOOKUP(BIOS!J27,'SZ - TAILLES'!$A$3:$B$69,2)</f>
        <v>63</v>
      </c>
      <c r="C27" s="32" t="n">
        <f aca="false">VLOOKUP(BIOS!K27,'SZ - POIDS'!$A$3:$B$69,2)</f>
        <v>42</v>
      </c>
      <c r="D27" s="48" t="n">
        <f aca="false">((B27*3)+C27)/4</f>
        <v>57.75</v>
      </c>
    </row>
    <row r="28" customFormat="false" ht="32.35" hidden="false" customHeight="true" outlineLevel="0" collapsed="false">
      <c r="A28" s="22" t="s">
        <v>118</v>
      </c>
      <c r="B28" s="32" t="n">
        <f aca="false">VLOOKUP(BIOS!J28,'SZ - TAILLES'!$A$3:$B$69,2)</f>
        <v>63</v>
      </c>
      <c r="C28" s="32" t="n">
        <f aca="false">VLOOKUP(BIOS!K28,'SZ - POIDS'!$A$3:$B$69,2)</f>
        <v>50</v>
      </c>
      <c r="D28" s="48" t="n">
        <f aca="false">((B28*3)+C28)/4</f>
        <v>59.75</v>
      </c>
    </row>
    <row r="29" customFormat="false" ht="20.35" hidden="false" customHeight="true" outlineLevel="0" collapsed="false">
      <c r="A29" s="22" t="s">
        <v>120</v>
      </c>
      <c r="B29" s="32" t="n">
        <f aca="false">VLOOKUP(BIOS!J29,'SZ - TAILLES'!$A$3:$B$69,2)</f>
        <v>69</v>
      </c>
      <c r="C29" s="32" t="n">
        <f aca="false">VLOOKUP(BIOS!K29,'SZ - POIDS'!$A$3:$B$69,2)</f>
        <v>65</v>
      </c>
      <c r="D29" s="48" t="n">
        <f aca="false">((B29*3)+C29)/4</f>
        <v>68</v>
      </c>
    </row>
    <row r="30" customFormat="false" ht="32.35" hidden="false" customHeight="true" outlineLevel="0" collapsed="false">
      <c r="A30" s="22" t="s">
        <v>121</v>
      </c>
      <c r="B30" s="32" t="n">
        <f aca="false">VLOOKUP(BIOS!J30,'SZ - TAILLES'!$A$3:$B$69,2)</f>
        <v>81</v>
      </c>
      <c r="C30" s="32" t="n">
        <f aca="false">VLOOKUP(BIOS!K30,'SZ - POIDS'!$A$3:$B$69,2)</f>
        <v>74</v>
      </c>
      <c r="D30" s="48" t="n">
        <f aca="false">((B30*3)+C30)/4</f>
        <v>79.25</v>
      </c>
    </row>
    <row r="31" customFormat="false" ht="20.35" hidden="false" customHeight="true" outlineLevel="0" collapsed="false">
      <c r="A31" s="22" t="s">
        <v>123</v>
      </c>
      <c r="B31" s="32" t="n">
        <f aca="false">VLOOKUP(BIOS!J31,'SZ - TAILLES'!$A$3:$B$69,2)</f>
        <v>69</v>
      </c>
      <c r="C31" s="32" t="n">
        <f aca="false">VLOOKUP(BIOS!K31,'SZ - POIDS'!$A$3:$B$69,2)</f>
        <v>86</v>
      </c>
      <c r="D31" s="48" t="n">
        <f aca="false">((B31*3)+C31)/4</f>
        <v>73.25</v>
      </c>
    </row>
    <row r="32" customFormat="false" ht="20.35" hidden="false" customHeight="true" outlineLevel="0" collapsed="false">
      <c r="A32" s="22" t="s">
        <v>124</v>
      </c>
      <c r="B32" s="32" t="n">
        <f aca="false">VLOOKUP(BIOS!J32,'SZ - TAILLES'!$A$3:$B$69,2)</f>
        <v>75</v>
      </c>
      <c r="C32" s="32" t="n">
        <f aca="false">VLOOKUP(BIOS!K32,'SZ - POIDS'!$A$3:$B$69,2)</f>
        <v>65</v>
      </c>
      <c r="D32" s="48" t="n">
        <f aca="false">((B32*3)+C32)/4</f>
        <v>72.5</v>
      </c>
    </row>
    <row r="33" customFormat="false" ht="20.35" hidden="false" customHeight="true" outlineLevel="0" collapsed="false">
      <c r="A33" s="22" t="s">
        <v>126</v>
      </c>
      <c r="B33" s="32" t="n">
        <f aca="false">VLOOKUP(BIOS!J33,'SZ - TAILLES'!$A$3:$B$69,2)</f>
        <v>69</v>
      </c>
      <c r="C33" s="32" t="n">
        <f aca="false">VLOOKUP(BIOS!K33,'SZ - POIDS'!$A$3:$B$69,2)</f>
        <v>48</v>
      </c>
      <c r="D33" s="48" t="n">
        <f aca="false">((B33*3)+C33)/4</f>
        <v>63.75</v>
      </c>
    </row>
    <row r="34" customFormat="false" ht="20.35" hidden="false" customHeight="true" outlineLevel="0" collapsed="false">
      <c r="A34" s="22" t="s">
        <v>128</v>
      </c>
      <c r="B34" s="32" t="n">
        <f aca="false">VLOOKUP(BIOS!J34,'SZ - TAILLES'!$A$3:$B$69,2)</f>
        <v>69</v>
      </c>
      <c r="C34" s="32" t="n">
        <f aca="false">VLOOKUP(BIOS!K34,'SZ - POIDS'!$A$3:$B$69,2)</f>
        <v>65</v>
      </c>
      <c r="D34" s="48" t="n">
        <f aca="false">((B34*3)+C34)/4</f>
        <v>68</v>
      </c>
    </row>
    <row r="35" customFormat="false" ht="20.35" hidden="false" customHeight="true" outlineLevel="0" collapsed="false">
      <c r="A35" s="22" t="s">
        <v>129</v>
      </c>
      <c r="B35" s="32" t="n">
        <f aca="false">VLOOKUP(BIOS!J35,'SZ - TAILLES'!$A$3:$B$69,2)</f>
        <v>57</v>
      </c>
      <c r="C35" s="32" t="n">
        <f aca="false">VLOOKUP(BIOS!K35,'SZ - POIDS'!$A$3:$B$69,2)</f>
        <v>63</v>
      </c>
      <c r="D35" s="48" t="n">
        <f aca="false">((B35*3)+C35)/4</f>
        <v>58.5</v>
      </c>
    </row>
    <row r="36" customFormat="false" ht="20.35" hidden="false" customHeight="true" outlineLevel="0" collapsed="false">
      <c r="A36" s="22" t="s">
        <v>130</v>
      </c>
      <c r="B36" s="32" t="n">
        <f aca="false">VLOOKUP(BIOS!J36,'SZ - TAILLES'!$A$3:$B$69,2)</f>
        <v>87</v>
      </c>
      <c r="C36" s="32" t="n">
        <f aca="false">VLOOKUP(BIOS!K36,'SZ - POIDS'!$A$3:$B$69,2)</f>
        <v>85</v>
      </c>
      <c r="D36" s="48" t="n">
        <f aca="false">((B36*3)+C36)/4</f>
        <v>86.5</v>
      </c>
    </row>
    <row r="37" customFormat="false" ht="20.35" hidden="false" customHeight="true" outlineLevel="0" collapsed="false">
      <c r="A37" s="22" t="s">
        <v>132</v>
      </c>
      <c r="B37" s="32" t="n">
        <f aca="false">VLOOKUP(BIOS!J37,'SZ - TAILLES'!$A$3:$B$69,2)</f>
        <v>75</v>
      </c>
      <c r="C37" s="32" t="n">
        <f aca="false">VLOOKUP(BIOS!K37,'SZ - POIDS'!$A$3:$B$69,2)</f>
        <v>67</v>
      </c>
      <c r="D37" s="48" t="n">
        <f aca="false">((B37*3)+C37)/4</f>
        <v>73</v>
      </c>
    </row>
    <row r="38" customFormat="false" ht="20.35" hidden="false" customHeight="true" outlineLevel="0" collapsed="false">
      <c r="A38" s="22" t="s">
        <v>134</v>
      </c>
      <c r="B38" s="32" t="n">
        <f aca="false">VLOOKUP(BIOS!J38,'SZ - TAILLES'!$A$3:$B$69,2)</f>
        <v>93</v>
      </c>
      <c r="C38" s="32" t="n">
        <f aca="false">VLOOKUP(BIOS!K38,'SZ - POIDS'!$A$3:$B$69,2)</f>
        <v>88</v>
      </c>
      <c r="D38" s="48" t="n">
        <f aca="false">((B38*3)+C38)/4</f>
        <v>91.75</v>
      </c>
    </row>
    <row r="39" customFormat="false" ht="20.35" hidden="false" customHeight="true" outlineLevel="0" collapsed="false">
      <c r="A39" s="22" t="s">
        <v>135</v>
      </c>
      <c r="B39" s="32" t="n">
        <f aca="false">VLOOKUP(BIOS!J39,'SZ - TAILLES'!$A$3:$B$69,2)</f>
        <v>63</v>
      </c>
      <c r="C39" s="32" t="n">
        <f aca="false">VLOOKUP(BIOS!K39,'SZ - POIDS'!$A$3:$B$69,2)</f>
        <v>52</v>
      </c>
      <c r="D39" s="48" t="n">
        <f aca="false">((B39*3)+C39)/4</f>
        <v>60.25</v>
      </c>
    </row>
    <row r="40" customFormat="false" ht="20.35" hidden="false" customHeight="true" outlineLevel="0" collapsed="false">
      <c r="A40" s="22" t="s">
        <v>137</v>
      </c>
      <c r="B40" s="32" t="n">
        <f aca="false">VLOOKUP(BIOS!J40,'SZ - TAILLES'!$A$3:$B$69,2)</f>
        <v>81</v>
      </c>
      <c r="C40" s="32" t="n">
        <f aca="false">VLOOKUP(BIOS!K40,'SZ - POIDS'!$A$3:$B$69,2)</f>
        <v>48</v>
      </c>
      <c r="D40" s="48" t="n">
        <f aca="false">((B40*3)+C40)/4</f>
        <v>72.75</v>
      </c>
    </row>
    <row r="41" customFormat="false" ht="20.35" hidden="false" customHeight="true" outlineLevel="0" collapsed="false">
      <c r="A41" s="22" t="s">
        <v>139</v>
      </c>
      <c r="B41" s="32" t="n">
        <f aca="false">VLOOKUP(BIOS!J41,'SZ - TAILLES'!$A$3:$B$69,2)</f>
        <v>63</v>
      </c>
      <c r="C41" s="32" t="n">
        <f aca="false">VLOOKUP(BIOS!K41,'SZ - POIDS'!$A$3:$B$69,2)</f>
        <v>36</v>
      </c>
      <c r="D41" s="48" t="n">
        <f aca="false">((B41*3)+C41)/4</f>
        <v>56.25</v>
      </c>
    </row>
    <row r="42" customFormat="false" ht="20.35" hidden="false" customHeight="true" outlineLevel="0" collapsed="false">
      <c r="A42" s="22" t="s">
        <v>140</v>
      </c>
      <c r="B42" s="32" t="n">
        <f aca="false">VLOOKUP(BIOS!J42,'SZ - TAILLES'!$A$3:$B$69,2)</f>
        <v>81</v>
      </c>
      <c r="C42" s="32" t="n">
        <f aca="false">VLOOKUP(BIOS!K42,'SZ - POIDS'!$A$3:$B$69,2)</f>
        <v>95</v>
      </c>
      <c r="D42" s="48" t="n">
        <f aca="false">((B42*3)+C42)/4</f>
        <v>84.5</v>
      </c>
    </row>
    <row r="43" customFormat="false" ht="20.35" hidden="false" customHeight="true" outlineLevel="0" collapsed="false">
      <c r="A43" s="22" t="s">
        <v>141</v>
      </c>
      <c r="B43" s="32" t="n">
        <f aca="false">VLOOKUP(BIOS!J43,'SZ - TAILLES'!$A$3:$B$69,2)</f>
        <v>63</v>
      </c>
      <c r="C43" s="32" t="n">
        <f aca="false">VLOOKUP(BIOS!K43,'SZ - POIDS'!$A$3:$B$69,2)</f>
        <v>71</v>
      </c>
      <c r="D43" s="48" t="n">
        <f aca="false">((B43*3)+C43)/4</f>
        <v>65</v>
      </c>
    </row>
    <row r="44" customFormat="false" ht="20.35" hidden="false" customHeight="true" outlineLevel="0" collapsed="false">
      <c r="A44" s="22" t="s">
        <v>143</v>
      </c>
      <c r="B44" s="32" t="n">
        <f aca="false">VLOOKUP(BIOS!J44,'SZ - TAILLES'!$A$3:$B$69,2)</f>
        <v>63</v>
      </c>
      <c r="C44" s="32" t="n">
        <f aca="false">VLOOKUP(BIOS!K44,'SZ - POIDS'!$A$3:$B$69,2)</f>
        <v>40</v>
      </c>
      <c r="D44" s="48" t="n">
        <f aca="false">((B44*3)+C44)/4</f>
        <v>57.25</v>
      </c>
    </row>
    <row r="45" customFormat="false" ht="20.35" hidden="false" customHeight="true" outlineLevel="0" collapsed="false">
      <c r="A45" s="22" t="s">
        <v>144</v>
      </c>
      <c r="B45" s="32" t="n">
        <f aca="false">VLOOKUP(BIOS!J45,'SZ - TAILLES'!$A$3:$B$69,2)</f>
        <v>63</v>
      </c>
      <c r="C45" s="32" t="n">
        <f aca="false">VLOOKUP(BIOS!K45,'SZ - POIDS'!$A$3:$B$69,2)</f>
        <v>38</v>
      </c>
      <c r="D45" s="48" t="n">
        <f aca="false">((B45*3)+C45)/4</f>
        <v>56.75</v>
      </c>
    </row>
    <row r="46" customFormat="false" ht="20.35" hidden="false" customHeight="true" outlineLevel="0" collapsed="false">
      <c r="A46" s="22" t="s">
        <v>146</v>
      </c>
      <c r="B46" s="32" t="n">
        <f aca="false">VLOOKUP(BIOS!J46,'SZ - TAILLES'!$A$3:$B$69,2)</f>
        <v>69</v>
      </c>
      <c r="C46" s="32" t="n">
        <f aca="false">VLOOKUP(BIOS!K46,'SZ - POIDS'!$A$3:$B$69,2)</f>
        <v>62</v>
      </c>
      <c r="D46" s="48" t="n">
        <f aca="false">((B46*3)+C46)/4</f>
        <v>67.25</v>
      </c>
    </row>
    <row r="47" customFormat="false" ht="20.35" hidden="false" customHeight="true" outlineLevel="0" collapsed="false">
      <c r="A47" s="22" t="s">
        <v>147</v>
      </c>
      <c r="B47" s="32" t="n">
        <f aca="false">VLOOKUP(BIOS!J47,'SZ - TAILLES'!$A$3:$B$69,2)</f>
        <v>93</v>
      </c>
      <c r="C47" s="32" t="n">
        <f aca="false">VLOOKUP(BIOS!K47,'SZ - POIDS'!$A$3:$B$69,2)</f>
        <v>61</v>
      </c>
      <c r="D47" s="48" t="n">
        <f aca="false">((B47*3)+C47)/4</f>
        <v>85</v>
      </c>
    </row>
    <row r="48" customFormat="false" ht="20.35" hidden="false" customHeight="true" outlineLevel="0" collapsed="false">
      <c r="A48" s="22" t="s">
        <v>148</v>
      </c>
      <c r="B48" s="32" t="n">
        <f aca="false">VLOOKUP(BIOS!J48,'SZ - TAILLES'!$A$3:$B$69,2)</f>
        <v>69</v>
      </c>
      <c r="C48" s="32" t="n">
        <f aca="false">VLOOKUP(BIOS!K48,'SZ - POIDS'!$A$3:$B$69,2)</f>
        <v>68</v>
      </c>
      <c r="D48" s="48" t="n">
        <f aca="false">((B48*3)+C48)/4</f>
        <v>68.75</v>
      </c>
    </row>
    <row r="49" customFormat="false" ht="20.35" hidden="false" customHeight="true" outlineLevel="0" collapsed="false">
      <c r="A49" s="22" t="s">
        <v>149</v>
      </c>
      <c r="B49" s="32" t="n">
        <f aca="false">VLOOKUP(BIOS!J49,'SZ - TAILLES'!$A$3:$B$69,2)</f>
        <v>69</v>
      </c>
      <c r="C49" s="32" t="n">
        <f aca="false">VLOOKUP(BIOS!K49,'SZ - POIDS'!$A$3:$B$69,2)</f>
        <v>87</v>
      </c>
      <c r="D49" s="48" t="n">
        <f aca="false">((B49*3)+C49)/4</f>
        <v>73.5</v>
      </c>
    </row>
    <row r="50" customFormat="false" ht="20.35" hidden="false" customHeight="true" outlineLevel="0" collapsed="false">
      <c r="A50" s="22" t="s">
        <v>151</v>
      </c>
      <c r="B50" s="32" t="n">
        <f aca="false">VLOOKUP(BIOS!J50,'SZ - TAILLES'!$A$3:$B$69,2)</f>
        <v>93</v>
      </c>
      <c r="C50" s="32" t="n">
        <f aca="false">VLOOKUP(BIOS!K50,'SZ - POIDS'!$A$3:$B$69,2)</f>
        <v>90</v>
      </c>
      <c r="D50" s="48" t="n">
        <f aca="false">((B50*3)+C50)/4</f>
        <v>92.25</v>
      </c>
    </row>
    <row r="51" customFormat="false" ht="32.35" hidden="false" customHeight="true" outlineLevel="0" collapsed="false">
      <c r="A51" s="22" t="s">
        <v>152</v>
      </c>
      <c r="B51" s="32" t="n">
        <f aca="false">VLOOKUP(BIOS!J51,'SZ - TAILLES'!$A$3:$B$69,2)</f>
        <v>51</v>
      </c>
      <c r="C51" s="32" t="n">
        <f aca="false">VLOOKUP(BIOS!K51,'SZ - POIDS'!$A$3:$B$69,2)</f>
        <v>43</v>
      </c>
      <c r="D51" s="48" t="n">
        <f aca="false">((B51*3)+C51)/4</f>
        <v>49</v>
      </c>
    </row>
    <row r="52" customFormat="false" ht="20.35" hidden="false" customHeight="true" outlineLevel="0" collapsed="false">
      <c r="A52" s="22" t="s">
        <v>153</v>
      </c>
      <c r="B52" s="32" t="n">
        <f aca="false">VLOOKUP(BIOS!J52,'SZ - TAILLES'!$A$3:$B$69,2)</f>
        <v>75</v>
      </c>
      <c r="C52" s="32" t="n">
        <f aca="false">VLOOKUP(BIOS!K52,'SZ - POIDS'!$A$3:$B$69,2)</f>
        <v>73</v>
      </c>
      <c r="D52" s="48" t="n">
        <f aca="false">((B52*3)+C52)/4</f>
        <v>74.5</v>
      </c>
    </row>
    <row r="53" customFormat="false" ht="20.35" hidden="false" customHeight="true" outlineLevel="0" collapsed="false">
      <c r="A53" s="22" t="s">
        <v>154</v>
      </c>
      <c r="B53" s="32" t="n">
        <f aca="false">VLOOKUP(BIOS!J53,'SZ - TAILLES'!$A$3:$B$69,2)</f>
        <v>63</v>
      </c>
      <c r="C53" s="32" t="n">
        <f aca="false">VLOOKUP(BIOS!K53,'SZ - POIDS'!$A$3:$B$69,2)</f>
        <v>88</v>
      </c>
      <c r="D53" s="48" t="n">
        <f aca="false">((B53*3)+C53)/4</f>
        <v>69.25</v>
      </c>
    </row>
    <row r="54" customFormat="false" ht="20.35" hidden="false" customHeight="true" outlineLevel="0" collapsed="false">
      <c r="A54" s="22" t="s">
        <v>155</v>
      </c>
      <c r="B54" s="32" t="n">
        <f aca="false">VLOOKUP(BIOS!J54,'SZ - TAILLES'!$A$3:$B$69,2)</f>
        <v>75</v>
      </c>
      <c r="C54" s="32" t="n">
        <f aca="false">VLOOKUP(BIOS!K54,'SZ - POIDS'!$A$3:$B$69,2)</f>
        <v>92</v>
      </c>
      <c r="D54" s="48" t="n">
        <f aca="false">((B54*3)+C54)/4</f>
        <v>79.25</v>
      </c>
    </row>
    <row r="55" customFormat="false" ht="20.35" hidden="false" customHeight="true" outlineLevel="0" collapsed="false">
      <c r="A55" s="22" t="s">
        <v>157</v>
      </c>
      <c r="B55" s="32" t="n">
        <f aca="false">VLOOKUP(BIOS!J55,'SZ - TAILLES'!$A$3:$B$69,2)</f>
        <v>93</v>
      </c>
      <c r="C55" s="32" t="n">
        <f aca="false">VLOOKUP(BIOS!K55,'SZ - POIDS'!$A$3:$B$69,2)</f>
        <v>92</v>
      </c>
      <c r="D55" s="48" t="n">
        <f aca="false">((B55*3)+C55)/4</f>
        <v>92.75</v>
      </c>
    </row>
    <row r="56" customFormat="false" ht="20.35" hidden="false" customHeight="true" outlineLevel="0" collapsed="false">
      <c r="A56" s="22" t="s">
        <v>158</v>
      </c>
      <c r="B56" s="32" t="n">
        <f aca="false">VLOOKUP(BIOS!J56,'SZ - TAILLES'!$A$3:$B$69,2)</f>
        <v>57</v>
      </c>
      <c r="C56" s="32" t="n">
        <f aca="false">VLOOKUP(BIOS!K56,'SZ - POIDS'!$A$3:$B$69,2)</f>
        <v>44</v>
      </c>
      <c r="D56" s="48" t="n">
        <f aca="false">((B56*3)+C56)/4</f>
        <v>53.75</v>
      </c>
    </row>
    <row r="57" customFormat="false" ht="20.35" hidden="false" customHeight="true" outlineLevel="0" collapsed="false">
      <c r="A57" s="22" t="s">
        <v>159</v>
      </c>
      <c r="B57" s="32" t="n">
        <f aca="false">VLOOKUP(BIOS!J57,'SZ - TAILLES'!$A$3:$B$69,2)</f>
        <v>63</v>
      </c>
      <c r="C57" s="32" t="n">
        <f aca="false">VLOOKUP(BIOS!K57,'SZ - POIDS'!$A$3:$B$69,2)</f>
        <v>88</v>
      </c>
      <c r="D57" s="48" t="n">
        <f aca="false">((B57*3)+C57)/4</f>
        <v>69.25</v>
      </c>
    </row>
    <row r="58" customFormat="false" ht="20.35" hidden="false" customHeight="true" outlineLevel="0" collapsed="false">
      <c r="A58" s="22" t="s">
        <v>160</v>
      </c>
      <c r="B58" s="32" t="n">
        <f aca="false">VLOOKUP(BIOS!J58,'SZ - TAILLES'!$A$3:$B$69,2)</f>
        <v>75</v>
      </c>
      <c r="C58" s="32" t="n">
        <f aca="false">VLOOKUP(BIOS!K58,'SZ - POIDS'!$A$3:$B$69,2)</f>
        <v>42</v>
      </c>
      <c r="D58" s="48" t="n">
        <f aca="false">((B58*3)+C58)/4</f>
        <v>66.75</v>
      </c>
    </row>
    <row r="59" customFormat="false" ht="20.35" hidden="false" customHeight="true" outlineLevel="0" collapsed="false">
      <c r="A59" s="22" t="s">
        <v>162</v>
      </c>
      <c r="B59" s="32" t="n">
        <f aca="false">VLOOKUP(BIOS!J59,'SZ - TAILLES'!$A$3:$B$69,2)</f>
        <v>51</v>
      </c>
      <c r="C59" s="32" t="n">
        <f aca="false">VLOOKUP(BIOS!K59,'SZ - POIDS'!$A$3:$B$69,2)</f>
        <v>40</v>
      </c>
      <c r="D59" s="48" t="n">
        <f aca="false">((B59*3)+C59)/4</f>
        <v>48.25</v>
      </c>
    </row>
    <row r="60" customFormat="false" ht="20.35" hidden="false" customHeight="true" outlineLevel="0" collapsed="false">
      <c r="A60" s="22" t="s">
        <v>164</v>
      </c>
      <c r="B60" s="32" t="n">
        <f aca="false">VLOOKUP(BIOS!J60,'SZ - TAILLES'!$A$3:$B$69,2)</f>
        <v>81</v>
      </c>
      <c r="C60" s="32" t="n">
        <f aca="false">VLOOKUP(BIOS!K60,'SZ - POIDS'!$A$3:$B$69,2)</f>
        <v>77</v>
      </c>
      <c r="D60" s="48" t="n">
        <f aca="false">((B60*3)+C60)/4</f>
        <v>80</v>
      </c>
    </row>
    <row r="61" customFormat="false" ht="20.35" hidden="false" customHeight="true" outlineLevel="0" collapsed="false">
      <c r="A61" s="22" t="s">
        <v>165</v>
      </c>
      <c r="B61" s="32" t="n">
        <f aca="false">VLOOKUP(BIOS!J61,'SZ - TAILLES'!$A$3:$B$69,2)</f>
        <v>75</v>
      </c>
      <c r="C61" s="32" t="n">
        <f aca="false">VLOOKUP(BIOS!K61,'SZ - POIDS'!$A$3:$B$69,2)</f>
        <v>60</v>
      </c>
      <c r="D61" s="48" t="n">
        <f aca="false">((B61*3)+C61)/4</f>
        <v>71.25</v>
      </c>
    </row>
    <row r="62" customFormat="false" ht="20.35" hidden="false" customHeight="true" outlineLevel="0" collapsed="false">
      <c r="A62" s="22" t="s">
        <v>166</v>
      </c>
      <c r="B62" s="32" t="n">
        <f aca="false">VLOOKUP(BIOS!J62,'SZ - TAILLES'!$A$3:$B$69,2)</f>
        <v>81</v>
      </c>
      <c r="C62" s="32" t="n">
        <f aca="false">VLOOKUP(BIOS!K62,'SZ - POIDS'!$A$3:$B$69,2)</f>
        <v>79</v>
      </c>
      <c r="D62" s="48" t="n">
        <f aca="false">((B62*3)+C62)/4</f>
        <v>80.5</v>
      </c>
    </row>
    <row r="63" customFormat="false" ht="20.35" hidden="false" customHeight="true" outlineLevel="0" collapsed="false">
      <c r="A63" s="22" t="s">
        <v>167</v>
      </c>
      <c r="B63" s="32" t="n">
        <f aca="false">VLOOKUP(BIOS!J63,'SZ - TAILLES'!$A$3:$B$69,2)</f>
        <v>75</v>
      </c>
      <c r="C63" s="32" t="n">
        <f aca="false">VLOOKUP(BIOS!K63,'SZ - POIDS'!$A$3:$B$69,2)</f>
        <v>70</v>
      </c>
      <c r="D63" s="48" t="n">
        <f aca="false">((B63*3)+C63)/4</f>
        <v>73.75</v>
      </c>
    </row>
    <row r="64" customFormat="false" ht="20.35" hidden="false" customHeight="true" outlineLevel="0" collapsed="false">
      <c r="A64" s="22" t="s">
        <v>168</v>
      </c>
      <c r="B64" s="32" t="n">
        <f aca="false">VLOOKUP(BIOS!J64,'SZ - TAILLES'!$A$3:$B$69,2)</f>
        <v>81</v>
      </c>
      <c r="C64" s="32" t="n">
        <f aca="false">VLOOKUP(BIOS!K64,'SZ - POIDS'!$A$3:$B$69,2)</f>
        <v>91</v>
      </c>
      <c r="D64" s="48" t="n">
        <f aca="false">((B64*3)+C64)/4</f>
        <v>83.5</v>
      </c>
    </row>
    <row r="65" customFormat="false" ht="20.35" hidden="false" customHeight="true" outlineLevel="0" collapsed="false">
      <c r="A65" s="22" t="s">
        <v>169</v>
      </c>
      <c r="B65" s="32" t="n">
        <f aca="false">VLOOKUP(BIOS!J65,'SZ - TAILLES'!$A$3:$B$69,2)</f>
        <v>75</v>
      </c>
      <c r="C65" s="32" t="n">
        <f aca="false">VLOOKUP(BIOS!K65,'SZ - POIDS'!$A$3:$B$69,2)</f>
        <v>79</v>
      </c>
      <c r="D65" s="48" t="n">
        <f aca="false">((B65*3)+C65)/4</f>
        <v>76</v>
      </c>
    </row>
    <row r="66" customFormat="false" ht="20.35" hidden="false" customHeight="true" outlineLevel="0" collapsed="false">
      <c r="A66" s="22" t="s">
        <v>171</v>
      </c>
      <c r="B66" s="32" t="n">
        <f aca="false">VLOOKUP(BIOS!J66,'SZ - TAILLES'!$A$3:$B$69,2)</f>
        <v>69</v>
      </c>
      <c r="C66" s="32" t="n">
        <f aca="false">VLOOKUP(BIOS!K66,'SZ - POIDS'!$A$3:$B$69,2)</f>
        <v>65</v>
      </c>
      <c r="D66" s="48" t="n">
        <f aca="false">((B66*3)+C66)/4</f>
        <v>68</v>
      </c>
    </row>
    <row r="67" customFormat="false" ht="20.35" hidden="false" customHeight="true" outlineLevel="0" collapsed="false">
      <c r="A67" s="22" t="s">
        <v>172</v>
      </c>
      <c r="B67" s="32" t="n">
        <f aca="false">VLOOKUP(BIOS!J67,'SZ - TAILLES'!$A$3:$B$69,2)</f>
        <v>69</v>
      </c>
      <c r="C67" s="32" t="n">
        <f aca="false">VLOOKUP(BIOS!K67,'SZ - POIDS'!$A$3:$B$69,2)</f>
        <v>40</v>
      </c>
      <c r="D67" s="48" t="n">
        <f aca="false">((B67*3)+C67)/4</f>
        <v>61.75</v>
      </c>
    </row>
    <row r="68" customFormat="false" ht="20.35" hidden="false" customHeight="true" outlineLevel="0" collapsed="false">
      <c r="A68" s="22" t="s">
        <v>173</v>
      </c>
      <c r="B68" s="32" t="n">
        <f aca="false">VLOOKUP(BIOS!J68,'SZ - TAILLES'!$A$3:$B$69,2)</f>
        <v>69</v>
      </c>
      <c r="C68" s="32" t="n">
        <f aca="false">VLOOKUP(BIOS!K68,'SZ - POIDS'!$A$3:$B$69,2)</f>
        <v>54</v>
      </c>
      <c r="D68" s="48" t="n">
        <f aca="false">((B68*3)+C68)/4</f>
        <v>65.25</v>
      </c>
    </row>
    <row r="69" customFormat="false" ht="20.35" hidden="false" customHeight="true" outlineLevel="0" collapsed="false">
      <c r="A69" s="22" t="s">
        <v>174</v>
      </c>
      <c r="B69" s="32" t="n">
        <f aca="false">VLOOKUP(BIOS!J69,'SZ - TAILLES'!$A$3:$B$69,2)</f>
        <v>81</v>
      </c>
      <c r="C69" s="32" t="n">
        <f aca="false">VLOOKUP(BIOS!K69,'SZ - POIDS'!$A$3:$B$69,2)</f>
        <v>60</v>
      </c>
      <c r="D69" s="48" t="n">
        <f aca="false">((B69*3)+C69)/4</f>
        <v>75.75</v>
      </c>
    </row>
    <row r="70" customFormat="false" ht="20.35" hidden="false" customHeight="true" outlineLevel="0" collapsed="false">
      <c r="A70" s="22" t="s">
        <v>175</v>
      </c>
      <c r="B70" s="32" t="n">
        <f aca="false">VLOOKUP(BIOS!J70,'SZ - TAILLES'!$A$3:$B$69,2)</f>
        <v>81</v>
      </c>
      <c r="C70" s="32" t="n">
        <f aca="false">VLOOKUP(BIOS!K70,'SZ - POIDS'!$A$3:$B$69,2)</f>
        <v>39</v>
      </c>
      <c r="D70" s="48" t="n">
        <f aca="false">((B70*3)+C70)/4</f>
        <v>70.5</v>
      </c>
    </row>
    <row r="71" customFormat="false" ht="20.35" hidden="false" customHeight="true" outlineLevel="0" collapsed="false">
      <c r="A71" s="22" t="s">
        <v>176</v>
      </c>
      <c r="B71" s="32" t="n">
        <f aca="false">VLOOKUP(BIOS!J71,'SZ - TAILLES'!$A$3:$B$69,2)</f>
        <v>69</v>
      </c>
      <c r="C71" s="32" t="n">
        <f aca="false">VLOOKUP(BIOS!K71,'SZ - POIDS'!$A$3:$B$69,2)</f>
        <v>54</v>
      </c>
      <c r="D71" s="48" t="n">
        <f aca="false">((B71*3)+C71)/4</f>
        <v>65.25</v>
      </c>
    </row>
    <row r="72" customFormat="false" ht="32.35" hidden="false" customHeight="true" outlineLevel="0" collapsed="false">
      <c r="A72" s="22" t="s">
        <v>177</v>
      </c>
      <c r="B72" s="32" t="n">
        <f aca="false">VLOOKUP(BIOS!J72,'SZ - TAILLES'!$A$3:$B$69,2)</f>
        <v>75</v>
      </c>
      <c r="C72" s="32" t="n">
        <f aca="false">VLOOKUP(BIOS!K72,'SZ - POIDS'!$A$3:$B$69,2)</f>
        <v>67</v>
      </c>
      <c r="D72" s="48" t="n">
        <f aca="false">((B72*3)+C72)/4</f>
        <v>73</v>
      </c>
    </row>
    <row r="73" customFormat="false" ht="20.35" hidden="false" customHeight="true" outlineLevel="0" collapsed="false">
      <c r="A73" s="22" t="s">
        <v>178</v>
      </c>
      <c r="B73" s="32" t="n">
        <f aca="false">VLOOKUP(BIOS!J73,'SZ - TAILLES'!$A$3:$B$69,2)</f>
        <v>63</v>
      </c>
      <c r="C73" s="32" t="n">
        <f aca="false">VLOOKUP(BIOS!K73,'SZ - POIDS'!$A$3:$B$69,2)</f>
        <v>77</v>
      </c>
      <c r="D73" s="48" t="n">
        <f aca="false">((B73*3)+C73)/4</f>
        <v>66.5</v>
      </c>
    </row>
    <row r="74" customFormat="false" ht="20.35" hidden="false" customHeight="true" outlineLevel="0" collapsed="false">
      <c r="A74" s="22" t="s">
        <v>179</v>
      </c>
      <c r="B74" s="32" t="n">
        <f aca="false">VLOOKUP(BIOS!J74,'SZ - TAILLES'!$A$3:$B$69,2)</f>
        <v>69</v>
      </c>
      <c r="C74" s="32" t="n">
        <f aca="false">VLOOKUP(BIOS!K74,'SZ - POIDS'!$A$3:$B$69,2)</f>
        <v>62</v>
      </c>
      <c r="D74" s="48" t="n">
        <f aca="false">((B74*3)+C74)/4</f>
        <v>67.25</v>
      </c>
    </row>
    <row r="75" customFormat="false" ht="20.35" hidden="false" customHeight="true" outlineLevel="0" collapsed="false">
      <c r="A75" s="22" t="s">
        <v>180</v>
      </c>
      <c r="B75" s="32" t="n">
        <f aca="false">VLOOKUP(BIOS!J75,'SZ - TAILLES'!$A$3:$B$69,2)</f>
        <v>69</v>
      </c>
      <c r="C75" s="32" t="n">
        <f aca="false">VLOOKUP(BIOS!K75,'SZ - POIDS'!$A$3:$B$69,2)</f>
        <v>43</v>
      </c>
      <c r="D75" s="48" t="n">
        <f aca="false">((B75*3)+C75)/4</f>
        <v>62.5</v>
      </c>
    </row>
    <row r="76" customFormat="false" ht="20.35" hidden="false" customHeight="true" outlineLevel="0" collapsed="false">
      <c r="A76" s="22" t="s">
        <v>181</v>
      </c>
      <c r="B76" s="32" t="n">
        <f aca="false">VLOOKUP(BIOS!J76,'SZ - TAILLES'!$A$3:$B$69,2)</f>
        <v>81</v>
      </c>
      <c r="C76" s="32" t="n">
        <f aca="false">VLOOKUP(BIOS!K76,'SZ - POIDS'!$A$3:$B$69,2)</f>
        <v>85</v>
      </c>
      <c r="D76" s="48" t="n">
        <f aca="false">((B76*3)+C76)/4</f>
        <v>82</v>
      </c>
    </row>
    <row r="77" customFormat="false" ht="20.35" hidden="false" customHeight="true" outlineLevel="0" collapsed="false">
      <c r="A77" s="22" t="s">
        <v>182</v>
      </c>
      <c r="B77" s="32" t="n">
        <f aca="false">VLOOKUP(BIOS!J77,'SZ - TAILLES'!$A$3:$B$69,2)</f>
        <v>75</v>
      </c>
      <c r="C77" s="32" t="n">
        <f aca="false">VLOOKUP(BIOS!K77,'SZ - POIDS'!$A$3:$B$69,2)</f>
        <v>81</v>
      </c>
      <c r="D77" s="48" t="n">
        <f aca="false">((B77*3)+C77)/4</f>
        <v>76.5</v>
      </c>
    </row>
    <row r="78" customFormat="false" ht="20.35" hidden="false" customHeight="true" outlineLevel="0" collapsed="false">
      <c r="A78" s="22" t="s">
        <v>183</v>
      </c>
      <c r="B78" s="32" t="n">
        <f aca="false">VLOOKUP(BIOS!J78,'SZ - TAILLES'!$A$3:$B$69,2)</f>
        <v>75</v>
      </c>
      <c r="C78" s="32" t="n">
        <f aca="false">VLOOKUP(BIOS!K78,'SZ - POIDS'!$A$3:$B$69,2)</f>
        <v>60</v>
      </c>
      <c r="D78" s="48" t="n">
        <f aca="false">((B78*3)+C78)/4</f>
        <v>71.25</v>
      </c>
    </row>
    <row r="79" customFormat="false" ht="20.35" hidden="false" customHeight="true" outlineLevel="0" collapsed="false">
      <c r="A79" s="22" t="s">
        <v>184</v>
      </c>
      <c r="B79" s="32" t="n">
        <f aca="false">VLOOKUP(BIOS!J79,'SZ - TAILLES'!$A$3:$B$69,2)</f>
        <v>87</v>
      </c>
      <c r="C79" s="32" t="n">
        <f aca="false">VLOOKUP(BIOS!K79,'SZ - POIDS'!$A$3:$B$69,2)</f>
        <v>87</v>
      </c>
      <c r="D79" s="48" t="n">
        <f aca="false">((B79*3)+C79)/4</f>
        <v>87</v>
      </c>
    </row>
    <row r="80" customFormat="false" ht="20.35" hidden="false" customHeight="true" outlineLevel="0" collapsed="false">
      <c r="A80" s="22" t="s">
        <v>185</v>
      </c>
      <c r="B80" s="32" t="n">
        <f aca="false">VLOOKUP(BIOS!J80,'SZ - TAILLES'!$A$3:$B$69,2)</f>
        <v>63</v>
      </c>
      <c r="C80" s="32" t="n">
        <f aca="false">VLOOKUP(BIOS!K80,'SZ - POIDS'!$A$3:$B$69,2)</f>
        <v>61</v>
      </c>
      <c r="D80" s="48" t="n">
        <f aca="false">((B80*3)+C80)/4</f>
        <v>62.5</v>
      </c>
    </row>
    <row r="81" customFormat="false" ht="20.35" hidden="false" customHeight="true" outlineLevel="0" collapsed="false">
      <c r="A81" s="22" t="s">
        <v>186</v>
      </c>
      <c r="B81" s="32" t="n">
        <f aca="false">VLOOKUP(BIOS!J81,'SZ - TAILLES'!$A$3:$B$69,2)</f>
        <v>69</v>
      </c>
      <c r="C81" s="32" t="n">
        <f aca="false">VLOOKUP(BIOS!K81,'SZ - POIDS'!$A$3:$B$69,2)</f>
        <v>41</v>
      </c>
      <c r="D81" s="48" t="n">
        <f aca="false">((B81*3)+C81)/4</f>
        <v>62</v>
      </c>
    </row>
    <row r="82" customFormat="false" ht="20.35" hidden="false" customHeight="true" outlineLevel="0" collapsed="false">
      <c r="A82" s="22" t="s">
        <v>188</v>
      </c>
      <c r="B82" s="32" t="n">
        <f aca="false">VLOOKUP(BIOS!J82,'SZ - TAILLES'!$A$3:$B$69,2)</f>
        <v>63</v>
      </c>
      <c r="C82" s="32" t="n">
        <f aca="false">VLOOKUP(BIOS!K82,'SZ - POIDS'!$A$3:$B$69,2)</f>
        <v>56</v>
      </c>
      <c r="D82" s="48" t="n">
        <f aca="false">((B82*3)+C82)/4</f>
        <v>61.25</v>
      </c>
    </row>
    <row r="83" customFormat="false" ht="20.35" hidden="false" customHeight="true" outlineLevel="0" collapsed="false">
      <c r="A83" s="22" t="s">
        <v>189</v>
      </c>
      <c r="B83" s="32" t="n">
        <f aca="false">VLOOKUP(BIOS!J83,'SZ - TAILLES'!$A$3:$B$69,2)</f>
        <v>81</v>
      </c>
      <c r="C83" s="32" t="n">
        <f aca="false">VLOOKUP(BIOS!K83,'SZ - POIDS'!$A$3:$B$69,2)</f>
        <v>88</v>
      </c>
      <c r="D83" s="48" t="n">
        <f aca="false">((B83*3)+C83)/4</f>
        <v>82.75</v>
      </c>
    </row>
    <row r="84" customFormat="false" ht="20.35" hidden="false" customHeight="true" outlineLevel="0" collapsed="false">
      <c r="A84" s="22" t="s">
        <v>190</v>
      </c>
      <c r="B84" s="32" t="n">
        <f aca="false">VLOOKUP(BIOS!J84,'SZ - TAILLES'!$A$3:$B$69,2)</f>
        <v>75</v>
      </c>
      <c r="C84" s="32" t="n">
        <f aca="false">VLOOKUP(BIOS!K84,'SZ - POIDS'!$A$3:$B$69,2)</f>
        <v>87</v>
      </c>
      <c r="D84" s="48" t="n">
        <f aca="false">((B84*3)+C84)/4</f>
        <v>78</v>
      </c>
    </row>
    <row r="85" customFormat="false" ht="20.35" hidden="false" customHeight="true" outlineLevel="0" collapsed="false">
      <c r="A85" s="22" t="s">
        <v>191</v>
      </c>
      <c r="B85" s="32" t="n">
        <f aca="false">VLOOKUP(BIOS!J85,'SZ - TAILLES'!$A$3:$B$69,2)</f>
        <v>81</v>
      </c>
      <c r="C85" s="32" t="n">
        <f aca="false">VLOOKUP(BIOS!K85,'SZ - POIDS'!$A$3:$B$69,2)</f>
        <v>99</v>
      </c>
      <c r="D85" s="48" t="n">
        <f aca="false">((B85*3)+C85)/4</f>
        <v>85.5</v>
      </c>
    </row>
    <row r="86" customFormat="false" ht="20.35" hidden="false" customHeight="true" outlineLevel="0" collapsed="false">
      <c r="A86" s="22" t="s">
        <v>192</v>
      </c>
      <c r="B86" s="32" t="n">
        <f aca="false">VLOOKUP(BIOS!J86,'SZ - TAILLES'!$A$3:$B$69,2)</f>
        <v>75</v>
      </c>
      <c r="C86" s="32" t="n">
        <f aca="false">VLOOKUP(BIOS!K86,'SZ - POIDS'!$A$3:$B$69,2)</f>
        <v>35</v>
      </c>
      <c r="D86" s="48" t="n">
        <f aca="false">((B86*3)+C86)/4</f>
        <v>65</v>
      </c>
    </row>
    <row r="87" customFormat="false" ht="20.35" hidden="false" customHeight="true" outlineLevel="0" collapsed="false">
      <c r="A87" s="22" t="s">
        <v>193</v>
      </c>
      <c r="B87" s="32" t="n">
        <f aca="false">VLOOKUP(BIOS!J87,'SZ - TAILLES'!$A$3:$B$69,2)</f>
        <v>93</v>
      </c>
      <c r="C87" s="32" t="n">
        <f aca="false">VLOOKUP(BIOS!K87,'SZ - POIDS'!$A$3:$B$69,2)</f>
        <v>96</v>
      </c>
      <c r="D87" s="48" t="n">
        <f aca="false">((B87*3)+C87)/4</f>
        <v>93.75</v>
      </c>
    </row>
    <row r="88" customFormat="false" ht="20.35" hidden="false" customHeight="true" outlineLevel="0" collapsed="false">
      <c r="A88" s="22" t="s">
        <v>194</v>
      </c>
      <c r="B88" s="32" t="n">
        <f aca="false">VLOOKUP(BIOS!J88,'SZ - TAILLES'!$A$3:$B$69,2)</f>
        <v>57</v>
      </c>
      <c r="C88" s="32" t="n">
        <f aca="false">VLOOKUP(BIOS!K88,'SZ - POIDS'!$A$3:$B$69,2)</f>
        <v>45</v>
      </c>
      <c r="D88" s="48" t="n">
        <f aca="false">((B88*3)+C88)/4</f>
        <v>54</v>
      </c>
    </row>
    <row r="89" customFormat="false" ht="20.35" hidden="false" customHeight="true" outlineLevel="0" collapsed="false">
      <c r="A89" s="22" t="s">
        <v>195</v>
      </c>
      <c r="B89" s="32" t="n">
        <f aca="false">VLOOKUP(BIOS!J89,'SZ - TAILLES'!$A$3:$B$69,2)</f>
        <v>69</v>
      </c>
      <c r="C89" s="32" t="n">
        <f aca="false">VLOOKUP(BIOS!K89,'SZ - POIDS'!$A$3:$B$69,2)</f>
        <v>60</v>
      </c>
      <c r="D89" s="48" t="n">
        <f aca="false">((B89*3)+C89)/4</f>
        <v>66.75</v>
      </c>
    </row>
    <row r="90" customFormat="false" ht="20.35" hidden="false" customHeight="true" outlineLevel="0" collapsed="false">
      <c r="A90" s="22" t="s">
        <v>196</v>
      </c>
      <c r="B90" s="32" t="n">
        <f aca="false">VLOOKUP(BIOS!J90,'SZ - TAILLES'!$A$3:$B$69,2)</f>
        <v>69</v>
      </c>
      <c r="C90" s="32" t="n">
        <f aca="false">VLOOKUP(BIOS!K90,'SZ - POIDS'!$A$3:$B$69,2)</f>
        <v>77</v>
      </c>
      <c r="D90" s="48" t="n">
        <f aca="false">((B90*3)+C90)/4</f>
        <v>71</v>
      </c>
    </row>
    <row r="91" customFormat="false" ht="20.35" hidden="false" customHeight="true" outlineLevel="0" collapsed="false">
      <c r="A91" s="22" t="s">
        <v>197</v>
      </c>
      <c r="B91" s="32" t="n">
        <f aca="false">VLOOKUP(BIOS!J91,'SZ - TAILLES'!$A$3:$B$69,2)</f>
        <v>69</v>
      </c>
      <c r="C91" s="32" t="n">
        <f aca="false">VLOOKUP(BIOS!K91,'SZ - POIDS'!$A$3:$B$69,2)</f>
        <v>42</v>
      </c>
      <c r="D91" s="48" t="n">
        <f aca="false">((B91*3)+C91)/4</f>
        <v>62.25</v>
      </c>
    </row>
    <row r="92" customFormat="false" ht="20.35" hidden="false" customHeight="true" outlineLevel="0" collapsed="false">
      <c r="A92" s="22" t="s">
        <v>198</v>
      </c>
      <c r="B92" s="32" t="n">
        <f aca="false">VLOOKUP(BIOS!J92,'SZ - TAILLES'!$A$3:$B$69,2)</f>
        <v>81</v>
      </c>
      <c r="C92" s="32" t="n">
        <f aca="false">VLOOKUP(BIOS!K92,'SZ - POIDS'!$A$3:$B$69,2)</f>
        <v>79</v>
      </c>
      <c r="D92" s="48" t="n">
        <f aca="false">((B92*3)+C92)/4</f>
        <v>80.5</v>
      </c>
    </row>
    <row r="93" customFormat="false" ht="20.35" hidden="false" customHeight="true" outlineLevel="0" collapsed="false">
      <c r="A93" s="22" t="s">
        <v>199</v>
      </c>
      <c r="B93" s="32" t="n">
        <f aca="false">VLOOKUP(BIOS!J93,'SZ - TAILLES'!$A$3:$B$69,2)</f>
        <v>81</v>
      </c>
      <c r="C93" s="32" t="n">
        <f aca="false">VLOOKUP(BIOS!K93,'SZ - POIDS'!$A$3:$B$69,2)</f>
        <v>57</v>
      </c>
      <c r="D93" s="48" t="n">
        <f aca="false">((B93*3)+C93)/4</f>
        <v>75</v>
      </c>
    </row>
    <row r="94" customFormat="false" ht="20.35" hidden="false" customHeight="true" outlineLevel="0" collapsed="false">
      <c r="A94" s="22" t="s">
        <v>200</v>
      </c>
      <c r="B94" s="32" t="n">
        <f aca="false">VLOOKUP(BIOS!J94,'SZ - TAILLES'!$A$3:$B$69,2)</f>
        <v>63</v>
      </c>
      <c r="C94" s="32" t="n">
        <f aca="false">VLOOKUP(BIOS!K94,'SZ - POIDS'!$A$3:$B$69,2)</f>
        <v>94</v>
      </c>
      <c r="D94" s="48" t="n">
        <f aca="false">((B94*3)+C94)/4</f>
        <v>70.75</v>
      </c>
    </row>
    <row r="95" customFormat="false" ht="20.35" hidden="false" customHeight="true" outlineLevel="0" collapsed="false">
      <c r="A95" s="22" t="s">
        <v>201</v>
      </c>
      <c r="B95" s="32" t="n">
        <f aca="false">VLOOKUP(BIOS!J95,'SZ - TAILLES'!$A$3:$B$69,2)</f>
        <v>69</v>
      </c>
      <c r="C95" s="32" t="n">
        <f aca="false">VLOOKUP(BIOS!K95,'SZ - POIDS'!$A$3:$B$69,2)</f>
        <v>59</v>
      </c>
      <c r="D95" s="48" t="n">
        <f aca="false">((B95*3)+C95)/4</f>
        <v>66.5</v>
      </c>
    </row>
    <row r="96" customFormat="false" ht="20.35" hidden="false" customHeight="true" outlineLevel="0" collapsed="false">
      <c r="A96" s="22" t="s">
        <v>202</v>
      </c>
      <c r="B96" s="32" t="n">
        <f aca="false">VLOOKUP(BIOS!J96,'SZ - TAILLES'!$A$3:$B$69,2)</f>
        <v>75</v>
      </c>
      <c r="C96" s="32" t="n">
        <f aca="false">VLOOKUP(BIOS!K96,'SZ - POIDS'!$A$3:$B$69,2)</f>
        <v>37</v>
      </c>
      <c r="D96" s="48" t="n">
        <f aca="false">((B96*3)+C96)/4</f>
        <v>65.5</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sheetPr filterMode="false">
    <pageSetUpPr fitToPage="true"/>
  </sheetPr>
  <dimension ref="A1:B6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45"/>
  <cols>
    <col collapsed="false" hidden="false" max="1" min="1" style="50" width="4.86224489795918"/>
    <col collapsed="false" hidden="false" max="2" min="2" style="50" width="6.3469387755102"/>
    <col collapsed="false" hidden="false" max="256" min="3" style="50" width="16.0663265306122"/>
  </cols>
  <sheetData>
    <row r="1" customFormat="false" ht="14.55" hidden="false" customHeight="true" outlineLevel="0" collapsed="false">
      <c r="A1" s="51" t="s">
        <v>21</v>
      </c>
      <c r="B1" s="51"/>
    </row>
    <row r="2" customFormat="false" ht="13.2" hidden="false" customHeight="true" outlineLevel="0" collapsed="false">
      <c r="A2" s="52"/>
      <c r="B2" s="52"/>
    </row>
    <row r="3" customFormat="false" ht="13.2" hidden="false" customHeight="true" outlineLevel="0" collapsed="false">
      <c r="A3" s="53" t="n">
        <v>240</v>
      </c>
      <c r="B3" s="54" t="n">
        <v>99</v>
      </c>
    </row>
    <row r="4" customFormat="false" ht="13" hidden="false" customHeight="true" outlineLevel="0" collapsed="false">
      <c r="A4" s="53" t="n">
        <v>239</v>
      </c>
      <c r="B4" s="54" t="n">
        <f aca="false">B3-1</f>
        <v>98</v>
      </c>
    </row>
    <row r="5" customFormat="false" ht="13" hidden="false" customHeight="true" outlineLevel="0" collapsed="false">
      <c r="A5" s="53" t="n">
        <v>233</v>
      </c>
      <c r="B5" s="54" t="n">
        <f aca="false">B4-1</f>
        <v>97</v>
      </c>
    </row>
    <row r="6" customFormat="false" ht="13" hidden="false" customHeight="true" outlineLevel="0" collapsed="false">
      <c r="A6" s="53" t="n">
        <v>231</v>
      </c>
      <c r="B6" s="54" t="n">
        <f aca="false">B5-1</f>
        <v>96</v>
      </c>
    </row>
    <row r="7" customFormat="false" ht="13" hidden="false" customHeight="true" outlineLevel="0" collapsed="false">
      <c r="A7" s="53" t="n">
        <v>228</v>
      </c>
      <c r="B7" s="54" t="n">
        <f aca="false">B6-1</f>
        <v>95</v>
      </c>
    </row>
    <row r="8" customFormat="false" ht="13" hidden="false" customHeight="true" outlineLevel="0" collapsed="false">
      <c r="A8" s="53" t="n">
        <v>226</v>
      </c>
      <c r="B8" s="54" t="n">
        <f aca="false">B7-1</f>
        <v>94</v>
      </c>
    </row>
    <row r="9" customFormat="false" ht="13" hidden="false" customHeight="true" outlineLevel="0" collapsed="false">
      <c r="A9" s="53" t="n">
        <v>224</v>
      </c>
      <c r="B9" s="54" t="n">
        <f aca="false">B8-1</f>
        <v>93</v>
      </c>
    </row>
    <row r="10" customFormat="false" ht="13" hidden="false" customHeight="true" outlineLevel="0" collapsed="false">
      <c r="A10" s="53" t="n">
        <v>222</v>
      </c>
      <c r="B10" s="54" t="n">
        <f aca="false">B9-1</f>
        <v>92</v>
      </c>
    </row>
    <row r="11" customFormat="false" ht="13" hidden="false" customHeight="true" outlineLevel="0" collapsed="false">
      <c r="A11" s="53" t="n">
        <v>221</v>
      </c>
      <c r="B11" s="54" t="n">
        <f aca="false">B10-1</f>
        <v>91</v>
      </c>
    </row>
    <row r="12" customFormat="false" ht="13" hidden="false" customHeight="true" outlineLevel="0" collapsed="false">
      <c r="A12" s="53" t="n">
        <v>220</v>
      </c>
      <c r="B12" s="54" t="n">
        <f aca="false">B11-1</f>
        <v>90</v>
      </c>
    </row>
    <row r="13" customFormat="false" ht="13" hidden="false" customHeight="true" outlineLevel="0" collapsed="false">
      <c r="A13" s="53" t="n">
        <v>219</v>
      </c>
      <c r="B13" s="54" t="n">
        <f aca="false">B12-1</f>
        <v>89</v>
      </c>
    </row>
    <row r="14" customFormat="false" ht="13" hidden="false" customHeight="true" outlineLevel="0" collapsed="false">
      <c r="A14" s="53" t="n">
        <v>218</v>
      </c>
      <c r="B14" s="54" t="n">
        <f aca="false">B13-1</f>
        <v>88</v>
      </c>
    </row>
    <row r="15" customFormat="false" ht="13" hidden="false" customHeight="true" outlineLevel="0" collapsed="false">
      <c r="A15" s="53" t="n">
        <v>217</v>
      </c>
      <c r="B15" s="54" t="n">
        <f aca="false">B14-1</f>
        <v>87</v>
      </c>
    </row>
    <row r="16" customFormat="false" ht="13" hidden="false" customHeight="true" outlineLevel="0" collapsed="false">
      <c r="A16" s="53" t="n">
        <v>216</v>
      </c>
      <c r="B16" s="54" t="n">
        <f aca="false">B15-1</f>
        <v>86</v>
      </c>
    </row>
    <row r="17" customFormat="false" ht="13" hidden="false" customHeight="true" outlineLevel="0" collapsed="false">
      <c r="A17" s="53" t="n">
        <v>215</v>
      </c>
      <c r="B17" s="54" t="n">
        <f aca="false">B16-1</f>
        <v>85</v>
      </c>
    </row>
    <row r="18" customFormat="false" ht="13" hidden="false" customHeight="true" outlineLevel="0" collapsed="false">
      <c r="A18" s="52"/>
      <c r="B18" s="54" t="n">
        <f aca="false">B17-1</f>
        <v>84</v>
      </c>
    </row>
    <row r="19" customFormat="false" ht="13" hidden="false" customHeight="true" outlineLevel="0" collapsed="false">
      <c r="A19" s="53" t="n">
        <v>214</v>
      </c>
      <c r="B19" s="54" t="n">
        <f aca="false">B18-1</f>
        <v>83</v>
      </c>
    </row>
    <row r="20" customFormat="false" ht="13" hidden="false" customHeight="true" outlineLevel="0" collapsed="false">
      <c r="A20" s="53" t="n">
        <v>213</v>
      </c>
      <c r="B20" s="54" t="n">
        <f aca="false">B19-1</f>
        <v>82</v>
      </c>
    </row>
    <row r="21" customFormat="false" ht="13" hidden="false" customHeight="true" outlineLevel="0" collapsed="false">
      <c r="A21" s="53" t="n">
        <v>212</v>
      </c>
      <c r="B21" s="54" t="n">
        <f aca="false">B20-1</f>
        <v>81</v>
      </c>
    </row>
    <row r="22" customFormat="false" ht="13" hidden="false" customHeight="true" outlineLevel="0" collapsed="false">
      <c r="A22" s="53" t="n">
        <v>211</v>
      </c>
      <c r="B22" s="54" t="n">
        <f aca="false">B21-1</f>
        <v>80</v>
      </c>
    </row>
    <row r="23" customFormat="false" ht="13" hidden="false" customHeight="true" outlineLevel="0" collapsed="false">
      <c r="A23" s="53" t="n">
        <v>210</v>
      </c>
      <c r="B23" s="54" t="n">
        <f aca="false">B22-1</f>
        <v>79</v>
      </c>
    </row>
    <row r="24" customFormat="false" ht="13" hidden="false" customHeight="true" outlineLevel="0" collapsed="false">
      <c r="A24" s="52"/>
      <c r="B24" s="54" t="n">
        <f aca="false">B23-1</f>
        <v>78</v>
      </c>
    </row>
    <row r="25" customFormat="false" ht="13" hidden="false" customHeight="true" outlineLevel="0" collapsed="false">
      <c r="A25" s="53" t="n">
        <v>209</v>
      </c>
      <c r="B25" s="54" t="n">
        <f aca="false">B24-1</f>
        <v>77</v>
      </c>
    </row>
    <row r="26" customFormat="false" ht="13" hidden="false" customHeight="true" outlineLevel="0" collapsed="false">
      <c r="A26" s="53" t="n">
        <v>208</v>
      </c>
      <c r="B26" s="54" t="n">
        <f aca="false">B25-1</f>
        <v>76</v>
      </c>
    </row>
    <row r="27" customFormat="false" ht="13" hidden="false" customHeight="true" outlineLevel="0" collapsed="false">
      <c r="A27" s="52"/>
      <c r="B27" s="54" t="n">
        <f aca="false">B26-1</f>
        <v>75</v>
      </c>
    </row>
    <row r="28" customFormat="false" ht="13" hidden="false" customHeight="true" outlineLevel="0" collapsed="false">
      <c r="A28" s="53" t="n">
        <v>207</v>
      </c>
      <c r="B28" s="54" t="n">
        <f aca="false">B27-1</f>
        <v>74</v>
      </c>
    </row>
    <row r="29" customFormat="false" ht="13" hidden="false" customHeight="true" outlineLevel="0" collapsed="false">
      <c r="A29" s="53" t="n">
        <v>206</v>
      </c>
      <c r="B29" s="54" t="n">
        <f aca="false">B28-1</f>
        <v>73</v>
      </c>
    </row>
    <row r="30" customFormat="false" ht="13" hidden="false" customHeight="true" outlineLevel="0" collapsed="false">
      <c r="A30" s="52"/>
      <c r="B30" s="54" t="n">
        <f aca="false">B29-1</f>
        <v>72</v>
      </c>
    </row>
    <row r="31" customFormat="false" ht="13" hidden="false" customHeight="true" outlineLevel="0" collapsed="false">
      <c r="A31" s="53" t="n">
        <v>205</v>
      </c>
      <c r="B31" s="54" t="n">
        <f aca="false">B30-1</f>
        <v>71</v>
      </c>
    </row>
    <row r="32" customFormat="false" ht="13" hidden="false" customHeight="true" outlineLevel="0" collapsed="false">
      <c r="A32" s="53" t="n">
        <v>204</v>
      </c>
      <c r="B32" s="54" t="n">
        <f aca="false">B31-1</f>
        <v>70</v>
      </c>
    </row>
    <row r="33" customFormat="false" ht="13" hidden="false" customHeight="true" outlineLevel="0" collapsed="false">
      <c r="A33" s="52"/>
      <c r="B33" s="54" t="n">
        <f aca="false">B32-1</f>
        <v>69</v>
      </c>
    </row>
    <row r="34" customFormat="false" ht="13" hidden="false" customHeight="true" outlineLevel="0" collapsed="false">
      <c r="A34" s="53" t="n">
        <v>203</v>
      </c>
      <c r="B34" s="54" t="n">
        <f aca="false">B33-1</f>
        <v>68</v>
      </c>
    </row>
    <row r="35" customFormat="false" ht="13" hidden="false" customHeight="true" outlineLevel="0" collapsed="false">
      <c r="A35" s="53" t="n">
        <v>202</v>
      </c>
      <c r="B35" s="54" t="n">
        <f aca="false">B34-1</f>
        <v>67</v>
      </c>
    </row>
    <row r="36" customFormat="false" ht="13" hidden="false" customHeight="true" outlineLevel="0" collapsed="false">
      <c r="A36" s="53" t="n">
        <v>201</v>
      </c>
      <c r="B36" s="54" t="n">
        <f aca="false">B35-1</f>
        <v>66</v>
      </c>
    </row>
    <row r="37" customFormat="false" ht="13" hidden="false" customHeight="true" outlineLevel="0" collapsed="false">
      <c r="A37" s="53" t="n">
        <v>200</v>
      </c>
      <c r="B37" s="54" t="n">
        <f aca="false">B36-1</f>
        <v>65</v>
      </c>
    </row>
    <row r="38" customFormat="false" ht="13" hidden="false" customHeight="true" outlineLevel="0" collapsed="false">
      <c r="A38" s="53" t="n">
        <v>199</v>
      </c>
      <c r="B38" s="54" t="n">
        <f aca="false">B37-1</f>
        <v>64</v>
      </c>
    </row>
    <row r="39" customFormat="false" ht="13" hidden="false" customHeight="true" outlineLevel="0" collapsed="false">
      <c r="A39" s="53" t="n">
        <v>198</v>
      </c>
      <c r="B39" s="54" t="n">
        <f aca="false">B38-1</f>
        <v>63</v>
      </c>
    </row>
    <row r="40" customFormat="false" ht="13" hidden="false" customHeight="true" outlineLevel="0" collapsed="false">
      <c r="A40" s="53" t="n">
        <v>197</v>
      </c>
      <c r="B40" s="54" t="n">
        <f aca="false">B39-1</f>
        <v>62</v>
      </c>
    </row>
    <row r="41" customFormat="false" ht="13" hidden="false" customHeight="true" outlineLevel="0" collapsed="false">
      <c r="A41" s="53" t="n">
        <v>196</v>
      </c>
      <c r="B41" s="54" t="n">
        <f aca="false">B40-1</f>
        <v>61</v>
      </c>
    </row>
    <row r="42" customFormat="false" ht="13" hidden="false" customHeight="true" outlineLevel="0" collapsed="false">
      <c r="A42" s="53" t="n">
        <v>195</v>
      </c>
      <c r="B42" s="54" t="n">
        <f aca="false">B41-1</f>
        <v>60</v>
      </c>
    </row>
    <row r="43" customFormat="false" ht="13" hidden="false" customHeight="true" outlineLevel="0" collapsed="false">
      <c r="A43" s="53" t="n">
        <v>194</v>
      </c>
      <c r="B43" s="54" t="n">
        <f aca="false">B42-1</f>
        <v>59</v>
      </c>
    </row>
    <row r="44" customFormat="false" ht="13" hidden="false" customHeight="true" outlineLevel="0" collapsed="false">
      <c r="A44" s="53" t="n">
        <v>193</v>
      </c>
      <c r="B44" s="54" t="n">
        <f aca="false">B43-1</f>
        <v>58</v>
      </c>
    </row>
    <row r="45" customFormat="false" ht="13" hidden="false" customHeight="true" outlineLevel="0" collapsed="false">
      <c r="A45" s="53" t="n">
        <v>192</v>
      </c>
      <c r="B45" s="54" t="n">
        <f aca="false">B44-1</f>
        <v>57</v>
      </c>
    </row>
    <row r="46" customFormat="false" ht="13" hidden="false" customHeight="true" outlineLevel="0" collapsed="false">
      <c r="A46" s="53" t="n">
        <v>191</v>
      </c>
      <c r="B46" s="54" t="n">
        <f aca="false">B45-1</f>
        <v>56</v>
      </c>
    </row>
    <row r="47" customFormat="false" ht="13" hidden="false" customHeight="true" outlineLevel="0" collapsed="false">
      <c r="A47" s="52"/>
      <c r="B47" s="54" t="n">
        <f aca="false">B46-1</f>
        <v>55</v>
      </c>
    </row>
    <row r="48" customFormat="false" ht="13" hidden="false" customHeight="true" outlineLevel="0" collapsed="false">
      <c r="A48" s="53" t="n">
        <v>190</v>
      </c>
      <c r="B48" s="54" t="n">
        <f aca="false">B47-1</f>
        <v>54</v>
      </c>
    </row>
    <row r="49" customFormat="false" ht="13" hidden="false" customHeight="true" outlineLevel="0" collapsed="false">
      <c r="A49" s="52"/>
      <c r="B49" s="54" t="n">
        <f aca="false">B48-1</f>
        <v>53</v>
      </c>
    </row>
    <row r="50" customFormat="false" ht="13" hidden="false" customHeight="true" outlineLevel="0" collapsed="false">
      <c r="A50" s="53" t="n">
        <v>189</v>
      </c>
      <c r="B50" s="54" t="n">
        <f aca="false">B49-1</f>
        <v>52</v>
      </c>
    </row>
    <row r="51" customFormat="false" ht="13" hidden="false" customHeight="true" outlineLevel="0" collapsed="false">
      <c r="A51" s="52"/>
      <c r="B51" s="54" t="n">
        <f aca="false">B50-1</f>
        <v>51</v>
      </c>
    </row>
    <row r="52" customFormat="false" ht="13" hidden="false" customHeight="true" outlineLevel="0" collapsed="false">
      <c r="A52" s="53" t="n">
        <v>188</v>
      </c>
      <c r="B52" s="54" t="n">
        <f aca="false">B51-1</f>
        <v>50</v>
      </c>
    </row>
    <row r="53" customFormat="false" ht="13" hidden="false" customHeight="true" outlineLevel="0" collapsed="false">
      <c r="A53" s="52"/>
      <c r="B53" s="54" t="n">
        <f aca="false">B52-1</f>
        <v>49</v>
      </c>
    </row>
    <row r="54" customFormat="false" ht="13" hidden="false" customHeight="true" outlineLevel="0" collapsed="false">
      <c r="A54" s="53" t="n">
        <v>187</v>
      </c>
      <c r="B54" s="54" t="n">
        <f aca="false">B53-1</f>
        <v>48</v>
      </c>
    </row>
    <row r="55" customFormat="false" ht="13" hidden="false" customHeight="true" outlineLevel="0" collapsed="false">
      <c r="A55" s="52"/>
      <c r="B55" s="54" t="n">
        <f aca="false">B54-1</f>
        <v>47</v>
      </c>
    </row>
    <row r="56" customFormat="false" ht="13" hidden="false" customHeight="true" outlineLevel="0" collapsed="false">
      <c r="A56" s="53" t="n">
        <v>186</v>
      </c>
      <c r="B56" s="54" t="n">
        <f aca="false">B55-1</f>
        <v>46</v>
      </c>
    </row>
    <row r="57" customFormat="false" ht="13" hidden="false" customHeight="true" outlineLevel="0" collapsed="false">
      <c r="A57" s="53" t="n">
        <v>185</v>
      </c>
      <c r="B57" s="54" t="n">
        <f aca="false">B56-1</f>
        <v>45</v>
      </c>
    </row>
    <row r="58" customFormat="false" ht="13" hidden="false" customHeight="true" outlineLevel="0" collapsed="false">
      <c r="A58" s="53" t="n">
        <v>184</v>
      </c>
      <c r="B58" s="54" t="n">
        <f aca="false">B57-1</f>
        <v>44</v>
      </c>
    </row>
    <row r="59" customFormat="false" ht="13" hidden="false" customHeight="true" outlineLevel="0" collapsed="false">
      <c r="A59" s="53" t="n">
        <v>183</v>
      </c>
      <c r="B59" s="54" t="n">
        <f aca="false">B58-1</f>
        <v>43</v>
      </c>
    </row>
    <row r="60" customFormat="false" ht="13" hidden="false" customHeight="true" outlineLevel="0" collapsed="false">
      <c r="A60" s="53" t="n">
        <v>182</v>
      </c>
      <c r="B60" s="54" t="n">
        <f aca="false">B59-1</f>
        <v>42</v>
      </c>
    </row>
    <row r="61" customFormat="false" ht="13" hidden="false" customHeight="true" outlineLevel="0" collapsed="false">
      <c r="A61" s="53" t="n">
        <v>181</v>
      </c>
      <c r="B61" s="54" t="n">
        <f aca="false">B60-1</f>
        <v>41</v>
      </c>
    </row>
    <row r="62" customFormat="false" ht="13" hidden="false" customHeight="true" outlineLevel="0" collapsed="false">
      <c r="A62" s="53" t="n">
        <v>180</v>
      </c>
      <c r="B62" s="54" t="n">
        <f aca="false">B61-1</f>
        <v>40</v>
      </c>
    </row>
    <row r="63" customFormat="false" ht="13" hidden="false" customHeight="true" outlineLevel="0" collapsed="false">
      <c r="A63" s="53" t="n">
        <v>178</v>
      </c>
      <c r="B63" s="54" t="n">
        <f aca="false">B62-1</f>
        <v>39</v>
      </c>
    </row>
    <row r="64" customFormat="false" ht="13" hidden="false" customHeight="true" outlineLevel="0" collapsed="false">
      <c r="A64" s="53" t="n">
        <v>177</v>
      </c>
      <c r="B64" s="54" t="n">
        <f aca="false">B63-1</f>
        <v>38</v>
      </c>
    </row>
    <row r="65" customFormat="false" ht="13" hidden="false" customHeight="true" outlineLevel="0" collapsed="false">
      <c r="A65" s="53" t="n">
        <v>176</v>
      </c>
      <c r="B65" s="54" t="n">
        <f aca="false">B64-1</f>
        <v>37</v>
      </c>
    </row>
    <row r="66" customFormat="false" ht="13" hidden="false" customHeight="true" outlineLevel="0" collapsed="false">
      <c r="A66" s="53" t="n">
        <v>175</v>
      </c>
      <c r="B66" s="54" t="n">
        <f aca="false">B65-1</f>
        <v>36</v>
      </c>
    </row>
    <row r="67" customFormat="false" ht="13" hidden="false" customHeight="true" outlineLevel="0" collapsed="false">
      <c r="A67" s="53" t="n">
        <v>173</v>
      </c>
      <c r="B67" s="54" t="n">
        <f aca="false">B66-1</f>
        <v>35</v>
      </c>
    </row>
    <row r="68" customFormat="false" ht="13" hidden="false" customHeight="true" outlineLevel="0" collapsed="false">
      <c r="A68" s="53" t="n">
        <v>168</v>
      </c>
      <c r="B68" s="54" t="n">
        <f aca="false">B67-1</f>
        <v>34</v>
      </c>
    </row>
    <row r="69" customFormat="false" ht="13" hidden="false" customHeight="true" outlineLevel="0" collapsed="false">
      <c r="A69" s="53" t="n">
        <v>1</v>
      </c>
      <c r="B69" s="54" t="n">
        <f aca="false">B68-1</f>
        <v>33</v>
      </c>
    </row>
  </sheetData>
  <mergeCells count="1">
    <mergeCell ref="A1:B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sheetPr filterMode="false">
    <pageSetUpPr fitToPage="true"/>
  </sheetPr>
  <dimension ref="A1:B6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45"/>
  <cols>
    <col collapsed="false" hidden="false" max="1" min="1" style="50" width="4.86224489795918"/>
    <col collapsed="false" hidden="false" max="2" min="2" style="50" width="6.3469387755102"/>
    <col collapsed="false" hidden="false" max="256" min="3" style="50" width="16.0663265306122"/>
  </cols>
  <sheetData>
    <row r="1" customFormat="false" ht="14.55" hidden="false" customHeight="true" outlineLevel="0" collapsed="false">
      <c r="A1" s="51" t="s">
        <v>23</v>
      </c>
      <c r="B1" s="51"/>
    </row>
    <row r="2" customFormat="false" ht="13.2" hidden="false" customHeight="true" outlineLevel="0" collapsed="false">
      <c r="A2" s="52"/>
      <c r="B2" s="52"/>
    </row>
    <row r="3" customFormat="false" ht="13.2" hidden="false" customHeight="true" outlineLevel="0" collapsed="false">
      <c r="A3" s="53" t="n">
        <v>79</v>
      </c>
      <c r="B3" s="54" t="n">
        <v>99</v>
      </c>
    </row>
    <row r="4" customFormat="false" ht="13" hidden="false" customHeight="true" outlineLevel="0" collapsed="false">
      <c r="A4" s="52"/>
      <c r="B4" s="54" t="n">
        <f aca="false">B3-1</f>
        <v>98</v>
      </c>
    </row>
    <row r="5" customFormat="false" ht="13" hidden="false" customHeight="true" outlineLevel="0" collapsed="false">
      <c r="A5" s="52"/>
      <c r="B5" s="54" t="n">
        <f aca="false">B4-1</f>
        <v>97</v>
      </c>
    </row>
    <row r="6" customFormat="false" ht="13" hidden="false" customHeight="true" outlineLevel="0" collapsed="false">
      <c r="A6" s="52"/>
      <c r="B6" s="54" t="n">
        <f aca="false">B5-1</f>
        <v>96</v>
      </c>
    </row>
    <row r="7" customFormat="false" ht="13" hidden="false" customHeight="true" outlineLevel="0" collapsed="false">
      <c r="A7" s="52"/>
      <c r="B7" s="54" t="n">
        <f aca="false">B6-1</f>
        <v>95</v>
      </c>
    </row>
    <row r="8" customFormat="false" ht="13" hidden="false" customHeight="true" outlineLevel="0" collapsed="false">
      <c r="A8" s="52"/>
      <c r="B8" s="54" t="n">
        <f aca="false">B7-1</f>
        <v>94</v>
      </c>
    </row>
    <row r="9" customFormat="false" ht="13" hidden="false" customHeight="true" outlineLevel="0" collapsed="false">
      <c r="A9" s="53" t="n">
        <v>78</v>
      </c>
      <c r="B9" s="54" t="n">
        <f aca="false">B8-1</f>
        <v>93</v>
      </c>
    </row>
    <row r="10" customFormat="false" ht="13" hidden="false" customHeight="true" outlineLevel="0" collapsed="false">
      <c r="A10" s="52"/>
      <c r="B10" s="54" t="n">
        <f aca="false">B9-1</f>
        <v>92</v>
      </c>
    </row>
    <row r="11" customFormat="false" ht="13" hidden="false" customHeight="true" outlineLevel="0" collapsed="false">
      <c r="A11" s="52"/>
      <c r="B11" s="54" t="n">
        <f aca="false">B10-1</f>
        <v>91</v>
      </c>
    </row>
    <row r="12" customFormat="false" ht="13" hidden="false" customHeight="true" outlineLevel="0" collapsed="false">
      <c r="A12" s="52"/>
      <c r="B12" s="54" t="n">
        <f aca="false">B11-1</f>
        <v>90</v>
      </c>
    </row>
    <row r="13" customFormat="false" ht="13" hidden="false" customHeight="true" outlineLevel="0" collapsed="false">
      <c r="A13" s="52"/>
      <c r="B13" s="54" t="n">
        <f aca="false">B12-1</f>
        <v>89</v>
      </c>
    </row>
    <row r="14" customFormat="false" ht="13" hidden="false" customHeight="true" outlineLevel="0" collapsed="false">
      <c r="A14" s="52"/>
      <c r="B14" s="54" t="n">
        <f aca="false">B13-1</f>
        <v>88</v>
      </c>
    </row>
    <row r="15" customFormat="false" ht="13" hidden="false" customHeight="true" outlineLevel="0" collapsed="false">
      <c r="A15" s="53" t="n">
        <v>77</v>
      </c>
      <c r="B15" s="54" t="n">
        <f aca="false">B14-1</f>
        <v>87</v>
      </c>
    </row>
    <row r="16" customFormat="false" ht="13" hidden="false" customHeight="true" outlineLevel="0" collapsed="false">
      <c r="A16" s="52"/>
      <c r="B16" s="54" t="n">
        <f aca="false">B15-1</f>
        <v>86</v>
      </c>
    </row>
    <row r="17" customFormat="false" ht="13" hidden="false" customHeight="true" outlineLevel="0" collapsed="false">
      <c r="A17" s="52"/>
      <c r="B17" s="54" t="n">
        <f aca="false">B16-1</f>
        <v>85</v>
      </c>
    </row>
    <row r="18" customFormat="false" ht="13" hidden="false" customHeight="true" outlineLevel="0" collapsed="false">
      <c r="A18" s="52"/>
      <c r="B18" s="54" t="n">
        <f aca="false">B17-1</f>
        <v>84</v>
      </c>
    </row>
    <row r="19" customFormat="false" ht="13" hidden="false" customHeight="true" outlineLevel="0" collapsed="false">
      <c r="A19" s="52"/>
      <c r="B19" s="54" t="n">
        <f aca="false">B18-1</f>
        <v>83</v>
      </c>
    </row>
    <row r="20" customFormat="false" ht="13" hidden="false" customHeight="true" outlineLevel="0" collapsed="false">
      <c r="A20" s="52"/>
      <c r="B20" s="54" t="n">
        <f aca="false">B19-1</f>
        <v>82</v>
      </c>
    </row>
    <row r="21" customFormat="false" ht="13" hidden="false" customHeight="true" outlineLevel="0" collapsed="false">
      <c r="A21" s="53" t="n">
        <v>76</v>
      </c>
      <c r="B21" s="54" t="n">
        <f aca="false">B20-1</f>
        <v>81</v>
      </c>
    </row>
    <row r="22" customFormat="false" ht="13" hidden="false" customHeight="true" outlineLevel="0" collapsed="false">
      <c r="A22" s="52"/>
      <c r="B22" s="54" t="n">
        <f aca="false">B21-1</f>
        <v>80</v>
      </c>
    </row>
    <row r="23" customFormat="false" ht="13" hidden="false" customHeight="true" outlineLevel="0" collapsed="false">
      <c r="A23" s="52"/>
      <c r="B23" s="54" t="n">
        <f aca="false">B22-1</f>
        <v>79</v>
      </c>
    </row>
    <row r="24" customFormat="false" ht="13" hidden="false" customHeight="true" outlineLevel="0" collapsed="false">
      <c r="A24" s="52"/>
      <c r="B24" s="54" t="n">
        <f aca="false">B23-1</f>
        <v>78</v>
      </c>
    </row>
    <row r="25" customFormat="false" ht="13" hidden="false" customHeight="true" outlineLevel="0" collapsed="false">
      <c r="A25" s="52"/>
      <c r="B25" s="54" t="n">
        <f aca="false">B24-1</f>
        <v>77</v>
      </c>
    </row>
    <row r="26" customFormat="false" ht="13" hidden="false" customHeight="true" outlineLevel="0" collapsed="false">
      <c r="A26" s="52"/>
      <c r="B26" s="54" t="n">
        <f aca="false">B25-1</f>
        <v>76</v>
      </c>
    </row>
    <row r="27" customFormat="false" ht="13" hidden="false" customHeight="true" outlineLevel="0" collapsed="false">
      <c r="A27" s="53" t="n">
        <v>75</v>
      </c>
      <c r="B27" s="54" t="n">
        <f aca="false">B26-1</f>
        <v>75</v>
      </c>
    </row>
    <row r="28" customFormat="false" ht="13" hidden="false" customHeight="true" outlineLevel="0" collapsed="false">
      <c r="A28" s="52"/>
      <c r="B28" s="54" t="n">
        <f aca="false">B27-1</f>
        <v>74</v>
      </c>
    </row>
    <row r="29" customFormat="false" ht="13" hidden="false" customHeight="true" outlineLevel="0" collapsed="false">
      <c r="A29" s="52"/>
      <c r="B29" s="54" t="n">
        <f aca="false">B28-1</f>
        <v>73</v>
      </c>
    </row>
    <row r="30" customFormat="false" ht="13" hidden="false" customHeight="true" outlineLevel="0" collapsed="false">
      <c r="A30" s="52"/>
      <c r="B30" s="54" t="n">
        <f aca="false">B29-1</f>
        <v>72</v>
      </c>
    </row>
    <row r="31" customFormat="false" ht="13" hidden="false" customHeight="true" outlineLevel="0" collapsed="false">
      <c r="A31" s="52"/>
      <c r="B31" s="54" t="n">
        <f aca="false">B30-1</f>
        <v>71</v>
      </c>
    </row>
    <row r="32" customFormat="false" ht="13" hidden="false" customHeight="true" outlineLevel="0" collapsed="false">
      <c r="A32" s="52"/>
      <c r="B32" s="54" t="n">
        <f aca="false">B31-1</f>
        <v>70</v>
      </c>
    </row>
    <row r="33" customFormat="false" ht="13" hidden="false" customHeight="true" outlineLevel="0" collapsed="false">
      <c r="A33" s="53" t="n">
        <v>74</v>
      </c>
      <c r="B33" s="54" t="n">
        <f aca="false">B32-1</f>
        <v>69</v>
      </c>
    </row>
    <row r="34" customFormat="false" ht="13" hidden="false" customHeight="true" outlineLevel="0" collapsed="false">
      <c r="A34" s="52"/>
      <c r="B34" s="54" t="n">
        <f aca="false">B33-1</f>
        <v>68</v>
      </c>
    </row>
    <row r="35" customFormat="false" ht="13" hidden="false" customHeight="true" outlineLevel="0" collapsed="false">
      <c r="A35" s="52"/>
      <c r="B35" s="54" t="n">
        <f aca="false">B34-1</f>
        <v>67</v>
      </c>
    </row>
    <row r="36" customFormat="false" ht="13" hidden="false" customHeight="true" outlineLevel="0" collapsed="false">
      <c r="A36" s="52"/>
      <c r="B36" s="54" t="n">
        <f aca="false">B35-1</f>
        <v>66</v>
      </c>
    </row>
    <row r="37" customFormat="false" ht="13" hidden="false" customHeight="true" outlineLevel="0" collapsed="false">
      <c r="A37" s="52"/>
      <c r="B37" s="54" t="n">
        <f aca="false">B36-1</f>
        <v>65</v>
      </c>
    </row>
    <row r="38" customFormat="false" ht="13" hidden="false" customHeight="true" outlineLevel="0" collapsed="false">
      <c r="A38" s="52"/>
      <c r="B38" s="54" t="n">
        <f aca="false">B37-1</f>
        <v>64</v>
      </c>
    </row>
    <row r="39" customFormat="false" ht="13" hidden="false" customHeight="true" outlineLevel="0" collapsed="false">
      <c r="A39" s="53" t="n">
        <v>73</v>
      </c>
      <c r="B39" s="54" t="n">
        <f aca="false">B38-1</f>
        <v>63</v>
      </c>
    </row>
    <row r="40" customFormat="false" ht="13" hidden="false" customHeight="true" outlineLevel="0" collapsed="false">
      <c r="A40" s="52"/>
      <c r="B40" s="54" t="n">
        <f aca="false">B39-1</f>
        <v>62</v>
      </c>
    </row>
    <row r="41" customFormat="false" ht="13" hidden="false" customHeight="true" outlineLevel="0" collapsed="false">
      <c r="A41" s="52"/>
      <c r="B41" s="54" t="n">
        <f aca="false">B40-1</f>
        <v>61</v>
      </c>
    </row>
    <row r="42" customFormat="false" ht="13" hidden="false" customHeight="true" outlineLevel="0" collapsed="false">
      <c r="A42" s="52"/>
      <c r="B42" s="54" t="n">
        <f aca="false">B41-1</f>
        <v>60</v>
      </c>
    </row>
    <row r="43" customFormat="false" ht="13" hidden="false" customHeight="true" outlineLevel="0" collapsed="false">
      <c r="A43" s="52"/>
      <c r="B43" s="54" t="n">
        <f aca="false">B42-1</f>
        <v>59</v>
      </c>
    </row>
    <row r="44" customFormat="false" ht="13" hidden="false" customHeight="true" outlineLevel="0" collapsed="false">
      <c r="A44" s="52"/>
      <c r="B44" s="54" t="n">
        <f aca="false">B43-1</f>
        <v>58</v>
      </c>
    </row>
    <row r="45" customFormat="false" ht="13" hidden="false" customHeight="true" outlineLevel="0" collapsed="false">
      <c r="A45" s="53" t="n">
        <v>72</v>
      </c>
      <c r="B45" s="54" t="n">
        <f aca="false">B44-1</f>
        <v>57</v>
      </c>
    </row>
    <row r="46" customFormat="false" ht="13" hidden="false" customHeight="true" outlineLevel="0" collapsed="false">
      <c r="A46" s="52"/>
      <c r="B46" s="54" t="n">
        <f aca="false">B45-1</f>
        <v>56</v>
      </c>
    </row>
    <row r="47" customFormat="false" ht="13" hidden="false" customHeight="true" outlineLevel="0" collapsed="false">
      <c r="A47" s="52"/>
      <c r="B47" s="54" t="n">
        <f aca="false">B46-1</f>
        <v>55</v>
      </c>
    </row>
    <row r="48" customFormat="false" ht="13" hidden="false" customHeight="true" outlineLevel="0" collapsed="false">
      <c r="A48" s="52"/>
      <c r="B48" s="54" t="n">
        <f aca="false">B47-1</f>
        <v>54</v>
      </c>
    </row>
    <row r="49" customFormat="false" ht="13" hidden="false" customHeight="true" outlineLevel="0" collapsed="false">
      <c r="A49" s="52"/>
      <c r="B49" s="54" t="n">
        <f aca="false">B48-1</f>
        <v>53</v>
      </c>
    </row>
    <row r="50" customFormat="false" ht="13" hidden="false" customHeight="true" outlineLevel="0" collapsed="false">
      <c r="A50" s="52"/>
      <c r="B50" s="54" t="n">
        <f aca="false">B49-1</f>
        <v>52</v>
      </c>
    </row>
    <row r="51" customFormat="false" ht="13" hidden="false" customHeight="true" outlineLevel="0" collapsed="false">
      <c r="A51" s="53" t="n">
        <v>71</v>
      </c>
      <c r="B51" s="54" t="n">
        <f aca="false">B50-1</f>
        <v>51</v>
      </c>
    </row>
    <row r="52" customFormat="false" ht="13" hidden="false" customHeight="true" outlineLevel="0" collapsed="false">
      <c r="A52" s="52"/>
      <c r="B52" s="54" t="n">
        <f aca="false">B51-1</f>
        <v>50</v>
      </c>
    </row>
    <row r="53" customFormat="false" ht="13" hidden="false" customHeight="true" outlineLevel="0" collapsed="false">
      <c r="A53" s="52"/>
      <c r="B53" s="54" t="n">
        <f aca="false">B52-1</f>
        <v>49</v>
      </c>
    </row>
    <row r="54" customFormat="false" ht="13" hidden="false" customHeight="true" outlineLevel="0" collapsed="false">
      <c r="A54" s="52"/>
      <c r="B54" s="54" t="n">
        <f aca="false">B53-1</f>
        <v>48</v>
      </c>
    </row>
    <row r="55" customFormat="false" ht="13" hidden="false" customHeight="true" outlineLevel="0" collapsed="false">
      <c r="A55" s="52"/>
      <c r="B55" s="54" t="n">
        <f aca="false">B54-1</f>
        <v>47</v>
      </c>
    </row>
    <row r="56" customFormat="false" ht="13" hidden="false" customHeight="true" outlineLevel="0" collapsed="false">
      <c r="A56" s="52"/>
      <c r="B56" s="54" t="n">
        <f aca="false">B55-1</f>
        <v>46</v>
      </c>
    </row>
    <row r="57" customFormat="false" ht="13" hidden="false" customHeight="true" outlineLevel="0" collapsed="false">
      <c r="A57" s="53" t="n">
        <v>70</v>
      </c>
      <c r="B57" s="54" t="n">
        <f aca="false">B56-1</f>
        <v>45</v>
      </c>
    </row>
    <row r="58" customFormat="false" ht="13" hidden="false" customHeight="true" outlineLevel="0" collapsed="false">
      <c r="A58" s="52"/>
      <c r="B58" s="54" t="n">
        <f aca="false">B57-1</f>
        <v>44</v>
      </c>
    </row>
    <row r="59" customFormat="false" ht="13" hidden="false" customHeight="true" outlineLevel="0" collapsed="false">
      <c r="A59" s="52"/>
      <c r="B59" s="54" t="n">
        <f aca="false">B58-1</f>
        <v>43</v>
      </c>
    </row>
    <row r="60" customFormat="false" ht="13" hidden="false" customHeight="true" outlineLevel="0" collapsed="false">
      <c r="A60" s="52"/>
      <c r="B60" s="54" t="n">
        <f aca="false">B59-1</f>
        <v>42</v>
      </c>
    </row>
    <row r="61" customFormat="false" ht="13" hidden="false" customHeight="true" outlineLevel="0" collapsed="false">
      <c r="A61" s="52"/>
      <c r="B61" s="54" t="n">
        <f aca="false">B60-1</f>
        <v>41</v>
      </c>
    </row>
    <row r="62" customFormat="false" ht="13" hidden="false" customHeight="true" outlineLevel="0" collapsed="false">
      <c r="A62" s="52"/>
      <c r="B62" s="54" t="n">
        <f aca="false">B61-1</f>
        <v>40</v>
      </c>
    </row>
    <row r="63" customFormat="false" ht="13" hidden="false" customHeight="true" outlineLevel="0" collapsed="false">
      <c r="A63" s="53" t="n">
        <v>69</v>
      </c>
      <c r="B63" s="54" t="n">
        <f aca="false">B62-1</f>
        <v>39</v>
      </c>
    </row>
    <row r="64" customFormat="false" ht="13" hidden="false" customHeight="true" outlineLevel="0" collapsed="false">
      <c r="A64" s="52"/>
      <c r="B64" s="54" t="n">
        <f aca="false">B63-1</f>
        <v>38</v>
      </c>
    </row>
    <row r="65" customFormat="false" ht="13" hidden="false" customHeight="true" outlineLevel="0" collapsed="false">
      <c r="A65" s="52"/>
      <c r="B65" s="54" t="n">
        <f aca="false">B64-1</f>
        <v>37</v>
      </c>
    </row>
    <row r="66" customFormat="false" ht="13" hidden="false" customHeight="true" outlineLevel="0" collapsed="false">
      <c r="A66" s="52"/>
      <c r="B66" s="54" t="n">
        <f aca="false">B65-1</f>
        <v>36</v>
      </c>
    </row>
    <row r="67" customFormat="false" ht="13" hidden="false" customHeight="true" outlineLevel="0" collapsed="false">
      <c r="A67" s="52"/>
      <c r="B67" s="54" t="n">
        <f aca="false">B66-1</f>
        <v>35</v>
      </c>
    </row>
    <row r="68" customFormat="false" ht="13" hidden="false" customHeight="true" outlineLevel="0" collapsed="false">
      <c r="A68" s="52"/>
      <c r="B68" s="54" t="n">
        <f aca="false">B67-1</f>
        <v>34</v>
      </c>
    </row>
    <row r="69" customFormat="false" ht="13" hidden="false" customHeight="true" outlineLevel="0" collapsed="false">
      <c r="A69" s="52"/>
      <c r="B69" s="54" t="n">
        <f aca="false">B68-1</f>
        <v>33</v>
      </c>
    </row>
  </sheetData>
  <mergeCells count="1">
    <mergeCell ref="A1:B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sheetPr filterMode="false">
    <pageSetUpPr fitToPage="true"/>
  </sheetPr>
  <dimension ref="A1:E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21" width="20.3826530612245"/>
    <col collapsed="false" hidden="false" max="3" min="2" style="21" width="10.530612244898"/>
    <col collapsed="false" hidden="false" max="5" min="4" style="21" width="12.9591836734694"/>
    <col collapsed="false" hidden="false" max="256" min="6" style="21" width="16.0663265306122"/>
  </cols>
  <sheetData>
    <row r="1" customFormat="false" ht="32.55" hidden="false" customHeight="true" outlineLevel="0" collapsed="false">
      <c r="A1" s="22" t="s">
        <v>55</v>
      </c>
      <c r="B1" s="43" t="s">
        <v>551</v>
      </c>
      <c r="C1" s="43" t="s">
        <v>561</v>
      </c>
      <c r="D1" s="43" t="s">
        <v>553</v>
      </c>
      <c r="E1" s="43" t="s">
        <v>554</v>
      </c>
    </row>
    <row r="2" customFormat="false" ht="20.55" hidden="false" customHeight="true" outlineLevel="0" collapsed="false">
      <c r="A2" s="22" t="s">
        <v>70</v>
      </c>
      <c r="B2" s="32" t="n">
        <f aca="false">VLOOKUP(STATS!J3,'AG - SV%-EXPSV%'!$A$3:$B$55,2)</f>
        <v>81</v>
      </c>
      <c r="C2" s="32" t="n">
        <f aca="false">IF(STATS!F3&lt;830,IF(B2&gt;66,66,B2),B2)</f>
        <v>81</v>
      </c>
      <c r="D2" s="32" t="n">
        <f aca="false">IF(STATS!F3&lt;415,IF(C2&gt;60,60,C2),C2)</f>
        <v>81</v>
      </c>
      <c r="E2" s="45" t="n">
        <f aca="false">IF(STATS!D3+STATS!E3&lt;50,IF(D2&gt;80,80,D2),D2)</f>
        <v>80</v>
      </c>
    </row>
    <row r="3" customFormat="false" ht="20.35" hidden="false" customHeight="true" outlineLevel="0" collapsed="false">
      <c r="A3" s="22" t="s">
        <v>73</v>
      </c>
      <c r="B3" s="32" t="n">
        <f aca="false">VLOOKUP(STATS!J4,'AG - SV%-EXPSV%'!$A$3:$B$55,2)</f>
        <v>99</v>
      </c>
      <c r="C3" s="32" t="n">
        <f aca="false">IF(STATS!F4&lt;830,IF(B3&gt;66,66,B3),B3)</f>
        <v>66</v>
      </c>
      <c r="D3" s="32" t="n">
        <f aca="false">IF(STATS!F4&lt;415,IF(C3&gt;60,60,C3),C3)</f>
        <v>60</v>
      </c>
      <c r="E3" s="45" t="n">
        <f aca="false">IF(STATS!D4+STATS!E4&lt;50,IF(D3&gt;80,80,D3),D3)</f>
        <v>60</v>
      </c>
    </row>
    <row r="4" customFormat="false" ht="20.35" hidden="false" customHeight="true" outlineLevel="0" collapsed="false">
      <c r="A4" s="22" t="s">
        <v>75</v>
      </c>
      <c r="B4" s="32" t="n">
        <f aca="false">VLOOKUP(STATS!J5,'AG - SV%-EXPSV%'!$A$3:$B$55,2)</f>
        <v>76</v>
      </c>
      <c r="C4" s="32" t="n">
        <f aca="false">IF(STATS!F5&lt;830,IF(B4&gt;66,66,B4),B4)</f>
        <v>66</v>
      </c>
      <c r="D4" s="32" t="n">
        <f aca="false">IF(STATS!F5&lt;415,IF(C4&gt;60,60,C4),C4)</f>
        <v>60</v>
      </c>
      <c r="E4" s="45" t="n">
        <f aca="false">IF(STATS!D5+STATS!E5&lt;50,IF(D4&gt;80,80,D4),D4)</f>
        <v>60</v>
      </c>
    </row>
    <row r="5" customFormat="false" ht="20.35" hidden="false" customHeight="true" outlineLevel="0" collapsed="false">
      <c r="A5" s="22" t="s">
        <v>77</v>
      </c>
      <c r="B5" s="32" t="n">
        <f aca="false">VLOOKUP(STATS!J6,'AG - SV%-EXPSV%'!$A$3:$B$55,2)</f>
        <v>58</v>
      </c>
      <c r="C5" s="32" t="n">
        <f aca="false">IF(STATS!F6&lt;830,IF(B5&gt;66,66,B5),B5)</f>
        <v>58</v>
      </c>
      <c r="D5" s="32" t="n">
        <f aca="false">IF(STATS!F6&lt;415,IF(C5&gt;60,60,C5),C5)</f>
        <v>58</v>
      </c>
      <c r="E5" s="45" t="n">
        <f aca="false">IF(STATS!D6+STATS!E6&lt;50,IF(D5&gt;80,80,D5),D5)</f>
        <v>58</v>
      </c>
    </row>
    <row r="6" customFormat="false" ht="20.35" hidden="false" customHeight="true" outlineLevel="0" collapsed="false">
      <c r="A6" s="22" t="s">
        <v>79</v>
      </c>
      <c r="B6" s="32" t="n">
        <f aca="false">VLOOKUP(STATS!J7,'AG - SV%-EXPSV%'!$A$3:$B$55,2)</f>
        <v>69</v>
      </c>
      <c r="C6" s="32" t="n">
        <f aca="false">IF(STATS!F7&lt;830,IF(B6&gt;66,66,B6),B6)</f>
        <v>66</v>
      </c>
      <c r="D6" s="32" t="n">
        <f aca="false">IF(STATS!F7&lt;415,IF(C6&gt;60,60,C6),C6)</f>
        <v>66</v>
      </c>
      <c r="E6" s="45" t="n">
        <f aca="false">IF(STATS!D7+STATS!E7&lt;50,IF(D6&gt;80,80,D6),D6)</f>
        <v>66</v>
      </c>
    </row>
    <row r="7" customFormat="false" ht="20.35" hidden="false" customHeight="true" outlineLevel="0" collapsed="false">
      <c r="A7" s="22" t="s">
        <v>81</v>
      </c>
      <c r="B7" s="32" t="n">
        <f aca="false">VLOOKUP(STATS!J8,'AG - SV%-EXPSV%'!$A$3:$B$55,2)</f>
        <v>63</v>
      </c>
      <c r="C7" s="32" t="n">
        <f aca="false">IF(STATS!F8&lt;830,IF(B7&gt;66,66,B7),B7)</f>
        <v>63</v>
      </c>
      <c r="D7" s="32" t="n">
        <f aca="false">IF(STATS!F8&lt;415,IF(C7&gt;60,60,C7),C7)</f>
        <v>63</v>
      </c>
      <c r="E7" s="45" t="n">
        <f aca="false">IF(STATS!D8+STATS!E8&lt;50,IF(D7&gt;80,80,D7),D7)</f>
        <v>63</v>
      </c>
    </row>
    <row r="8" customFormat="false" ht="20.35" hidden="false" customHeight="true" outlineLevel="0" collapsed="false">
      <c r="A8" s="22" t="s">
        <v>83</v>
      </c>
      <c r="B8" s="32" t="n">
        <f aca="false">VLOOKUP(STATS!J9,'AG - SV%-EXPSV%'!$A$3:$B$55,2)</f>
        <v>82</v>
      </c>
      <c r="C8" s="32" t="n">
        <f aca="false">IF(STATS!F9&lt;830,IF(B8&gt;66,66,B8),B8)</f>
        <v>66</v>
      </c>
      <c r="D8" s="32" t="n">
        <f aca="false">IF(STATS!F9&lt;415,IF(C8&gt;60,60,C8),C8)</f>
        <v>66</v>
      </c>
      <c r="E8" s="45" t="n">
        <f aca="false">IF(STATS!D9+STATS!E9&lt;50,IF(D8&gt;80,80,D8),D8)</f>
        <v>66</v>
      </c>
    </row>
    <row r="9" customFormat="false" ht="20.35" hidden="false" customHeight="true" outlineLevel="0" collapsed="false">
      <c r="A9" s="22" t="s">
        <v>85</v>
      </c>
      <c r="B9" s="32" t="n">
        <f aca="false">VLOOKUP(STATS!J10,'AG - SV%-EXPSV%'!$A$3:$B$55,2)</f>
        <v>66</v>
      </c>
      <c r="C9" s="32" t="n">
        <f aca="false">IF(STATS!F10&lt;830,IF(B9&gt;66,66,B9),B9)</f>
        <v>66</v>
      </c>
      <c r="D9" s="32" t="n">
        <f aca="false">IF(STATS!F10&lt;415,IF(C9&gt;60,60,C9),C9)</f>
        <v>66</v>
      </c>
      <c r="E9" s="45" t="n">
        <f aca="false">IF(STATS!D10+STATS!E10&lt;50,IF(D9&gt;80,80,D9),D9)</f>
        <v>66</v>
      </c>
    </row>
    <row r="10" customFormat="false" ht="20.35" hidden="false" customHeight="true" outlineLevel="0" collapsed="false">
      <c r="A10" s="22" t="s">
        <v>87</v>
      </c>
      <c r="B10" s="32" t="n">
        <f aca="false">VLOOKUP(STATS!J11,'AG - SV%-EXPSV%'!$A$3:$B$55,2)</f>
        <v>72</v>
      </c>
      <c r="C10" s="32" t="n">
        <f aca="false">IF(STATS!F11&lt;830,IF(B10&gt;66,66,B10),B10)</f>
        <v>72</v>
      </c>
      <c r="D10" s="32" t="n">
        <f aca="false">IF(STATS!F11&lt;415,IF(C10&gt;60,60,C10),C10)</f>
        <v>72</v>
      </c>
      <c r="E10" s="45" t="n">
        <f aca="false">IF(STATS!D11+STATS!E11&lt;50,IF(D10&gt;80,80,D10),D10)</f>
        <v>72</v>
      </c>
    </row>
    <row r="11" customFormat="false" ht="20.35" hidden="false" customHeight="true" outlineLevel="0" collapsed="false">
      <c r="A11" s="22" t="s">
        <v>89</v>
      </c>
      <c r="B11" s="32" t="n">
        <f aca="false">VLOOKUP(STATS!J12,'AG - SV%-EXPSV%'!$A$3:$B$55,2)</f>
        <v>99</v>
      </c>
      <c r="C11" s="32" t="n">
        <f aca="false">IF(STATS!F12&lt;830,IF(B11&gt;66,66,B11),B11)</f>
        <v>66</v>
      </c>
      <c r="D11" s="32" t="n">
        <f aca="false">IF(STATS!F12&lt;415,IF(C11&gt;60,60,C11),C11)</f>
        <v>60</v>
      </c>
      <c r="E11" s="45" t="n">
        <f aca="false">IF(STATS!D12+STATS!E12&lt;50,IF(D11&gt;80,80,D11),D11)</f>
        <v>60</v>
      </c>
    </row>
    <row r="12" customFormat="false" ht="20.35" hidden="false" customHeight="true" outlineLevel="0" collapsed="false">
      <c r="A12" s="22" t="s">
        <v>91</v>
      </c>
      <c r="B12" s="32" t="n">
        <f aca="false">VLOOKUP(STATS!J13,'AG - SV%-EXPSV%'!$A$3:$B$55,2)</f>
        <v>76</v>
      </c>
      <c r="C12" s="32" t="n">
        <f aca="false">IF(STATS!F13&lt;830,IF(B12&gt;66,66,B12),B12)</f>
        <v>76</v>
      </c>
      <c r="D12" s="32" t="n">
        <f aca="false">IF(STATS!F13&lt;415,IF(C12&gt;60,60,C12),C12)</f>
        <v>76</v>
      </c>
      <c r="E12" s="45" t="n">
        <f aca="false">IF(STATS!D13+STATS!E13&lt;50,IF(D12&gt;80,80,D12),D12)</f>
        <v>76</v>
      </c>
    </row>
    <row r="13" customFormat="false" ht="20.35" hidden="false" customHeight="true" outlineLevel="0" collapsed="false">
      <c r="A13" s="22" t="s">
        <v>93</v>
      </c>
      <c r="B13" s="32" t="n">
        <f aca="false">VLOOKUP(STATS!J14,'AG - SV%-EXPSV%'!$A$3:$B$55,2)</f>
        <v>81</v>
      </c>
      <c r="C13" s="32" t="n">
        <f aca="false">IF(STATS!F14&lt;830,IF(B13&gt;66,66,B13),B13)</f>
        <v>81</v>
      </c>
      <c r="D13" s="32" t="n">
        <f aca="false">IF(STATS!F14&lt;415,IF(C13&gt;60,60,C13),C13)</f>
        <v>81</v>
      </c>
      <c r="E13" s="45" t="n">
        <f aca="false">IF(STATS!D14+STATS!E14&lt;50,IF(D13&gt;80,80,D13),D13)</f>
        <v>80</v>
      </c>
    </row>
    <row r="14" customFormat="false" ht="20.35" hidden="false" customHeight="true" outlineLevel="0" collapsed="false">
      <c r="A14" s="22" t="s">
        <v>95</v>
      </c>
      <c r="B14" s="32" t="n">
        <f aca="false">VLOOKUP(STATS!J15,'AG - SV%-EXPSV%'!$A$3:$B$55,2)</f>
        <v>79</v>
      </c>
      <c r="C14" s="32" t="n">
        <f aca="false">IF(STATS!F15&lt;830,IF(B14&gt;66,66,B14),B14)</f>
        <v>79</v>
      </c>
      <c r="D14" s="32" t="n">
        <f aca="false">IF(STATS!F15&lt;415,IF(C14&gt;60,60,C14),C14)</f>
        <v>79</v>
      </c>
      <c r="E14" s="45" t="n">
        <f aca="false">IF(STATS!D15+STATS!E15&lt;50,IF(D14&gt;80,80,D14),D14)</f>
        <v>79</v>
      </c>
    </row>
    <row r="15" customFormat="false" ht="20.35" hidden="false" customHeight="true" outlineLevel="0" collapsed="false">
      <c r="A15" s="22" t="s">
        <v>97</v>
      </c>
      <c r="B15" s="32" t="n">
        <f aca="false">VLOOKUP(STATS!J16,'AG - SV%-EXPSV%'!$A$3:$B$55,2)</f>
        <v>90</v>
      </c>
      <c r="C15" s="32" t="n">
        <f aca="false">IF(STATS!F16&lt;830,IF(B15&gt;66,66,B15),B15)</f>
        <v>90</v>
      </c>
      <c r="D15" s="32" t="n">
        <f aca="false">IF(STATS!F16&lt;415,IF(C15&gt;60,60,C15),C15)</f>
        <v>90</v>
      </c>
      <c r="E15" s="45" t="n">
        <f aca="false">IF(STATS!D16+STATS!E16&lt;50,IF(D15&gt;80,80,D15),D15)</f>
        <v>90</v>
      </c>
    </row>
    <row r="16" customFormat="false" ht="20.35" hidden="false" customHeight="true" outlineLevel="0" collapsed="false">
      <c r="A16" s="22" t="s">
        <v>98</v>
      </c>
      <c r="B16" s="32" t="n">
        <f aca="false">VLOOKUP(STATS!J17,'AG - SV%-EXPSV%'!$A$3:$B$55,2)</f>
        <v>75</v>
      </c>
      <c r="C16" s="32" t="n">
        <f aca="false">IF(STATS!F17&lt;830,IF(B16&gt;66,66,B16),B16)</f>
        <v>75</v>
      </c>
      <c r="D16" s="32" t="n">
        <f aca="false">IF(STATS!F17&lt;415,IF(C16&gt;60,60,C16),C16)</f>
        <v>75</v>
      </c>
      <c r="E16" s="45" t="n">
        <f aca="false">IF(STATS!D17+STATS!E17&lt;50,IF(D16&gt;80,80,D16),D16)</f>
        <v>75</v>
      </c>
    </row>
    <row r="17" customFormat="false" ht="20.35" hidden="false" customHeight="true" outlineLevel="0" collapsed="false">
      <c r="A17" s="22" t="s">
        <v>100</v>
      </c>
      <c r="B17" s="32" t="n">
        <f aca="false">VLOOKUP(STATS!J18,'AG - SV%-EXPSV%'!$A$3:$B$55,2)</f>
        <v>71</v>
      </c>
      <c r="C17" s="32" t="n">
        <f aca="false">IF(STATS!F18&lt;830,IF(B17&gt;66,66,B17),B17)</f>
        <v>71</v>
      </c>
      <c r="D17" s="32" t="n">
        <f aca="false">IF(STATS!F18&lt;415,IF(C17&gt;60,60,C17),C17)</f>
        <v>71</v>
      </c>
      <c r="E17" s="45" t="n">
        <f aca="false">IF(STATS!D18+STATS!E18&lt;50,IF(D17&gt;80,80,D17),D17)</f>
        <v>71</v>
      </c>
    </row>
    <row r="18" customFormat="false" ht="20.35" hidden="false" customHeight="true" outlineLevel="0" collapsed="false">
      <c r="A18" s="22" t="s">
        <v>102</v>
      </c>
      <c r="B18" s="32" t="n">
        <f aca="false">VLOOKUP(STATS!J19,'AG - SV%-EXPSV%'!$A$3:$B$55,2)</f>
        <v>51</v>
      </c>
      <c r="C18" s="32" t="n">
        <f aca="false">IF(STATS!F19&lt;830,IF(B18&gt;66,66,B18),B18)</f>
        <v>51</v>
      </c>
      <c r="D18" s="32" t="n">
        <f aca="false">IF(STATS!F19&lt;415,IF(C18&gt;60,60,C18),C18)</f>
        <v>51</v>
      </c>
      <c r="E18" s="45" t="n">
        <f aca="false">IF(STATS!D19+STATS!E19&lt;50,IF(D18&gt;80,80,D18),D18)</f>
        <v>51</v>
      </c>
    </row>
    <row r="19" customFormat="false" ht="20.35" hidden="false" customHeight="true" outlineLevel="0" collapsed="false">
      <c r="A19" s="22" t="s">
        <v>103</v>
      </c>
      <c r="B19" s="32" t="n">
        <f aca="false">VLOOKUP(STATS!J20,'AG - SV%-EXPSV%'!$A$3:$B$55,2)</f>
        <v>67</v>
      </c>
      <c r="C19" s="32" t="n">
        <f aca="false">IF(STATS!F20&lt;830,IF(B19&gt;66,66,B19),B19)</f>
        <v>67</v>
      </c>
      <c r="D19" s="32" t="n">
        <f aca="false">IF(STATS!F20&lt;415,IF(C19&gt;60,60,C19),C19)</f>
        <v>67</v>
      </c>
      <c r="E19" s="45" t="n">
        <f aca="false">IF(STATS!D20+STATS!E20&lt;50,IF(D19&gt;80,80,D19),D19)</f>
        <v>67</v>
      </c>
    </row>
    <row r="20" customFormat="false" ht="20.35" hidden="false" customHeight="true" outlineLevel="0" collapsed="false">
      <c r="A20" s="22" t="s">
        <v>104</v>
      </c>
      <c r="B20" s="32" t="n">
        <f aca="false">VLOOKUP(STATS!J21,'AG - SV%-EXPSV%'!$A$3:$B$55,2)</f>
        <v>47</v>
      </c>
      <c r="C20" s="32" t="n">
        <f aca="false">IF(STATS!F21&lt;830,IF(B20&gt;66,66,B20),B20)</f>
        <v>47</v>
      </c>
      <c r="D20" s="32" t="n">
        <f aca="false">IF(STATS!F21&lt;415,IF(C20&gt;60,60,C20),C20)</f>
        <v>47</v>
      </c>
      <c r="E20" s="45" t="n">
        <f aca="false">IF(STATS!D21+STATS!E21&lt;50,IF(D20&gt;80,80,D20),D20)</f>
        <v>47</v>
      </c>
    </row>
    <row r="21" customFormat="false" ht="20.35" hidden="false" customHeight="true" outlineLevel="0" collapsed="false">
      <c r="A21" s="22" t="s">
        <v>106</v>
      </c>
      <c r="B21" s="32" t="n">
        <f aca="false">VLOOKUP(STATS!J22,'AG - SV%-EXPSV%'!$A$3:$B$55,2)</f>
        <v>77</v>
      </c>
      <c r="C21" s="32" t="n">
        <f aca="false">IF(STATS!F22&lt;830,IF(B21&gt;66,66,B21),B21)</f>
        <v>77</v>
      </c>
      <c r="D21" s="32" t="n">
        <f aca="false">IF(STATS!F22&lt;415,IF(C21&gt;60,60,C21),C21)</f>
        <v>77</v>
      </c>
      <c r="E21" s="45" t="n">
        <f aca="false">IF(STATS!D22+STATS!E22&lt;50,IF(D21&gt;80,80,D21),D21)</f>
        <v>77</v>
      </c>
    </row>
    <row r="22" customFormat="false" ht="20.35" hidden="false" customHeight="true" outlineLevel="0" collapsed="false">
      <c r="A22" s="22" t="s">
        <v>108</v>
      </c>
      <c r="B22" s="32" t="n">
        <f aca="false">VLOOKUP(STATS!J23,'AG - SV%-EXPSV%'!$A$3:$B$55,2)</f>
        <v>61</v>
      </c>
      <c r="C22" s="32" t="n">
        <f aca="false">IF(STATS!F23&lt;830,IF(B22&gt;66,66,B22),B22)</f>
        <v>61</v>
      </c>
      <c r="D22" s="32" t="n">
        <f aca="false">IF(STATS!F23&lt;415,IF(C22&gt;60,60,C22),C22)</f>
        <v>61</v>
      </c>
      <c r="E22" s="45" t="n">
        <f aca="false">IF(STATS!D23+STATS!E23&lt;50,IF(D22&gt;80,80,D22),D22)</f>
        <v>61</v>
      </c>
    </row>
    <row r="23" customFormat="false" ht="20.35" hidden="false" customHeight="true" outlineLevel="0" collapsed="false">
      <c r="A23" s="22" t="s">
        <v>110</v>
      </c>
      <c r="B23" s="32" t="n">
        <f aca="false">VLOOKUP(STATS!J24,'AG - SV%-EXPSV%'!$A$3:$B$55,2)</f>
        <v>55</v>
      </c>
      <c r="C23" s="32" t="n">
        <f aca="false">IF(STATS!F24&lt;830,IF(B23&gt;66,66,B23),B23)</f>
        <v>55</v>
      </c>
      <c r="D23" s="32" t="n">
        <f aca="false">IF(STATS!F24&lt;415,IF(C23&gt;60,60,C23),C23)</f>
        <v>55</v>
      </c>
      <c r="E23" s="45" t="n">
        <f aca="false">IF(STATS!D24+STATS!E24&lt;50,IF(D23&gt;80,80,D23),D23)</f>
        <v>55</v>
      </c>
    </row>
    <row r="24" customFormat="false" ht="20.35" hidden="false" customHeight="true" outlineLevel="0" collapsed="false">
      <c r="A24" s="22" t="s">
        <v>112</v>
      </c>
      <c r="B24" s="32" t="n">
        <f aca="false">VLOOKUP(STATS!J25,'AG - SV%-EXPSV%'!$A$3:$B$55,2)</f>
        <v>96</v>
      </c>
      <c r="C24" s="32" t="n">
        <f aca="false">IF(STATS!F25&lt;830,IF(B24&gt;66,66,B24),B24)</f>
        <v>96</v>
      </c>
      <c r="D24" s="32" t="n">
        <f aca="false">IF(STATS!F25&lt;415,IF(C24&gt;60,60,C24),C24)</f>
        <v>96</v>
      </c>
      <c r="E24" s="45" t="n">
        <f aca="false">IF(STATS!D25+STATS!E25&lt;50,IF(D24&gt;80,80,D24),D24)</f>
        <v>80</v>
      </c>
    </row>
    <row r="25" customFormat="false" ht="20.35" hidden="false" customHeight="true" outlineLevel="0" collapsed="false">
      <c r="A25" s="22" t="s">
        <v>114</v>
      </c>
      <c r="B25" s="32" t="n">
        <f aca="false">VLOOKUP(STATS!J26,'AG - SV%-EXPSV%'!$A$3:$B$55,2)</f>
        <v>96</v>
      </c>
      <c r="C25" s="32" t="n">
        <f aca="false">IF(STATS!F26&lt;830,IF(B25&gt;66,66,B25),B25)</f>
        <v>66</v>
      </c>
      <c r="D25" s="32" t="n">
        <f aca="false">IF(STATS!F26&lt;415,IF(C25&gt;60,60,C25),C25)</f>
        <v>66</v>
      </c>
      <c r="E25" s="45" t="n">
        <f aca="false">IF(STATS!D26+STATS!E26&lt;50,IF(D25&gt;80,80,D25),D25)</f>
        <v>66</v>
      </c>
    </row>
    <row r="26" customFormat="false" ht="20.35" hidden="false" customHeight="true" outlineLevel="0" collapsed="false">
      <c r="A26" s="22" t="s">
        <v>116</v>
      </c>
      <c r="B26" s="32" t="n">
        <f aca="false">VLOOKUP(STATS!J27,'AG - SV%-EXPSV%'!$A$3:$B$55,2)</f>
        <v>52</v>
      </c>
      <c r="C26" s="32" t="n">
        <f aca="false">IF(STATS!F27&lt;830,IF(B26&gt;66,66,B26),B26)</f>
        <v>52</v>
      </c>
      <c r="D26" s="32" t="n">
        <f aca="false">IF(STATS!F27&lt;415,IF(C26&gt;60,60,C26),C26)</f>
        <v>52</v>
      </c>
      <c r="E26" s="45" t="n">
        <f aca="false">IF(STATS!D27+STATS!E27&lt;50,IF(D26&gt;80,80,D26),D26)</f>
        <v>52</v>
      </c>
    </row>
    <row r="27" customFormat="false" ht="20.35" hidden="false" customHeight="true" outlineLevel="0" collapsed="false">
      <c r="A27" s="22" t="s">
        <v>117</v>
      </c>
      <c r="B27" s="32" t="n">
        <f aca="false">VLOOKUP(STATS!J28,'AG - SV%-EXPSV%'!$A$3:$B$55,2)</f>
        <v>75</v>
      </c>
      <c r="C27" s="32" t="n">
        <f aca="false">IF(STATS!F28&lt;830,IF(B27&gt;66,66,B27),B27)</f>
        <v>75</v>
      </c>
      <c r="D27" s="32" t="n">
        <f aca="false">IF(STATS!F28&lt;415,IF(C27&gt;60,60,C27),C27)</f>
        <v>75</v>
      </c>
      <c r="E27" s="45" t="n">
        <f aca="false">IF(STATS!D28+STATS!E28&lt;50,IF(D27&gt;80,80,D27),D27)</f>
        <v>75</v>
      </c>
    </row>
    <row r="28" customFormat="false" ht="20.35" hidden="false" customHeight="true" outlineLevel="0" collapsed="false">
      <c r="A28" s="22" t="s">
        <v>118</v>
      </c>
      <c r="B28" s="32" t="n">
        <f aca="false">VLOOKUP(STATS!J29,'AG - SV%-EXPSV%'!$A$3:$B$55,2)</f>
        <v>76</v>
      </c>
      <c r="C28" s="32" t="n">
        <f aca="false">IF(STATS!F29&lt;830,IF(B28&gt;66,66,B28),B28)</f>
        <v>66</v>
      </c>
      <c r="D28" s="32" t="n">
        <f aca="false">IF(STATS!F29&lt;415,IF(C28&gt;60,60,C28),C28)</f>
        <v>66</v>
      </c>
      <c r="E28" s="45" t="n">
        <f aca="false">IF(STATS!D29+STATS!E29&lt;50,IF(D28&gt;80,80,D28),D28)</f>
        <v>66</v>
      </c>
    </row>
    <row r="29" customFormat="false" ht="20.35" hidden="false" customHeight="true" outlineLevel="0" collapsed="false">
      <c r="A29" s="22" t="s">
        <v>120</v>
      </c>
      <c r="B29" s="32" t="n">
        <f aca="false">VLOOKUP(STATS!J30,'AG - SV%-EXPSV%'!$A$3:$B$55,2)</f>
        <v>47</v>
      </c>
      <c r="C29" s="32" t="n">
        <f aca="false">IF(STATS!F30&lt;830,IF(B29&gt;66,66,B29),B29)</f>
        <v>47</v>
      </c>
      <c r="D29" s="32" t="n">
        <f aca="false">IF(STATS!F30&lt;415,IF(C29&gt;60,60,C29),C29)</f>
        <v>47</v>
      </c>
      <c r="E29" s="45" t="n">
        <f aca="false">IF(STATS!D30+STATS!E30&lt;50,IF(D29&gt;80,80,D29),D29)</f>
        <v>47</v>
      </c>
    </row>
    <row r="30" customFormat="false" ht="20.35" hidden="false" customHeight="true" outlineLevel="0" collapsed="false">
      <c r="A30" s="22" t="s">
        <v>121</v>
      </c>
      <c r="B30" s="32" t="n">
        <f aca="false">VLOOKUP(STATS!J31,'AG - SV%-EXPSV%'!$A$3:$B$55,2)</f>
        <v>85</v>
      </c>
      <c r="C30" s="32" t="n">
        <f aca="false">IF(STATS!F31&lt;830,IF(B30&gt;66,66,B30),B30)</f>
        <v>85</v>
      </c>
      <c r="D30" s="32" t="n">
        <f aca="false">IF(STATS!F31&lt;415,IF(C30&gt;60,60,C30),C30)</f>
        <v>85</v>
      </c>
      <c r="E30" s="45" t="n">
        <f aca="false">IF(STATS!D31+STATS!E31&lt;50,IF(D30&gt;80,80,D30),D30)</f>
        <v>85</v>
      </c>
    </row>
    <row r="31" customFormat="false" ht="20.35" hidden="false" customHeight="true" outlineLevel="0" collapsed="false">
      <c r="A31" s="22" t="s">
        <v>123</v>
      </c>
      <c r="B31" s="32" t="n">
        <f aca="false">VLOOKUP(STATS!J32,'AG - SV%-EXPSV%'!$A$3:$B$55,2)</f>
        <v>96</v>
      </c>
      <c r="C31" s="32" t="n">
        <f aca="false">IF(STATS!F32&lt;830,IF(B31&gt;66,66,B31),B31)</f>
        <v>96</v>
      </c>
      <c r="D31" s="32" t="n">
        <f aca="false">IF(STATS!F32&lt;415,IF(C31&gt;60,60,C31),C31)</f>
        <v>96</v>
      </c>
      <c r="E31" s="45" t="n">
        <f aca="false">IF(STATS!D32+STATS!E32&lt;50,IF(D31&gt;80,80,D31),D31)</f>
        <v>96</v>
      </c>
    </row>
    <row r="32" customFormat="false" ht="20.35" hidden="false" customHeight="true" outlineLevel="0" collapsed="false">
      <c r="A32" s="22" t="s">
        <v>124</v>
      </c>
      <c r="B32" s="32" t="n">
        <f aca="false">VLOOKUP(STATS!J33,'AG - SV%-EXPSV%'!$A$3:$B$55,2)</f>
        <v>77</v>
      </c>
      <c r="C32" s="32" t="n">
        <f aca="false">IF(STATS!F33&lt;830,IF(B32&gt;66,66,B32),B32)</f>
        <v>77</v>
      </c>
      <c r="D32" s="32" t="n">
        <f aca="false">IF(STATS!F33&lt;415,IF(C32&gt;60,60,C32),C32)</f>
        <v>77</v>
      </c>
      <c r="E32" s="45" t="n">
        <f aca="false">IF(STATS!D33+STATS!E33&lt;50,IF(D32&gt;80,80,D32),D32)</f>
        <v>77</v>
      </c>
    </row>
    <row r="33" customFormat="false" ht="20.35" hidden="false" customHeight="true" outlineLevel="0" collapsed="false">
      <c r="A33" s="22" t="s">
        <v>126</v>
      </c>
      <c r="B33" s="32" t="n">
        <f aca="false">VLOOKUP(STATS!J34,'AG - SV%-EXPSV%'!$A$3:$B$55,2)</f>
        <v>58</v>
      </c>
      <c r="C33" s="32" t="n">
        <f aca="false">IF(STATS!F34&lt;830,IF(B33&gt;66,66,B33),B33)</f>
        <v>58</v>
      </c>
      <c r="D33" s="32" t="n">
        <f aca="false">IF(STATS!F34&lt;415,IF(C33&gt;60,60,C33),C33)</f>
        <v>58</v>
      </c>
      <c r="E33" s="45" t="n">
        <f aca="false">IF(STATS!D34+STATS!E34&lt;50,IF(D33&gt;80,80,D33),D33)</f>
        <v>58</v>
      </c>
    </row>
    <row r="34" customFormat="false" ht="20.35" hidden="false" customHeight="true" outlineLevel="0" collapsed="false">
      <c r="A34" s="22" t="s">
        <v>128</v>
      </c>
      <c r="B34" s="32" t="n">
        <f aca="false">VLOOKUP(STATS!J35,'AG - SV%-EXPSV%'!$A$3:$B$55,2)</f>
        <v>97</v>
      </c>
      <c r="C34" s="32" t="n">
        <f aca="false">IF(STATS!F35&lt;830,IF(B34&gt;66,66,B34),B34)</f>
        <v>97</v>
      </c>
      <c r="D34" s="32" t="n">
        <f aca="false">IF(STATS!F35&lt;415,IF(C34&gt;60,60,C34),C34)</f>
        <v>97</v>
      </c>
      <c r="E34" s="45" t="n">
        <f aca="false">IF(STATS!D35+STATS!E35&lt;50,IF(D34&gt;80,80,D34),D34)</f>
        <v>80</v>
      </c>
    </row>
    <row r="35" customFormat="false" ht="20.35" hidden="false" customHeight="true" outlineLevel="0" collapsed="false">
      <c r="A35" s="22" t="s">
        <v>129</v>
      </c>
      <c r="B35" s="32" t="n">
        <f aca="false">VLOOKUP(STATS!J36,'AG - SV%-EXPSV%'!$A$3:$B$55,2)</f>
        <v>47</v>
      </c>
      <c r="C35" s="32" t="n">
        <f aca="false">IF(STATS!F36&lt;830,IF(B35&gt;66,66,B35),B35)</f>
        <v>47</v>
      </c>
      <c r="D35" s="32" t="n">
        <f aca="false">IF(STATS!F36&lt;415,IF(C35&gt;60,60,C35),C35)</f>
        <v>47</v>
      </c>
      <c r="E35" s="45" t="n">
        <f aca="false">IF(STATS!D36+STATS!E36&lt;50,IF(D35&gt;80,80,D35),D35)</f>
        <v>47</v>
      </c>
    </row>
    <row r="36" customFormat="false" ht="20.35" hidden="false" customHeight="true" outlineLevel="0" collapsed="false">
      <c r="A36" s="22" t="s">
        <v>130</v>
      </c>
      <c r="B36" s="32" t="n">
        <f aca="false">VLOOKUP(STATS!J37,'AG - SV%-EXPSV%'!$A$3:$B$55,2)</f>
        <v>88</v>
      </c>
      <c r="C36" s="32" t="n">
        <f aca="false">IF(STATS!F37&lt;830,IF(B36&gt;66,66,B36),B36)</f>
        <v>88</v>
      </c>
      <c r="D36" s="32" t="n">
        <f aca="false">IF(STATS!F37&lt;415,IF(C36&gt;60,60,C36),C36)</f>
        <v>88</v>
      </c>
      <c r="E36" s="45" t="n">
        <f aca="false">IF(STATS!D37+STATS!E37&lt;50,IF(D36&gt;80,80,D36),D36)</f>
        <v>80</v>
      </c>
    </row>
    <row r="37" customFormat="false" ht="20.35" hidden="false" customHeight="true" outlineLevel="0" collapsed="false">
      <c r="A37" s="22" t="s">
        <v>132</v>
      </c>
      <c r="B37" s="32" t="n">
        <f aca="false">VLOOKUP(STATS!J38,'AG - SV%-EXPSV%'!$A$3:$B$55,2)</f>
        <v>63</v>
      </c>
      <c r="C37" s="32" t="n">
        <f aca="false">IF(STATS!F38&lt;830,IF(B37&gt;66,66,B37),B37)</f>
        <v>63</v>
      </c>
      <c r="D37" s="32" t="n">
        <f aca="false">IF(STATS!F38&lt;415,IF(C37&gt;60,60,C37),C37)</f>
        <v>63</v>
      </c>
      <c r="E37" s="45" t="n">
        <f aca="false">IF(STATS!D38+STATS!E38&lt;50,IF(D37&gt;80,80,D37),D37)</f>
        <v>63</v>
      </c>
    </row>
    <row r="38" customFormat="false" ht="20.35" hidden="false" customHeight="true" outlineLevel="0" collapsed="false">
      <c r="A38" s="22" t="s">
        <v>134</v>
      </c>
      <c r="B38" s="32" t="n">
        <f aca="false">VLOOKUP(STATS!J39,'AG - SV%-EXPSV%'!$A$3:$B$55,2)</f>
        <v>62</v>
      </c>
      <c r="C38" s="32" t="n">
        <f aca="false">IF(STATS!F39&lt;830,IF(B38&gt;66,66,B38),B38)</f>
        <v>62</v>
      </c>
      <c r="D38" s="32" t="n">
        <f aca="false">IF(STATS!F39&lt;415,IF(C38&gt;60,60,C38),C38)</f>
        <v>62</v>
      </c>
      <c r="E38" s="45" t="n">
        <f aca="false">IF(STATS!D39+STATS!E39&lt;50,IF(D38&gt;80,80,D38),D38)</f>
        <v>62</v>
      </c>
    </row>
    <row r="39" customFormat="false" ht="20.35" hidden="false" customHeight="true" outlineLevel="0" collapsed="false">
      <c r="A39" s="22" t="s">
        <v>135</v>
      </c>
      <c r="B39" s="32" t="n">
        <f aca="false">VLOOKUP(STATS!J40,'AG - SV%-EXPSV%'!$A$3:$B$55,2)</f>
        <v>47</v>
      </c>
      <c r="C39" s="32" t="n">
        <f aca="false">IF(STATS!F40&lt;830,IF(B39&gt;66,66,B39),B39)</f>
        <v>47</v>
      </c>
      <c r="D39" s="32" t="n">
        <f aca="false">IF(STATS!F40&lt;415,IF(C39&gt;60,60,C39),C39)</f>
        <v>47</v>
      </c>
      <c r="E39" s="45" t="n">
        <f aca="false">IF(STATS!D40+STATS!E40&lt;50,IF(D39&gt;80,80,D39),D39)</f>
        <v>47</v>
      </c>
    </row>
    <row r="40" customFormat="false" ht="20.35" hidden="false" customHeight="true" outlineLevel="0" collapsed="false">
      <c r="A40" s="22" t="s">
        <v>137</v>
      </c>
      <c r="B40" s="32" t="n">
        <f aca="false">VLOOKUP(STATS!J41,'AG - SV%-EXPSV%'!$A$3:$B$55,2)</f>
        <v>47</v>
      </c>
      <c r="C40" s="32" t="n">
        <f aca="false">IF(STATS!F41&lt;830,IF(B40&gt;66,66,B40),B40)</f>
        <v>47</v>
      </c>
      <c r="D40" s="32" t="n">
        <f aca="false">IF(STATS!F41&lt;415,IF(C40&gt;60,60,C40),C40)</f>
        <v>47</v>
      </c>
      <c r="E40" s="45" t="n">
        <f aca="false">IF(STATS!D41+STATS!E41&lt;50,IF(D40&gt;80,80,D40),D40)</f>
        <v>47</v>
      </c>
    </row>
    <row r="41" customFormat="false" ht="20.35" hidden="false" customHeight="true" outlineLevel="0" collapsed="false">
      <c r="A41" s="22" t="s">
        <v>139</v>
      </c>
      <c r="B41" s="32" t="n">
        <f aca="false">VLOOKUP(STATS!J42,'AG - SV%-EXPSV%'!$A$3:$B$55,2)</f>
        <v>48</v>
      </c>
      <c r="C41" s="32" t="n">
        <f aca="false">IF(STATS!F42&lt;830,IF(B41&gt;66,66,B41),B41)</f>
        <v>48</v>
      </c>
      <c r="D41" s="32" t="n">
        <f aca="false">IF(STATS!F42&lt;415,IF(C41&gt;60,60,C41),C41)</f>
        <v>48</v>
      </c>
      <c r="E41" s="45" t="n">
        <f aca="false">IF(STATS!D42+STATS!E42&lt;50,IF(D41&gt;80,80,D41),D41)</f>
        <v>48</v>
      </c>
    </row>
    <row r="42" customFormat="false" ht="20.35" hidden="false" customHeight="true" outlineLevel="0" collapsed="false">
      <c r="A42" s="22" t="s">
        <v>140</v>
      </c>
      <c r="B42" s="32" t="n">
        <f aca="false">VLOOKUP(STATS!J43,'AG - SV%-EXPSV%'!$A$3:$B$55,2)</f>
        <v>86</v>
      </c>
      <c r="C42" s="32" t="n">
        <f aca="false">IF(STATS!F43&lt;830,IF(B42&gt;66,66,B42),B42)</f>
        <v>86</v>
      </c>
      <c r="D42" s="32" t="n">
        <f aca="false">IF(STATS!F43&lt;415,IF(C42&gt;60,60,C42),C42)</f>
        <v>86</v>
      </c>
      <c r="E42" s="45" t="n">
        <f aca="false">IF(STATS!D43+STATS!E43&lt;50,IF(D42&gt;80,80,D42),D42)</f>
        <v>86</v>
      </c>
    </row>
    <row r="43" customFormat="false" ht="20.35" hidden="false" customHeight="true" outlineLevel="0" collapsed="false">
      <c r="A43" s="22" t="s">
        <v>141</v>
      </c>
      <c r="B43" s="32" t="n">
        <f aca="false">VLOOKUP(STATS!J44,'AG - SV%-EXPSV%'!$A$3:$B$55,2)</f>
        <v>72</v>
      </c>
      <c r="C43" s="32" t="n">
        <f aca="false">IF(STATS!F44&lt;830,IF(B43&gt;66,66,B43),B43)</f>
        <v>66</v>
      </c>
      <c r="D43" s="32" t="n">
        <f aca="false">IF(STATS!F44&lt;415,IF(C43&gt;60,60,C43),C43)</f>
        <v>66</v>
      </c>
      <c r="E43" s="45" t="n">
        <f aca="false">IF(STATS!D44+STATS!E44&lt;50,IF(D43&gt;80,80,D43),D43)</f>
        <v>66</v>
      </c>
    </row>
    <row r="44" customFormat="false" ht="20.35" hidden="false" customHeight="true" outlineLevel="0" collapsed="false">
      <c r="A44" s="22" t="s">
        <v>143</v>
      </c>
      <c r="B44" s="32" t="n">
        <f aca="false">VLOOKUP(STATS!J45,'AG - SV%-EXPSV%'!$A$3:$B$55,2)</f>
        <v>81</v>
      </c>
      <c r="C44" s="32" t="n">
        <f aca="false">IF(STATS!F45&lt;830,IF(B44&gt;66,66,B44),B44)</f>
        <v>81</v>
      </c>
      <c r="D44" s="32" t="n">
        <f aca="false">IF(STATS!F45&lt;415,IF(C44&gt;60,60,C44),C44)</f>
        <v>81</v>
      </c>
      <c r="E44" s="45" t="n">
        <f aca="false">IF(STATS!D45+STATS!E45&lt;50,IF(D44&gt;80,80,D44),D44)</f>
        <v>81</v>
      </c>
    </row>
    <row r="45" customFormat="false" ht="20.35" hidden="false" customHeight="true" outlineLevel="0" collapsed="false">
      <c r="A45" s="22" t="s">
        <v>144</v>
      </c>
      <c r="B45" s="32" t="n">
        <f aca="false">VLOOKUP(STATS!J46,'AG - SV%-EXPSV%'!$A$3:$B$55,2)</f>
        <v>55</v>
      </c>
      <c r="C45" s="32" t="n">
        <f aca="false">IF(STATS!F46&lt;830,IF(B45&gt;66,66,B45),B45)</f>
        <v>55</v>
      </c>
      <c r="D45" s="32" t="n">
        <f aca="false">IF(STATS!F46&lt;415,IF(C45&gt;60,60,C45),C45)</f>
        <v>55</v>
      </c>
      <c r="E45" s="45" t="n">
        <f aca="false">IF(STATS!D46+STATS!E46&lt;50,IF(D45&gt;80,80,D45),D45)</f>
        <v>55</v>
      </c>
    </row>
    <row r="46" customFormat="false" ht="20.35" hidden="false" customHeight="true" outlineLevel="0" collapsed="false">
      <c r="A46" s="22" t="s">
        <v>146</v>
      </c>
      <c r="B46" s="32" t="n">
        <f aca="false">VLOOKUP(STATS!J47,'AG - SV%-EXPSV%'!$A$3:$B$55,2)</f>
        <v>70</v>
      </c>
      <c r="C46" s="32" t="n">
        <f aca="false">IF(STATS!F47&lt;830,IF(B46&gt;66,66,B46),B46)</f>
        <v>70</v>
      </c>
      <c r="D46" s="32" t="n">
        <f aca="false">IF(STATS!F47&lt;415,IF(C46&gt;60,60,C46),C46)</f>
        <v>70</v>
      </c>
      <c r="E46" s="45" t="n">
        <f aca="false">IF(STATS!D47+STATS!E47&lt;50,IF(D46&gt;80,80,D46),D46)</f>
        <v>70</v>
      </c>
    </row>
    <row r="47" customFormat="false" ht="20.35" hidden="false" customHeight="true" outlineLevel="0" collapsed="false">
      <c r="A47" s="22" t="s">
        <v>147</v>
      </c>
      <c r="B47" s="32" t="n">
        <f aca="false">VLOOKUP(STATS!J48,'AG - SV%-EXPSV%'!$A$3:$B$55,2)</f>
        <v>60</v>
      </c>
      <c r="C47" s="32" t="n">
        <f aca="false">IF(STATS!F48&lt;830,IF(B47&gt;66,66,B47),B47)</f>
        <v>60</v>
      </c>
      <c r="D47" s="32" t="n">
        <f aca="false">IF(STATS!F48&lt;415,IF(C47&gt;60,60,C47),C47)</f>
        <v>60</v>
      </c>
      <c r="E47" s="45" t="n">
        <f aca="false">IF(STATS!D48+STATS!E48&lt;50,IF(D47&gt;80,80,D47),D47)</f>
        <v>60</v>
      </c>
    </row>
    <row r="48" customFormat="false" ht="20.35" hidden="false" customHeight="true" outlineLevel="0" collapsed="false">
      <c r="A48" s="22" t="s">
        <v>148</v>
      </c>
      <c r="B48" s="32" t="n">
        <f aca="false">VLOOKUP(STATS!J49,'AG - SV%-EXPSV%'!$A$3:$B$55,2)</f>
        <v>82</v>
      </c>
      <c r="C48" s="32" t="n">
        <f aca="false">IF(STATS!F49&lt;830,IF(B48&gt;66,66,B48),B48)</f>
        <v>82</v>
      </c>
      <c r="D48" s="32" t="n">
        <f aca="false">IF(STATS!F49&lt;415,IF(C48&gt;60,60,C48),C48)</f>
        <v>82</v>
      </c>
      <c r="E48" s="45" t="n">
        <f aca="false">IF(STATS!D49+STATS!E49&lt;50,IF(D48&gt;80,80,D48),D48)</f>
        <v>80</v>
      </c>
    </row>
    <row r="49" customFormat="false" ht="20.35" hidden="false" customHeight="true" outlineLevel="0" collapsed="false">
      <c r="A49" s="22" t="s">
        <v>149</v>
      </c>
      <c r="B49" s="32" t="n">
        <f aca="false">VLOOKUP(STATS!J50,'AG - SV%-EXPSV%'!$A$3:$B$55,2)</f>
        <v>47</v>
      </c>
      <c r="C49" s="32" t="n">
        <f aca="false">IF(STATS!F50&lt;830,IF(B49&gt;66,66,B49),B49)</f>
        <v>47</v>
      </c>
      <c r="D49" s="32" t="n">
        <f aca="false">IF(STATS!F50&lt;415,IF(C49&gt;60,60,C49),C49)</f>
        <v>47</v>
      </c>
      <c r="E49" s="45" t="n">
        <f aca="false">IF(STATS!D50+STATS!E50&lt;50,IF(D49&gt;80,80,D49),D49)</f>
        <v>47</v>
      </c>
    </row>
    <row r="50" customFormat="false" ht="20.35" hidden="false" customHeight="true" outlineLevel="0" collapsed="false">
      <c r="A50" s="22" t="s">
        <v>151</v>
      </c>
      <c r="B50" s="32" t="n">
        <f aca="false">VLOOKUP(STATS!J51,'AG - SV%-EXPSV%'!$A$3:$B$55,2)</f>
        <v>73</v>
      </c>
      <c r="C50" s="32" t="n">
        <f aca="false">IF(STATS!F51&lt;830,IF(B50&gt;66,66,B50),B50)</f>
        <v>73</v>
      </c>
      <c r="D50" s="32" t="n">
        <f aca="false">IF(STATS!F51&lt;415,IF(C50&gt;60,60,C50),C50)</f>
        <v>73</v>
      </c>
      <c r="E50" s="45" t="n">
        <f aca="false">IF(STATS!D51+STATS!E51&lt;50,IF(D50&gt;80,80,D50),D50)</f>
        <v>73</v>
      </c>
    </row>
    <row r="51" customFormat="false" ht="20.35" hidden="false" customHeight="true" outlineLevel="0" collapsed="false">
      <c r="A51" s="22" t="s">
        <v>152</v>
      </c>
      <c r="B51" s="32" t="n">
        <f aca="false">VLOOKUP(STATS!J52,'AG - SV%-EXPSV%'!$A$3:$B$55,2)</f>
        <v>58</v>
      </c>
      <c r="C51" s="32" t="n">
        <f aca="false">IF(STATS!F52&lt;830,IF(B51&gt;66,66,B51),B51)</f>
        <v>58</v>
      </c>
      <c r="D51" s="32" t="n">
        <f aca="false">IF(STATS!F52&lt;415,IF(C51&gt;60,60,C51),C51)</f>
        <v>58</v>
      </c>
      <c r="E51" s="45" t="n">
        <f aca="false">IF(STATS!D52+STATS!E52&lt;50,IF(D51&gt;80,80,D51),D51)</f>
        <v>58</v>
      </c>
    </row>
    <row r="52" customFormat="false" ht="20.35" hidden="false" customHeight="true" outlineLevel="0" collapsed="false">
      <c r="A52" s="22" t="s">
        <v>153</v>
      </c>
      <c r="B52" s="32" t="n">
        <f aca="false">VLOOKUP(STATS!J53,'AG - SV%-EXPSV%'!$A$3:$B$55,2)</f>
        <v>68</v>
      </c>
      <c r="C52" s="32" t="n">
        <f aca="false">IF(STATS!F53&lt;830,IF(B52&gt;66,66,B52),B52)</f>
        <v>66</v>
      </c>
      <c r="D52" s="32" t="n">
        <f aca="false">IF(STATS!F53&lt;415,IF(C52&gt;60,60,C52),C52)</f>
        <v>66</v>
      </c>
      <c r="E52" s="45" t="n">
        <f aca="false">IF(STATS!D53+STATS!E53&lt;50,IF(D52&gt;80,80,D52),D52)</f>
        <v>66</v>
      </c>
    </row>
    <row r="53" customFormat="false" ht="20.35" hidden="false" customHeight="true" outlineLevel="0" collapsed="false">
      <c r="A53" s="22" t="s">
        <v>154</v>
      </c>
      <c r="B53" s="32" t="n">
        <f aca="false">VLOOKUP(STATS!J54,'AG - SV%-EXPSV%'!$A$3:$B$55,2)</f>
        <v>75</v>
      </c>
      <c r="C53" s="32" t="n">
        <f aca="false">IF(STATS!F54&lt;830,IF(B53&gt;66,66,B53),B53)</f>
        <v>75</v>
      </c>
      <c r="D53" s="32" t="n">
        <f aca="false">IF(STATS!F54&lt;415,IF(C53&gt;60,60,C53),C53)</f>
        <v>75</v>
      </c>
      <c r="E53" s="45" t="n">
        <f aca="false">IF(STATS!D54+STATS!E54&lt;50,IF(D53&gt;80,80,D53),D53)</f>
        <v>75</v>
      </c>
    </row>
    <row r="54" customFormat="false" ht="20.35" hidden="false" customHeight="true" outlineLevel="0" collapsed="false">
      <c r="A54" s="22" t="s">
        <v>155</v>
      </c>
      <c r="B54" s="32" t="n">
        <f aca="false">VLOOKUP(STATS!J55,'AG - SV%-EXPSV%'!$A$3:$B$55,2)</f>
        <v>93</v>
      </c>
      <c r="C54" s="32" t="n">
        <f aca="false">IF(STATS!F55&lt;830,IF(B54&gt;66,66,B54),B54)</f>
        <v>93</v>
      </c>
      <c r="D54" s="32" t="n">
        <f aca="false">IF(STATS!F55&lt;415,IF(C54&gt;60,60,C54),C54)</f>
        <v>93</v>
      </c>
      <c r="E54" s="45" t="n">
        <f aca="false">IF(STATS!D55+STATS!E55&lt;50,IF(D54&gt;80,80,D54),D54)</f>
        <v>93</v>
      </c>
    </row>
    <row r="55" customFormat="false" ht="20.35" hidden="false" customHeight="true" outlineLevel="0" collapsed="false">
      <c r="A55" s="22" t="s">
        <v>157</v>
      </c>
      <c r="B55" s="32" t="n">
        <f aca="false">VLOOKUP(STATS!J56,'AG - SV%-EXPSV%'!$A$3:$B$55,2)</f>
        <v>62</v>
      </c>
      <c r="C55" s="32" t="n">
        <f aca="false">IF(STATS!F56&lt;830,IF(B55&gt;66,66,B55),B55)</f>
        <v>62</v>
      </c>
      <c r="D55" s="32" t="n">
        <f aca="false">IF(STATS!F56&lt;415,IF(C55&gt;60,60,C55),C55)</f>
        <v>62</v>
      </c>
      <c r="E55" s="45" t="n">
        <f aca="false">IF(STATS!D56+STATS!E56&lt;50,IF(D55&gt;80,80,D55),D55)</f>
        <v>62</v>
      </c>
    </row>
    <row r="56" customFormat="false" ht="20.35" hidden="false" customHeight="true" outlineLevel="0" collapsed="false">
      <c r="A56" s="22" t="s">
        <v>158</v>
      </c>
      <c r="B56" s="32" t="n">
        <f aca="false">VLOOKUP(STATS!J57,'AG - SV%-EXPSV%'!$A$3:$B$55,2)</f>
        <v>63</v>
      </c>
      <c r="C56" s="32" t="n">
        <f aca="false">IF(STATS!F57&lt;830,IF(B56&gt;66,66,B56),B56)</f>
        <v>63</v>
      </c>
      <c r="D56" s="32" t="n">
        <f aca="false">IF(STATS!F57&lt;415,IF(C56&gt;60,60,C56),C56)</f>
        <v>63</v>
      </c>
      <c r="E56" s="45" t="n">
        <f aca="false">IF(STATS!D57+STATS!E57&lt;50,IF(D56&gt;80,80,D56),D56)</f>
        <v>63</v>
      </c>
    </row>
    <row r="57" customFormat="false" ht="20.35" hidden="false" customHeight="true" outlineLevel="0" collapsed="false">
      <c r="A57" s="22" t="s">
        <v>159</v>
      </c>
      <c r="B57" s="32" t="n">
        <f aca="false">VLOOKUP(STATS!J58,'AG - SV%-EXPSV%'!$A$3:$B$55,2)</f>
        <v>89</v>
      </c>
      <c r="C57" s="32" t="n">
        <f aca="false">IF(STATS!F58&lt;830,IF(B57&gt;66,66,B57),B57)</f>
        <v>89</v>
      </c>
      <c r="D57" s="32" t="n">
        <f aca="false">IF(STATS!F58&lt;415,IF(C57&gt;60,60,C57),C57)</f>
        <v>89</v>
      </c>
      <c r="E57" s="45" t="n">
        <f aca="false">IF(STATS!D58+STATS!E58&lt;50,IF(D57&gt;80,80,D57),D57)</f>
        <v>89</v>
      </c>
    </row>
    <row r="58" customFormat="false" ht="20.35" hidden="false" customHeight="true" outlineLevel="0" collapsed="false">
      <c r="A58" s="22" t="s">
        <v>160</v>
      </c>
      <c r="B58" s="32" t="n">
        <f aca="false">VLOOKUP(STATS!J59,'AG - SV%-EXPSV%'!$A$3:$B$55,2)</f>
        <v>60</v>
      </c>
      <c r="C58" s="32" t="n">
        <f aca="false">IF(STATS!F59&lt;830,IF(B58&gt;66,66,B58),B58)</f>
        <v>60</v>
      </c>
      <c r="D58" s="32" t="n">
        <f aca="false">IF(STATS!F59&lt;415,IF(C58&gt;60,60,C58),C58)</f>
        <v>60</v>
      </c>
      <c r="E58" s="45" t="n">
        <f aca="false">IF(STATS!D59+STATS!E59&lt;50,IF(D58&gt;80,80,D58),D58)</f>
        <v>60</v>
      </c>
    </row>
    <row r="59" customFormat="false" ht="20.35" hidden="false" customHeight="true" outlineLevel="0" collapsed="false">
      <c r="A59" s="22" t="s">
        <v>162</v>
      </c>
      <c r="B59" s="32" t="n">
        <f aca="false">VLOOKUP(STATS!J60,'AG - SV%-EXPSV%'!$A$3:$B$55,2)</f>
        <v>95</v>
      </c>
      <c r="C59" s="32" t="n">
        <f aca="false">IF(STATS!F60&lt;830,IF(B59&gt;66,66,B59),B59)</f>
        <v>95</v>
      </c>
      <c r="D59" s="32" t="n">
        <f aca="false">IF(STATS!F60&lt;415,IF(C59&gt;60,60,C59),C59)</f>
        <v>95</v>
      </c>
      <c r="E59" s="45" t="n">
        <f aca="false">IF(STATS!D60+STATS!E60&lt;50,IF(D59&gt;80,80,D59),D59)</f>
        <v>80</v>
      </c>
    </row>
    <row r="60" customFormat="false" ht="20.35" hidden="false" customHeight="true" outlineLevel="0" collapsed="false">
      <c r="A60" s="22" t="s">
        <v>164</v>
      </c>
      <c r="B60" s="32" t="n">
        <f aca="false">VLOOKUP(STATS!J61,'AG - SV%-EXPSV%'!$A$3:$B$55,2)</f>
        <v>64</v>
      </c>
      <c r="C60" s="32" t="n">
        <f aca="false">IF(STATS!F61&lt;830,IF(B60&gt;66,66,B60),B60)</f>
        <v>64</v>
      </c>
      <c r="D60" s="32" t="n">
        <f aca="false">IF(STATS!F61&lt;415,IF(C60&gt;60,60,C60),C60)</f>
        <v>64</v>
      </c>
      <c r="E60" s="45" t="n">
        <f aca="false">IF(STATS!D61+STATS!E61&lt;50,IF(D60&gt;80,80,D60),D60)</f>
        <v>64</v>
      </c>
    </row>
    <row r="61" customFormat="false" ht="20.35" hidden="false" customHeight="true" outlineLevel="0" collapsed="false">
      <c r="A61" s="22" t="s">
        <v>165</v>
      </c>
      <c r="B61" s="32" t="n">
        <f aca="false">VLOOKUP(STATS!J62,'AG - SV%-EXPSV%'!$A$3:$B$55,2)</f>
        <v>80</v>
      </c>
      <c r="C61" s="32" t="n">
        <f aca="false">IF(STATS!F62&lt;830,IF(B61&gt;66,66,B61),B61)</f>
        <v>80</v>
      </c>
      <c r="D61" s="32" t="n">
        <f aca="false">IF(STATS!F62&lt;415,IF(C61&gt;60,60,C61),C61)</f>
        <v>80</v>
      </c>
      <c r="E61" s="45" t="n">
        <f aca="false">IF(STATS!D62+STATS!E62&lt;50,IF(D61&gt;80,80,D61),D61)</f>
        <v>80</v>
      </c>
    </row>
    <row r="62" customFormat="false" ht="20.35" hidden="false" customHeight="true" outlineLevel="0" collapsed="false">
      <c r="A62" s="22" t="s">
        <v>166</v>
      </c>
      <c r="B62" s="32" t="n">
        <f aca="false">VLOOKUP(STATS!J63,'AG - SV%-EXPSV%'!$A$3:$B$55,2)</f>
        <v>99</v>
      </c>
      <c r="C62" s="32" t="n">
        <f aca="false">IF(STATS!F63&lt;830,IF(B62&gt;66,66,B62),B62)</f>
        <v>66</v>
      </c>
      <c r="D62" s="32" t="n">
        <f aca="false">IF(STATS!F63&lt;415,IF(C62&gt;60,60,C62),C62)</f>
        <v>60</v>
      </c>
      <c r="E62" s="45" t="n">
        <f aca="false">IF(STATS!D63+STATS!E63&lt;50,IF(D62&gt;80,80,D62),D62)</f>
        <v>60</v>
      </c>
    </row>
    <row r="63" customFormat="false" ht="20.35" hidden="false" customHeight="true" outlineLevel="0" collapsed="false">
      <c r="A63" s="22" t="s">
        <v>167</v>
      </c>
      <c r="B63" s="32" t="n">
        <f aca="false">VLOOKUP(STATS!J64,'AG - SV%-EXPSV%'!$A$3:$B$55,2)</f>
        <v>51</v>
      </c>
      <c r="C63" s="32" t="n">
        <f aca="false">IF(STATS!F64&lt;830,IF(B63&gt;66,66,B63),B63)</f>
        <v>51</v>
      </c>
      <c r="D63" s="32" t="n">
        <f aca="false">IF(STATS!F64&lt;415,IF(C63&gt;60,60,C63),C63)</f>
        <v>51</v>
      </c>
      <c r="E63" s="45" t="n">
        <f aca="false">IF(STATS!D64+STATS!E64&lt;50,IF(D63&gt;80,80,D63),D63)</f>
        <v>51</v>
      </c>
    </row>
    <row r="64" customFormat="false" ht="20.35" hidden="false" customHeight="true" outlineLevel="0" collapsed="false">
      <c r="A64" s="22" t="s">
        <v>168</v>
      </c>
      <c r="B64" s="32" t="n">
        <f aca="false">VLOOKUP(STATS!J65,'AG - SV%-EXPSV%'!$A$3:$B$55,2)</f>
        <v>79</v>
      </c>
      <c r="C64" s="32" t="n">
        <f aca="false">IF(STATS!F65&lt;830,IF(B64&gt;66,66,B64),B64)</f>
        <v>66</v>
      </c>
      <c r="D64" s="32" t="n">
        <f aca="false">IF(STATS!F65&lt;415,IF(C64&gt;60,60,C64),C64)</f>
        <v>60</v>
      </c>
      <c r="E64" s="45" t="n">
        <f aca="false">IF(STATS!D65+STATS!E65&lt;50,IF(D64&gt;80,80,D64),D64)</f>
        <v>60</v>
      </c>
    </row>
    <row r="65" customFormat="false" ht="20.35" hidden="false" customHeight="true" outlineLevel="0" collapsed="false">
      <c r="A65" s="22" t="s">
        <v>169</v>
      </c>
      <c r="B65" s="32" t="n">
        <f aca="false">VLOOKUP(STATS!J66,'AG - SV%-EXPSV%'!$A$3:$B$55,2)</f>
        <v>57</v>
      </c>
      <c r="C65" s="32" t="n">
        <f aca="false">IF(STATS!F66&lt;830,IF(B65&gt;66,66,B65),B65)</f>
        <v>57</v>
      </c>
      <c r="D65" s="32" t="n">
        <f aca="false">IF(STATS!F66&lt;415,IF(C65&gt;60,60,C65),C65)</f>
        <v>57</v>
      </c>
      <c r="E65" s="45" t="n">
        <f aca="false">IF(STATS!D66+STATS!E66&lt;50,IF(D65&gt;80,80,D65),D65)</f>
        <v>57</v>
      </c>
    </row>
    <row r="66" customFormat="false" ht="20.35" hidden="false" customHeight="true" outlineLevel="0" collapsed="false">
      <c r="A66" s="22" t="s">
        <v>171</v>
      </c>
      <c r="B66" s="32" t="n">
        <f aca="false">VLOOKUP(STATS!J67,'AG - SV%-EXPSV%'!$A$3:$B$55,2)</f>
        <v>74</v>
      </c>
      <c r="C66" s="32" t="n">
        <f aca="false">IF(STATS!F67&lt;830,IF(B66&gt;66,66,B66),B66)</f>
        <v>74</v>
      </c>
      <c r="D66" s="32" t="n">
        <f aca="false">IF(STATS!F67&lt;415,IF(C66&gt;60,60,C66),C66)</f>
        <v>74</v>
      </c>
      <c r="E66" s="45" t="n">
        <f aca="false">IF(STATS!D67+STATS!E67&lt;50,IF(D66&gt;80,80,D66),D66)</f>
        <v>74</v>
      </c>
    </row>
    <row r="67" customFormat="false" ht="20.35" hidden="false" customHeight="true" outlineLevel="0" collapsed="false">
      <c r="A67" s="22" t="s">
        <v>172</v>
      </c>
      <c r="B67" s="32" t="n">
        <f aca="false">VLOOKUP(STATS!J68,'AG - SV%-EXPSV%'!$A$3:$B$55,2)</f>
        <v>87</v>
      </c>
      <c r="C67" s="32" t="n">
        <f aca="false">IF(STATS!F68&lt;830,IF(B67&gt;66,66,B67),B67)</f>
        <v>87</v>
      </c>
      <c r="D67" s="32" t="n">
        <f aca="false">IF(STATS!F68&lt;415,IF(C67&gt;60,60,C67),C67)</f>
        <v>87</v>
      </c>
      <c r="E67" s="45" t="n">
        <f aca="false">IF(STATS!D68+STATS!E68&lt;50,IF(D67&gt;80,80,D67),D67)</f>
        <v>87</v>
      </c>
    </row>
    <row r="68" customFormat="false" ht="20.35" hidden="false" customHeight="true" outlineLevel="0" collapsed="false">
      <c r="A68" s="22" t="s">
        <v>173</v>
      </c>
      <c r="B68" s="32" t="n">
        <f aca="false">VLOOKUP(STATS!J69,'AG - SV%-EXPSV%'!$A$3:$B$55,2)</f>
        <v>99</v>
      </c>
      <c r="C68" s="32" t="n">
        <f aca="false">IF(STATS!F69&lt;830,IF(B68&gt;66,66,B68),B68)</f>
        <v>66</v>
      </c>
      <c r="D68" s="32" t="n">
        <f aca="false">IF(STATS!F69&lt;415,IF(C68&gt;60,60,C68),C68)</f>
        <v>60</v>
      </c>
      <c r="E68" s="45" t="n">
        <f aca="false">IF(STATS!D69+STATS!E69&lt;50,IF(D68&gt;80,80,D68),D68)</f>
        <v>60</v>
      </c>
    </row>
    <row r="69" customFormat="false" ht="20.35" hidden="false" customHeight="true" outlineLevel="0" collapsed="false">
      <c r="A69" s="22" t="s">
        <v>174</v>
      </c>
      <c r="B69" s="32" t="n">
        <f aca="false">VLOOKUP(STATS!J70,'AG - SV%-EXPSV%'!$A$3:$B$55,2)</f>
        <v>82</v>
      </c>
      <c r="C69" s="32" t="n">
        <f aca="false">IF(STATS!F70&lt;830,IF(B69&gt;66,66,B69),B69)</f>
        <v>82</v>
      </c>
      <c r="D69" s="32" t="n">
        <f aca="false">IF(STATS!F70&lt;415,IF(C69&gt;60,60,C69),C69)</f>
        <v>82</v>
      </c>
      <c r="E69" s="45" t="n">
        <f aca="false">IF(STATS!D70+STATS!E70&lt;50,IF(D69&gt;80,80,D69),D69)</f>
        <v>82</v>
      </c>
    </row>
    <row r="70" customFormat="false" ht="20.35" hidden="false" customHeight="true" outlineLevel="0" collapsed="false">
      <c r="A70" s="22" t="s">
        <v>175</v>
      </c>
      <c r="B70" s="32" t="n">
        <f aca="false">VLOOKUP(STATS!J71,'AG - SV%-EXPSV%'!$A$3:$B$55,2)</f>
        <v>73</v>
      </c>
      <c r="C70" s="32" t="n">
        <f aca="false">IF(STATS!F71&lt;830,IF(B70&gt;66,66,B70),B70)</f>
        <v>73</v>
      </c>
      <c r="D70" s="32" t="n">
        <f aca="false">IF(STATS!F71&lt;415,IF(C70&gt;60,60,C70),C70)</f>
        <v>73</v>
      </c>
      <c r="E70" s="45" t="n">
        <f aca="false">IF(STATS!D71+STATS!E71&lt;50,IF(D70&gt;80,80,D70),D70)</f>
        <v>73</v>
      </c>
    </row>
    <row r="71" customFormat="false" ht="20.35" hidden="false" customHeight="true" outlineLevel="0" collapsed="false">
      <c r="A71" s="22" t="s">
        <v>176</v>
      </c>
      <c r="B71" s="32" t="n">
        <f aca="false">VLOOKUP(STATS!J72,'AG - SV%-EXPSV%'!$A$3:$B$55,2)</f>
        <v>48</v>
      </c>
      <c r="C71" s="32" t="n">
        <f aca="false">IF(STATS!F72&lt;830,IF(B71&gt;66,66,B71),B71)</f>
        <v>48</v>
      </c>
      <c r="D71" s="32" t="n">
        <f aca="false">IF(STATS!F72&lt;415,IF(C71&gt;60,60,C71),C71)</f>
        <v>48</v>
      </c>
      <c r="E71" s="45" t="n">
        <f aca="false">IF(STATS!D72+STATS!E72&lt;50,IF(D71&gt;80,80,D71),D71)</f>
        <v>48</v>
      </c>
    </row>
    <row r="72" customFormat="false" ht="20.35" hidden="false" customHeight="true" outlineLevel="0" collapsed="false">
      <c r="A72" s="22" t="s">
        <v>177</v>
      </c>
      <c r="B72" s="32" t="n">
        <f aca="false">VLOOKUP(STATS!J73,'AG - SV%-EXPSV%'!$A$3:$B$55,2)</f>
        <v>89</v>
      </c>
      <c r="C72" s="32" t="n">
        <f aca="false">IF(STATS!F73&lt;830,IF(B72&gt;66,66,B72),B72)</f>
        <v>66</v>
      </c>
      <c r="D72" s="32" t="n">
        <f aca="false">IF(STATS!F73&lt;415,IF(C72&gt;60,60,C72),C72)</f>
        <v>60</v>
      </c>
      <c r="E72" s="45" t="n">
        <f aca="false">IF(STATS!D73+STATS!E73&lt;50,IF(D72&gt;80,80,D72),D72)</f>
        <v>60</v>
      </c>
    </row>
    <row r="73" customFormat="false" ht="20.35" hidden="false" customHeight="true" outlineLevel="0" collapsed="false">
      <c r="A73" s="22" t="s">
        <v>178</v>
      </c>
      <c r="B73" s="32" t="n">
        <f aca="false">VLOOKUP(STATS!J74,'AG - SV%-EXPSV%'!$A$3:$B$55,2)</f>
        <v>80</v>
      </c>
      <c r="C73" s="32" t="n">
        <f aca="false">IF(STATS!F74&lt;830,IF(B73&gt;66,66,B73),B73)</f>
        <v>80</v>
      </c>
      <c r="D73" s="32" t="n">
        <f aca="false">IF(STATS!F74&lt;415,IF(C73&gt;60,60,C73),C73)</f>
        <v>80</v>
      </c>
      <c r="E73" s="45" t="n">
        <f aca="false">IF(STATS!D74+STATS!E74&lt;50,IF(D73&gt;80,80,D73),D73)</f>
        <v>80</v>
      </c>
    </row>
    <row r="74" customFormat="false" ht="20.35" hidden="false" customHeight="true" outlineLevel="0" collapsed="false">
      <c r="A74" s="22" t="s">
        <v>179</v>
      </c>
      <c r="B74" s="32" t="n">
        <f aca="false">VLOOKUP(STATS!J75,'AG - SV%-EXPSV%'!$A$3:$B$55,2)</f>
        <v>59</v>
      </c>
      <c r="C74" s="32" t="n">
        <f aca="false">IF(STATS!F75&lt;830,IF(B74&gt;66,66,B74),B74)</f>
        <v>59</v>
      </c>
      <c r="D74" s="32" t="n">
        <f aca="false">IF(STATS!F75&lt;415,IF(C74&gt;60,60,C74),C74)</f>
        <v>59</v>
      </c>
      <c r="E74" s="45" t="n">
        <f aca="false">IF(STATS!D75+STATS!E75&lt;50,IF(D74&gt;80,80,D74),D74)</f>
        <v>59</v>
      </c>
    </row>
    <row r="75" customFormat="false" ht="20.35" hidden="false" customHeight="true" outlineLevel="0" collapsed="false">
      <c r="A75" s="22" t="s">
        <v>180</v>
      </c>
      <c r="B75" s="32" t="n">
        <f aca="false">VLOOKUP(STATS!J76,'AG - SV%-EXPSV%'!$A$3:$B$55,2)</f>
        <v>70</v>
      </c>
      <c r="C75" s="32" t="n">
        <f aca="false">IF(STATS!F76&lt;830,IF(B75&gt;66,66,B75),B75)</f>
        <v>66</v>
      </c>
      <c r="D75" s="32" t="n">
        <f aca="false">IF(STATS!F76&lt;415,IF(C75&gt;60,60,C75),C75)</f>
        <v>60</v>
      </c>
      <c r="E75" s="45" t="n">
        <f aca="false">IF(STATS!D76+STATS!E76&lt;50,IF(D75&gt;80,80,D75),D75)</f>
        <v>60</v>
      </c>
    </row>
    <row r="76" customFormat="false" ht="20.35" hidden="false" customHeight="true" outlineLevel="0" collapsed="false">
      <c r="A76" s="22" t="s">
        <v>181</v>
      </c>
      <c r="B76" s="32" t="n">
        <f aca="false">VLOOKUP(STATS!J77,'AG - SV%-EXPSV%'!$A$3:$B$55,2)</f>
        <v>84</v>
      </c>
      <c r="C76" s="32" t="n">
        <f aca="false">IF(STATS!F77&lt;830,IF(B76&gt;66,66,B76),B76)</f>
        <v>84</v>
      </c>
      <c r="D76" s="32" t="n">
        <f aca="false">IF(STATS!F77&lt;415,IF(C76&gt;60,60,C76),C76)</f>
        <v>84</v>
      </c>
      <c r="E76" s="45" t="n">
        <f aca="false">IF(STATS!D77+STATS!E77&lt;50,IF(D76&gt;80,80,D76),D76)</f>
        <v>84</v>
      </c>
    </row>
    <row r="77" customFormat="false" ht="20.35" hidden="false" customHeight="true" outlineLevel="0" collapsed="false">
      <c r="A77" s="22" t="s">
        <v>182</v>
      </c>
      <c r="B77" s="32" t="n">
        <f aca="false">VLOOKUP(STATS!J78,'AG - SV%-EXPSV%'!$A$3:$B$55,2)</f>
        <v>88</v>
      </c>
      <c r="C77" s="32" t="n">
        <f aca="false">IF(STATS!F78&lt;830,IF(B77&gt;66,66,B77),B77)</f>
        <v>88</v>
      </c>
      <c r="D77" s="32" t="n">
        <f aca="false">IF(STATS!F78&lt;415,IF(C77&gt;60,60,C77),C77)</f>
        <v>88</v>
      </c>
      <c r="E77" s="45" t="n">
        <f aca="false">IF(STATS!D78+STATS!E78&lt;50,IF(D77&gt;80,80,D77),D77)</f>
        <v>80</v>
      </c>
    </row>
    <row r="78" customFormat="false" ht="20.35" hidden="false" customHeight="true" outlineLevel="0" collapsed="false">
      <c r="A78" s="22" t="s">
        <v>183</v>
      </c>
      <c r="B78" s="32" t="n">
        <f aca="false">VLOOKUP(STATS!J79,'AG - SV%-EXPSV%'!$A$3:$B$55,2)</f>
        <v>99</v>
      </c>
      <c r="C78" s="32" t="n">
        <f aca="false">IF(STATS!F79&lt;830,IF(B78&gt;66,66,B78),B78)</f>
        <v>66</v>
      </c>
      <c r="D78" s="32" t="n">
        <f aca="false">IF(STATS!F79&lt;415,IF(C78&gt;60,60,C78),C78)</f>
        <v>60</v>
      </c>
      <c r="E78" s="45" t="n">
        <f aca="false">IF(STATS!D79+STATS!E79&lt;50,IF(D78&gt;80,80,D78),D78)</f>
        <v>60</v>
      </c>
    </row>
    <row r="79" customFormat="false" ht="20.35" hidden="false" customHeight="true" outlineLevel="0" collapsed="false">
      <c r="A79" s="22" t="s">
        <v>184</v>
      </c>
      <c r="B79" s="32" t="n">
        <f aca="false">VLOOKUP(STATS!J80,'AG - SV%-EXPSV%'!$A$3:$B$55,2)</f>
        <v>89</v>
      </c>
      <c r="C79" s="32" t="n">
        <f aca="false">IF(STATS!F80&lt;830,IF(B79&gt;66,66,B79),B79)</f>
        <v>89</v>
      </c>
      <c r="D79" s="32" t="n">
        <f aca="false">IF(STATS!F80&lt;415,IF(C79&gt;60,60,C79),C79)</f>
        <v>89</v>
      </c>
      <c r="E79" s="45" t="n">
        <f aca="false">IF(STATS!D80+STATS!E80&lt;50,IF(D79&gt;80,80,D79),D79)</f>
        <v>89</v>
      </c>
    </row>
    <row r="80" customFormat="false" ht="20.35" hidden="false" customHeight="true" outlineLevel="0" collapsed="false">
      <c r="A80" s="22" t="s">
        <v>185</v>
      </c>
      <c r="B80" s="32" t="n">
        <f aca="false">VLOOKUP(STATS!J81,'AG - SV%-EXPSV%'!$A$3:$B$55,2)</f>
        <v>47</v>
      </c>
      <c r="C80" s="32" t="n">
        <f aca="false">IF(STATS!F81&lt;830,IF(B80&gt;66,66,B80),B80)</f>
        <v>47</v>
      </c>
      <c r="D80" s="32" t="n">
        <f aca="false">IF(STATS!F81&lt;415,IF(C80&gt;60,60,C80),C80)</f>
        <v>47</v>
      </c>
      <c r="E80" s="45" t="n">
        <f aca="false">IF(STATS!D81+STATS!E81&lt;50,IF(D80&gt;80,80,D80),D80)</f>
        <v>47</v>
      </c>
    </row>
    <row r="81" customFormat="false" ht="20.35" hidden="false" customHeight="true" outlineLevel="0" collapsed="false">
      <c r="A81" s="22" t="s">
        <v>186</v>
      </c>
      <c r="B81" s="32" t="n">
        <f aca="false">VLOOKUP(STATS!J82,'AG - SV%-EXPSV%'!$A$3:$B$55,2)</f>
        <v>64</v>
      </c>
      <c r="C81" s="32" t="n">
        <f aca="false">IF(STATS!F82&lt;830,IF(B81&gt;66,66,B81),B81)</f>
        <v>64</v>
      </c>
      <c r="D81" s="32" t="n">
        <f aca="false">IF(STATS!F82&lt;415,IF(C81&gt;60,60,C81),C81)</f>
        <v>64</v>
      </c>
      <c r="E81" s="45" t="n">
        <f aca="false">IF(STATS!D82+STATS!E82&lt;50,IF(D81&gt;80,80,D81),D81)</f>
        <v>64</v>
      </c>
    </row>
    <row r="82" customFormat="false" ht="20.35" hidden="false" customHeight="true" outlineLevel="0" collapsed="false">
      <c r="A82" s="22" t="s">
        <v>188</v>
      </c>
      <c r="B82" s="32" t="n">
        <f aca="false">VLOOKUP(STATS!J83,'AG - SV%-EXPSV%'!$A$3:$B$55,2)</f>
        <v>95</v>
      </c>
      <c r="C82" s="32" t="n">
        <f aca="false">IF(STATS!F83&lt;830,IF(B82&gt;66,66,B82),B82)</f>
        <v>95</v>
      </c>
      <c r="D82" s="32" t="n">
        <f aca="false">IF(STATS!F83&lt;415,IF(C82&gt;60,60,C82),C82)</f>
        <v>95</v>
      </c>
      <c r="E82" s="45" t="n">
        <f aca="false">IF(STATS!D83+STATS!E83&lt;50,IF(D82&gt;80,80,D82),D82)</f>
        <v>80</v>
      </c>
    </row>
    <row r="83" customFormat="false" ht="20.35" hidden="false" customHeight="true" outlineLevel="0" collapsed="false">
      <c r="A83" s="22" t="s">
        <v>189</v>
      </c>
      <c r="B83" s="32" t="n">
        <f aca="false">VLOOKUP(STATS!J84,'AG - SV%-EXPSV%'!$A$3:$B$55,2)</f>
        <v>94</v>
      </c>
      <c r="C83" s="32" t="n">
        <f aca="false">IF(STATS!F84&lt;830,IF(B83&gt;66,66,B83),B83)</f>
        <v>66</v>
      </c>
      <c r="D83" s="32" t="n">
        <f aca="false">IF(STATS!F84&lt;415,IF(C83&gt;60,60,C83),C83)</f>
        <v>60</v>
      </c>
      <c r="E83" s="45" t="n">
        <f aca="false">IF(STATS!D84+STATS!E84&lt;50,IF(D83&gt;80,80,D83),D83)</f>
        <v>60</v>
      </c>
    </row>
    <row r="84" customFormat="false" ht="20.35" hidden="false" customHeight="true" outlineLevel="0" collapsed="false">
      <c r="A84" s="22" t="s">
        <v>190</v>
      </c>
      <c r="B84" s="32" t="n">
        <f aca="false">VLOOKUP(STATS!J85,'AG - SV%-EXPSV%'!$A$3:$B$55,2)</f>
        <v>94</v>
      </c>
      <c r="C84" s="32" t="n">
        <f aca="false">IF(STATS!F85&lt;830,IF(B84&gt;66,66,B84),B84)</f>
        <v>94</v>
      </c>
      <c r="D84" s="32" t="n">
        <f aca="false">IF(STATS!F85&lt;415,IF(C84&gt;60,60,C84),C84)</f>
        <v>94</v>
      </c>
      <c r="E84" s="45" t="n">
        <f aca="false">IF(STATS!D85+STATS!E85&lt;50,IF(D84&gt;80,80,D84),D84)</f>
        <v>94</v>
      </c>
    </row>
    <row r="85" customFormat="false" ht="20.35" hidden="false" customHeight="true" outlineLevel="0" collapsed="false">
      <c r="A85" s="22" t="s">
        <v>191</v>
      </c>
      <c r="B85" s="32" t="n">
        <f aca="false">VLOOKUP(STATS!J86,'AG - SV%-EXPSV%'!$A$3:$B$55,2)</f>
        <v>64</v>
      </c>
      <c r="C85" s="32" t="n">
        <f aca="false">IF(STATS!F86&lt;830,IF(B85&gt;66,66,B85),B85)</f>
        <v>64</v>
      </c>
      <c r="D85" s="32" t="n">
        <f aca="false">IF(STATS!F86&lt;415,IF(C85&gt;60,60,C85),C85)</f>
        <v>64</v>
      </c>
      <c r="E85" s="45" t="n">
        <f aca="false">IF(STATS!D86+STATS!E86&lt;50,IF(D85&gt;80,80,D85),D85)</f>
        <v>64</v>
      </c>
    </row>
    <row r="86" customFormat="false" ht="20.35" hidden="false" customHeight="true" outlineLevel="0" collapsed="false">
      <c r="A86" s="22" t="s">
        <v>192</v>
      </c>
      <c r="B86" s="32" t="n">
        <f aca="false">VLOOKUP(STATS!J87,'AG - SV%-EXPSV%'!$A$3:$B$55,2)</f>
        <v>99</v>
      </c>
      <c r="C86" s="32" t="n">
        <f aca="false">IF(STATS!F87&lt;830,IF(B86&gt;66,66,B86),B86)</f>
        <v>99</v>
      </c>
      <c r="D86" s="32" t="n">
        <f aca="false">IF(STATS!F87&lt;415,IF(C86&gt;60,60,C86),C86)</f>
        <v>99</v>
      </c>
      <c r="E86" s="45" t="n">
        <f aca="false">IF(STATS!D87+STATS!E87&lt;50,IF(D86&gt;80,80,D86),D86)</f>
        <v>80</v>
      </c>
    </row>
    <row r="87" customFormat="false" ht="20.35" hidden="false" customHeight="true" outlineLevel="0" collapsed="false">
      <c r="A87" s="22" t="s">
        <v>193</v>
      </c>
      <c r="B87" s="32" t="n">
        <f aca="false">VLOOKUP(STATS!J88,'AG - SV%-EXPSV%'!$A$3:$B$55,2)</f>
        <v>52</v>
      </c>
      <c r="C87" s="32" t="n">
        <f aca="false">IF(STATS!F88&lt;830,IF(B87&gt;66,66,B87),B87)</f>
        <v>52</v>
      </c>
      <c r="D87" s="32" t="n">
        <f aca="false">IF(STATS!F88&lt;415,IF(C87&gt;60,60,C87),C87)</f>
        <v>52</v>
      </c>
      <c r="E87" s="45" t="n">
        <f aca="false">IF(STATS!D88+STATS!E88&lt;50,IF(D87&gt;80,80,D87),D87)</f>
        <v>52</v>
      </c>
    </row>
    <row r="88" customFormat="false" ht="20.35" hidden="false" customHeight="true" outlineLevel="0" collapsed="false">
      <c r="A88" s="22" t="s">
        <v>194</v>
      </c>
      <c r="B88" s="32" t="n">
        <f aca="false">VLOOKUP(STATS!J89,'AG - SV%-EXPSV%'!$A$3:$B$55,2)</f>
        <v>99</v>
      </c>
      <c r="C88" s="32" t="n">
        <f aca="false">IF(STATS!F89&lt;830,IF(B88&gt;66,66,B88),B88)</f>
        <v>66</v>
      </c>
      <c r="D88" s="32" t="n">
        <f aca="false">IF(STATS!F89&lt;415,IF(C88&gt;60,60,C88),C88)</f>
        <v>60</v>
      </c>
      <c r="E88" s="45" t="n">
        <f aca="false">IF(STATS!D89+STATS!E89&lt;50,IF(D88&gt;80,80,D88),D88)</f>
        <v>60</v>
      </c>
    </row>
    <row r="89" customFormat="false" ht="20.35" hidden="false" customHeight="true" outlineLevel="0" collapsed="false">
      <c r="A89" s="22" t="s">
        <v>195</v>
      </c>
      <c r="B89" s="32" t="n">
        <f aca="false">VLOOKUP(STATS!J90,'AG - SV%-EXPSV%'!$A$3:$B$55,2)</f>
        <v>56</v>
      </c>
      <c r="C89" s="32" t="n">
        <f aca="false">IF(STATS!F90&lt;830,IF(B89&gt;66,66,B89),B89)</f>
        <v>56</v>
      </c>
      <c r="D89" s="32" t="n">
        <f aca="false">IF(STATS!F90&lt;415,IF(C89&gt;60,60,C89),C89)</f>
        <v>56</v>
      </c>
      <c r="E89" s="45" t="n">
        <f aca="false">IF(STATS!D90+STATS!E90&lt;50,IF(D89&gt;80,80,D89),D89)</f>
        <v>56</v>
      </c>
    </row>
    <row r="90" customFormat="false" ht="20.35" hidden="false" customHeight="true" outlineLevel="0" collapsed="false">
      <c r="A90" s="22" t="s">
        <v>196</v>
      </c>
      <c r="B90" s="32" t="n">
        <f aca="false">VLOOKUP(STATS!J91,'AG - SV%-EXPSV%'!$A$3:$B$55,2)</f>
        <v>80</v>
      </c>
      <c r="C90" s="32" t="n">
        <f aca="false">IF(STATS!F91&lt;830,IF(B90&gt;66,66,B90),B90)</f>
        <v>80</v>
      </c>
      <c r="D90" s="32" t="n">
        <f aca="false">IF(STATS!F91&lt;415,IF(C90&gt;60,60,C90),C90)</f>
        <v>80</v>
      </c>
      <c r="E90" s="45" t="n">
        <f aca="false">IF(STATS!D91+STATS!E91&lt;50,IF(D90&gt;80,80,D90),D90)</f>
        <v>80</v>
      </c>
    </row>
    <row r="91" customFormat="false" ht="20.35" hidden="false" customHeight="true" outlineLevel="0" collapsed="false">
      <c r="A91" s="22" t="s">
        <v>197</v>
      </c>
      <c r="B91" s="32" t="n">
        <f aca="false">VLOOKUP(STATS!J92,'AG - SV%-EXPSV%'!$A$3:$B$55,2)</f>
        <v>92</v>
      </c>
      <c r="C91" s="32" t="n">
        <f aca="false">IF(STATS!F92&lt;830,IF(B91&gt;66,66,B91),B91)</f>
        <v>92</v>
      </c>
      <c r="D91" s="32" t="n">
        <f aca="false">IF(STATS!F92&lt;415,IF(C91&gt;60,60,C91),C91)</f>
        <v>92</v>
      </c>
      <c r="E91" s="45" t="n">
        <f aca="false">IF(STATS!D92+STATS!E92&lt;50,IF(D91&gt;80,80,D91),D91)</f>
        <v>92</v>
      </c>
    </row>
    <row r="92" customFormat="false" ht="20.35" hidden="false" customHeight="true" outlineLevel="0" collapsed="false">
      <c r="A92" s="22" t="s">
        <v>198</v>
      </c>
      <c r="B92" s="32" t="n">
        <f aca="false">VLOOKUP(STATS!J93,'AG - SV%-EXPSV%'!$A$3:$B$55,2)</f>
        <v>74</v>
      </c>
      <c r="C92" s="32" t="n">
        <f aca="false">IF(STATS!F93&lt;830,IF(B92&gt;66,66,B92),B92)</f>
        <v>66</v>
      </c>
      <c r="D92" s="32" t="n">
        <f aca="false">IF(STATS!F93&lt;415,IF(C92&gt;60,60,C92),C92)</f>
        <v>66</v>
      </c>
      <c r="E92" s="45" t="n">
        <f aca="false">IF(STATS!D93+STATS!E93&lt;50,IF(D92&gt;80,80,D92),D92)</f>
        <v>66</v>
      </c>
    </row>
    <row r="93" customFormat="false" ht="20.35" hidden="false" customHeight="true" outlineLevel="0" collapsed="false">
      <c r="A93" s="22" t="s">
        <v>199</v>
      </c>
      <c r="B93" s="32" t="n">
        <f aca="false">VLOOKUP(STATS!J94,'AG - SV%-EXPSV%'!$A$3:$B$55,2)</f>
        <v>47</v>
      </c>
      <c r="C93" s="32" t="n">
        <f aca="false">IF(STATS!F94&lt;830,IF(B93&gt;66,66,B93),B93)</f>
        <v>47</v>
      </c>
      <c r="D93" s="32" t="n">
        <f aca="false">IF(STATS!F94&lt;415,IF(C93&gt;60,60,C93),C93)</f>
        <v>47</v>
      </c>
      <c r="E93" s="45" t="n">
        <f aca="false">IF(STATS!D94+STATS!E94&lt;50,IF(D93&gt;80,80,D93),D93)</f>
        <v>47</v>
      </c>
    </row>
    <row r="94" customFormat="false" ht="20.35" hidden="false" customHeight="true" outlineLevel="0" collapsed="false">
      <c r="A94" s="22" t="s">
        <v>200</v>
      </c>
      <c r="B94" s="32" t="n">
        <f aca="false">VLOOKUP(STATS!J95,'AG - SV%-EXPSV%'!$A$3:$B$55,2)</f>
        <v>52</v>
      </c>
      <c r="C94" s="32" t="n">
        <f aca="false">IF(STATS!F95&lt;830,IF(B94&gt;66,66,B94),B94)</f>
        <v>52</v>
      </c>
      <c r="D94" s="32" t="n">
        <f aca="false">IF(STATS!F95&lt;415,IF(C94&gt;60,60,C94),C94)</f>
        <v>52</v>
      </c>
      <c r="E94" s="45" t="n">
        <f aca="false">IF(STATS!D95+STATS!E95&lt;50,IF(D94&gt;80,80,D94),D94)</f>
        <v>52</v>
      </c>
    </row>
    <row r="95" customFormat="false" ht="20.35" hidden="false" customHeight="true" outlineLevel="0" collapsed="false">
      <c r="A95" s="22" t="s">
        <v>201</v>
      </c>
      <c r="B95" s="32" t="n">
        <f aca="false">VLOOKUP(STATS!J96,'AG - SV%-EXPSV%'!$A$3:$B$55,2)</f>
        <v>75</v>
      </c>
      <c r="C95" s="32" t="n">
        <f aca="false">IF(STATS!F96&lt;830,IF(B95&gt;66,66,B95),B95)</f>
        <v>75</v>
      </c>
      <c r="D95" s="32" t="n">
        <f aca="false">IF(STATS!F96&lt;415,IF(C95&gt;60,60,C95),C95)</f>
        <v>75</v>
      </c>
      <c r="E95" s="45" t="n">
        <f aca="false">IF(STATS!D96+STATS!E96&lt;50,IF(D95&gt;80,80,D95),D95)</f>
        <v>75</v>
      </c>
    </row>
    <row r="96" customFormat="false" ht="20.35" hidden="false" customHeight="true" outlineLevel="0" collapsed="false">
      <c r="A96" s="22" t="s">
        <v>202</v>
      </c>
      <c r="B96" s="32" t="n">
        <f aca="false">VLOOKUP(STATS!J97,'AG - SV%-EXPSV%'!$A$3:$B$55,2)</f>
        <v>79</v>
      </c>
      <c r="C96" s="32" t="n">
        <f aca="false">IF(STATS!F97&lt;830,IF(B96&gt;66,66,B96),B96)</f>
        <v>79</v>
      </c>
      <c r="D96" s="32" t="n">
        <f aca="false">IF(STATS!F97&lt;415,IF(C96&gt;60,60,C96),C96)</f>
        <v>79</v>
      </c>
      <c r="E96" s="45" t="n">
        <f aca="false">IF(STATS!D97+STATS!E97&lt;50,IF(D96&gt;80,80,D96),D96)</f>
        <v>79</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sheetPr filterMode="false">
    <pageSetUpPr fitToPage="true"/>
  </sheetPr>
  <dimension ref="A1:B5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256" min="1" style="21" width="16.0663265306122"/>
  </cols>
  <sheetData>
    <row r="1" customFormat="false" ht="28" hidden="false" customHeight="true" outlineLevel="0" collapsed="false">
      <c r="A1" s="7" t="s">
        <v>27</v>
      </c>
      <c r="B1" s="7"/>
    </row>
    <row r="2" customFormat="false" ht="20.55" hidden="false" customHeight="true" outlineLevel="0" collapsed="false">
      <c r="A2" s="46"/>
      <c r="B2" s="46"/>
    </row>
    <row r="3" customFormat="false" ht="20.55" hidden="false" customHeight="true" outlineLevel="0" collapsed="false">
      <c r="A3" s="47" t="n">
        <v>2.6</v>
      </c>
      <c r="B3" s="24" t="n">
        <v>99</v>
      </c>
    </row>
    <row r="4" customFormat="false" ht="20.35" hidden="false" customHeight="true" outlineLevel="0" collapsed="false">
      <c r="A4" s="47" t="n">
        <v>2.44</v>
      </c>
      <c r="B4" s="24" t="n">
        <f aca="false">B3-1</f>
        <v>98</v>
      </c>
    </row>
    <row r="5" customFormat="false" ht="20.35" hidden="false" customHeight="true" outlineLevel="0" collapsed="false">
      <c r="A5" s="47" t="n">
        <v>2.27</v>
      </c>
      <c r="B5" s="24" t="n">
        <f aca="false">B4-1</f>
        <v>97</v>
      </c>
    </row>
    <row r="6" customFormat="false" ht="20.35" hidden="false" customHeight="true" outlineLevel="0" collapsed="false">
      <c r="A6" s="47" t="n">
        <v>2.09</v>
      </c>
      <c r="B6" s="24" t="n">
        <f aca="false">B5-1</f>
        <v>96</v>
      </c>
    </row>
    <row r="7" customFormat="false" ht="20.35" hidden="false" customHeight="true" outlineLevel="0" collapsed="false">
      <c r="A7" s="47" t="n">
        <v>1.95</v>
      </c>
      <c r="B7" s="24" t="n">
        <f aca="false">B6-1</f>
        <v>95</v>
      </c>
    </row>
    <row r="8" customFormat="false" ht="20.35" hidden="false" customHeight="true" outlineLevel="0" collapsed="false">
      <c r="A8" s="47" t="n">
        <v>1.82</v>
      </c>
      <c r="B8" s="24" t="n">
        <f aca="false">B7-1</f>
        <v>94</v>
      </c>
    </row>
    <row r="9" customFormat="false" ht="20.35" hidden="false" customHeight="true" outlineLevel="0" collapsed="false">
      <c r="A9" s="47" t="n">
        <v>1.69</v>
      </c>
      <c r="B9" s="24" t="n">
        <f aca="false">B8-1</f>
        <v>93</v>
      </c>
    </row>
    <row r="10" customFormat="false" ht="20.35" hidden="false" customHeight="true" outlineLevel="0" collapsed="false">
      <c r="A10" s="47" t="n">
        <v>1.58</v>
      </c>
      <c r="B10" s="24" t="n">
        <f aca="false">B9-1</f>
        <v>92</v>
      </c>
    </row>
    <row r="11" customFormat="false" ht="20.35" hidden="false" customHeight="true" outlineLevel="0" collapsed="false">
      <c r="A11" s="47" t="n">
        <v>1.47</v>
      </c>
      <c r="B11" s="24" t="n">
        <f aca="false">B10-1</f>
        <v>91</v>
      </c>
    </row>
    <row r="12" customFormat="false" ht="20.35" hidden="false" customHeight="true" outlineLevel="0" collapsed="false">
      <c r="A12" s="47" t="n">
        <v>1.37</v>
      </c>
      <c r="B12" s="24" t="n">
        <f aca="false">B11-1</f>
        <v>90</v>
      </c>
    </row>
    <row r="13" customFormat="false" ht="20.35" hidden="false" customHeight="true" outlineLevel="0" collapsed="false">
      <c r="A13" s="47" t="n">
        <v>1.27</v>
      </c>
      <c r="B13" s="24" t="n">
        <f aca="false">B12-1</f>
        <v>89</v>
      </c>
    </row>
    <row r="14" customFormat="false" ht="20.35" hidden="false" customHeight="true" outlineLevel="0" collapsed="false">
      <c r="A14" s="47" t="n">
        <v>1.17</v>
      </c>
      <c r="B14" s="24" t="n">
        <f aca="false">B13-1</f>
        <v>88</v>
      </c>
    </row>
    <row r="15" customFormat="false" ht="20.35" hidden="false" customHeight="true" outlineLevel="0" collapsed="false">
      <c r="A15" s="47" t="n">
        <v>1.07</v>
      </c>
      <c r="B15" s="24" t="n">
        <f aca="false">B14-1</f>
        <v>87</v>
      </c>
    </row>
    <row r="16" customFormat="false" ht="20.35" hidden="false" customHeight="true" outlineLevel="0" collapsed="false">
      <c r="A16" s="47" t="n">
        <v>0.97</v>
      </c>
      <c r="B16" s="24" t="n">
        <f aca="false">B15-1</f>
        <v>86</v>
      </c>
    </row>
    <row r="17" customFormat="false" ht="20.35" hidden="false" customHeight="true" outlineLevel="0" collapsed="false">
      <c r="A17" s="47" t="n">
        <v>0.89</v>
      </c>
      <c r="B17" s="24" t="n">
        <f aca="false">B16-1</f>
        <v>85</v>
      </c>
    </row>
    <row r="18" customFormat="false" ht="20.35" hidden="false" customHeight="true" outlineLevel="0" collapsed="false">
      <c r="A18" s="47" t="n">
        <v>0.81</v>
      </c>
      <c r="B18" s="24" t="n">
        <f aca="false">B17-1</f>
        <v>84</v>
      </c>
    </row>
    <row r="19" customFormat="false" ht="20.35" hidden="false" customHeight="true" outlineLevel="0" collapsed="false">
      <c r="A19" s="47" t="n">
        <v>0.73</v>
      </c>
      <c r="B19" s="24" t="n">
        <f aca="false">B18-1</f>
        <v>83</v>
      </c>
    </row>
    <row r="20" customFormat="false" ht="20.35" hidden="false" customHeight="true" outlineLevel="0" collapsed="false">
      <c r="A20" s="47" t="n">
        <v>0.65</v>
      </c>
      <c r="B20" s="24" t="n">
        <f aca="false">B19-1</f>
        <v>82</v>
      </c>
    </row>
    <row r="21" customFormat="false" ht="20.35" hidden="false" customHeight="true" outlineLevel="0" collapsed="false">
      <c r="A21" s="47" t="n">
        <v>0.56</v>
      </c>
      <c r="B21" s="24" t="n">
        <f aca="false">B20-1</f>
        <v>81</v>
      </c>
    </row>
    <row r="22" customFormat="false" ht="20.35" hidden="false" customHeight="true" outlineLevel="0" collapsed="false">
      <c r="A22" s="47" t="n">
        <v>0.47</v>
      </c>
      <c r="B22" s="24" t="n">
        <f aca="false">B21-1</f>
        <v>80</v>
      </c>
    </row>
    <row r="23" customFormat="false" ht="20.35" hidden="false" customHeight="true" outlineLevel="0" collapsed="false">
      <c r="A23" s="47" t="n">
        <v>0.4</v>
      </c>
      <c r="B23" s="24" t="n">
        <f aca="false">B22-1</f>
        <v>79</v>
      </c>
    </row>
    <row r="24" customFormat="false" ht="20.35" hidden="false" customHeight="true" outlineLevel="0" collapsed="false">
      <c r="A24" s="47" t="n">
        <v>0.33</v>
      </c>
      <c r="B24" s="24" t="n">
        <f aca="false">B23-1</f>
        <v>78</v>
      </c>
    </row>
    <row r="25" customFormat="false" ht="20.35" hidden="false" customHeight="true" outlineLevel="0" collapsed="false">
      <c r="A25" s="47" t="n">
        <v>0.26</v>
      </c>
      <c r="B25" s="24" t="n">
        <f aca="false">B24-1</f>
        <v>77</v>
      </c>
    </row>
    <row r="26" customFormat="false" ht="20.35" hidden="false" customHeight="true" outlineLevel="0" collapsed="false">
      <c r="A26" s="47" t="n">
        <v>0.19</v>
      </c>
      <c r="B26" s="24" t="n">
        <f aca="false">B25-1</f>
        <v>76</v>
      </c>
    </row>
    <row r="27" customFormat="false" ht="20.35" hidden="false" customHeight="true" outlineLevel="0" collapsed="false">
      <c r="A27" s="47" t="n">
        <v>0.12</v>
      </c>
      <c r="B27" s="24" t="n">
        <f aca="false">B26-1</f>
        <v>75</v>
      </c>
    </row>
    <row r="28" customFormat="false" ht="20.35" hidden="false" customHeight="true" outlineLevel="0" collapsed="false">
      <c r="A28" s="47" t="n">
        <v>0.05</v>
      </c>
      <c r="B28" s="24" t="n">
        <f aca="false">B27-1</f>
        <v>74</v>
      </c>
    </row>
    <row r="29" customFormat="false" ht="20.35" hidden="false" customHeight="true" outlineLevel="0" collapsed="false">
      <c r="A29" s="47" t="n">
        <v>-0.02</v>
      </c>
      <c r="B29" s="24" t="n">
        <f aca="false">B28-1</f>
        <v>73</v>
      </c>
    </row>
    <row r="30" customFormat="false" ht="20.35" hidden="false" customHeight="true" outlineLevel="0" collapsed="false">
      <c r="A30" s="47" t="n">
        <v>-0.1</v>
      </c>
      <c r="B30" s="24" t="n">
        <f aca="false">B29-1</f>
        <v>72</v>
      </c>
    </row>
    <row r="31" customFormat="false" ht="20.35" hidden="false" customHeight="true" outlineLevel="0" collapsed="false">
      <c r="A31" s="47" t="n">
        <v>-0.18</v>
      </c>
      <c r="B31" s="24" t="n">
        <f aca="false">B30-1</f>
        <v>71</v>
      </c>
    </row>
    <row r="32" customFormat="false" ht="20.35" hidden="false" customHeight="true" outlineLevel="0" collapsed="false">
      <c r="A32" s="47" t="n">
        <v>-0.26</v>
      </c>
      <c r="B32" s="24" t="n">
        <f aca="false">B31-1</f>
        <v>70</v>
      </c>
    </row>
    <row r="33" customFormat="false" ht="20.35" hidden="false" customHeight="true" outlineLevel="0" collapsed="false">
      <c r="A33" s="47" t="n">
        <v>-0.34</v>
      </c>
      <c r="B33" s="24" t="n">
        <f aca="false">B32-1</f>
        <v>69</v>
      </c>
    </row>
    <row r="34" customFormat="false" ht="20.35" hidden="false" customHeight="true" outlineLevel="0" collapsed="false">
      <c r="A34" s="47" t="n">
        <v>-0.42</v>
      </c>
      <c r="B34" s="24" t="n">
        <f aca="false">B33-1</f>
        <v>68</v>
      </c>
    </row>
    <row r="35" customFormat="false" ht="20.35" hidden="false" customHeight="true" outlineLevel="0" collapsed="false">
      <c r="A35" s="47" t="n">
        <v>-0.5</v>
      </c>
      <c r="B35" s="24" t="n">
        <f aca="false">B34-1</f>
        <v>67</v>
      </c>
    </row>
    <row r="36" customFormat="false" ht="20.35" hidden="false" customHeight="true" outlineLevel="0" collapsed="false">
      <c r="A36" s="47" t="n">
        <v>-0.57</v>
      </c>
      <c r="B36" s="24" t="n">
        <f aca="false">B35-1</f>
        <v>66</v>
      </c>
    </row>
    <row r="37" customFormat="false" ht="20.35" hidden="false" customHeight="true" outlineLevel="0" collapsed="false">
      <c r="A37" s="47" t="n">
        <v>-0.64</v>
      </c>
      <c r="B37" s="24" t="n">
        <f aca="false">B36-1</f>
        <v>65</v>
      </c>
    </row>
    <row r="38" customFormat="false" ht="20.35" hidden="false" customHeight="true" outlineLevel="0" collapsed="false">
      <c r="A38" s="47" t="n">
        <v>-0.71</v>
      </c>
      <c r="B38" s="24" t="n">
        <f aca="false">B37-1</f>
        <v>64</v>
      </c>
    </row>
    <row r="39" customFormat="false" ht="20.35" hidden="false" customHeight="true" outlineLevel="0" collapsed="false">
      <c r="A39" s="47" t="n">
        <v>-0.78</v>
      </c>
      <c r="B39" s="24" t="n">
        <f aca="false">B38-1</f>
        <v>63</v>
      </c>
    </row>
    <row r="40" customFormat="false" ht="20.35" hidden="false" customHeight="true" outlineLevel="0" collapsed="false">
      <c r="A40" s="47" t="n">
        <v>-0.85</v>
      </c>
      <c r="B40" s="24" t="n">
        <f aca="false">B39-1</f>
        <v>62</v>
      </c>
    </row>
    <row r="41" customFormat="false" ht="20.35" hidden="false" customHeight="true" outlineLevel="0" collapsed="false">
      <c r="A41" s="47" t="n">
        <v>-0.92</v>
      </c>
      <c r="B41" s="24" t="n">
        <f aca="false">B40-1</f>
        <v>61</v>
      </c>
    </row>
    <row r="42" customFormat="false" ht="20.35" hidden="false" customHeight="true" outlineLevel="0" collapsed="false">
      <c r="A42" s="47" t="n">
        <v>-0.99</v>
      </c>
      <c r="B42" s="24" t="n">
        <f aca="false">B41-1</f>
        <v>60</v>
      </c>
    </row>
    <row r="43" customFormat="false" ht="20.35" hidden="false" customHeight="true" outlineLevel="0" collapsed="false">
      <c r="A43" s="47" t="n">
        <v>-1.1</v>
      </c>
      <c r="B43" s="24" t="n">
        <f aca="false">B42-1</f>
        <v>59</v>
      </c>
    </row>
    <row r="44" customFormat="false" ht="20.35" hidden="false" customHeight="true" outlineLevel="0" collapsed="false">
      <c r="A44" s="47" t="n">
        <v>-1.21</v>
      </c>
      <c r="B44" s="24" t="n">
        <f aca="false">B43-1</f>
        <v>58</v>
      </c>
    </row>
    <row r="45" customFormat="false" ht="20.35" hidden="false" customHeight="true" outlineLevel="0" collapsed="false">
      <c r="A45" s="47" t="n">
        <v>-1.32</v>
      </c>
      <c r="B45" s="24" t="n">
        <f aca="false">B44-1</f>
        <v>57</v>
      </c>
    </row>
    <row r="46" customFormat="false" ht="20.35" hidden="false" customHeight="true" outlineLevel="0" collapsed="false">
      <c r="A46" s="47" t="n">
        <v>-1.42</v>
      </c>
      <c r="B46" s="24" t="n">
        <f aca="false">B45-1</f>
        <v>56</v>
      </c>
    </row>
    <row r="47" customFormat="false" ht="20.35" hidden="false" customHeight="true" outlineLevel="0" collapsed="false">
      <c r="A47" s="47" t="n">
        <v>-1.52</v>
      </c>
      <c r="B47" s="24" t="n">
        <f aca="false">B46-1</f>
        <v>55</v>
      </c>
    </row>
    <row r="48" customFormat="false" ht="20.35" hidden="false" customHeight="true" outlineLevel="0" collapsed="false">
      <c r="A48" s="47" t="n">
        <v>-1.62</v>
      </c>
      <c r="B48" s="24" t="n">
        <f aca="false">B47-1</f>
        <v>54</v>
      </c>
    </row>
    <row r="49" customFormat="false" ht="20.35" hidden="false" customHeight="true" outlineLevel="0" collapsed="false">
      <c r="A49" s="47" t="n">
        <v>-1.72</v>
      </c>
      <c r="B49" s="24" t="n">
        <f aca="false">B48-1</f>
        <v>53</v>
      </c>
    </row>
    <row r="50" customFormat="false" ht="20.35" hidden="false" customHeight="true" outlineLevel="0" collapsed="false">
      <c r="A50" s="47" t="n">
        <v>-1.92</v>
      </c>
      <c r="B50" s="24" t="n">
        <f aca="false">B49-1</f>
        <v>52</v>
      </c>
    </row>
    <row r="51" customFormat="false" ht="20.35" hidden="false" customHeight="true" outlineLevel="0" collapsed="false">
      <c r="A51" s="47" t="n">
        <v>-2.12</v>
      </c>
      <c r="B51" s="24" t="n">
        <f aca="false">B50-1</f>
        <v>51</v>
      </c>
    </row>
    <row r="52" customFormat="false" ht="20.35" hidden="false" customHeight="true" outlineLevel="0" collapsed="false">
      <c r="A52" s="47" t="n">
        <v>-2.32</v>
      </c>
      <c r="B52" s="24" t="n">
        <f aca="false">B51-1</f>
        <v>50</v>
      </c>
    </row>
    <row r="53" customFormat="false" ht="20.35" hidden="false" customHeight="true" outlineLevel="0" collapsed="false">
      <c r="A53" s="47" t="n">
        <v>-3.04</v>
      </c>
      <c r="B53" s="24" t="n">
        <f aca="false">B52-1</f>
        <v>49</v>
      </c>
    </row>
    <row r="54" customFormat="false" ht="20.35" hidden="false" customHeight="true" outlineLevel="0" collapsed="false">
      <c r="A54" s="47" t="n">
        <v>-3.76</v>
      </c>
      <c r="B54" s="24" t="n">
        <f aca="false">B53-1</f>
        <v>48</v>
      </c>
    </row>
    <row r="55" customFormat="false" ht="20.35" hidden="false" customHeight="true" outlineLevel="0" collapsed="false">
      <c r="A55" s="47" t="n">
        <v>-100</v>
      </c>
      <c r="B55" s="24" t="n">
        <f aca="false">B54-1</f>
        <v>47</v>
      </c>
    </row>
  </sheetData>
  <mergeCells count="1">
    <mergeCell ref="A1:B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sheetPr filterMode="false">
    <pageSetUpPr fitToPage="true"/>
  </sheetPr>
  <dimension ref="A1:E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256" min="1" style="21" width="16.0663265306122"/>
  </cols>
  <sheetData>
    <row r="1" customFormat="false" ht="20.55" hidden="false" customHeight="true" outlineLevel="0" collapsed="false">
      <c r="A1" s="22" t="s">
        <v>55</v>
      </c>
      <c r="B1" s="46"/>
      <c r="C1" s="46"/>
      <c r="D1" s="46"/>
      <c r="E1" s="46"/>
    </row>
    <row r="2" customFormat="false" ht="20.55" hidden="false" customHeight="true" outlineLevel="0" collapsed="false">
      <c r="A2" s="22" t="s">
        <v>70</v>
      </c>
      <c r="B2" s="25"/>
      <c r="C2" s="25"/>
      <c r="D2" s="25"/>
      <c r="E2" s="25"/>
    </row>
    <row r="3" customFormat="false" ht="20.35" hidden="false" customHeight="true" outlineLevel="0" collapsed="false">
      <c r="A3" s="22" t="s">
        <v>73</v>
      </c>
      <c r="B3" s="25"/>
      <c r="C3" s="25"/>
      <c r="D3" s="25"/>
      <c r="E3" s="25"/>
    </row>
    <row r="4" customFormat="false" ht="20.35" hidden="false" customHeight="true" outlineLevel="0" collapsed="false">
      <c r="A4" s="22" t="s">
        <v>75</v>
      </c>
      <c r="B4" s="25"/>
      <c r="C4" s="25"/>
      <c r="D4" s="25"/>
      <c r="E4" s="25"/>
    </row>
    <row r="5" customFormat="false" ht="20.35" hidden="false" customHeight="true" outlineLevel="0" collapsed="false">
      <c r="A5" s="22" t="s">
        <v>77</v>
      </c>
      <c r="B5" s="25"/>
      <c r="C5" s="25"/>
      <c r="D5" s="25"/>
      <c r="E5" s="25"/>
    </row>
    <row r="6" customFormat="false" ht="20.35" hidden="false" customHeight="true" outlineLevel="0" collapsed="false">
      <c r="A6" s="22" t="s">
        <v>79</v>
      </c>
      <c r="B6" s="25"/>
      <c r="C6" s="25"/>
      <c r="D6" s="25"/>
      <c r="E6" s="25"/>
    </row>
    <row r="7" customFormat="false" ht="20.35" hidden="false" customHeight="true" outlineLevel="0" collapsed="false">
      <c r="A7" s="22" t="s">
        <v>81</v>
      </c>
      <c r="B7" s="25"/>
      <c r="C7" s="25"/>
      <c r="D7" s="25"/>
      <c r="E7" s="25"/>
    </row>
    <row r="8" customFormat="false" ht="32.35" hidden="false" customHeight="true" outlineLevel="0" collapsed="false">
      <c r="A8" s="22" t="s">
        <v>83</v>
      </c>
      <c r="B8" s="25"/>
      <c r="C8" s="25"/>
      <c r="D8" s="25"/>
      <c r="E8" s="25"/>
    </row>
    <row r="9" customFormat="false" ht="20.35" hidden="false" customHeight="true" outlineLevel="0" collapsed="false">
      <c r="A9" s="22" t="s">
        <v>85</v>
      </c>
      <c r="B9" s="25"/>
      <c r="C9" s="25"/>
      <c r="D9" s="25"/>
      <c r="E9" s="25"/>
    </row>
    <row r="10" customFormat="false" ht="20.35" hidden="false" customHeight="true" outlineLevel="0" collapsed="false">
      <c r="A10" s="22" t="s">
        <v>87</v>
      </c>
      <c r="B10" s="25"/>
      <c r="C10" s="25"/>
      <c r="D10" s="25"/>
      <c r="E10" s="25"/>
    </row>
    <row r="11" customFormat="false" ht="20.35" hidden="false" customHeight="true" outlineLevel="0" collapsed="false">
      <c r="A11" s="22" t="s">
        <v>89</v>
      </c>
      <c r="B11" s="25"/>
      <c r="C11" s="25"/>
      <c r="D11" s="25"/>
      <c r="E11" s="25"/>
    </row>
    <row r="12" customFormat="false" ht="20.35" hidden="false" customHeight="true" outlineLevel="0" collapsed="false">
      <c r="A12" s="22" t="s">
        <v>91</v>
      </c>
      <c r="B12" s="25"/>
      <c r="C12" s="25"/>
      <c r="D12" s="25"/>
      <c r="E12" s="25"/>
    </row>
    <row r="13" customFormat="false" ht="20.35" hidden="false" customHeight="true" outlineLevel="0" collapsed="false">
      <c r="A13" s="22" t="s">
        <v>93</v>
      </c>
      <c r="B13" s="25"/>
      <c r="C13" s="25"/>
      <c r="D13" s="25"/>
      <c r="E13" s="25"/>
    </row>
    <row r="14" customFormat="false" ht="20.35" hidden="false" customHeight="true" outlineLevel="0" collapsed="false">
      <c r="A14" s="22" t="s">
        <v>95</v>
      </c>
      <c r="B14" s="25"/>
      <c r="C14" s="25"/>
      <c r="D14" s="25"/>
      <c r="E14" s="25"/>
    </row>
    <row r="15" customFormat="false" ht="20.35" hidden="false" customHeight="true" outlineLevel="0" collapsed="false">
      <c r="A15" s="22" t="s">
        <v>97</v>
      </c>
      <c r="B15" s="25"/>
      <c r="C15" s="25"/>
      <c r="D15" s="25"/>
      <c r="E15" s="25"/>
    </row>
    <row r="16" customFormat="false" ht="20.35" hidden="false" customHeight="true" outlineLevel="0" collapsed="false">
      <c r="A16" s="22" t="s">
        <v>98</v>
      </c>
      <c r="B16" s="25"/>
      <c r="C16" s="25"/>
      <c r="D16" s="25"/>
      <c r="E16" s="25"/>
    </row>
    <row r="17" customFormat="false" ht="20.35" hidden="false" customHeight="true" outlineLevel="0" collapsed="false">
      <c r="A17" s="22" t="s">
        <v>100</v>
      </c>
      <c r="B17" s="25"/>
      <c r="C17" s="25"/>
      <c r="D17" s="25"/>
      <c r="E17" s="25"/>
    </row>
    <row r="18" customFormat="false" ht="32.35" hidden="false" customHeight="true" outlineLevel="0" collapsed="false">
      <c r="A18" s="22" t="s">
        <v>102</v>
      </c>
      <c r="B18" s="25"/>
      <c r="C18" s="25"/>
      <c r="D18" s="25"/>
      <c r="E18" s="25"/>
    </row>
    <row r="19" customFormat="false" ht="20.35" hidden="false" customHeight="true" outlineLevel="0" collapsed="false">
      <c r="A19" s="22" t="s">
        <v>103</v>
      </c>
      <c r="B19" s="25"/>
      <c r="C19" s="25"/>
      <c r="D19" s="25"/>
      <c r="E19" s="25"/>
    </row>
    <row r="20" customFormat="false" ht="20.35" hidden="false" customHeight="true" outlineLevel="0" collapsed="false">
      <c r="A20" s="22" t="s">
        <v>104</v>
      </c>
      <c r="B20" s="25"/>
      <c r="C20" s="25"/>
      <c r="D20" s="25"/>
      <c r="E20" s="25"/>
    </row>
    <row r="21" customFormat="false" ht="20.35" hidden="false" customHeight="true" outlineLevel="0" collapsed="false">
      <c r="A21" s="22" t="s">
        <v>106</v>
      </c>
      <c r="B21" s="25"/>
      <c r="C21" s="25"/>
      <c r="D21" s="25"/>
      <c r="E21" s="25"/>
    </row>
    <row r="22" customFormat="false" ht="20.35" hidden="false" customHeight="true" outlineLevel="0" collapsed="false">
      <c r="A22" s="22" t="s">
        <v>108</v>
      </c>
      <c r="B22" s="25"/>
      <c r="C22" s="25"/>
      <c r="D22" s="25"/>
      <c r="E22" s="25"/>
    </row>
    <row r="23" customFormat="false" ht="20.35" hidden="false" customHeight="true" outlineLevel="0" collapsed="false">
      <c r="A23" s="22" t="s">
        <v>110</v>
      </c>
      <c r="B23" s="25"/>
      <c r="C23" s="25"/>
      <c r="D23" s="25"/>
      <c r="E23" s="25"/>
    </row>
    <row r="24" customFormat="false" ht="20.35" hidden="false" customHeight="true" outlineLevel="0" collapsed="false">
      <c r="A24" s="22" t="s">
        <v>112</v>
      </c>
      <c r="B24" s="25"/>
      <c r="C24" s="25"/>
      <c r="D24" s="25"/>
      <c r="E24" s="25"/>
    </row>
    <row r="25" customFormat="false" ht="20.35" hidden="false" customHeight="true" outlineLevel="0" collapsed="false">
      <c r="A25" s="22" t="s">
        <v>114</v>
      </c>
      <c r="B25" s="25"/>
      <c r="C25" s="25"/>
      <c r="D25" s="25"/>
      <c r="E25" s="25"/>
    </row>
    <row r="26" customFormat="false" ht="20.35" hidden="false" customHeight="true" outlineLevel="0" collapsed="false">
      <c r="A26" s="22" t="s">
        <v>116</v>
      </c>
      <c r="B26" s="25"/>
      <c r="C26" s="25"/>
      <c r="D26" s="25"/>
      <c r="E26" s="25"/>
    </row>
    <row r="27" customFormat="false" ht="20.35" hidden="false" customHeight="true" outlineLevel="0" collapsed="false">
      <c r="A27" s="22" t="s">
        <v>117</v>
      </c>
      <c r="B27" s="25"/>
      <c r="C27" s="25"/>
      <c r="D27" s="25"/>
      <c r="E27" s="25"/>
    </row>
    <row r="28" customFormat="false" ht="32.35" hidden="false" customHeight="true" outlineLevel="0" collapsed="false">
      <c r="A28" s="22" t="s">
        <v>118</v>
      </c>
      <c r="B28" s="25"/>
      <c r="C28" s="25"/>
      <c r="D28" s="25"/>
      <c r="E28" s="25"/>
    </row>
    <row r="29" customFormat="false" ht="20.35" hidden="false" customHeight="true" outlineLevel="0" collapsed="false">
      <c r="A29" s="22" t="s">
        <v>120</v>
      </c>
      <c r="B29" s="25"/>
      <c r="C29" s="25"/>
      <c r="D29" s="25"/>
      <c r="E29" s="25"/>
    </row>
    <row r="30" customFormat="false" ht="32.35" hidden="false" customHeight="true" outlineLevel="0" collapsed="false">
      <c r="A30" s="22" t="s">
        <v>121</v>
      </c>
      <c r="B30" s="25"/>
      <c r="C30" s="25"/>
      <c r="D30" s="25"/>
      <c r="E30" s="25"/>
    </row>
    <row r="31" customFormat="false" ht="20.35" hidden="false" customHeight="true" outlineLevel="0" collapsed="false">
      <c r="A31" s="22" t="s">
        <v>123</v>
      </c>
      <c r="B31" s="25"/>
      <c r="C31" s="25"/>
      <c r="D31" s="25"/>
      <c r="E31" s="25"/>
    </row>
    <row r="32" customFormat="false" ht="20.35" hidden="false" customHeight="true" outlineLevel="0" collapsed="false">
      <c r="A32" s="22" t="s">
        <v>124</v>
      </c>
      <c r="B32" s="25"/>
      <c r="C32" s="25"/>
      <c r="D32" s="25"/>
      <c r="E32" s="25"/>
    </row>
    <row r="33" customFormat="false" ht="20.35" hidden="false" customHeight="true" outlineLevel="0" collapsed="false">
      <c r="A33" s="22" t="s">
        <v>126</v>
      </c>
      <c r="B33" s="25"/>
      <c r="C33" s="25"/>
      <c r="D33" s="25"/>
      <c r="E33" s="25"/>
    </row>
    <row r="34" customFormat="false" ht="20.35" hidden="false" customHeight="true" outlineLevel="0" collapsed="false">
      <c r="A34" s="22" t="s">
        <v>128</v>
      </c>
      <c r="B34" s="25"/>
      <c r="C34" s="25"/>
      <c r="D34" s="25"/>
      <c r="E34" s="25"/>
    </row>
    <row r="35" customFormat="false" ht="20.35" hidden="false" customHeight="true" outlineLevel="0" collapsed="false">
      <c r="A35" s="22" t="s">
        <v>129</v>
      </c>
      <c r="B35" s="25"/>
      <c r="C35" s="25"/>
      <c r="D35" s="25"/>
      <c r="E35" s="25"/>
    </row>
    <row r="36" customFormat="false" ht="20.35" hidden="false" customHeight="true" outlineLevel="0" collapsed="false">
      <c r="A36" s="22" t="s">
        <v>130</v>
      </c>
      <c r="B36" s="25"/>
      <c r="C36" s="25"/>
      <c r="D36" s="25"/>
      <c r="E36" s="25"/>
    </row>
    <row r="37" customFormat="false" ht="20.35" hidden="false" customHeight="true" outlineLevel="0" collapsed="false">
      <c r="A37" s="22" t="s">
        <v>132</v>
      </c>
      <c r="B37" s="25"/>
      <c r="C37" s="25"/>
      <c r="D37" s="25"/>
      <c r="E37" s="25"/>
    </row>
    <row r="38" customFormat="false" ht="20.35" hidden="false" customHeight="true" outlineLevel="0" collapsed="false">
      <c r="A38" s="22" t="s">
        <v>134</v>
      </c>
      <c r="B38" s="25"/>
      <c r="C38" s="25"/>
      <c r="D38" s="25"/>
      <c r="E38" s="25"/>
    </row>
    <row r="39" customFormat="false" ht="20.35" hidden="false" customHeight="true" outlineLevel="0" collapsed="false">
      <c r="A39" s="22" t="s">
        <v>135</v>
      </c>
      <c r="B39" s="25"/>
      <c r="C39" s="25"/>
      <c r="D39" s="25"/>
      <c r="E39" s="25"/>
    </row>
    <row r="40" customFormat="false" ht="20.35" hidden="false" customHeight="true" outlineLevel="0" collapsed="false">
      <c r="A40" s="22" t="s">
        <v>137</v>
      </c>
      <c r="B40" s="25"/>
      <c r="C40" s="25"/>
      <c r="D40" s="25"/>
      <c r="E40" s="25"/>
    </row>
    <row r="41" customFormat="false" ht="20.35" hidden="false" customHeight="true" outlineLevel="0" collapsed="false">
      <c r="A41" s="22" t="s">
        <v>139</v>
      </c>
      <c r="B41" s="25"/>
      <c r="C41" s="25"/>
      <c r="D41" s="25"/>
      <c r="E41" s="25"/>
    </row>
    <row r="42" customFormat="false" ht="20.35" hidden="false" customHeight="true" outlineLevel="0" collapsed="false">
      <c r="A42" s="22" t="s">
        <v>140</v>
      </c>
      <c r="B42" s="25"/>
      <c r="C42" s="25"/>
      <c r="D42" s="25"/>
      <c r="E42" s="25"/>
    </row>
    <row r="43" customFormat="false" ht="20.35" hidden="false" customHeight="true" outlineLevel="0" collapsed="false">
      <c r="A43" s="22" t="s">
        <v>141</v>
      </c>
      <c r="B43" s="25"/>
      <c r="C43" s="25"/>
      <c r="D43" s="25"/>
      <c r="E43" s="25"/>
    </row>
    <row r="44" customFormat="false" ht="20.35" hidden="false" customHeight="true" outlineLevel="0" collapsed="false">
      <c r="A44" s="22" t="s">
        <v>143</v>
      </c>
      <c r="B44" s="25"/>
      <c r="C44" s="25"/>
      <c r="D44" s="25"/>
      <c r="E44" s="25"/>
    </row>
    <row r="45" customFormat="false" ht="20.35" hidden="false" customHeight="true" outlineLevel="0" collapsed="false">
      <c r="A45" s="22" t="s">
        <v>144</v>
      </c>
      <c r="B45" s="25"/>
      <c r="C45" s="25"/>
      <c r="D45" s="25"/>
      <c r="E45" s="25"/>
    </row>
    <row r="46" customFormat="false" ht="20.35" hidden="false" customHeight="true" outlineLevel="0" collapsed="false">
      <c r="A46" s="22" t="s">
        <v>146</v>
      </c>
      <c r="B46" s="25"/>
      <c r="C46" s="25"/>
      <c r="D46" s="25"/>
      <c r="E46" s="25"/>
    </row>
    <row r="47" customFormat="false" ht="20.35" hidden="false" customHeight="true" outlineLevel="0" collapsed="false">
      <c r="A47" s="22" t="s">
        <v>147</v>
      </c>
      <c r="B47" s="25"/>
      <c r="C47" s="25"/>
      <c r="D47" s="25"/>
      <c r="E47" s="25"/>
    </row>
    <row r="48" customFormat="false" ht="20.35" hidden="false" customHeight="true" outlineLevel="0" collapsed="false">
      <c r="A48" s="22" t="s">
        <v>148</v>
      </c>
      <c r="B48" s="25"/>
      <c r="C48" s="25"/>
      <c r="D48" s="25"/>
      <c r="E48" s="25"/>
    </row>
    <row r="49" customFormat="false" ht="20.35" hidden="false" customHeight="true" outlineLevel="0" collapsed="false">
      <c r="A49" s="22" t="s">
        <v>149</v>
      </c>
      <c r="B49" s="25"/>
      <c r="C49" s="25"/>
      <c r="D49" s="25"/>
      <c r="E49" s="25"/>
    </row>
    <row r="50" customFormat="false" ht="20.35" hidden="false" customHeight="true" outlineLevel="0" collapsed="false">
      <c r="A50" s="22" t="s">
        <v>151</v>
      </c>
      <c r="B50" s="25"/>
      <c r="C50" s="25"/>
      <c r="D50" s="25"/>
      <c r="E50" s="25"/>
    </row>
    <row r="51" customFormat="false" ht="32.35" hidden="false" customHeight="true" outlineLevel="0" collapsed="false">
      <c r="A51" s="22" t="s">
        <v>152</v>
      </c>
      <c r="B51" s="25"/>
      <c r="C51" s="25"/>
      <c r="D51" s="25"/>
      <c r="E51" s="25"/>
    </row>
    <row r="52" customFormat="false" ht="20.35" hidden="false" customHeight="true" outlineLevel="0" collapsed="false">
      <c r="A52" s="22" t="s">
        <v>153</v>
      </c>
      <c r="B52" s="25"/>
      <c r="C52" s="25"/>
      <c r="D52" s="25"/>
      <c r="E52" s="25"/>
    </row>
    <row r="53" customFormat="false" ht="20.35" hidden="false" customHeight="true" outlineLevel="0" collapsed="false">
      <c r="A53" s="22" t="s">
        <v>154</v>
      </c>
      <c r="B53" s="25"/>
      <c r="C53" s="25"/>
      <c r="D53" s="25"/>
      <c r="E53" s="25"/>
    </row>
    <row r="54" customFormat="false" ht="20.35" hidden="false" customHeight="true" outlineLevel="0" collapsed="false">
      <c r="A54" s="22" t="s">
        <v>155</v>
      </c>
      <c r="B54" s="25"/>
      <c r="C54" s="25"/>
      <c r="D54" s="25"/>
      <c r="E54" s="25"/>
    </row>
    <row r="55" customFormat="false" ht="20.35" hidden="false" customHeight="true" outlineLevel="0" collapsed="false">
      <c r="A55" s="22" t="s">
        <v>157</v>
      </c>
      <c r="B55" s="25"/>
      <c r="C55" s="25"/>
      <c r="D55" s="25"/>
      <c r="E55" s="25"/>
    </row>
    <row r="56" customFormat="false" ht="20.35" hidden="false" customHeight="true" outlineLevel="0" collapsed="false">
      <c r="A56" s="22" t="s">
        <v>158</v>
      </c>
      <c r="B56" s="25"/>
      <c r="C56" s="25"/>
      <c r="D56" s="25"/>
      <c r="E56" s="25"/>
    </row>
    <row r="57" customFormat="false" ht="20.35" hidden="false" customHeight="true" outlineLevel="0" collapsed="false">
      <c r="A57" s="22" t="s">
        <v>159</v>
      </c>
      <c r="B57" s="25"/>
      <c r="C57" s="25"/>
      <c r="D57" s="25"/>
      <c r="E57" s="25"/>
    </row>
    <row r="58" customFormat="false" ht="20.35" hidden="false" customHeight="true" outlineLevel="0" collapsed="false">
      <c r="A58" s="22" t="s">
        <v>160</v>
      </c>
      <c r="B58" s="25"/>
      <c r="C58" s="25"/>
      <c r="D58" s="25"/>
      <c r="E58" s="25"/>
    </row>
    <row r="59" customFormat="false" ht="20.35" hidden="false" customHeight="true" outlineLevel="0" collapsed="false">
      <c r="A59" s="22" t="s">
        <v>162</v>
      </c>
      <c r="B59" s="25"/>
      <c r="C59" s="25"/>
      <c r="D59" s="25"/>
      <c r="E59" s="25"/>
    </row>
    <row r="60" customFormat="false" ht="20.35" hidden="false" customHeight="true" outlineLevel="0" collapsed="false">
      <c r="A60" s="22" t="s">
        <v>164</v>
      </c>
      <c r="B60" s="25"/>
      <c r="C60" s="25"/>
      <c r="D60" s="25"/>
      <c r="E60" s="25"/>
    </row>
    <row r="61" customFormat="false" ht="20.35" hidden="false" customHeight="true" outlineLevel="0" collapsed="false">
      <c r="A61" s="22" t="s">
        <v>165</v>
      </c>
      <c r="B61" s="25"/>
      <c r="C61" s="25"/>
      <c r="D61" s="25"/>
      <c r="E61" s="25"/>
    </row>
    <row r="62" customFormat="false" ht="20.35" hidden="false" customHeight="true" outlineLevel="0" collapsed="false">
      <c r="A62" s="22" t="s">
        <v>166</v>
      </c>
      <c r="B62" s="25"/>
      <c r="C62" s="25"/>
      <c r="D62" s="25"/>
      <c r="E62" s="25"/>
    </row>
    <row r="63" customFormat="false" ht="20.35" hidden="false" customHeight="true" outlineLevel="0" collapsed="false">
      <c r="A63" s="22" t="s">
        <v>167</v>
      </c>
      <c r="B63" s="25"/>
      <c r="C63" s="25"/>
      <c r="D63" s="25"/>
      <c r="E63" s="25"/>
    </row>
    <row r="64" customFormat="false" ht="20.35" hidden="false" customHeight="true" outlineLevel="0" collapsed="false">
      <c r="A64" s="22" t="s">
        <v>168</v>
      </c>
      <c r="B64" s="25"/>
      <c r="C64" s="25"/>
      <c r="D64" s="25"/>
      <c r="E64" s="25"/>
    </row>
    <row r="65" customFormat="false" ht="20.35" hidden="false" customHeight="true" outlineLevel="0" collapsed="false">
      <c r="A65" s="22" t="s">
        <v>169</v>
      </c>
      <c r="B65" s="25"/>
      <c r="C65" s="25"/>
      <c r="D65" s="25"/>
      <c r="E65" s="25"/>
    </row>
    <row r="66" customFormat="false" ht="20.35" hidden="false" customHeight="true" outlineLevel="0" collapsed="false">
      <c r="A66" s="22" t="s">
        <v>171</v>
      </c>
      <c r="B66" s="25"/>
      <c r="C66" s="25"/>
      <c r="D66" s="25"/>
      <c r="E66" s="25"/>
    </row>
    <row r="67" customFormat="false" ht="20.35" hidden="false" customHeight="true" outlineLevel="0" collapsed="false">
      <c r="A67" s="22" t="s">
        <v>172</v>
      </c>
      <c r="B67" s="25"/>
      <c r="C67" s="25"/>
      <c r="D67" s="25"/>
      <c r="E67" s="25"/>
    </row>
    <row r="68" customFormat="false" ht="20.35" hidden="false" customHeight="true" outlineLevel="0" collapsed="false">
      <c r="A68" s="22" t="s">
        <v>173</v>
      </c>
      <c r="B68" s="25"/>
      <c r="C68" s="25"/>
      <c r="D68" s="25"/>
      <c r="E68" s="25"/>
    </row>
    <row r="69" customFormat="false" ht="20.35" hidden="false" customHeight="true" outlineLevel="0" collapsed="false">
      <c r="A69" s="22" t="s">
        <v>174</v>
      </c>
      <c r="B69" s="25"/>
      <c r="C69" s="25"/>
      <c r="D69" s="25"/>
      <c r="E69" s="25"/>
    </row>
    <row r="70" customFormat="false" ht="20.35" hidden="false" customHeight="true" outlineLevel="0" collapsed="false">
      <c r="A70" s="22" t="s">
        <v>175</v>
      </c>
      <c r="B70" s="25"/>
      <c r="C70" s="25"/>
      <c r="D70" s="25"/>
      <c r="E70" s="25"/>
    </row>
    <row r="71" customFormat="false" ht="20.35" hidden="false" customHeight="true" outlineLevel="0" collapsed="false">
      <c r="A71" s="22" t="s">
        <v>176</v>
      </c>
      <c r="B71" s="25"/>
      <c r="C71" s="25"/>
      <c r="D71" s="25"/>
      <c r="E71" s="25"/>
    </row>
    <row r="72" customFormat="false" ht="32.35" hidden="false" customHeight="true" outlineLevel="0" collapsed="false">
      <c r="A72" s="22" t="s">
        <v>177</v>
      </c>
      <c r="B72" s="25"/>
      <c r="C72" s="25"/>
      <c r="D72" s="25"/>
      <c r="E72" s="25"/>
    </row>
    <row r="73" customFormat="false" ht="20.35" hidden="false" customHeight="true" outlineLevel="0" collapsed="false">
      <c r="A73" s="22" t="s">
        <v>178</v>
      </c>
      <c r="B73" s="25"/>
      <c r="C73" s="25"/>
      <c r="D73" s="25"/>
      <c r="E73" s="25"/>
    </row>
    <row r="74" customFormat="false" ht="20.35" hidden="false" customHeight="true" outlineLevel="0" collapsed="false">
      <c r="A74" s="22" t="s">
        <v>179</v>
      </c>
      <c r="B74" s="25"/>
      <c r="C74" s="25"/>
      <c r="D74" s="25"/>
      <c r="E74" s="25"/>
    </row>
    <row r="75" customFormat="false" ht="20.35" hidden="false" customHeight="true" outlineLevel="0" collapsed="false">
      <c r="A75" s="22" t="s">
        <v>180</v>
      </c>
      <c r="B75" s="25"/>
      <c r="C75" s="25"/>
      <c r="D75" s="25"/>
      <c r="E75" s="25"/>
    </row>
    <row r="76" customFormat="false" ht="20.35" hidden="false" customHeight="true" outlineLevel="0" collapsed="false">
      <c r="A76" s="22" t="s">
        <v>181</v>
      </c>
      <c r="B76" s="25"/>
      <c r="C76" s="25"/>
      <c r="D76" s="25"/>
      <c r="E76" s="25"/>
    </row>
    <row r="77" customFormat="false" ht="20.35" hidden="false" customHeight="true" outlineLevel="0" collapsed="false">
      <c r="A77" s="22" t="s">
        <v>182</v>
      </c>
      <c r="B77" s="25"/>
      <c r="C77" s="25"/>
      <c r="D77" s="25"/>
      <c r="E77" s="25"/>
    </row>
    <row r="78" customFormat="false" ht="20.35" hidden="false" customHeight="true" outlineLevel="0" collapsed="false">
      <c r="A78" s="22" t="s">
        <v>183</v>
      </c>
      <c r="B78" s="25"/>
      <c r="C78" s="25"/>
      <c r="D78" s="25"/>
      <c r="E78" s="25"/>
    </row>
    <row r="79" customFormat="false" ht="20.35" hidden="false" customHeight="true" outlineLevel="0" collapsed="false">
      <c r="A79" s="22" t="s">
        <v>184</v>
      </c>
      <c r="B79" s="25"/>
      <c r="C79" s="25"/>
      <c r="D79" s="25"/>
      <c r="E79" s="25"/>
    </row>
    <row r="80" customFormat="false" ht="20.35" hidden="false" customHeight="true" outlineLevel="0" collapsed="false">
      <c r="A80" s="22" t="s">
        <v>185</v>
      </c>
      <c r="B80" s="25"/>
      <c r="C80" s="25"/>
      <c r="D80" s="25"/>
      <c r="E80" s="25"/>
    </row>
    <row r="81" customFormat="false" ht="20.35" hidden="false" customHeight="true" outlineLevel="0" collapsed="false">
      <c r="A81" s="22" t="s">
        <v>186</v>
      </c>
      <c r="B81" s="25"/>
      <c r="C81" s="25"/>
      <c r="D81" s="25"/>
      <c r="E81" s="25"/>
    </row>
    <row r="82" customFormat="false" ht="20.35" hidden="false" customHeight="true" outlineLevel="0" collapsed="false">
      <c r="A82" s="22" t="s">
        <v>188</v>
      </c>
      <c r="B82" s="25"/>
      <c r="C82" s="25"/>
      <c r="D82" s="25"/>
      <c r="E82" s="25"/>
    </row>
    <row r="83" customFormat="false" ht="20.35" hidden="false" customHeight="true" outlineLevel="0" collapsed="false">
      <c r="A83" s="22" t="s">
        <v>189</v>
      </c>
      <c r="B83" s="25"/>
      <c r="C83" s="25"/>
      <c r="D83" s="25"/>
      <c r="E83" s="25"/>
    </row>
    <row r="84" customFormat="false" ht="20.35" hidden="false" customHeight="true" outlineLevel="0" collapsed="false">
      <c r="A84" s="22" t="s">
        <v>190</v>
      </c>
      <c r="B84" s="25"/>
      <c r="C84" s="25"/>
      <c r="D84" s="25"/>
      <c r="E84" s="25"/>
    </row>
    <row r="85" customFormat="false" ht="20.35" hidden="false" customHeight="true" outlineLevel="0" collapsed="false">
      <c r="A85" s="22" t="s">
        <v>191</v>
      </c>
      <c r="B85" s="25"/>
      <c r="C85" s="25"/>
      <c r="D85" s="25"/>
      <c r="E85" s="25"/>
    </row>
    <row r="86" customFormat="false" ht="20.35" hidden="false" customHeight="true" outlineLevel="0" collapsed="false">
      <c r="A86" s="22" t="s">
        <v>192</v>
      </c>
      <c r="B86" s="25"/>
      <c r="C86" s="25"/>
      <c r="D86" s="25"/>
      <c r="E86" s="25"/>
    </row>
    <row r="87" customFormat="false" ht="20.35" hidden="false" customHeight="true" outlineLevel="0" collapsed="false">
      <c r="A87" s="22" t="s">
        <v>193</v>
      </c>
      <c r="B87" s="25"/>
      <c r="C87" s="25"/>
      <c r="D87" s="25"/>
      <c r="E87" s="25"/>
    </row>
    <row r="88" customFormat="false" ht="20.35" hidden="false" customHeight="true" outlineLevel="0" collapsed="false">
      <c r="A88" s="22" t="s">
        <v>194</v>
      </c>
      <c r="B88" s="25"/>
      <c r="C88" s="25"/>
      <c r="D88" s="25"/>
      <c r="E88" s="25"/>
    </row>
    <row r="89" customFormat="false" ht="20.35" hidden="false" customHeight="true" outlineLevel="0" collapsed="false">
      <c r="A89" s="22" t="s">
        <v>195</v>
      </c>
      <c r="B89" s="25"/>
      <c r="C89" s="25"/>
      <c r="D89" s="25"/>
      <c r="E89" s="25"/>
    </row>
    <row r="90" customFormat="false" ht="20.35" hidden="false" customHeight="true" outlineLevel="0" collapsed="false">
      <c r="A90" s="22" t="s">
        <v>196</v>
      </c>
      <c r="B90" s="25"/>
      <c r="C90" s="25"/>
      <c r="D90" s="25"/>
      <c r="E90" s="25"/>
    </row>
    <row r="91" customFormat="false" ht="20.35" hidden="false" customHeight="true" outlineLevel="0" collapsed="false">
      <c r="A91" s="22" t="s">
        <v>197</v>
      </c>
      <c r="B91" s="25"/>
      <c r="C91" s="25"/>
      <c r="D91" s="25"/>
      <c r="E91" s="25"/>
    </row>
    <row r="92" customFormat="false" ht="20.35" hidden="false" customHeight="true" outlineLevel="0" collapsed="false">
      <c r="A92" s="22" t="s">
        <v>198</v>
      </c>
      <c r="B92" s="25"/>
      <c r="C92" s="25"/>
      <c r="D92" s="25"/>
      <c r="E92" s="25"/>
    </row>
    <row r="93" customFormat="false" ht="20.35" hidden="false" customHeight="true" outlineLevel="0" collapsed="false">
      <c r="A93" s="22" t="s">
        <v>199</v>
      </c>
      <c r="B93" s="25"/>
      <c r="C93" s="25"/>
      <c r="D93" s="25"/>
      <c r="E93" s="25"/>
    </row>
    <row r="94" customFormat="false" ht="20.35" hidden="false" customHeight="true" outlineLevel="0" collapsed="false">
      <c r="A94" s="22" t="s">
        <v>200</v>
      </c>
      <c r="B94" s="25"/>
      <c r="C94" s="25"/>
      <c r="D94" s="25"/>
      <c r="E94" s="25"/>
    </row>
    <row r="95" customFormat="false" ht="20.35" hidden="false" customHeight="true" outlineLevel="0" collapsed="false">
      <c r="A95" s="22" t="s">
        <v>201</v>
      </c>
      <c r="B95" s="25"/>
      <c r="C95" s="25"/>
      <c r="D95" s="25"/>
      <c r="E95" s="25"/>
    </row>
    <row r="96" customFormat="false" ht="20.35" hidden="false" customHeight="true" outlineLevel="0" collapsed="false">
      <c r="A96" s="22" t="s">
        <v>202</v>
      </c>
      <c r="B96" s="25"/>
      <c r="C96" s="25"/>
      <c r="D96" s="25"/>
      <c r="E96" s="25"/>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17.xml><?xml version="1.0" encoding="utf-8"?>
<worksheet xmlns="http://schemas.openxmlformats.org/spreadsheetml/2006/main" xmlns:r="http://schemas.openxmlformats.org/officeDocument/2006/relationships">
  <sheetPr filterMode="false">
    <pageSetUpPr fitToPage="true"/>
  </sheetPr>
  <dimension ref="A1:E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21" width="19.8418367346939"/>
    <col collapsed="false" hidden="false" max="256" min="2" style="21" width="16.0663265306122"/>
  </cols>
  <sheetData>
    <row r="1" customFormat="false" ht="20.55" hidden="false" customHeight="true" outlineLevel="0" collapsed="false">
      <c r="A1" s="22" t="s">
        <v>55</v>
      </c>
      <c r="B1" s="43" t="s">
        <v>551</v>
      </c>
      <c r="C1" s="43" t="s">
        <v>552</v>
      </c>
      <c r="D1" s="43" t="s">
        <v>553</v>
      </c>
      <c r="E1" s="43" t="s">
        <v>554</v>
      </c>
    </row>
    <row r="2" customFormat="false" ht="20.55" hidden="false" customHeight="true" outlineLevel="0" collapsed="false">
      <c r="A2" s="22" t="s">
        <v>70</v>
      </c>
      <c r="B2" s="32" t="n">
        <f aca="false">VLOOKUP(STATS!L3,'SC - GSAA'!$A$3:$B$55,2)</f>
        <v>74</v>
      </c>
      <c r="C2" s="32" t="n">
        <f aca="false">IF(STATS!F3&lt;830,IF(B2&gt;66,66,B2),B2)</f>
        <v>74</v>
      </c>
      <c r="D2" s="32" t="n">
        <f aca="false">IF(STATS!F3&lt;415,IF(C2&gt;60,60,C2),C2)</f>
        <v>74</v>
      </c>
      <c r="E2" s="45" t="n">
        <f aca="false">IF(STATS!D3+STATS!E3&lt;50,IF(D2&gt;80,80,D2),D2)</f>
        <v>74</v>
      </c>
    </row>
    <row r="3" customFormat="false" ht="20.35" hidden="false" customHeight="true" outlineLevel="0" collapsed="false">
      <c r="A3" s="22" t="s">
        <v>73</v>
      </c>
      <c r="B3" s="32" t="n">
        <f aca="false">VLOOKUP(STATS!L4,'SC - GSAA'!$A$3:$B$55,2)</f>
        <v>71</v>
      </c>
      <c r="C3" s="32" t="n">
        <f aca="false">IF(STATS!F4&lt;830,IF(B3&gt;66,66,B3),B3)</f>
        <v>66</v>
      </c>
      <c r="D3" s="32" t="n">
        <f aca="false">IF(STATS!F4&lt;415,IF(C3&gt;60,60,C3),C3)</f>
        <v>60</v>
      </c>
      <c r="E3" s="45" t="n">
        <f aca="false">IF(STATS!D4+STATS!E4&lt;50,IF(D3&gt;80,80,D3),D3)</f>
        <v>60</v>
      </c>
    </row>
    <row r="4" customFormat="false" ht="20.35" hidden="false" customHeight="true" outlineLevel="0" collapsed="false">
      <c r="A4" s="22" t="s">
        <v>75</v>
      </c>
      <c r="B4" s="32" t="n">
        <f aca="false">VLOOKUP(STATS!L5,'SC - GSAA'!$A$3:$B$55,2)</f>
        <v>69</v>
      </c>
      <c r="C4" s="32" t="n">
        <f aca="false">IF(STATS!F5&lt;830,IF(B4&gt;66,66,B4),B4)</f>
        <v>66</v>
      </c>
      <c r="D4" s="32" t="n">
        <f aca="false">IF(STATS!F5&lt;415,IF(C4&gt;60,60,C4),C4)</f>
        <v>60</v>
      </c>
      <c r="E4" s="45" t="n">
        <f aca="false">IF(STATS!D5+STATS!E5&lt;50,IF(D4&gt;80,80,D4),D4)</f>
        <v>60</v>
      </c>
    </row>
    <row r="5" customFormat="false" ht="20.35" hidden="false" customHeight="true" outlineLevel="0" collapsed="false">
      <c r="A5" s="22" t="s">
        <v>77</v>
      </c>
      <c r="B5" s="32" t="n">
        <f aca="false">VLOOKUP(STATS!L6,'SC - GSAA'!$A$3:$B$55,2)</f>
        <v>64</v>
      </c>
      <c r="C5" s="32" t="n">
        <f aca="false">IF(STATS!F6&lt;830,IF(B5&gt;66,66,B5),B5)</f>
        <v>64</v>
      </c>
      <c r="D5" s="32" t="n">
        <f aca="false">IF(STATS!F6&lt;415,IF(C5&gt;60,60,C5),C5)</f>
        <v>64</v>
      </c>
      <c r="E5" s="45" t="n">
        <f aca="false">IF(STATS!D6+STATS!E6&lt;50,IF(D5&gt;80,80,D5),D5)</f>
        <v>64</v>
      </c>
    </row>
    <row r="6" customFormat="false" ht="20.35" hidden="false" customHeight="true" outlineLevel="0" collapsed="false">
      <c r="A6" s="22" t="s">
        <v>79</v>
      </c>
      <c r="B6" s="32" t="n">
        <f aca="false">VLOOKUP(STATS!L7,'SC - GSAA'!$A$3:$B$55,2)</f>
        <v>68</v>
      </c>
      <c r="C6" s="32" t="n">
        <f aca="false">IF(STATS!F7&lt;830,IF(B6&gt;66,66,B6),B6)</f>
        <v>66</v>
      </c>
      <c r="D6" s="32" t="n">
        <f aca="false">IF(STATS!F7&lt;415,IF(C6&gt;60,60,C6),C6)</f>
        <v>66</v>
      </c>
      <c r="E6" s="45" t="n">
        <f aca="false">IF(STATS!D7+STATS!E7&lt;50,IF(D6&gt;80,80,D6),D6)</f>
        <v>66</v>
      </c>
    </row>
    <row r="7" customFormat="false" ht="20.35" hidden="false" customHeight="true" outlineLevel="0" collapsed="false">
      <c r="A7" s="22" t="s">
        <v>81</v>
      </c>
      <c r="B7" s="32" t="n">
        <f aca="false">VLOOKUP(STATS!L8,'SC - GSAA'!$A$3:$B$55,2)</f>
        <v>61</v>
      </c>
      <c r="C7" s="32" t="n">
        <f aca="false">IF(STATS!F8&lt;830,IF(B7&gt;66,66,B7),B7)</f>
        <v>61</v>
      </c>
      <c r="D7" s="32" t="n">
        <f aca="false">IF(STATS!F8&lt;415,IF(C7&gt;60,60,C7),C7)</f>
        <v>61</v>
      </c>
      <c r="E7" s="45" t="n">
        <f aca="false">IF(STATS!D8+STATS!E8&lt;50,IF(D7&gt;80,80,D7),D7)</f>
        <v>61</v>
      </c>
    </row>
    <row r="8" customFormat="false" ht="20.35" hidden="false" customHeight="true" outlineLevel="0" collapsed="false">
      <c r="A8" s="22" t="s">
        <v>83</v>
      </c>
      <c r="B8" s="32" t="n">
        <f aca="false">VLOOKUP(STATS!L9,'SC - GSAA'!$A$3:$B$55,2)</f>
        <v>72</v>
      </c>
      <c r="C8" s="32" t="n">
        <f aca="false">IF(STATS!F9&lt;830,IF(B8&gt;66,66,B8),B8)</f>
        <v>66</v>
      </c>
      <c r="D8" s="32" t="n">
        <f aca="false">IF(STATS!F9&lt;415,IF(C8&gt;60,60,C8),C8)</f>
        <v>66</v>
      </c>
      <c r="E8" s="45" t="n">
        <f aca="false">IF(STATS!D9+STATS!E9&lt;50,IF(D8&gt;80,80,D8),D8)</f>
        <v>66</v>
      </c>
    </row>
    <row r="9" customFormat="false" ht="20.35" hidden="false" customHeight="true" outlineLevel="0" collapsed="false">
      <c r="A9" s="22" t="s">
        <v>85</v>
      </c>
      <c r="B9" s="32" t="n">
        <f aca="false">VLOOKUP(STATS!L10,'SC - GSAA'!$A$3:$B$55,2)</f>
        <v>63</v>
      </c>
      <c r="C9" s="32" t="n">
        <f aca="false">IF(STATS!F10&lt;830,IF(B9&gt;66,66,B9),B9)</f>
        <v>63</v>
      </c>
      <c r="D9" s="32" t="n">
        <f aca="false">IF(STATS!F10&lt;415,IF(C9&gt;60,60,C9),C9)</f>
        <v>63</v>
      </c>
      <c r="E9" s="45" t="n">
        <f aca="false">IF(STATS!D10+STATS!E10&lt;50,IF(D9&gt;80,80,D9),D9)</f>
        <v>63</v>
      </c>
    </row>
    <row r="10" customFormat="false" ht="20.35" hidden="false" customHeight="true" outlineLevel="0" collapsed="false">
      <c r="A10" s="22" t="s">
        <v>87</v>
      </c>
      <c r="B10" s="32" t="n">
        <f aca="false">VLOOKUP(STATS!L11,'SC - GSAA'!$A$3:$B$55,2)</f>
        <v>66</v>
      </c>
      <c r="C10" s="32" t="n">
        <f aca="false">IF(STATS!F11&lt;830,IF(B10&gt;66,66,B10),B10)</f>
        <v>66</v>
      </c>
      <c r="D10" s="32" t="n">
        <f aca="false">IF(STATS!F11&lt;415,IF(C10&gt;60,60,C10),C10)</f>
        <v>66</v>
      </c>
      <c r="E10" s="45" t="n">
        <f aca="false">IF(STATS!D11+STATS!E11&lt;50,IF(D10&gt;80,80,D10),D10)</f>
        <v>66</v>
      </c>
    </row>
    <row r="11" customFormat="false" ht="20.35" hidden="false" customHeight="true" outlineLevel="0" collapsed="false">
      <c r="A11" s="22" t="s">
        <v>89</v>
      </c>
      <c r="B11" s="32" t="n">
        <f aca="false">VLOOKUP(STATS!L12,'SC - GSAA'!$A$3:$B$55,2)</f>
        <v>71</v>
      </c>
      <c r="C11" s="32" t="n">
        <f aca="false">IF(STATS!F12&lt;830,IF(B11&gt;66,66,B11),B11)</f>
        <v>66</v>
      </c>
      <c r="D11" s="32" t="n">
        <f aca="false">IF(STATS!F12&lt;415,IF(C11&gt;60,60,C11),C11)</f>
        <v>60</v>
      </c>
      <c r="E11" s="45" t="n">
        <f aca="false">IF(STATS!D12+STATS!E12&lt;50,IF(D11&gt;80,80,D11),D11)</f>
        <v>60</v>
      </c>
    </row>
    <row r="12" customFormat="false" ht="20.35" hidden="false" customHeight="true" outlineLevel="0" collapsed="false">
      <c r="A12" s="22" t="s">
        <v>91</v>
      </c>
      <c r="B12" s="32" t="n">
        <f aca="false">VLOOKUP(STATS!L13,'SC - GSAA'!$A$3:$B$55,2)</f>
        <v>71</v>
      </c>
      <c r="C12" s="32" t="n">
        <f aca="false">IF(STATS!F13&lt;830,IF(B12&gt;66,66,B12),B12)</f>
        <v>71</v>
      </c>
      <c r="D12" s="32" t="n">
        <f aca="false">IF(STATS!F13&lt;415,IF(C12&gt;60,60,C12),C12)</f>
        <v>71</v>
      </c>
      <c r="E12" s="45" t="n">
        <f aca="false">IF(STATS!D13+STATS!E13&lt;50,IF(D12&gt;80,80,D12),D12)</f>
        <v>71</v>
      </c>
    </row>
    <row r="13" customFormat="false" ht="20.35" hidden="false" customHeight="true" outlineLevel="0" collapsed="false">
      <c r="A13" s="22" t="s">
        <v>93</v>
      </c>
      <c r="B13" s="32" t="n">
        <f aca="false">VLOOKUP(STATS!L14,'SC - GSAA'!$A$3:$B$55,2)</f>
        <v>75</v>
      </c>
      <c r="C13" s="32" t="n">
        <f aca="false">IF(STATS!F14&lt;830,IF(B13&gt;66,66,B13),B13)</f>
        <v>75</v>
      </c>
      <c r="D13" s="32" t="n">
        <f aca="false">IF(STATS!F14&lt;415,IF(C13&gt;60,60,C13),C13)</f>
        <v>75</v>
      </c>
      <c r="E13" s="45" t="n">
        <f aca="false">IF(STATS!D14+STATS!E14&lt;50,IF(D13&gt;80,80,D13),D13)</f>
        <v>75</v>
      </c>
    </row>
    <row r="14" customFormat="false" ht="20.35" hidden="false" customHeight="true" outlineLevel="0" collapsed="false">
      <c r="A14" s="22" t="s">
        <v>95</v>
      </c>
      <c r="B14" s="32" t="n">
        <f aca="false">VLOOKUP(STATS!L15,'SC - GSAA'!$A$3:$B$55,2)</f>
        <v>73</v>
      </c>
      <c r="C14" s="32" t="n">
        <f aca="false">IF(STATS!F15&lt;830,IF(B14&gt;66,66,B14),B14)</f>
        <v>73</v>
      </c>
      <c r="D14" s="32" t="n">
        <f aca="false">IF(STATS!F15&lt;415,IF(C14&gt;60,60,C14),C14)</f>
        <v>73</v>
      </c>
      <c r="E14" s="45" t="n">
        <f aca="false">IF(STATS!D15+STATS!E15&lt;50,IF(D14&gt;80,80,D14),D14)</f>
        <v>73</v>
      </c>
    </row>
    <row r="15" customFormat="false" ht="20.35" hidden="false" customHeight="true" outlineLevel="0" collapsed="false">
      <c r="A15" s="22" t="s">
        <v>97</v>
      </c>
      <c r="B15" s="32" t="n">
        <f aca="false">VLOOKUP(STATS!L16,'SC - GSAA'!$A$3:$B$55,2)</f>
        <v>91</v>
      </c>
      <c r="C15" s="32" t="n">
        <f aca="false">IF(STATS!F16&lt;830,IF(B15&gt;66,66,B15),B15)</f>
        <v>91</v>
      </c>
      <c r="D15" s="32" t="n">
        <f aca="false">IF(STATS!F16&lt;415,IF(C15&gt;60,60,C15),C15)</f>
        <v>91</v>
      </c>
      <c r="E15" s="45" t="n">
        <f aca="false">IF(STATS!D16+STATS!E16&lt;50,IF(D15&gt;80,80,D15),D15)</f>
        <v>91</v>
      </c>
    </row>
    <row r="16" customFormat="false" ht="20.35" hidden="false" customHeight="true" outlineLevel="0" collapsed="false">
      <c r="A16" s="22" t="s">
        <v>98</v>
      </c>
      <c r="B16" s="32" t="n">
        <f aca="false">VLOOKUP(STATS!L17,'SC - GSAA'!$A$3:$B$55,2)</f>
        <v>71</v>
      </c>
      <c r="C16" s="32" t="n">
        <f aca="false">IF(STATS!F17&lt;830,IF(B16&gt;66,66,B16),B16)</f>
        <v>71</v>
      </c>
      <c r="D16" s="32" t="n">
        <f aca="false">IF(STATS!F17&lt;415,IF(C16&gt;60,60,C16),C16)</f>
        <v>71</v>
      </c>
      <c r="E16" s="45" t="n">
        <f aca="false">IF(STATS!D17+STATS!E17&lt;50,IF(D16&gt;80,80,D16),D16)</f>
        <v>71</v>
      </c>
    </row>
    <row r="17" customFormat="false" ht="20.35" hidden="false" customHeight="true" outlineLevel="0" collapsed="false">
      <c r="A17" s="22" t="s">
        <v>100</v>
      </c>
      <c r="B17" s="32" t="n">
        <f aca="false">VLOOKUP(STATS!L18,'SC - GSAA'!$A$3:$B$55,2)</f>
        <v>66</v>
      </c>
      <c r="C17" s="32" t="n">
        <f aca="false">IF(STATS!F18&lt;830,IF(B17&gt;66,66,B17),B17)</f>
        <v>66</v>
      </c>
      <c r="D17" s="32" t="n">
        <f aca="false">IF(STATS!F18&lt;415,IF(C17&gt;60,60,C17),C17)</f>
        <v>66</v>
      </c>
      <c r="E17" s="45" t="n">
        <f aca="false">IF(STATS!D18+STATS!E18&lt;50,IF(D17&gt;80,80,D17),D17)</f>
        <v>66</v>
      </c>
    </row>
    <row r="18" customFormat="false" ht="20.35" hidden="false" customHeight="true" outlineLevel="0" collapsed="false">
      <c r="A18" s="22" t="s">
        <v>102</v>
      </c>
      <c r="B18" s="32" t="n">
        <f aca="false">VLOOKUP(STATS!L19,'SC - GSAA'!$A$3:$B$55,2)</f>
        <v>69</v>
      </c>
      <c r="C18" s="32" t="n">
        <f aca="false">IF(STATS!F19&lt;830,IF(B18&gt;66,66,B18),B18)</f>
        <v>66</v>
      </c>
      <c r="D18" s="32" t="n">
        <f aca="false">IF(STATS!F19&lt;415,IF(C18&gt;60,60,C18),C18)</f>
        <v>60</v>
      </c>
      <c r="E18" s="45" t="n">
        <f aca="false">IF(STATS!D19+STATS!E19&lt;50,IF(D18&gt;80,80,D18),D18)</f>
        <v>60</v>
      </c>
    </row>
    <row r="19" customFormat="false" ht="20.35" hidden="false" customHeight="true" outlineLevel="0" collapsed="false">
      <c r="A19" s="22" t="s">
        <v>103</v>
      </c>
      <c r="B19" s="32" t="n">
        <f aca="false">VLOOKUP(STATS!L20,'SC - GSAA'!$A$3:$B$55,2)</f>
        <v>61</v>
      </c>
      <c r="C19" s="32" t="n">
        <f aca="false">IF(STATS!F20&lt;830,IF(B19&gt;66,66,B19),B19)</f>
        <v>61</v>
      </c>
      <c r="D19" s="32" t="n">
        <f aca="false">IF(STATS!F20&lt;415,IF(C19&gt;60,60,C19),C19)</f>
        <v>61</v>
      </c>
      <c r="E19" s="45" t="n">
        <f aca="false">IF(STATS!D20+STATS!E20&lt;50,IF(D19&gt;80,80,D19),D19)</f>
        <v>61</v>
      </c>
    </row>
    <row r="20" customFormat="false" ht="20.35" hidden="false" customHeight="true" outlineLevel="0" collapsed="false">
      <c r="A20" s="22" t="s">
        <v>104</v>
      </c>
      <c r="B20" s="32" t="n">
        <f aca="false">VLOOKUP(STATS!L21,'SC - GSAA'!$A$3:$B$55,2)</f>
        <v>66</v>
      </c>
      <c r="C20" s="32" t="n">
        <f aca="false">IF(STATS!F21&lt;830,IF(B20&gt;66,66,B20),B20)</f>
        <v>66</v>
      </c>
      <c r="D20" s="32" t="n">
        <f aca="false">IF(STATS!F21&lt;415,IF(C20&gt;60,60,C20),C20)</f>
        <v>60</v>
      </c>
      <c r="E20" s="45" t="n">
        <f aca="false">IF(STATS!D21+STATS!E21&lt;50,IF(D20&gt;80,80,D20),D20)</f>
        <v>60</v>
      </c>
    </row>
    <row r="21" customFormat="false" ht="20.35" hidden="false" customHeight="true" outlineLevel="0" collapsed="false">
      <c r="A21" s="22" t="s">
        <v>106</v>
      </c>
      <c r="B21" s="32" t="n">
        <f aca="false">VLOOKUP(STATS!L22,'SC - GSAA'!$A$3:$B$55,2)</f>
        <v>75</v>
      </c>
      <c r="C21" s="32" t="n">
        <f aca="false">IF(STATS!F22&lt;830,IF(B21&gt;66,66,B21),B21)</f>
        <v>75</v>
      </c>
      <c r="D21" s="32" t="n">
        <f aca="false">IF(STATS!F22&lt;415,IF(C21&gt;60,60,C21),C21)</f>
        <v>75</v>
      </c>
      <c r="E21" s="45" t="n">
        <f aca="false">IF(STATS!D22+STATS!E22&lt;50,IF(D21&gt;80,80,D21),D21)</f>
        <v>75</v>
      </c>
    </row>
    <row r="22" customFormat="false" ht="20.35" hidden="false" customHeight="true" outlineLevel="0" collapsed="false">
      <c r="A22" s="22" t="s">
        <v>108</v>
      </c>
      <c r="B22" s="32" t="n">
        <f aca="false">VLOOKUP(STATS!L23,'SC - GSAA'!$A$3:$B$55,2)</f>
        <v>56</v>
      </c>
      <c r="C22" s="32" t="n">
        <f aca="false">IF(STATS!F23&lt;830,IF(B22&gt;66,66,B22),B22)</f>
        <v>56</v>
      </c>
      <c r="D22" s="32" t="n">
        <f aca="false">IF(STATS!F23&lt;415,IF(C22&gt;60,60,C22),C22)</f>
        <v>56</v>
      </c>
      <c r="E22" s="45" t="n">
        <f aca="false">IF(STATS!D23+STATS!E23&lt;50,IF(D22&gt;80,80,D22),D22)</f>
        <v>56</v>
      </c>
    </row>
    <row r="23" customFormat="false" ht="20.35" hidden="false" customHeight="true" outlineLevel="0" collapsed="false">
      <c r="A23" s="22" t="s">
        <v>110</v>
      </c>
      <c r="B23" s="32" t="n">
        <f aca="false">VLOOKUP(STATS!L24,'SC - GSAA'!$A$3:$B$55,2)</f>
        <v>47</v>
      </c>
      <c r="C23" s="32" t="n">
        <f aca="false">IF(STATS!F24&lt;830,IF(B23&gt;66,66,B23),B23)</f>
        <v>47</v>
      </c>
      <c r="D23" s="32" t="n">
        <f aca="false">IF(STATS!F24&lt;415,IF(C23&gt;60,60,C23),C23)</f>
        <v>47</v>
      </c>
      <c r="E23" s="45" t="n">
        <f aca="false">IF(STATS!D24+STATS!E24&lt;50,IF(D23&gt;80,80,D23),D23)</f>
        <v>47</v>
      </c>
    </row>
    <row r="24" customFormat="false" ht="20.35" hidden="false" customHeight="true" outlineLevel="0" collapsed="false">
      <c r="A24" s="22" t="s">
        <v>112</v>
      </c>
      <c r="B24" s="32" t="n">
        <f aca="false">VLOOKUP(STATS!L25,'SC - GSAA'!$A$3:$B$55,2)</f>
        <v>88</v>
      </c>
      <c r="C24" s="32" t="n">
        <f aca="false">IF(STATS!F25&lt;830,IF(B24&gt;66,66,B24),B24)</f>
        <v>88</v>
      </c>
      <c r="D24" s="32" t="n">
        <f aca="false">IF(STATS!F25&lt;415,IF(C24&gt;60,60,C24),C24)</f>
        <v>88</v>
      </c>
      <c r="E24" s="45" t="n">
        <f aca="false">IF(STATS!D25+STATS!E25&lt;50,IF(D24&gt;80,80,D24),D24)</f>
        <v>80</v>
      </c>
    </row>
    <row r="25" customFormat="false" ht="20.35" hidden="false" customHeight="true" outlineLevel="0" collapsed="false">
      <c r="A25" s="22" t="s">
        <v>114</v>
      </c>
      <c r="B25" s="32" t="n">
        <f aca="false">VLOOKUP(STATS!L26,'SC - GSAA'!$A$3:$B$55,2)</f>
        <v>78</v>
      </c>
      <c r="C25" s="32" t="n">
        <f aca="false">IF(STATS!F26&lt;830,IF(B25&gt;66,66,B25),B25)</f>
        <v>66</v>
      </c>
      <c r="D25" s="32" t="n">
        <f aca="false">IF(STATS!F26&lt;415,IF(C25&gt;60,60,C25),C25)</f>
        <v>66</v>
      </c>
      <c r="E25" s="45" t="n">
        <f aca="false">IF(STATS!D26+STATS!E26&lt;50,IF(D25&gt;80,80,D25),D25)</f>
        <v>66</v>
      </c>
    </row>
    <row r="26" customFormat="false" ht="20.35" hidden="false" customHeight="true" outlineLevel="0" collapsed="false">
      <c r="A26" s="22" t="s">
        <v>116</v>
      </c>
      <c r="B26" s="32" t="n">
        <f aca="false">VLOOKUP(STATS!L27,'SC - GSAA'!$A$3:$B$55,2)</f>
        <v>49</v>
      </c>
      <c r="C26" s="32" t="n">
        <f aca="false">IF(STATS!F27&lt;830,IF(B26&gt;66,66,B26),B26)</f>
        <v>49</v>
      </c>
      <c r="D26" s="32" t="n">
        <f aca="false">IF(STATS!F27&lt;415,IF(C26&gt;60,60,C26),C26)</f>
        <v>49</v>
      </c>
      <c r="E26" s="45" t="n">
        <f aca="false">IF(STATS!D27+STATS!E27&lt;50,IF(D26&gt;80,80,D26),D26)</f>
        <v>49</v>
      </c>
    </row>
    <row r="27" customFormat="false" ht="20.35" hidden="false" customHeight="true" outlineLevel="0" collapsed="false">
      <c r="A27" s="22" t="s">
        <v>117</v>
      </c>
      <c r="B27" s="32" t="n">
        <f aca="false">VLOOKUP(STATS!L28,'SC - GSAA'!$A$3:$B$55,2)</f>
        <v>70</v>
      </c>
      <c r="C27" s="32" t="n">
        <f aca="false">IF(STATS!F28&lt;830,IF(B27&gt;66,66,B27),B27)</f>
        <v>70</v>
      </c>
      <c r="D27" s="32" t="n">
        <f aca="false">IF(STATS!F28&lt;415,IF(C27&gt;60,60,C27),C27)</f>
        <v>70</v>
      </c>
      <c r="E27" s="45" t="n">
        <f aca="false">IF(STATS!D28+STATS!E28&lt;50,IF(D27&gt;80,80,D27),D27)</f>
        <v>70</v>
      </c>
    </row>
    <row r="28" customFormat="false" ht="20.35" hidden="false" customHeight="true" outlineLevel="0" collapsed="false">
      <c r="A28" s="22" t="s">
        <v>118</v>
      </c>
      <c r="B28" s="32" t="n">
        <f aca="false">VLOOKUP(STATS!L29,'SC - GSAA'!$A$3:$B$55,2)</f>
        <v>70</v>
      </c>
      <c r="C28" s="32" t="n">
        <f aca="false">IF(STATS!F29&lt;830,IF(B28&gt;66,66,B28),B28)</f>
        <v>66</v>
      </c>
      <c r="D28" s="32" t="n">
        <f aca="false">IF(STATS!F29&lt;415,IF(C28&gt;60,60,C28),C28)</f>
        <v>66</v>
      </c>
      <c r="E28" s="45" t="n">
        <f aca="false">IF(STATS!D29+STATS!E29&lt;50,IF(D28&gt;80,80,D28),D28)</f>
        <v>66</v>
      </c>
    </row>
    <row r="29" customFormat="false" ht="20.35" hidden="false" customHeight="true" outlineLevel="0" collapsed="false">
      <c r="A29" s="22" t="s">
        <v>120</v>
      </c>
      <c r="B29" s="32" t="n">
        <f aca="false">VLOOKUP(STATS!L30,'SC - GSAA'!$A$3:$B$55,2)</f>
        <v>65</v>
      </c>
      <c r="C29" s="32" t="n">
        <f aca="false">IF(STATS!F30&lt;830,IF(B29&gt;66,66,B29),B29)</f>
        <v>65</v>
      </c>
      <c r="D29" s="32" t="n">
        <f aca="false">IF(STATS!F30&lt;415,IF(C29&gt;60,60,C29),C29)</f>
        <v>60</v>
      </c>
      <c r="E29" s="45" t="n">
        <f aca="false">IF(STATS!D30+STATS!E30&lt;50,IF(D29&gt;80,80,D29),D29)</f>
        <v>60</v>
      </c>
    </row>
    <row r="30" customFormat="false" ht="20.35" hidden="false" customHeight="true" outlineLevel="0" collapsed="false">
      <c r="A30" s="22" t="s">
        <v>121</v>
      </c>
      <c r="B30" s="32" t="n">
        <f aca="false">VLOOKUP(STATS!L31,'SC - GSAA'!$A$3:$B$55,2)</f>
        <v>90</v>
      </c>
      <c r="C30" s="32" t="n">
        <f aca="false">IF(STATS!F31&lt;830,IF(B30&gt;66,66,B30),B30)</f>
        <v>90</v>
      </c>
      <c r="D30" s="32" t="n">
        <f aca="false">IF(STATS!F31&lt;415,IF(C30&gt;60,60,C30),C30)</f>
        <v>90</v>
      </c>
      <c r="E30" s="45" t="n">
        <f aca="false">IF(STATS!D31+STATS!E31&lt;50,IF(D30&gt;80,80,D30),D30)</f>
        <v>90</v>
      </c>
    </row>
    <row r="31" customFormat="false" ht="20.35" hidden="false" customHeight="true" outlineLevel="0" collapsed="false">
      <c r="A31" s="22" t="s">
        <v>123</v>
      </c>
      <c r="B31" s="32" t="n">
        <f aca="false">VLOOKUP(STATS!L32,'SC - GSAA'!$A$3:$B$55,2)</f>
        <v>89</v>
      </c>
      <c r="C31" s="32" t="n">
        <f aca="false">IF(STATS!F32&lt;830,IF(B31&gt;66,66,B31),B31)</f>
        <v>89</v>
      </c>
      <c r="D31" s="32" t="n">
        <f aca="false">IF(STATS!F32&lt;415,IF(C31&gt;60,60,C31),C31)</f>
        <v>89</v>
      </c>
      <c r="E31" s="45" t="n">
        <f aca="false">IF(STATS!D32+STATS!E32&lt;50,IF(D31&gt;80,80,D31),D31)</f>
        <v>89</v>
      </c>
    </row>
    <row r="32" customFormat="false" ht="20.35" hidden="false" customHeight="true" outlineLevel="0" collapsed="false">
      <c r="A32" s="22" t="s">
        <v>124</v>
      </c>
      <c r="B32" s="32" t="n">
        <f aca="false">VLOOKUP(STATS!L33,'SC - GSAA'!$A$3:$B$55,2)</f>
        <v>73</v>
      </c>
      <c r="C32" s="32" t="n">
        <f aca="false">IF(STATS!F33&lt;830,IF(B32&gt;66,66,B32),B32)</f>
        <v>73</v>
      </c>
      <c r="D32" s="32" t="n">
        <f aca="false">IF(STATS!F33&lt;415,IF(C32&gt;60,60,C32),C32)</f>
        <v>73</v>
      </c>
      <c r="E32" s="45" t="n">
        <f aca="false">IF(STATS!D33+STATS!E33&lt;50,IF(D32&gt;80,80,D32),D32)</f>
        <v>73</v>
      </c>
    </row>
    <row r="33" customFormat="false" ht="20.35" hidden="false" customHeight="true" outlineLevel="0" collapsed="false">
      <c r="A33" s="22" t="s">
        <v>126</v>
      </c>
      <c r="B33" s="32" t="n">
        <f aca="false">VLOOKUP(STATS!L34,'SC - GSAA'!$A$3:$B$55,2)</f>
        <v>48</v>
      </c>
      <c r="C33" s="32" t="n">
        <f aca="false">IF(STATS!F34&lt;830,IF(B33&gt;66,66,B33),B33)</f>
        <v>48</v>
      </c>
      <c r="D33" s="32" t="n">
        <f aca="false">IF(STATS!F34&lt;415,IF(C33&gt;60,60,C33),C33)</f>
        <v>48</v>
      </c>
      <c r="E33" s="45" t="n">
        <f aca="false">IF(STATS!D34+STATS!E34&lt;50,IF(D33&gt;80,80,D33),D33)</f>
        <v>48</v>
      </c>
    </row>
    <row r="34" customFormat="false" ht="20.35" hidden="false" customHeight="true" outlineLevel="0" collapsed="false">
      <c r="A34" s="22" t="s">
        <v>128</v>
      </c>
      <c r="B34" s="32" t="n">
        <f aca="false">VLOOKUP(STATS!L35,'SC - GSAA'!$A$3:$B$55,2)</f>
        <v>82</v>
      </c>
      <c r="C34" s="32" t="n">
        <f aca="false">IF(STATS!F35&lt;830,IF(B34&gt;66,66,B34),B34)</f>
        <v>82</v>
      </c>
      <c r="D34" s="32" t="n">
        <f aca="false">IF(STATS!F35&lt;415,IF(C34&gt;60,60,C34),C34)</f>
        <v>82</v>
      </c>
      <c r="E34" s="45" t="n">
        <f aca="false">IF(STATS!D35+STATS!E35&lt;50,IF(D34&gt;80,80,D34),D34)</f>
        <v>80</v>
      </c>
    </row>
    <row r="35" customFormat="false" ht="20.35" hidden="false" customHeight="true" outlineLevel="0" collapsed="false">
      <c r="A35" s="22" t="s">
        <v>129</v>
      </c>
      <c r="B35" s="32" t="n">
        <f aca="false">VLOOKUP(STATS!L36,'SC - GSAA'!$A$3:$B$55,2)</f>
        <v>67</v>
      </c>
      <c r="C35" s="32" t="n">
        <f aca="false">IF(STATS!F36&lt;830,IF(B35&gt;66,66,B35),B35)</f>
        <v>66</v>
      </c>
      <c r="D35" s="32" t="n">
        <f aca="false">IF(STATS!F36&lt;415,IF(C35&gt;60,60,C35),C35)</f>
        <v>60</v>
      </c>
      <c r="E35" s="45" t="n">
        <f aca="false">IF(STATS!D36+STATS!E36&lt;50,IF(D35&gt;80,80,D35),D35)</f>
        <v>60</v>
      </c>
    </row>
    <row r="36" customFormat="false" ht="20.35" hidden="false" customHeight="true" outlineLevel="0" collapsed="false">
      <c r="A36" s="22" t="s">
        <v>130</v>
      </c>
      <c r="B36" s="32" t="n">
        <f aca="false">VLOOKUP(STATS!L37,'SC - GSAA'!$A$3:$B$55,2)</f>
        <v>81</v>
      </c>
      <c r="C36" s="32" t="n">
        <f aca="false">IF(STATS!F37&lt;830,IF(B36&gt;66,66,B36),B36)</f>
        <v>81</v>
      </c>
      <c r="D36" s="32" t="n">
        <f aca="false">IF(STATS!F37&lt;415,IF(C36&gt;60,60,C36),C36)</f>
        <v>81</v>
      </c>
      <c r="E36" s="45" t="n">
        <f aca="false">IF(STATS!D37+STATS!E37&lt;50,IF(D36&gt;80,80,D36),D36)</f>
        <v>80</v>
      </c>
    </row>
    <row r="37" customFormat="false" ht="20.35" hidden="false" customHeight="true" outlineLevel="0" collapsed="false">
      <c r="A37" s="22" t="s">
        <v>132</v>
      </c>
      <c r="B37" s="32" t="n">
        <f aca="false">VLOOKUP(STATS!L38,'SC - GSAA'!$A$3:$B$55,2)</f>
        <v>64</v>
      </c>
      <c r="C37" s="32" t="n">
        <f aca="false">IF(STATS!F38&lt;830,IF(B37&gt;66,66,B37),B37)</f>
        <v>64</v>
      </c>
      <c r="D37" s="32" t="n">
        <f aca="false">IF(STATS!F38&lt;415,IF(C37&gt;60,60,C37),C37)</f>
        <v>64</v>
      </c>
      <c r="E37" s="45" t="n">
        <f aca="false">IF(STATS!D38+STATS!E38&lt;50,IF(D37&gt;80,80,D37),D37)</f>
        <v>64</v>
      </c>
    </row>
    <row r="38" customFormat="false" ht="20.35" hidden="false" customHeight="true" outlineLevel="0" collapsed="false">
      <c r="A38" s="22" t="s">
        <v>134</v>
      </c>
      <c r="B38" s="32" t="n">
        <f aca="false">VLOOKUP(STATS!L39,'SC - GSAA'!$A$3:$B$55,2)</f>
        <v>52</v>
      </c>
      <c r="C38" s="32" t="n">
        <f aca="false">IF(STATS!F39&lt;830,IF(B38&gt;66,66,B38),B38)</f>
        <v>52</v>
      </c>
      <c r="D38" s="32" t="n">
        <f aca="false">IF(STATS!F39&lt;415,IF(C38&gt;60,60,C38),C38)</f>
        <v>52</v>
      </c>
      <c r="E38" s="45" t="n">
        <f aca="false">IF(STATS!D39+STATS!E39&lt;50,IF(D38&gt;80,80,D38),D38)</f>
        <v>52</v>
      </c>
    </row>
    <row r="39" customFormat="false" ht="20.35" hidden="false" customHeight="true" outlineLevel="0" collapsed="false">
      <c r="A39" s="22" t="s">
        <v>135</v>
      </c>
      <c r="B39" s="32" t="n">
        <f aca="false">VLOOKUP(STATS!L40,'SC - GSAA'!$A$3:$B$55,2)</f>
        <v>68</v>
      </c>
      <c r="C39" s="32" t="n">
        <f aca="false">IF(STATS!F40&lt;830,IF(B39&gt;66,66,B39),B39)</f>
        <v>66</v>
      </c>
      <c r="D39" s="32" t="n">
        <f aca="false">IF(STATS!F40&lt;415,IF(C39&gt;60,60,C39),C39)</f>
        <v>60</v>
      </c>
      <c r="E39" s="45" t="n">
        <f aca="false">IF(STATS!D40+STATS!E40&lt;50,IF(D39&gt;80,80,D39),D39)</f>
        <v>60</v>
      </c>
    </row>
    <row r="40" customFormat="false" ht="20.35" hidden="false" customHeight="true" outlineLevel="0" collapsed="false">
      <c r="A40" s="22" t="s">
        <v>137</v>
      </c>
      <c r="B40" s="32" t="n">
        <f aca="false">VLOOKUP(STATS!L41,'SC - GSAA'!$A$3:$B$55,2)</f>
        <v>60</v>
      </c>
      <c r="C40" s="32" t="n">
        <f aca="false">IF(STATS!F41&lt;830,IF(B40&gt;66,66,B40),B40)</f>
        <v>60</v>
      </c>
      <c r="D40" s="32" t="n">
        <f aca="false">IF(STATS!F41&lt;415,IF(C40&gt;60,60,C40),C40)</f>
        <v>60</v>
      </c>
      <c r="E40" s="45" t="n">
        <f aca="false">IF(STATS!D41+STATS!E41&lt;50,IF(D40&gt;80,80,D40),D40)</f>
        <v>60</v>
      </c>
    </row>
    <row r="41" customFormat="false" ht="20.35" hidden="false" customHeight="true" outlineLevel="0" collapsed="false">
      <c r="A41" s="22" t="s">
        <v>139</v>
      </c>
      <c r="B41" s="32" t="n">
        <f aca="false">VLOOKUP(STATS!L42,'SC - GSAA'!$A$3:$B$55,2)</f>
        <v>64</v>
      </c>
      <c r="C41" s="32" t="n">
        <f aca="false">IF(STATS!F42&lt;830,IF(B41&gt;66,66,B41),B41)</f>
        <v>64</v>
      </c>
      <c r="D41" s="32" t="n">
        <f aca="false">IF(STATS!F42&lt;415,IF(C41&gt;60,60,C41),C41)</f>
        <v>60</v>
      </c>
      <c r="E41" s="45" t="n">
        <f aca="false">IF(STATS!D42+STATS!E42&lt;50,IF(D41&gt;80,80,D41),D41)</f>
        <v>60</v>
      </c>
    </row>
    <row r="42" customFormat="false" ht="20.35" hidden="false" customHeight="true" outlineLevel="0" collapsed="false">
      <c r="A42" s="22" t="s">
        <v>140</v>
      </c>
      <c r="B42" s="32" t="n">
        <f aca="false">VLOOKUP(STATS!L43,'SC - GSAA'!$A$3:$B$55,2)</f>
        <v>93</v>
      </c>
      <c r="C42" s="32" t="n">
        <f aca="false">IF(STATS!F43&lt;830,IF(B42&gt;66,66,B42),B42)</f>
        <v>93</v>
      </c>
      <c r="D42" s="32" t="n">
        <f aca="false">IF(STATS!F43&lt;415,IF(C42&gt;60,60,C42),C42)</f>
        <v>93</v>
      </c>
      <c r="E42" s="45" t="n">
        <f aca="false">IF(STATS!D43+STATS!E43&lt;50,IF(D42&gt;80,80,D42),D42)</f>
        <v>93</v>
      </c>
    </row>
    <row r="43" customFormat="false" ht="20.35" hidden="false" customHeight="true" outlineLevel="0" collapsed="false">
      <c r="A43" s="22" t="s">
        <v>141</v>
      </c>
      <c r="B43" s="32" t="n">
        <f aca="false">VLOOKUP(STATS!L44,'SC - GSAA'!$A$3:$B$55,2)</f>
        <v>68</v>
      </c>
      <c r="C43" s="32" t="n">
        <f aca="false">IF(STATS!F44&lt;830,IF(B43&gt;66,66,B43),B43)</f>
        <v>66</v>
      </c>
      <c r="D43" s="32" t="n">
        <f aca="false">IF(STATS!F44&lt;415,IF(C43&gt;60,60,C43),C43)</f>
        <v>66</v>
      </c>
      <c r="E43" s="45" t="n">
        <f aca="false">IF(STATS!D44+STATS!E44&lt;50,IF(D43&gt;80,80,D43),D43)</f>
        <v>66</v>
      </c>
    </row>
    <row r="44" customFormat="false" ht="20.35" hidden="false" customHeight="true" outlineLevel="0" collapsed="false">
      <c r="A44" s="22" t="s">
        <v>143</v>
      </c>
      <c r="B44" s="32" t="n">
        <f aca="false">VLOOKUP(STATS!L45,'SC - GSAA'!$A$3:$B$55,2)</f>
        <v>82</v>
      </c>
      <c r="C44" s="32" t="n">
        <f aca="false">IF(STATS!F45&lt;830,IF(B44&gt;66,66,B44),B44)</f>
        <v>82</v>
      </c>
      <c r="D44" s="32" t="n">
        <f aca="false">IF(STATS!F45&lt;415,IF(C44&gt;60,60,C44),C44)</f>
        <v>82</v>
      </c>
      <c r="E44" s="45" t="n">
        <f aca="false">IF(STATS!D45+STATS!E45&lt;50,IF(D44&gt;80,80,D44),D44)</f>
        <v>82</v>
      </c>
    </row>
    <row r="45" customFormat="false" ht="20.35" hidden="false" customHeight="true" outlineLevel="0" collapsed="false">
      <c r="A45" s="22" t="s">
        <v>144</v>
      </c>
      <c r="B45" s="32" t="n">
        <f aca="false">VLOOKUP(STATS!L46,'SC - GSAA'!$A$3:$B$55,2)</f>
        <v>66</v>
      </c>
      <c r="C45" s="32" t="n">
        <f aca="false">IF(STATS!F46&lt;830,IF(B45&gt;66,66,B45),B45)</f>
        <v>66</v>
      </c>
      <c r="D45" s="32" t="n">
        <f aca="false">IF(STATS!F46&lt;415,IF(C45&gt;60,60,C45),C45)</f>
        <v>60</v>
      </c>
      <c r="E45" s="45" t="n">
        <f aca="false">IF(STATS!D46+STATS!E46&lt;50,IF(D45&gt;80,80,D45),D45)</f>
        <v>60</v>
      </c>
    </row>
    <row r="46" customFormat="false" ht="20.35" hidden="false" customHeight="true" outlineLevel="0" collapsed="false">
      <c r="A46" s="22" t="s">
        <v>146</v>
      </c>
      <c r="B46" s="32" t="n">
        <f aca="false">VLOOKUP(STATS!L47,'SC - GSAA'!$A$3:$B$55,2)</f>
        <v>64</v>
      </c>
      <c r="C46" s="32" t="n">
        <f aca="false">IF(STATS!F47&lt;830,IF(B46&gt;66,66,B46),B46)</f>
        <v>64</v>
      </c>
      <c r="D46" s="32" t="n">
        <f aca="false">IF(STATS!F47&lt;415,IF(C46&gt;60,60,C46),C46)</f>
        <v>64</v>
      </c>
      <c r="E46" s="45" t="n">
        <f aca="false">IF(STATS!D47+STATS!E47&lt;50,IF(D46&gt;80,80,D46),D46)</f>
        <v>64</v>
      </c>
    </row>
    <row r="47" customFormat="false" ht="20.35" hidden="false" customHeight="true" outlineLevel="0" collapsed="false">
      <c r="A47" s="22" t="s">
        <v>147</v>
      </c>
      <c r="B47" s="32" t="n">
        <f aca="false">VLOOKUP(STATS!L48,'SC - GSAA'!$A$3:$B$55,2)</f>
        <v>51</v>
      </c>
      <c r="C47" s="32" t="n">
        <f aca="false">IF(STATS!F48&lt;830,IF(B47&gt;66,66,B47),B47)</f>
        <v>51</v>
      </c>
      <c r="D47" s="32" t="n">
        <f aca="false">IF(STATS!F48&lt;415,IF(C47&gt;60,60,C47),C47)</f>
        <v>51</v>
      </c>
      <c r="E47" s="45" t="n">
        <f aca="false">IF(STATS!D48+STATS!E48&lt;50,IF(D47&gt;80,80,D47),D47)</f>
        <v>51</v>
      </c>
    </row>
    <row r="48" customFormat="false" ht="20.35" hidden="false" customHeight="true" outlineLevel="0" collapsed="false">
      <c r="A48" s="22" t="s">
        <v>148</v>
      </c>
      <c r="B48" s="32" t="n">
        <f aca="false">VLOOKUP(STATS!L49,'SC - GSAA'!$A$3:$B$55,2)</f>
        <v>80</v>
      </c>
      <c r="C48" s="32" t="n">
        <f aca="false">IF(STATS!F49&lt;830,IF(B48&gt;66,66,B48),B48)</f>
        <v>80</v>
      </c>
      <c r="D48" s="32" t="n">
        <f aca="false">IF(STATS!F49&lt;415,IF(C48&gt;60,60,C48),C48)</f>
        <v>80</v>
      </c>
      <c r="E48" s="45" t="n">
        <f aca="false">IF(STATS!D49+STATS!E49&lt;50,IF(D48&gt;80,80,D48),D48)</f>
        <v>80</v>
      </c>
    </row>
    <row r="49" customFormat="false" ht="20.35" hidden="false" customHeight="true" outlineLevel="0" collapsed="false">
      <c r="A49" s="22" t="s">
        <v>149</v>
      </c>
      <c r="B49" s="32" t="n">
        <f aca="false">VLOOKUP(STATS!L50,'SC - GSAA'!$A$3:$B$55,2)</f>
        <v>57</v>
      </c>
      <c r="C49" s="32" t="n">
        <f aca="false">IF(STATS!F50&lt;830,IF(B49&gt;66,66,B49),B49)</f>
        <v>57</v>
      </c>
      <c r="D49" s="32" t="n">
        <f aca="false">IF(STATS!F50&lt;415,IF(C49&gt;60,60,C49),C49)</f>
        <v>57</v>
      </c>
      <c r="E49" s="45" t="n">
        <f aca="false">IF(STATS!D50+STATS!E50&lt;50,IF(D49&gt;80,80,D49),D49)</f>
        <v>57</v>
      </c>
    </row>
    <row r="50" customFormat="false" ht="20.35" hidden="false" customHeight="true" outlineLevel="0" collapsed="false">
      <c r="A50" s="22" t="s">
        <v>151</v>
      </c>
      <c r="B50" s="32" t="n">
        <f aca="false">VLOOKUP(STATS!L51,'SC - GSAA'!$A$3:$B$55,2)</f>
        <v>69</v>
      </c>
      <c r="C50" s="32" t="n">
        <f aca="false">IF(STATS!F51&lt;830,IF(B50&gt;66,66,B50),B50)</f>
        <v>69</v>
      </c>
      <c r="D50" s="32" t="n">
        <f aca="false">IF(STATS!F51&lt;415,IF(C50&gt;60,60,C50),C50)</f>
        <v>69</v>
      </c>
      <c r="E50" s="45" t="n">
        <f aca="false">IF(STATS!D51+STATS!E51&lt;50,IF(D50&gt;80,80,D50),D50)</f>
        <v>69</v>
      </c>
    </row>
    <row r="51" customFormat="false" ht="20.35" hidden="false" customHeight="true" outlineLevel="0" collapsed="false">
      <c r="A51" s="22" t="s">
        <v>152</v>
      </c>
      <c r="B51" s="32" t="n">
        <f aca="false">VLOOKUP(STATS!L52,'SC - GSAA'!$A$3:$B$55,2)</f>
        <v>62</v>
      </c>
      <c r="C51" s="32" t="n">
        <f aca="false">IF(STATS!F52&lt;830,IF(B51&gt;66,66,B51),B51)</f>
        <v>62</v>
      </c>
      <c r="D51" s="32" t="n">
        <f aca="false">IF(STATS!F52&lt;415,IF(C51&gt;60,60,C51),C51)</f>
        <v>62</v>
      </c>
      <c r="E51" s="45" t="n">
        <f aca="false">IF(STATS!D52+STATS!E52&lt;50,IF(D51&gt;80,80,D51),D51)</f>
        <v>62</v>
      </c>
    </row>
    <row r="52" customFormat="false" ht="20.35" hidden="false" customHeight="true" outlineLevel="0" collapsed="false">
      <c r="A52" s="22" t="s">
        <v>153</v>
      </c>
      <c r="B52" s="32" t="n">
        <f aca="false">VLOOKUP(STATS!L53,'SC - GSAA'!$A$3:$B$55,2)</f>
        <v>66</v>
      </c>
      <c r="C52" s="32" t="n">
        <f aca="false">IF(STATS!F53&lt;830,IF(B52&gt;66,66,B52),B52)</f>
        <v>66</v>
      </c>
      <c r="D52" s="32" t="n">
        <f aca="false">IF(STATS!F53&lt;415,IF(C52&gt;60,60,C52),C52)</f>
        <v>66</v>
      </c>
      <c r="E52" s="45" t="n">
        <f aca="false">IF(STATS!D53+STATS!E53&lt;50,IF(D52&gt;80,80,D52),D52)</f>
        <v>66</v>
      </c>
    </row>
    <row r="53" customFormat="false" ht="20.35" hidden="false" customHeight="true" outlineLevel="0" collapsed="false">
      <c r="A53" s="22" t="s">
        <v>154</v>
      </c>
      <c r="B53" s="32" t="n">
        <f aca="false">VLOOKUP(STATS!L54,'SC - GSAA'!$A$3:$B$55,2)</f>
        <v>72</v>
      </c>
      <c r="C53" s="32" t="n">
        <f aca="false">IF(STATS!F54&lt;830,IF(B53&gt;66,66,B53),B53)</f>
        <v>72</v>
      </c>
      <c r="D53" s="32" t="n">
        <f aca="false">IF(STATS!F54&lt;415,IF(C53&gt;60,60,C53),C53)</f>
        <v>72</v>
      </c>
      <c r="E53" s="45" t="n">
        <f aca="false">IF(STATS!D54+STATS!E54&lt;50,IF(D53&gt;80,80,D53),D53)</f>
        <v>72</v>
      </c>
    </row>
    <row r="54" customFormat="false" ht="20.35" hidden="false" customHeight="true" outlineLevel="0" collapsed="false">
      <c r="A54" s="22" t="s">
        <v>155</v>
      </c>
      <c r="B54" s="32" t="n">
        <f aca="false">VLOOKUP(STATS!L55,'SC - GSAA'!$A$3:$B$55,2)</f>
        <v>97</v>
      </c>
      <c r="C54" s="32" t="n">
        <f aca="false">IF(STATS!F55&lt;830,IF(B54&gt;66,66,B54),B54)</f>
        <v>97</v>
      </c>
      <c r="D54" s="32" t="n">
        <f aca="false">IF(STATS!F55&lt;415,IF(C54&gt;60,60,C54),C54)</f>
        <v>97</v>
      </c>
      <c r="E54" s="45" t="n">
        <f aca="false">IF(STATS!D55+STATS!E55&lt;50,IF(D54&gt;80,80,D54),D54)</f>
        <v>97</v>
      </c>
    </row>
    <row r="55" customFormat="false" ht="20.35" hidden="false" customHeight="true" outlineLevel="0" collapsed="false">
      <c r="A55" s="22" t="s">
        <v>157</v>
      </c>
      <c r="B55" s="32" t="n">
        <f aca="false">VLOOKUP(STATS!L56,'SC - GSAA'!$A$3:$B$55,2)</f>
        <v>66</v>
      </c>
      <c r="C55" s="32" t="n">
        <f aca="false">IF(STATS!F56&lt;830,IF(B55&gt;66,66,B55),B55)</f>
        <v>66</v>
      </c>
      <c r="D55" s="32" t="n">
        <f aca="false">IF(STATS!F56&lt;415,IF(C55&gt;60,60,C55),C55)</f>
        <v>66</v>
      </c>
      <c r="E55" s="45" t="n">
        <f aca="false">IF(STATS!D56+STATS!E56&lt;50,IF(D55&gt;80,80,D55),D55)</f>
        <v>66</v>
      </c>
    </row>
    <row r="56" customFormat="false" ht="20.35" hidden="false" customHeight="true" outlineLevel="0" collapsed="false">
      <c r="A56" s="22" t="s">
        <v>158</v>
      </c>
      <c r="B56" s="32" t="n">
        <f aca="false">VLOOKUP(STATS!L57,'SC - GSAA'!$A$3:$B$55,2)</f>
        <v>59</v>
      </c>
      <c r="C56" s="32" t="n">
        <f aca="false">IF(STATS!F57&lt;830,IF(B56&gt;66,66,B56),B56)</f>
        <v>59</v>
      </c>
      <c r="D56" s="32" t="n">
        <f aca="false">IF(STATS!F57&lt;415,IF(C56&gt;60,60,C56),C56)</f>
        <v>59</v>
      </c>
      <c r="E56" s="45" t="n">
        <f aca="false">IF(STATS!D57+STATS!E57&lt;50,IF(D56&gt;80,80,D56),D56)</f>
        <v>59</v>
      </c>
    </row>
    <row r="57" customFormat="false" ht="20.35" hidden="false" customHeight="true" outlineLevel="0" collapsed="false">
      <c r="A57" s="22" t="s">
        <v>159</v>
      </c>
      <c r="B57" s="32" t="n">
        <f aca="false">VLOOKUP(STATS!L58,'SC - GSAA'!$A$3:$B$55,2)</f>
        <v>94</v>
      </c>
      <c r="C57" s="32" t="n">
        <f aca="false">IF(STATS!F58&lt;830,IF(B57&gt;66,66,B57),B57)</f>
        <v>94</v>
      </c>
      <c r="D57" s="32" t="n">
        <f aca="false">IF(STATS!F58&lt;415,IF(C57&gt;60,60,C57),C57)</f>
        <v>94</v>
      </c>
      <c r="E57" s="45" t="n">
        <f aca="false">IF(STATS!D58+STATS!E58&lt;50,IF(D57&gt;80,80,D57),D57)</f>
        <v>94</v>
      </c>
    </row>
    <row r="58" customFormat="false" ht="20.35" hidden="false" customHeight="true" outlineLevel="0" collapsed="false">
      <c r="A58" s="22" t="s">
        <v>160</v>
      </c>
      <c r="B58" s="32" t="n">
        <f aca="false">VLOOKUP(STATS!L59,'SC - GSAA'!$A$3:$B$55,2)</f>
        <v>62</v>
      </c>
      <c r="C58" s="32" t="n">
        <f aca="false">IF(STATS!F59&lt;830,IF(B58&gt;66,66,B58),B58)</f>
        <v>62</v>
      </c>
      <c r="D58" s="32" t="n">
        <f aca="false">IF(STATS!F59&lt;415,IF(C58&gt;60,60,C58),C58)</f>
        <v>62</v>
      </c>
      <c r="E58" s="45" t="n">
        <f aca="false">IF(STATS!D59+STATS!E59&lt;50,IF(D58&gt;80,80,D58),D58)</f>
        <v>62</v>
      </c>
    </row>
    <row r="59" customFormat="false" ht="20.35" hidden="false" customHeight="true" outlineLevel="0" collapsed="false">
      <c r="A59" s="22" t="s">
        <v>162</v>
      </c>
      <c r="B59" s="32" t="n">
        <f aca="false">VLOOKUP(STATS!L60,'SC - GSAA'!$A$3:$B$55,2)</f>
        <v>88</v>
      </c>
      <c r="C59" s="32" t="n">
        <f aca="false">IF(STATS!F60&lt;830,IF(B59&gt;66,66,B59),B59)</f>
        <v>88</v>
      </c>
      <c r="D59" s="32" t="n">
        <f aca="false">IF(STATS!F60&lt;415,IF(C59&gt;60,60,C59),C59)</f>
        <v>88</v>
      </c>
      <c r="E59" s="45" t="n">
        <f aca="false">IF(STATS!D60+STATS!E60&lt;50,IF(D59&gt;80,80,D59),D59)</f>
        <v>80</v>
      </c>
    </row>
    <row r="60" customFormat="false" ht="20.35" hidden="false" customHeight="true" outlineLevel="0" collapsed="false">
      <c r="A60" s="22" t="s">
        <v>164</v>
      </c>
      <c r="B60" s="32" t="n">
        <f aca="false">VLOOKUP(STATS!L61,'SC - GSAA'!$A$3:$B$55,2)</f>
        <v>61</v>
      </c>
      <c r="C60" s="32" t="n">
        <f aca="false">IF(STATS!F61&lt;830,IF(B60&gt;66,66,B60),B60)</f>
        <v>61</v>
      </c>
      <c r="D60" s="32" t="n">
        <f aca="false">IF(STATS!F61&lt;415,IF(C60&gt;60,60,C60),C60)</f>
        <v>61</v>
      </c>
      <c r="E60" s="45" t="n">
        <f aca="false">IF(STATS!D61+STATS!E61&lt;50,IF(D60&gt;80,80,D60),D60)</f>
        <v>61</v>
      </c>
    </row>
    <row r="61" customFormat="false" ht="20.35" hidden="false" customHeight="true" outlineLevel="0" collapsed="false">
      <c r="A61" s="22" t="s">
        <v>165</v>
      </c>
      <c r="B61" s="32" t="n">
        <f aca="false">VLOOKUP(STATS!L62,'SC - GSAA'!$A$3:$B$55,2)</f>
        <v>77</v>
      </c>
      <c r="C61" s="32" t="n">
        <f aca="false">IF(STATS!F62&lt;830,IF(B61&gt;66,66,B61),B61)</f>
        <v>77</v>
      </c>
      <c r="D61" s="32" t="n">
        <f aca="false">IF(STATS!F62&lt;415,IF(C61&gt;60,60,C61),C61)</f>
        <v>77</v>
      </c>
      <c r="E61" s="45" t="n">
        <f aca="false">IF(STATS!D62+STATS!E62&lt;50,IF(D61&gt;80,80,D61),D61)</f>
        <v>77</v>
      </c>
    </row>
    <row r="62" customFormat="false" ht="20.35" hidden="false" customHeight="true" outlineLevel="0" collapsed="false">
      <c r="A62" s="22" t="s">
        <v>166</v>
      </c>
      <c r="B62" s="32" t="n">
        <f aca="false">VLOOKUP(STATS!L63,'SC - GSAA'!$A$3:$B$55,2)</f>
        <v>72</v>
      </c>
      <c r="C62" s="32" t="n">
        <f aca="false">IF(STATS!F63&lt;830,IF(B62&gt;66,66,B62),B62)</f>
        <v>66</v>
      </c>
      <c r="D62" s="32" t="n">
        <f aca="false">IF(STATS!F63&lt;415,IF(C62&gt;60,60,C62),C62)</f>
        <v>60</v>
      </c>
      <c r="E62" s="45" t="n">
        <f aca="false">IF(STATS!D63+STATS!E63&lt;50,IF(D62&gt;80,80,D62),D62)</f>
        <v>60</v>
      </c>
    </row>
    <row r="63" customFormat="false" ht="20.35" hidden="false" customHeight="true" outlineLevel="0" collapsed="false">
      <c r="A63" s="22" t="s">
        <v>167</v>
      </c>
      <c r="B63" s="32" t="n">
        <f aca="false">VLOOKUP(STATS!L64,'SC - GSAA'!$A$3:$B$55,2)</f>
        <v>60</v>
      </c>
      <c r="C63" s="32" t="n">
        <f aca="false">IF(STATS!F64&lt;830,IF(B63&gt;66,66,B63),B63)</f>
        <v>60</v>
      </c>
      <c r="D63" s="32" t="n">
        <f aca="false">IF(STATS!F64&lt;415,IF(C63&gt;60,60,C63),C63)</f>
        <v>60</v>
      </c>
      <c r="E63" s="45" t="n">
        <f aca="false">IF(STATS!D64+STATS!E64&lt;50,IF(D63&gt;80,80,D63),D63)</f>
        <v>60</v>
      </c>
    </row>
    <row r="64" customFormat="false" ht="20.35" hidden="false" customHeight="true" outlineLevel="0" collapsed="false">
      <c r="A64" s="22" t="s">
        <v>168</v>
      </c>
      <c r="B64" s="32" t="n">
        <f aca="false">VLOOKUP(STATS!L65,'SC - GSAA'!$A$3:$B$55,2)</f>
        <v>69</v>
      </c>
      <c r="C64" s="32" t="n">
        <f aca="false">IF(STATS!F65&lt;830,IF(B64&gt;66,66,B64),B64)</f>
        <v>66</v>
      </c>
      <c r="D64" s="32" t="n">
        <f aca="false">IF(STATS!F65&lt;415,IF(C64&gt;60,60,C64),C64)</f>
        <v>60</v>
      </c>
      <c r="E64" s="45" t="n">
        <f aca="false">IF(STATS!D65+STATS!E65&lt;50,IF(D64&gt;80,80,D64),D64)</f>
        <v>60</v>
      </c>
    </row>
    <row r="65" customFormat="false" ht="20.35" hidden="false" customHeight="true" outlineLevel="0" collapsed="false">
      <c r="A65" s="22" t="s">
        <v>169</v>
      </c>
      <c r="B65" s="32" t="n">
        <f aca="false">VLOOKUP(STATS!L66,'SC - GSAA'!$A$3:$B$55,2)</f>
        <v>60</v>
      </c>
      <c r="C65" s="32" t="n">
        <f aca="false">IF(STATS!F66&lt;830,IF(B65&gt;66,66,B65),B65)</f>
        <v>60</v>
      </c>
      <c r="D65" s="32" t="n">
        <f aca="false">IF(STATS!F66&lt;415,IF(C65&gt;60,60,C65),C65)</f>
        <v>60</v>
      </c>
      <c r="E65" s="45" t="n">
        <f aca="false">IF(STATS!D66+STATS!E66&lt;50,IF(D65&gt;80,80,D65),D65)</f>
        <v>60</v>
      </c>
    </row>
    <row r="66" customFormat="false" ht="20.35" hidden="false" customHeight="true" outlineLevel="0" collapsed="false">
      <c r="A66" s="22" t="s">
        <v>171</v>
      </c>
      <c r="B66" s="32" t="n">
        <f aca="false">VLOOKUP(STATS!L67,'SC - GSAA'!$A$3:$B$55,2)</f>
        <v>69</v>
      </c>
      <c r="C66" s="32" t="n">
        <f aca="false">IF(STATS!F67&lt;830,IF(B66&gt;66,66,B66),B66)</f>
        <v>69</v>
      </c>
      <c r="D66" s="32" t="n">
        <f aca="false">IF(STATS!F67&lt;415,IF(C66&gt;60,60,C66),C66)</f>
        <v>69</v>
      </c>
      <c r="E66" s="45" t="n">
        <f aca="false">IF(STATS!D67+STATS!E67&lt;50,IF(D66&gt;80,80,D66),D66)</f>
        <v>69</v>
      </c>
    </row>
    <row r="67" customFormat="false" ht="20.35" hidden="false" customHeight="true" outlineLevel="0" collapsed="false">
      <c r="A67" s="22" t="s">
        <v>172</v>
      </c>
      <c r="B67" s="32" t="n">
        <f aca="false">VLOOKUP(STATS!L68,'SC - GSAA'!$A$3:$B$55,2)</f>
        <v>86</v>
      </c>
      <c r="C67" s="32" t="n">
        <f aca="false">IF(STATS!F68&lt;830,IF(B67&gt;66,66,B67),B67)</f>
        <v>86</v>
      </c>
      <c r="D67" s="32" t="n">
        <f aca="false">IF(STATS!F68&lt;415,IF(C67&gt;60,60,C67),C67)</f>
        <v>86</v>
      </c>
      <c r="E67" s="45" t="n">
        <f aca="false">IF(STATS!D68+STATS!E68&lt;50,IF(D67&gt;80,80,D67),D67)</f>
        <v>86</v>
      </c>
    </row>
    <row r="68" customFormat="false" ht="20.35" hidden="false" customHeight="true" outlineLevel="0" collapsed="false">
      <c r="A68" s="22" t="s">
        <v>173</v>
      </c>
      <c r="B68" s="32" t="n">
        <f aca="false">VLOOKUP(STATS!L69,'SC - GSAA'!$A$3:$B$55,2)</f>
        <v>70</v>
      </c>
      <c r="C68" s="32" t="n">
        <f aca="false">IF(STATS!F69&lt;830,IF(B68&gt;66,66,B68),B68)</f>
        <v>66</v>
      </c>
      <c r="D68" s="32" t="n">
        <f aca="false">IF(STATS!F69&lt;415,IF(C68&gt;60,60,C68),C68)</f>
        <v>60</v>
      </c>
      <c r="E68" s="45" t="n">
        <f aca="false">IF(STATS!D69+STATS!E69&lt;50,IF(D68&gt;80,80,D68),D68)</f>
        <v>60</v>
      </c>
    </row>
    <row r="69" customFormat="false" ht="20.35" hidden="false" customHeight="true" outlineLevel="0" collapsed="false">
      <c r="A69" s="22" t="s">
        <v>174</v>
      </c>
      <c r="B69" s="32" t="n">
        <f aca="false">VLOOKUP(STATS!L70,'SC - GSAA'!$A$3:$B$55,2)</f>
        <v>82</v>
      </c>
      <c r="C69" s="32" t="n">
        <f aca="false">IF(STATS!F70&lt;830,IF(B69&gt;66,66,B69),B69)</f>
        <v>82</v>
      </c>
      <c r="D69" s="32" t="n">
        <f aca="false">IF(STATS!F70&lt;415,IF(C69&gt;60,60,C69),C69)</f>
        <v>82</v>
      </c>
      <c r="E69" s="45" t="n">
        <f aca="false">IF(STATS!D70+STATS!E70&lt;50,IF(D69&gt;80,80,D69),D69)</f>
        <v>82</v>
      </c>
    </row>
    <row r="70" customFormat="false" ht="20.35" hidden="false" customHeight="true" outlineLevel="0" collapsed="false">
      <c r="A70" s="22" t="s">
        <v>175</v>
      </c>
      <c r="B70" s="32" t="n">
        <f aca="false">VLOOKUP(STATS!L71,'SC - GSAA'!$A$3:$B$55,2)</f>
        <v>61</v>
      </c>
      <c r="C70" s="32" t="n">
        <f aca="false">IF(STATS!F71&lt;830,IF(B70&gt;66,66,B70),B70)</f>
        <v>61</v>
      </c>
      <c r="D70" s="32" t="n">
        <f aca="false">IF(STATS!F71&lt;415,IF(C70&gt;60,60,C70),C70)</f>
        <v>61</v>
      </c>
      <c r="E70" s="45" t="n">
        <f aca="false">IF(STATS!D71+STATS!E71&lt;50,IF(D70&gt;80,80,D70),D70)</f>
        <v>61</v>
      </c>
    </row>
    <row r="71" customFormat="false" ht="20.35" hidden="false" customHeight="true" outlineLevel="0" collapsed="false">
      <c r="A71" s="22" t="s">
        <v>176</v>
      </c>
      <c r="B71" s="32" t="n">
        <f aca="false">VLOOKUP(STATS!L72,'SC - GSAA'!$A$3:$B$55,2)</f>
        <v>51</v>
      </c>
      <c r="C71" s="32" t="n">
        <f aca="false">IF(STATS!F72&lt;830,IF(B71&gt;66,66,B71),B71)</f>
        <v>51</v>
      </c>
      <c r="D71" s="32" t="n">
        <f aca="false">IF(STATS!F72&lt;415,IF(C71&gt;60,60,C71),C71)</f>
        <v>51</v>
      </c>
      <c r="E71" s="45" t="n">
        <f aca="false">IF(STATS!D72+STATS!E72&lt;50,IF(D71&gt;80,80,D71),D71)</f>
        <v>51</v>
      </c>
    </row>
    <row r="72" customFormat="false" ht="20.35" hidden="false" customHeight="true" outlineLevel="0" collapsed="false">
      <c r="A72" s="22" t="s">
        <v>177</v>
      </c>
      <c r="B72" s="32" t="n">
        <f aca="false">VLOOKUP(STATS!L73,'SC - GSAA'!$A$3:$B$55,2)</f>
        <v>70</v>
      </c>
      <c r="C72" s="32" t="n">
        <f aca="false">IF(STATS!F73&lt;830,IF(B72&gt;66,66,B72),B72)</f>
        <v>66</v>
      </c>
      <c r="D72" s="32" t="n">
        <f aca="false">IF(STATS!F73&lt;415,IF(C72&gt;60,60,C72),C72)</f>
        <v>60</v>
      </c>
      <c r="E72" s="45" t="n">
        <f aca="false">IF(STATS!D73+STATS!E73&lt;50,IF(D72&gt;80,80,D72),D72)</f>
        <v>60</v>
      </c>
    </row>
    <row r="73" customFormat="false" ht="20.35" hidden="false" customHeight="true" outlineLevel="0" collapsed="false">
      <c r="A73" s="22" t="s">
        <v>178</v>
      </c>
      <c r="B73" s="32" t="n">
        <f aca="false">VLOOKUP(STATS!L74,'SC - GSAA'!$A$3:$B$55,2)</f>
        <v>72</v>
      </c>
      <c r="C73" s="32" t="n">
        <f aca="false">IF(STATS!F74&lt;830,IF(B73&gt;66,66,B73),B73)</f>
        <v>72</v>
      </c>
      <c r="D73" s="32" t="n">
        <f aca="false">IF(STATS!F74&lt;415,IF(C73&gt;60,60,C73),C73)</f>
        <v>72</v>
      </c>
      <c r="E73" s="45" t="n">
        <f aca="false">IF(STATS!D74+STATS!E74&lt;50,IF(D73&gt;80,80,D73),D73)</f>
        <v>72</v>
      </c>
    </row>
    <row r="74" customFormat="false" ht="20.35" hidden="false" customHeight="true" outlineLevel="0" collapsed="false">
      <c r="A74" s="22" t="s">
        <v>179</v>
      </c>
      <c r="B74" s="32" t="n">
        <f aca="false">VLOOKUP(STATS!L75,'SC - GSAA'!$A$3:$B$55,2)</f>
        <v>57</v>
      </c>
      <c r="C74" s="32" t="n">
        <f aca="false">IF(STATS!F75&lt;830,IF(B74&gt;66,66,B74),B74)</f>
        <v>57</v>
      </c>
      <c r="D74" s="32" t="n">
        <f aca="false">IF(STATS!F75&lt;415,IF(C74&gt;60,60,C74),C74)</f>
        <v>57</v>
      </c>
      <c r="E74" s="45" t="n">
        <f aca="false">IF(STATS!D75+STATS!E75&lt;50,IF(D74&gt;80,80,D74),D74)</f>
        <v>57</v>
      </c>
    </row>
    <row r="75" customFormat="false" ht="20.35" hidden="false" customHeight="true" outlineLevel="0" collapsed="false">
      <c r="A75" s="22" t="s">
        <v>180</v>
      </c>
      <c r="B75" s="32" t="n">
        <f aca="false">VLOOKUP(STATS!L76,'SC - GSAA'!$A$3:$B$55,2)</f>
        <v>69</v>
      </c>
      <c r="C75" s="32" t="n">
        <f aca="false">IF(STATS!F76&lt;830,IF(B75&gt;66,66,B75),B75)</f>
        <v>66</v>
      </c>
      <c r="D75" s="32" t="n">
        <f aca="false">IF(STATS!F76&lt;415,IF(C75&gt;60,60,C75),C75)</f>
        <v>60</v>
      </c>
      <c r="E75" s="45" t="n">
        <f aca="false">IF(STATS!D76+STATS!E76&lt;50,IF(D75&gt;80,80,D75),D75)</f>
        <v>60</v>
      </c>
    </row>
    <row r="76" customFormat="false" ht="20.35" hidden="false" customHeight="true" outlineLevel="0" collapsed="false">
      <c r="A76" s="22" t="s">
        <v>181</v>
      </c>
      <c r="B76" s="32" t="n">
        <f aca="false">VLOOKUP(STATS!L77,'SC - GSAA'!$A$3:$B$55,2)</f>
        <v>85</v>
      </c>
      <c r="C76" s="32" t="n">
        <f aca="false">IF(STATS!F77&lt;830,IF(B76&gt;66,66,B76),B76)</f>
        <v>85</v>
      </c>
      <c r="D76" s="32" t="n">
        <f aca="false">IF(STATS!F77&lt;415,IF(C76&gt;60,60,C76),C76)</f>
        <v>85</v>
      </c>
      <c r="E76" s="45" t="n">
        <f aca="false">IF(STATS!D77+STATS!E77&lt;50,IF(D76&gt;80,80,D76),D76)</f>
        <v>85</v>
      </c>
    </row>
    <row r="77" customFormat="false" ht="20.35" hidden="false" customHeight="true" outlineLevel="0" collapsed="false">
      <c r="A77" s="22" t="s">
        <v>182</v>
      </c>
      <c r="B77" s="32" t="n">
        <f aca="false">VLOOKUP(STATS!L78,'SC - GSAA'!$A$3:$B$55,2)</f>
        <v>76</v>
      </c>
      <c r="C77" s="32" t="n">
        <f aca="false">IF(STATS!F78&lt;830,IF(B77&gt;66,66,B77),B77)</f>
        <v>76</v>
      </c>
      <c r="D77" s="32" t="n">
        <f aca="false">IF(STATS!F78&lt;415,IF(C77&gt;60,60,C77),C77)</f>
        <v>76</v>
      </c>
      <c r="E77" s="45" t="n">
        <f aca="false">IF(STATS!D78+STATS!E78&lt;50,IF(D77&gt;80,80,D77),D77)</f>
        <v>76</v>
      </c>
    </row>
    <row r="78" customFormat="false" ht="20.35" hidden="false" customHeight="true" outlineLevel="0" collapsed="false">
      <c r="A78" s="22" t="s">
        <v>183</v>
      </c>
      <c r="B78" s="32" t="n">
        <f aca="false">VLOOKUP(STATS!L79,'SC - GSAA'!$A$3:$B$55,2)</f>
        <v>73</v>
      </c>
      <c r="C78" s="32" t="n">
        <f aca="false">IF(STATS!F79&lt;830,IF(B78&gt;66,66,B78),B78)</f>
        <v>66</v>
      </c>
      <c r="D78" s="32" t="n">
        <f aca="false">IF(STATS!F79&lt;415,IF(C78&gt;60,60,C78),C78)</f>
        <v>60</v>
      </c>
      <c r="E78" s="45" t="n">
        <f aca="false">IF(STATS!D79+STATS!E79&lt;50,IF(D78&gt;80,80,D78),D78)</f>
        <v>60</v>
      </c>
    </row>
    <row r="79" customFormat="false" ht="20.35" hidden="false" customHeight="true" outlineLevel="0" collapsed="false">
      <c r="A79" s="22" t="s">
        <v>184</v>
      </c>
      <c r="B79" s="32" t="n">
        <f aca="false">VLOOKUP(STATS!L80,'SC - GSAA'!$A$3:$B$55,2)</f>
        <v>94</v>
      </c>
      <c r="C79" s="32" t="n">
        <f aca="false">IF(STATS!F80&lt;830,IF(B79&gt;66,66,B79),B79)</f>
        <v>94</v>
      </c>
      <c r="D79" s="32" t="n">
        <f aca="false">IF(STATS!F80&lt;415,IF(C79&gt;60,60,C79),C79)</f>
        <v>94</v>
      </c>
      <c r="E79" s="45" t="n">
        <f aca="false">IF(STATS!D80+STATS!E80&lt;50,IF(D79&gt;80,80,D79),D79)</f>
        <v>94</v>
      </c>
    </row>
    <row r="80" customFormat="false" ht="20.35" hidden="false" customHeight="true" outlineLevel="0" collapsed="false">
      <c r="A80" s="22" t="s">
        <v>185</v>
      </c>
      <c r="B80" s="32" t="n">
        <f aca="false">VLOOKUP(STATS!L81,'SC - GSAA'!$A$3:$B$55,2)</f>
        <v>58</v>
      </c>
      <c r="C80" s="32" t="n">
        <f aca="false">IF(STATS!F81&lt;830,IF(B80&gt;66,66,B80),B80)</f>
        <v>58</v>
      </c>
      <c r="D80" s="32" t="n">
        <f aca="false">IF(STATS!F81&lt;415,IF(C80&gt;60,60,C80),C80)</f>
        <v>58</v>
      </c>
      <c r="E80" s="45" t="n">
        <f aca="false">IF(STATS!D81+STATS!E81&lt;50,IF(D80&gt;80,80,D80),D80)</f>
        <v>58</v>
      </c>
    </row>
    <row r="81" customFormat="false" ht="20.35" hidden="false" customHeight="true" outlineLevel="0" collapsed="false">
      <c r="A81" s="22" t="s">
        <v>186</v>
      </c>
      <c r="B81" s="32" t="n">
        <f aca="false">VLOOKUP(STATS!L82,'SC - GSAA'!$A$3:$B$55,2)</f>
        <v>59</v>
      </c>
      <c r="C81" s="32" t="n">
        <f aca="false">IF(STATS!F82&lt;830,IF(B81&gt;66,66,B81),B81)</f>
        <v>59</v>
      </c>
      <c r="D81" s="32" t="n">
        <f aca="false">IF(STATS!F82&lt;415,IF(C81&gt;60,60,C81),C81)</f>
        <v>59</v>
      </c>
      <c r="E81" s="45" t="n">
        <f aca="false">IF(STATS!D82+STATS!E82&lt;50,IF(D81&gt;80,80,D81),D81)</f>
        <v>59</v>
      </c>
    </row>
    <row r="82" customFormat="false" ht="20.35" hidden="false" customHeight="true" outlineLevel="0" collapsed="false">
      <c r="A82" s="22" t="s">
        <v>188</v>
      </c>
      <c r="B82" s="32" t="n">
        <f aca="false">VLOOKUP(STATS!L83,'SC - GSAA'!$A$3:$B$55,2)</f>
        <v>90</v>
      </c>
      <c r="C82" s="32" t="n">
        <f aca="false">IF(STATS!F83&lt;830,IF(B82&gt;66,66,B82),B82)</f>
        <v>90</v>
      </c>
      <c r="D82" s="32" t="n">
        <f aca="false">IF(STATS!F83&lt;415,IF(C82&gt;60,60,C82),C82)</f>
        <v>90</v>
      </c>
      <c r="E82" s="45" t="n">
        <f aca="false">IF(STATS!D83+STATS!E83&lt;50,IF(D82&gt;80,80,D82),D82)</f>
        <v>80</v>
      </c>
    </row>
    <row r="83" customFormat="false" ht="20.35" hidden="false" customHeight="true" outlineLevel="0" collapsed="false">
      <c r="A83" s="22" t="s">
        <v>189</v>
      </c>
      <c r="B83" s="32" t="n">
        <f aca="false">VLOOKUP(STATS!L84,'SC - GSAA'!$A$3:$B$55,2)</f>
        <v>71</v>
      </c>
      <c r="C83" s="32" t="n">
        <f aca="false">IF(STATS!F84&lt;830,IF(B83&gt;66,66,B83),B83)</f>
        <v>66</v>
      </c>
      <c r="D83" s="32" t="n">
        <f aca="false">IF(STATS!F84&lt;415,IF(C83&gt;60,60,C83),C83)</f>
        <v>60</v>
      </c>
      <c r="E83" s="45" t="n">
        <f aca="false">IF(STATS!D84+STATS!E84&lt;50,IF(D83&gt;80,80,D83),D83)</f>
        <v>60</v>
      </c>
    </row>
    <row r="84" customFormat="false" ht="20.35" hidden="false" customHeight="true" outlineLevel="0" collapsed="false">
      <c r="A84" s="22" t="s">
        <v>190</v>
      </c>
      <c r="B84" s="32" t="n">
        <f aca="false">VLOOKUP(STATS!L85,'SC - GSAA'!$A$3:$B$55,2)</f>
        <v>92</v>
      </c>
      <c r="C84" s="32" t="n">
        <f aca="false">IF(STATS!F85&lt;830,IF(B84&gt;66,66,B84),B84)</f>
        <v>92</v>
      </c>
      <c r="D84" s="32" t="n">
        <f aca="false">IF(STATS!F85&lt;415,IF(C84&gt;60,60,C84),C84)</f>
        <v>92</v>
      </c>
      <c r="E84" s="45" t="n">
        <f aca="false">IF(STATS!D85+STATS!E85&lt;50,IF(D84&gt;80,80,D84),D84)</f>
        <v>92</v>
      </c>
    </row>
    <row r="85" customFormat="false" ht="20.35" hidden="false" customHeight="true" outlineLevel="0" collapsed="false">
      <c r="A85" s="22" t="s">
        <v>191</v>
      </c>
      <c r="B85" s="32" t="n">
        <f aca="false">VLOOKUP(STATS!L86,'SC - GSAA'!$A$3:$B$55,2)</f>
        <v>56</v>
      </c>
      <c r="C85" s="32" t="n">
        <f aca="false">IF(STATS!F86&lt;830,IF(B85&gt;66,66,B85),B85)</f>
        <v>56</v>
      </c>
      <c r="D85" s="32" t="n">
        <f aca="false">IF(STATS!F86&lt;415,IF(C85&gt;60,60,C85),C85)</f>
        <v>56</v>
      </c>
      <c r="E85" s="45" t="n">
        <f aca="false">IF(STATS!D86+STATS!E86&lt;50,IF(D85&gt;80,80,D85),D85)</f>
        <v>56</v>
      </c>
    </row>
    <row r="86" customFormat="false" ht="20.35" hidden="false" customHeight="true" outlineLevel="0" collapsed="false">
      <c r="A86" s="22" t="s">
        <v>192</v>
      </c>
      <c r="B86" s="32" t="n">
        <f aca="false">VLOOKUP(STATS!L87,'SC - GSAA'!$A$3:$B$55,2)</f>
        <v>90</v>
      </c>
      <c r="C86" s="32" t="n">
        <f aca="false">IF(STATS!F87&lt;830,IF(B86&gt;66,66,B86),B86)</f>
        <v>90</v>
      </c>
      <c r="D86" s="32" t="n">
        <f aca="false">IF(STATS!F87&lt;415,IF(C86&gt;60,60,C86),C86)</f>
        <v>90</v>
      </c>
      <c r="E86" s="45" t="n">
        <f aca="false">IF(STATS!D87+STATS!E87&lt;50,IF(D86&gt;80,80,D86),D86)</f>
        <v>80</v>
      </c>
    </row>
    <row r="87" customFormat="false" ht="20.35" hidden="false" customHeight="true" outlineLevel="0" collapsed="false">
      <c r="A87" s="22" t="s">
        <v>193</v>
      </c>
      <c r="B87" s="32" t="n">
        <f aca="false">VLOOKUP(STATS!L88,'SC - GSAA'!$A$3:$B$55,2)</f>
        <v>47</v>
      </c>
      <c r="C87" s="32" t="n">
        <f aca="false">IF(STATS!F88&lt;830,IF(B87&gt;66,66,B87),B87)</f>
        <v>47</v>
      </c>
      <c r="D87" s="32" t="n">
        <f aca="false">IF(STATS!F88&lt;415,IF(C87&gt;60,60,C87),C87)</f>
        <v>47</v>
      </c>
      <c r="E87" s="45" t="n">
        <f aca="false">IF(STATS!D88+STATS!E88&lt;50,IF(D87&gt;80,80,D87),D87)</f>
        <v>47</v>
      </c>
    </row>
    <row r="88" customFormat="false" ht="20.35" hidden="false" customHeight="true" outlineLevel="0" collapsed="false">
      <c r="A88" s="22" t="s">
        <v>194</v>
      </c>
      <c r="B88" s="32" t="n">
        <f aca="false">VLOOKUP(STATS!L89,'SC - GSAA'!$A$3:$B$55,2)</f>
        <v>69</v>
      </c>
      <c r="C88" s="32" t="n">
        <f aca="false">IF(STATS!F89&lt;830,IF(B88&gt;66,66,B88),B88)</f>
        <v>66</v>
      </c>
      <c r="D88" s="32" t="n">
        <f aca="false">IF(STATS!F89&lt;415,IF(C88&gt;60,60,C88),C88)</f>
        <v>60</v>
      </c>
      <c r="E88" s="45" t="n">
        <f aca="false">IF(STATS!D89+STATS!E89&lt;50,IF(D88&gt;80,80,D88),D88)</f>
        <v>60</v>
      </c>
    </row>
    <row r="89" customFormat="false" ht="20.35" hidden="false" customHeight="true" outlineLevel="0" collapsed="false">
      <c r="A89" s="22" t="s">
        <v>195</v>
      </c>
      <c r="B89" s="32" t="n">
        <f aca="false">VLOOKUP(STATS!L90,'SC - GSAA'!$A$3:$B$55,2)</f>
        <v>59</v>
      </c>
      <c r="C89" s="32" t="n">
        <f aca="false">IF(STATS!F90&lt;830,IF(B89&gt;66,66,B89),B89)</f>
        <v>59</v>
      </c>
      <c r="D89" s="32" t="n">
        <f aca="false">IF(STATS!F90&lt;415,IF(C89&gt;60,60,C89),C89)</f>
        <v>59</v>
      </c>
      <c r="E89" s="45" t="n">
        <f aca="false">IF(STATS!D90+STATS!E90&lt;50,IF(D89&gt;80,80,D89),D89)</f>
        <v>59</v>
      </c>
    </row>
    <row r="90" customFormat="false" ht="20.35" hidden="false" customHeight="true" outlineLevel="0" collapsed="false">
      <c r="A90" s="22" t="s">
        <v>196</v>
      </c>
      <c r="B90" s="32" t="n">
        <f aca="false">VLOOKUP(STATS!L91,'SC - GSAA'!$A$3:$B$55,2)</f>
        <v>78</v>
      </c>
      <c r="C90" s="32" t="n">
        <f aca="false">IF(STATS!F91&lt;830,IF(B90&gt;66,66,B90),B90)</f>
        <v>78</v>
      </c>
      <c r="D90" s="32" t="n">
        <f aca="false">IF(STATS!F91&lt;415,IF(C90&gt;60,60,C90),C90)</f>
        <v>78</v>
      </c>
      <c r="E90" s="45" t="n">
        <f aca="false">IF(STATS!D91+STATS!E91&lt;50,IF(D90&gt;80,80,D90),D90)</f>
        <v>78</v>
      </c>
    </row>
    <row r="91" customFormat="false" ht="20.35" hidden="false" customHeight="true" outlineLevel="0" collapsed="false">
      <c r="A91" s="22" t="s">
        <v>197</v>
      </c>
      <c r="B91" s="32" t="n">
        <f aca="false">VLOOKUP(STATS!L92,'SC - GSAA'!$A$3:$B$55,2)</f>
        <v>99</v>
      </c>
      <c r="C91" s="32" t="n">
        <f aca="false">IF(STATS!F92&lt;830,IF(B91&gt;66,66,B91),B91)</f>
        <v>99</v>
      </c>
      <c r="D91" s="32" t="n">
        <f aca="false">IF(STATS!F92&lt;415,IF(C91&gt;60,60,C91),C91)</f>
        <v>99</v>
      </c>
      <c r="E91" s="45" t="n">
        <f aca="false">IF(STATS!D92+STATS!E92&lt;50,IF(D91&gt;80,80,D91),D91)</f>
        <v>99</v>
      </c>
    </row>
    <row r="92" customFormat="false" ht="20.35" hidden="false" customHeight="true" outlineLevel="0" collapsed="false">
      <c r="A92" s="22" t="s">
        <v>198</v>
      </c>
      <c r="B92" s="32" t="n">
        <f aca="false">VLOOKUP(STATS!L93,'SC - GSAA'!$A$3:$B$55,2)</f>
        <v>69</v>
      </c>
      <c r="C92" s="32" t="n">
        <f aca="false">IF(STATS!F93&lt;830,IF(B92&gt;66,66,B92),B92)</f>
        <v>66</v>
      </c>
      <c r="D92" s="32" t="n">
        <f aca="false">IF(STATS!F93&lt;415,IF(C92&gt;60,60,C92),C92)</f>
        <v>66</v>
      </c>
      <c r="E92" s="45" t="n">
        <f aca="false">IF(STATS!D93+STATS!E93&lt;50,IF(D92&gt;80,80,D92),D92)</f>
        <v>66</v>
      </c>
    </row>
    <row r="93" customFormat="false" ht="20.35" hidden="false" customHeight="true" outlineLevel="0" collapsed="false">
      <c r="A93" s="22" t="s">
        <v>199</v>
      </c>
      <c r="B93" s="32" t="n">
        <f aca="false">VLOOKUP(STATS!L94,'SC - GSAA'!$A$3:$B$55,2)</f>
        <v>67</v>
      </c>
      <c r="C93" s="32" t="n">
        <f aca="false">IF(STATS!F94&lt;830,IF(B93&gt;66,66,B93),B93)</f>
        <v>66</v>
      </c>
      <c r="D93" s="32" t="n">
        <f aca="false">IF(STATS!F94&lt;415,IF(C93&gt;60,60,C93),C93)</f>
        <v>60</v>
      </c>
      <c r="E93" s="45" t="n">
        <f aca="false">IF(STATS!D94+STATS!E94&lt;50,IF(D93&gt;80,80,D93),D93)</f>
        <v>60</v>
      </c>
    </row>
    <row r="94" customFormat="false" ht="20.35" hidden="false" customHeight="true" outlineLevel="0" collapsed="false">
      <c r="A94" s="22" t="s">
        <v>200</v>
      </c>
      <c r="B94" s="32" t="n">
        <f aca="false">VLOOKUP(STATS!L95,'SC - GSAA'!$A$3:$B$55,2)</f>
        <v>51</v>
      </c>
      <c r="C94" s="32" t="n">
        <f aca="false">IF(STATS!F95&lt;830,IF(B94&gt;66,66,B94),B94)</f>
        <v>51</v>
      </c>
      <c r="D94" s="32" t="n">
        <f aca="false">IF(STATS!F95&lt;415,IF(C94&gt;60,60,C94),C94)</f>
        <v>51</v>
      </c>
      <c r="E94" s="45" t="n">
        <f aca="false">IF(STATS!D95+STATS!E95&lt;50,IF(D94&gt;80,80,D94),D94)</f>
        <v>51</v>
      </c>
    </row>
    <row r="95" customFormat="false" ht="20.35" hidden="false" customHeight="true" outlineLevel="0" collapsed="false">
      <c r="A95" s="22" t="s">
        <v>201</v>
      </c>
      <c r="B95" s="32" t="n">
        <f aca="false">VLOOKUP(STATS!L96,'SC - GSAA'!$A$3:$B$55,2)</f>
        <v>70</v>
      </c>
      <c r="C95" s="32" t="n">
        <f aca="false">IF(STATS!F96&lt;830,IF(B95&gt;66,66,B95),B95)</f>
        <v>70</v>
      </c>
      <c r="D95" s="32" t="n">
        <f aca="false">IF(STATS!F96&lt;415,IF(C95&gt;60,60,C95),C95)</f>
        <v>70</v>
      </c>
      <c r="E95" s="45" t="n">
        <f aca="false">IF(STATS!D96+STATS!E96&lt;50,IF(D95&gt;80,80,D95),D95)</f>
        <v>70</v>
      </c>
    </row>
    <row r="96" customFormat="false" ht="20.35" hidden="false" customHeight="true" outlineLevel="0" collapsed="false">
      <c r="A96" s="22" t="s">
        <v>202</v>
      </c>
      <c r="B96" s="32" t="n">
        <f aca="false">VLOOKUP(STATS!L97,'SC - GSAA'!$A$3:$B$55,2)</f>
        <v>77</v>
      </c>
      <c r="C96" s="32" t="n">
        <f aca="false">IF(STATS!F97&lt;830,IF(B96&gt;66,66,B96),B96)</f>
        <v>77</v>
      </c>
      <c r="D96" s="32" t="n">
        <f aca="false">IF(STATS!F97&lt;415,IF(C96&gt;60,60,C96),C96)</f>
        <v>77</v>
      </c>
      <c r="E96" s="45" t="n">
        <f aca="false">IF(STATS!D97+STATS!E97&lt;50,IF(D96&gt;80,80,D96),D96)</f>
        <v>77</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18.xml><?xml version="1.0" encoding="utf-8"?>
<worksheet xmlns="http://schemas.openxmlformats.org/spreadsheetml/2006/main" xmlns:r="http://schemas.openxmlformats.org/officeDocument/2006/relationships">
  <sheetPr filterMode="false">
    <pageSetUpPr fitToPage="true"/>
  </sheetPr>
  <dimension ref="A1:B5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256" min="1" style="21" width="16.0663265306122"/>
  </cols>
  <sheetData>
    <row r="1" customFormat="false" ht="28" hidden="false" customHeight="true" outlineLevel="0" collapsed="false">
      <c r="A1" s="7" t="s">
        <v>32</v>
      </c>
      <c r="B1" s="7"/>
    </row>
    <row r="2" customFormat="false" ht="20.55" hidden="false" customHeight="true" outlineLevel="0" collapsed="false">
      <c r="A2" s="46"/>
      <c r="B2" s="46"/>
    </row>
    <row r="3" customFormat="false" ht="20.55" hidden="false" customHeight="true" outlineLevel="0" collapsed="false">
      <c r="A3" s="47" t="n">
        <v>32.76</v>
      </c>
      <c r="B3" s="24" t="n">
        <v>99</v>
      </c>
    </row>
    <row r="4" customFormat="false" ht="20.35" hidden="false" customHeight="true" outlineLevel="0" collapsed="false">
      <c r="A4" s="47" t="n">
        <v>32.64</v>
      </c>
      <c r="B4" s="24" t="n">
        <f aca="false">B3-1</f>
        <v>98</v>
      </c>
    </row>
    <row r="5" customFormat="false" ht="20.35" hidden="false" customHeight="true" outlineLevel="0" collapsed="false">
      <c r="A5" s="47" t="n">
        <v>29.93</v>
      </c>
      <c r="B5" s="24" t="n">
        <f aca="false">B4-1</f>
        <v>97</v>
      </c>
    </row>
    <row r="6" customFormat="false" ht="20.35" hidden="false" customHeight="true" outlineLevel="0" collapsed="false">
      <c r="A6" s="47" t="n">
        <v>27.21</v>
      </c>
      <c r="B6" s="24" t="n">
        <f aca="false">B5-1</f>
        <v>96</v>
      </c>
    </row>
    <row r="7" customFormat="false" ht="20.35" hidden="false" customHeight="true" outlineLevel="0" collapsed="false">
      <c r="A7" s="47" t="n">
        <v>25.3</v>
      </c>
      <c r="B7" s="24" t="n">
        <f aca="false">B6-1</f>
        <v>95</v>
      </c>
    </row>
    <row r="8" customFormat="false" ht="20.35" hidden="false" customHeight="true" outlineLevel="0" collapsed="false">
      <c r="A8" s="47" t="n">
        <v>23.39</v>
      </c>
      <c r="B8" s="24" t="n">
        <f aca="false">B7-1</f>
        <v>94</v>
      </c>
    </row>
    <row r="9" customFormat="false" ht="20.35" hidden="false" customHeight="true" outlineLevel="0" collapsed="false">
      <c r="A9" s="47" t="n">
        <v>21.49</v>
      </c>
      <c r="B9" s="24" t="n">
        <f aca="false">B8-1</f>
        <v>93</v>
      </c>
    </row>
    <row r="10" customFormat="false" ht="20.35" hidden="false" customHeight="true" outlineLevel="0" collapsed="false">
      <c r="A10" s="47" t="n">
        <v>20.48</v>
      </c>
      <c r="B10" s="24" t="n">
        <f aca="false">B9-1</f>
        <v>92</v>
      </c>
    </row>
    <row r="11" customFormat="false" ht="20.35" hidden="false" customHeight="true" outlineLevel="0" collapsed="false">
      <c r="A11" s="47" t="n">
        <v>19.47</v>
      </c>
      <c r="B11" s="24" t="n">
        <f aca="false">B10-1</f>
        <v>91</v>
      </c>
    </row>
    <row r="12" customFormat="false" ht="20.35" hidden="false" customHeight="true" outlineLevel="0" collapsed="false">
      <c r="A12" s="47" t="n">
        <v>18.46</v>
      </c>
      <c r="B12" s="24" t="n">
        <f aca="false">B11-1</f>
        <v>90</v>
      </c>
    </row>
    <row r="13" customFormat="false" ht="20.35" hidden="false" customHeight="true" outlineLevel="0" collapsed="false">
      <c r="A13" s="47" t="n">
        <v>17.45</v>
      </c>
      <c r="B13" s="24" t="n">
        <f aca="false">B12-1</f>
        <v>89</v>
      </c>
    </row>
    <row r="14" customFormat="false" ht="20.35" hidden="false" customHeight="true" outlineLevel="0" collapsed="false">
      <c r="A14" s="47" t="n">
        <v>16.44</v>
      </c>
      <c r="B14" s="24" t="n">
        <f aca="false">B13-1</f>
        <v>88</v>
      </c>
    </row>
    <row r="15" customFormat="false" ht="20.35" hidden="false" customHeight="true" outlineLevel="0" collapsed="false">
      <c r="A15" s="47" t="n">
        <v>15.43</v>
      </c>
      <c r="B15" s="24" t="n">
        <f aca="false">B14-1</f>
        <v>87</v>
      </c>
    </row>
    <row r="16" customFormat="false" ht="20.35" hidden="false" customHeight="true" outlineLevel="0" collapsed="false">
      <c r="A16" s="47" t="n">
        <v>14.43</v>
      </c>
      <c r="B16" s="24" t="n">
        <f aca="false">B15-1</f>
        <v>86</v>
      </c>
    </row>
    <row r="17" customFormat="false" ht="20.35" hidden="false" customHeight="true" outlineLevel="0" collapsed="false">
      <c r="A17" s="47" t="n">
        <v>13.54</v>
      </c>
      <c r="B17" s="24" t="n">
        <f aca="false">B16-1</f>
        <v>85</v>
      </c>
    </row>
    <row r="18" customFormat="false" ht="20.35" hidden="false" customHeight="true" outlineLevel="0" collapsed="false">
      <c r="A18" s="47" t="n">
        <v>12.65</v>
      </c>
      <c r="B18" s="24" t="n">
        <f aca="false">B17-1</f>
        <v>84</v>
      </c>
    </row>
    <row r="19" customFormat="false" ht="20.35" hidden="false" customHeight="true" outlineLevel="0" collapsed="false">
      <c r="A19" s="47" t="n">
        <v>11.76</v>
      </c>
      <c r="B19" s="24" t="n">
        <f aca="false">B18-1</f>
        <v>83</v>
      </c>
    </row>
    <row r="20" customFormat="false" ht="20.35" hidden="false" customHeight="true" outlineLevel="0" collapsed="false">
      <c r="A20" s="47" t="n">
        <v>10.86</v>
      </c>
      <c r="B20" s="24" t="n">
        <f aca="false">B19-1</f>
        <v>82</v>
      </c>
    </row>
    <row r="21" customFormat="false" ht="20.35" hidden="false" customHeight="true" outlineLevel="0" collapsed="false">
      <c r="A21" s="47" t="n">
        <v>9.97</v>
      </c>
      <c r="B21" s="24" t="n">
        <f aca="false">B20-1</f>
        <v>81</v>
      </c>
    </row>
    <row r="22" customFormat="false" ht="20.35" hidden="false" customHeight="true" outlineLevel="0" collapsed="false">
      <c r="A22" s="47" t="n">
        <v>9.08</v>
      </c>
      <c r="B22" s="24" t="n">
        <f aca="false">B21-1</f>
        <v>80</v>
      </c>
    </row>
    <row r="23" customFormat="false" ht="20.35" hidden="false" customHeight="true" outlineLevel="0" collapsed="false">
      <c r="A23" s="47" t="n">
        <v>8.19</v>
      </c>
      <c r="B23" s="24" t="n">
        <f aca="false">B22-1</f>
        <v>79</v>
      </c>
    </row>
    <row r="24" customFormat="false" ht="20.35" hidden="false" customHeight="true" outlineLevel="0" collapsed="false">
      <c r="A24" s="47" t="n">
        <v>7.31</v>
      </c>
      <c r="B24" s="24" t="n">
        <f aca="false">B23-1</f>
        <v>78</v>
      </c>
    </row>
    <row r="25" customFormat="false" ht="20.35" hidden="false" customHeight="true" outlineLevel="0" collapsed="false">
      <c r="A25" s="47" t="n">
        <v>6.43</v>
      </c>
      <c r="B25" s="24" t="n">
        <f aca="false">B24-1</f>
        <v>77</v>
      </c>
    </row>
    <row r="26" customFormat="false" ht="20.35" hidden="false" customHeight="true" outlineLevel="0" collapsed="false">
      <c r="A26" s="47" t="n">
        <v>5.55</v>
      </c>
      <c r="B26" s="24" t="n">
        <f aca="false">B25-1</f>
        <v>76</v>
      </c>
    </row>
    <row r="27" customFormat="false" ht="20.35" hidden="false" customHeight="true" outlineLevel="0" collapsed="false">
      <c r="A27" s="47" t="n">
        <v>4.67</v>
      </c>
      <c r="B27" s="24" t="n">
        <f aca="false">B26-1</f>
        <v>75</v>
      </c>
    </row>
    <row r="28" customFormat="false" ht="20.35" hidden="false" customHeight="true" outlineLevel="0" collapsed="false">
      <c r="A28" s="47" t="n">
        <v>3.79</v>
      </c>
      <c r="B28" s="24" t="n">
        <f aca="false">B27-1</f>
        <v>74</v>
      </c>
    </row>
    <row r="29" customFormat="false" ht="20.35" hidden="false" customHeight="true" outlineLevel="0" collapsed="false">
      <c r="A29" s="47" t="n">
        <v>2.91</v>
      </c>
      <c r="B29" s="24" t="n">
        <f aca="false">B28-1</f>
        <v>73</v>
      </c>
    </row>
    <row r="30" customFormat="false" ht="20.35" hidden="false" customHeight="true" outlineLevel="0" collapsed="false">
      <c r="A30" s="47" t="n">
        <v>2.13</v>
      </c>
      <c r="B30" s="24" t="n">
        <f aca="false">B29-1</f>
        <v>72</v>
      </c>
    </row>
    <row r="31" customFormat="false" ht="20.35" hidden="false" customHeight="true" outlineLevel="0" collapsed="false">
      <c r="A31" s="47" t="n">
        <v>1.35</v>
      </c>
      <c r="B31" s="24" t="n">
        <f aca="false">B30-1</f>
        <v>71</v>
      </c>
    </row>
    <row r="32" customFormat="false" ht="20.35" hidden="false" customHeight="true" outlineLevel="0" collapsed="false">
      <c r="A32" s="47" t="n">
        <v>0.57</v>
      </c>
      <c r="B32" s="24" t="n">
        <f aca="false">B31-1</f>
        <v>70</v>
      </c>
    </row>
    <row r="33" customFormat="false" ht="20.35" hidden="false" customHeight="true" outlineLevel="0" collapsed="false">
      <c r="A33" s="47" t="n">
        <v>-0.21</v>
      </c>
      <c r="B33" s="24" t="n">
        <f aca="false">B32-1</f>
        <v>69</v>
      </c>
    </row>
    <row r="34" customFormat="false" ht="20.35" hidden="false" customHeight="true" outlineLevel="0" collapsed="false">
      <c r="A34" s="47" t="n">
        <v>-0.98</v>
      </c>
      <c r="B34" s="24" t="n">
        <f aca="false">B33-1</f>
        <v>68</v>
      </c>
    </row>
    <row r="35" customFormat="false" ht="20.35" hidden="false" customHeight="true" outlineLevel="0" collapsed="false">
      <c r="A35" s="47" t="n">
        <v>-1.75</v>
      </c>
      <c r="B35" s="24" t="n">
        <f aca="false">B34-1</f>
        <v>67</v>
      </c>
    </row>
    <row r="36" customFormat="false" ht="20.35" hidden="false" customHeight="true" outlineLevel="0" collapsed="false">
      <c r="A36" s="47" t="n">
        <v>-2.52</v>
      </c>
      <c r="B36" s="24" t="n">
        <f aca="false">B35-1</f>
        <v>66</v>
      </c>
    </row>
    <row r="37" customFormat="false" ht="20.35" hidden="false" customHeight="true" outlineLevel="0" collapsed="false">
      <c r="A37" s="47" t="n">
        <v>-3.29</v>
      </c>
      <c r="B37" s="24" t="n">
        <f aca="false">B36-1</f>
        <v>65</v>
      </c>
    </row>
    <row r="38" customFormat="false" ht="20.35" hidden="false" customHeight="true" outlineLevel="0" collapsed="false">
      <c r="A38" s="47" t="n">
        <v>-4.12</v>
      </c>
      <c r="B38" s="24" t="n">
        <f aca="false">B37-1</f>
        <v>64</v>
      </c>
    </row>
    <row r="39" customFormat="false" ht="20.35" hidden="false" customHeight="true" outlineLevel="0" collapsed="false">
      <c r="A39" s="47" t="n">
        <v>-4.9</v>
      </c>
      <c r="B39" s="24" t="n">
        <f aca="false">B38-1</f>
        <v>63</v>
      </c>
    </row>
    <row r="40" customFormat="false" ht="20.35" hidden="false" customHeight="true" outlineLevel="0" collapsed="false">
      <c r="A40" s="47" t="n">
        <v>-5.67</v>
      </c>
      <c r="B40" s="24" t="n">
        <f aca="false">B39-1</f>
        <v>62</v>
      </c>
    </row>
    <row r="41" customFormat="false" ht="20.35" hidden="false" customHeight="true" outlineLevel="0" collapsed="false">
      <c r="A41" s="47" t="n">
        <v>-6.44</v>
      </c>
      <c r="B41" s="24" t="n">
        <f aca="false">B40-1</f>
        <v>61</v>
      </c>
    </row>
    <row r="42" customFormat="false" ht="20.35" hidden="false" customHeight="true" outlineLevel="0" collapsed="false">
      <c r="A42" s="47" t="n">
        <v>-7.21</v>
      </c>
      <c r="B42" s="24" t="n">
        <f aca="false">B41-1</f>
        <v>60</v>
      </c>
    </row>
    <row r="43" customFormat="false" ht="20.35" hidden="false" customHeight="true" outlineLevel="0" collapsed="false">
      <c r="A43" s="47" t="n">
        <v>-8.19</v>
      </c>
      <c r="B43" s="24" t="n">
        <f aca="false">B42-1</f>
        <v>59</v>
      </c>
    </row>
    <row r="44" customFormat="false" ht="20.35" hidden="false" customHeight="true" outlineLevel="0" collapsed="false">
      <c r="A44" s="47" t="n">
        <v>-9.17</v>
      </c>
      <c r="B44" s="24" t="n">
        <f aca="false">B43-1</f>
        <v>58</v>
      </c>
    </row>
    <row r="45" customFormat="false" ht="20.35" hidden="false" customHeight="true" outlineLevel="0" collapsed="false">
      <c r="A45" s="47" t="n">
        <v>-10.15</v>
      </c>
      <c r="B45" s="24" t="n">
        <f aca="false">B44-1</f>
        <v>57</v>
      </c>
    </row>
    <row r="46" customFormat="false" ht="20.35" hidden="false" customHeight="true" outlineLevel="0" collapsed="false">
      <c r="A46" s="47" t="n">
        <v>-11.13</v>
      </c>
      <c r="B46" s="24" t="n">
        <f aca="false">B45-1</f>
        <v>56</v>
      </c>
    </row>
    <row r="47" customFormat="false" ht="20.35" hidden="false" customHeight="true" outlineLevel="0" collapsed="false">
      <c r="A47" s="47" t="n">
        <v>-12.1</v>
      </c>
      <c r="B47" s="24" t="n">
        <f aca="false">B46-1</f>
        <v>55</v>
      </c>
    </row>
    <row r="48" customFormat="false" ht="20.35" hidden="false" customHeight="true" outlineLevel="0" collapsed="false">
      <c r="A48" s="47" t="n">
        <v>-13.07</v>
      </c>
      <c r="B48" s="24" t="n">
        <f aca="false">B47-1</f>
        <v>54</v>
      </c>
    </row>
    <row r="49" customFormat="false" ht="20.35" hidden="false" customHeight="true" outlineLevel="0" collapsed="false">
      <c r="A49" s="47" t="n">
        <v>-14.04</v>
      </c>
      <c r="B49" s="24" t="n">
        <f aca="false">B48-1</f>
        <v>53</v>
      </c>
    </row>
    <row r="50" customFormat="false" ht="20.35" hidden="false" customHeight="true" outlineLevel="0" collapsed="false">
      <c r="A50" s="47" t="n">
        <v>-15.32</v>
      </c>
      <c r="B50" s="24" t="n">
        <f aca="false">B49-1</f>
        <v>52</v>
      </c>
    </row>
    <row r="51" customFormat="false" ht="20.35" hidden="false" customHeight="true" outlineLevel="0" collapsed="false">
      <c r="A51" s="47" t="n">
        <v>-16.6</v>
      </c>
      <c r="B51" s="24" t="n">
        <f aca="false">B50-1</f>
        <v>51</v>
      </c>
    </row>
    <row r="52" customFormat="false" ht="20.35" hidden="false" customHeight="true" outlineLevel="0" collapsed="false">
      <c r="A52" s="47" t="n">
        <v>-17.87</v>
      </c>
      <c r="B52" s="24" t="n">
        <f aca="false">B51-1</f>
        <v>50</v>
      </c>
    </row>
    <row r="53" customFormat="false" ht="20.35" hidden="false" customHeight="true" outlineLevel="0" collapsed="false">
      <c r="A53" s="47" t="n">
        <v>-19.08</v>
      </c>
      <c r="B53" s="24" t="n">
        <f aca="false">B52-1</f>
        <v>49</v>
      </c>
    </row>
    <row r="54" customFormat="false" ht="20.35" hidden="false" customHeight="true" outlineLevel="0" collapsed="false">
      <c r="A54" s="47" t="n">
        <v>-20.3</v>
      </c>
      <c r="B54" s="24" t="n">
        <f aca="false">B53-1</f>
        <v>48</v>
      </c>
    </row>
    <row r="55" customFormat="false" ht="20.35" hidden="false" customHeight="true" outlineLevel="0" collapsed="false">
      <c r="A55" s="47" t="n">
        <v>-100</v>
      </c>
      <c r="B55" s="24" t="n">
        <f aca="false">B54-1</f>
        <v>47</v>
      </c>
    </row>
  </sheetData>
  <mergeCells count="1">
    <mergeCell ref="A1:B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19.xml><?xml version="1.0" encoding="utf-8"?>
<worksheet xmlns="http://schemas.openxmlformats.org/spreadsheetml/2006/main" xmlns:r="http://schemas.openxmlformats.org/officeDocument/2006/relationships">
  <sheetPr filterMode="false">
    <pageSetUpPr fitToPage="true"/>
  </sheetPr>
  <dimension ref="A1:E64"/>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256" min="1" style="21" width="16.0663265306122"/>
  </cols>
  <sheetData>
    <row r="1" customFormat="false" ht="28" hidden="false" customHeight="true" outlineLevel="0" collapsed="false">
      <c r="A1" s="7" t="s">
        <v>34</v>
      </c>
      <c r="B1" s="7"/>
      <c r="C1" s="7"/>
      <c r="D1" s="7"/>
      <c r="E1" s="7"/>
    </row>
    <row r="2" customFormat="false" ht="20.55" hidden="false" customHeight="true" outlineLevel="0" collapsed="false">
      <c r="A2" s="46"/>
      <c r="B2" s="46"/>
      <c r="C2" s="46"/>
      <c r="D2" s="46"/>
      <c r="E2" s="46"/>
    </row>
    <row r="3" customFormat="false" ht="20.55" hidden="false" customHeight="true" outlineLevel="0" collapsed="false">
      <c r="A3" s="55" t="n">
        <v>-21.69</v>
      </c>
      <c r="B3" s="25"/>
      <c r="C3" s="25"/>
      <c r="D3" s="25"/>
      <c r="E3" s="25"/>
    </row>
    <row r="4" customFormat="false" ht="20.35" hidden="false" customHeight="true" outlineLevel="0" collapsed="false">
      <c r="A4" s="47" t="n">
        <v>-21.56</v>
      </c>
      <c r="B4" s="25"/>
      <c r="C4" s="25"/>
      <c r="D4" s="25"/>
      <c r="E4" s="25"/>
    </row>
    <row r="5" customFormat="false" ht="20.35" hidden="false" customHeight="true" outlineLevel="0" collapsed="false">
      <c r="A5" s="47" t="n">
        <v>-19.63</v>
      </c>
      <c r="B5" s="25"/>
      <c r="C5" s="25"/>
      <c r="D5" s="25"/>
      <c r="E5" s="25"/>
    </row>
    <row r="6" customFormat="false" ht="20.35" hidden="false" customHeight="true" outlineLevel="0" collapsed="false">
      <c r="A6" s="47" t="n">
        <v>-18.31</v>
      </c>
      <c r="B6" s="25"/>
      <c r="C6" s="25"/>
      <c r="D6" s="25"/>
      <c r="E6" s="25"/>
    </row>
    <row r="7" customFormat="false" ht="20.35" hidden="false" customHeight="true" outlineLevel="0" collapsed="false">
      <c r="A7" s="47" t="n">
        <v>-16.21</v>
      </c>
      <c r="B7" s="25"/>
      <c r="C7" s="25"/>
      <c r="D7" s="25"/>
      <c r="E7" s="25"/>
    </row>
    <row r="8" customFormat="false" ht="20.35" hidden="false" customHeight="true" outlineLevel="0" collapsed="false">
      <c r="A8" s="47" t="n">
        <v>-15.93</v>
      </c>
      <c r="B8" s="25"/>
      <c r="C8" s="25"/>
      <c r="D8" s="25"/>
      <c r="E8" s="25"/>
    </row>
    <row r="9" customFormat="false" ht="20.35" hidden="false" customHeight="true" outlineLevel="0" collapsed="false">
      <c r="A9" s="47" t="n">
        <v>-15.53</v>
      </c>
      <c r="B9" s="25"/>
      <c r="C9" s="25"/>
      <c r="D9" s="25"/>
      <c r="E9" s="25"/>
    </row>
    <row r="10" customFormat="false" ht="20.35" hidden="false" customHeight="true" outlineLevel="0" collapsed="false">
      <c r="A10" s="47" t="n">
        <v>-14.13</v>
      </c>
      <c r="B10" s="25"/>
      <c r="C10" s="25"/>
      <c r="D10" s="25"/>
      <c r="E10" s="25"/>
    </row>
    <row r="11" customFormat="false" ht="20.35" hidden="false" customHeight="true" outlineLevel="0" collapsed="false">
      <c r="A11" s="47" t="n">
        <v>-10.65</v>
      </c>
      <c r="B11" s="25"/>
      <c r="C11" s="25"/>
      <c r="D11" s="25"/>
      <c r="E11" s="25"/>
    </row>
    <row r="12" customFormat="false" ht="20.35" hidden="false" customHeight="true" outlineLevel="0" collapsed="false">
      <c r="A12" s="47" t="n">
        <v>-10.21</v>
      </c>
      <c r="B12" s="25"/>
      <c r="C12" s="25"/>
      <c r="D12" s="25"/>
      <c r="E12" s="25"/>
    </row>
    <row r="13" customFormat="false" ht="20.35" hidden="false" customHeight="true" outlineLevel="0" collapsed="false">
      <c r="A13" s="47" t="n">
        <v>-9.62</v>
      </c>
      <c r="B13" s="25"/>
      <c r="C13" s="25"/>
      <c r="D13" s="25"/>
      <c r="E13" s="25"/>
    </row>
    <row r="14" customFormat="false" ht="20.35" hidden="false" customHeight="true" outlineLevel="0" collapsed="false">
      <c r="A14" s="47" t="n">
        <v>-7.95</v>
      </c>
      <c r="B14" s="25"/>
      <c r="C14" s="25"/>
      <c r="D14" s="25"/>
      <c r="E14" s="25"/>
    </row>
    <row r="15" customFormat="false" ht="20.35" hidden="false" customHeight="true" outlineLevel="0" collapsed="false">
      <c r="A15" s="47" t="n">
        <v>-7.82</v>
      </c>
      <c r="B15" s="25"/>
      <c r="C15" s="25"/>
      <c r="D15" s="25"/>
      <c r="E15" s="25"/>
    </row>
    <row r="16" customFormat="false" ht="20.35" hidden="false" customHeight="true" outlineLevel="0" collapsed="false">
      <c r="A16" s="47" t="n">
        <v>-7.29</v>
      </c>
      <c r="B16" s="25"/>
      <c r="C16" s="25"/>
      <c r="D16" s="25"/>
      <c r="E16" s="25"/>
    </row>
    <row r="17" customFormat="false" ht="20.35" hidden="false" customHeight="true" outlineLevel="0" collapsed="false">
      <c r="A17" s="47" t="n">
        <v>-7.09</v>
      </c>
      <c r="B17" s="25"/>
      <c r="C17" s="25"/>
      <c r="D17" s="25"/>
      <c r="E17" s="25"/>
    </row>
    <row r="18" customFormat="false" ht="20.35" hidden="false" customHeight="true" outlineLevel="0" collapsed="false">
      <c r="A18" s="47" t="n">
        <v>-6.27</v>
      </c>
      <c r="B18" s="25"/>
      <c r="C18" s="25"/>
      <c r="D18" s="25"/>
      <c r="E18" s="25"/>
    </row>
    <row r="19" customFormat="false" ht="20.35" hidden="false" customHeight="true" outlineLevel="0" collapsed="false">
      <c r="A19" s="47" t="n">
        <v>-6.25</v>
      </c>
      <c r="B19" s="25"/>
      <c r="C19" s="25"/>
      <c r="D19" s="25"/>
      <c r="E19" s="25"/>
    </row>
    <row r="20" customFormat="false" ht="20.35" hidden="false" customHeight="true" outlineLevel="0" collapsed="false">
      <c r="A20" s="47" t="n">
        <v>-5.89</v>
      </c>
      <c r="B20" s="25"/>
      <c r="C20" s="25"/>
      <c r="D20" s="25"/>
      <c r="E20" s="25"/>
    </row>
    <row r="21" customFormat="false" ht="20.35" hidden="false" customHeight="true" outlineLevel="0" collapsed="false">
      <c r="A21" s="47" t="n">
        <v>-5.88</v>
      </c>
      <c r="B21" s="25"/>
      <c r="C21" s="25"/>
      <c r="D21" s="25"/>
      <c r="E21" s="25"/>
    </row>
    <row r="22" customFormat="false" ht="20.35" hidden="false" customHeight="true" outlineLevel="0" collapsed="false">
      <c r="A22" s="47" t="n">
        <v>-5.23</v>
      </c>
      <c r="B22" s="25"/>
      <c r="C22" s="25"/>
      <c r="D22" s="25"/>
      <c r="E22" s="25"/>
    </row>
    <row r="23" customFormat="false" ht="20.35" hidden="false" customHeight="true" outlineLevel="0" collapsed="false">
      <c r="A23" s="47" t="n">
        <v>-4.83</v>
      </c>
      <c r="B23" s="25"/>
      <c r="C23" s="25"/>
      <c r="D23" s="25"/>
      <c r="E23" s="25"/>
    </row>
    <row r="24" customFormat="false" ht="20.35" hidden="false" customHeight="true" outlineLevel="0" collapsed="false">
      <c r="A24" s="47" t="n">
        <v>-4.09</v>
      </c>
      <c r="B24" s="25"/>
      <c r="C24" s="25"/>
      <c r="D24" s="25"/>
      <c r="E24" s="25"/>
    </row>
    <row r="25" customFormat="false" ht="20.35" hidden="false" customHeight="true" outlineLevel="0" collapsed="false">
      <c r="A25" s="47" t="n">
        <v>-3.68</v>
      </c>
      <c r="B25" s="25"/>
      <c r="C25" s="25"/>
      <c r="D25" s="25"/>
      <c r="E25" s="25"/>
    </row>
    <row r="26" customFormat="false" ht="20.35" hidden="false" customHeight="true" outlineLevel="0" collapsed="false">
      <c r="A26" s="47" t="n">
        <v>-2.16</v>
      </c>
      <c r="B26" s="25"/>
      <c r="C26" s="25"/>
      <c r="D26" s="25"/>
      <c r="E26" s="25"/>
    </row>
    <row r="27" customFormat="false" ht="20.35" hidden="false" customHeight="true" outlineLevel="0" collapsed="false">
      <c r="A27" s="47" t="n">
        <v>-1.97</v>
      </c>
      <c r="B27" s="25"/>
      <c r="C27" s="25"/>
      <c r="D27" s="25"/>
      <c r="E27" s="25"/>
    </row>
    <row r="28" customFormat="false" ht="20.35" hidden="false" customHeight="true" outlineLevel="0" collapsed="false">
      <c r="A28" s="47" t="n">
        <v>0.3</v>
      </c>
      <c r="B28" s="25"/>
      <c r="C28" s="25"/>
      <c r="D28" s="25"/>
      <c r="E28" s="25"/>
    </row>
    <row r="29" customFormat="false" ht="20.35" hidden="false" customHeight="true" outlineLevel="0" collapsed="false">
      <c r="A29" s="47" t="n">
        <v>0.45</v>
      </c>
      <c r="B29" s="25"/>
      <c r="C29" s="25"/>
      <c r="D29" s="25"/>
      <c r="E29" s="25"/>
    </row>
    <row r="30" customFormat="false" ht="20.35" hidden="false" customHeight="true" outlineLevel="0" collapsed="false">
      <c r="A30" s="47" t="n">
        <v>0.58</v>
      </c>
      <c r="B30" s="25"/>
      <c r="C30" s="25"/>
      <c r="D30" s="25"/>
      <c r="E30" s="25"/>
    </row>
    <row r="31" customFormat="false" ht="20.35" hidden="false" customHeight="true" outlineLevel="0" collapsed="false">
      <c r="A31" s="47" t="n">
        <v>0.9</v>
      </c>
      <c r="B31" s="25"/>
      <c r="C31" s="25"/>
      <c r="D31" s="25"/>
      <c r="E31" s="25"/>
    </row>
    <row r="32" customFormat="false" ht="20.35" hidden="false" customHeight="true" outlineLevel="0" collapsed="false">
      <c r="A32" s="47" t="n">
        <v>1.98</v>
      </c>
      <c r="B32" s="25"/>
      <c r="C32" s="25"/>
      <c r="D32" s="25"/>
      <c r="E32" s="25"/>
    </row>
    <row r="33" customFormat="false" ht="20.35" hidden="false" customHeight="true" outlineLevel="0" collapsed="false">
      <c r="A33" s="47" t="n">
        <v>2.11</v>
      </c>
      <c r="B33" s="25"/>
      <c r="C33" s="25"/>
      <c r="D33" s="25"/>
      <c r="E33" s="25"/>
    </row>
    <row r="34" customFormat="false" ht="20.35" hidden="false" customHeight="true" outlineLevel="0" collapsed="false">
      <c r="A34" s="47" t="n">
        <v>2.64</v>
      </c>
      <c r="B34" s="25"/>
      <c r="C34" s="25"/>
      <c r="D34" s="25"/>
      <c r="E34" s="25"/>
    </row>
    <row r="35" customFormat="false" ht="20.35" hidden="false" customHeight="true" outlineLevel="0" collapsed="false">
      <c r="A35" s="47" t="n">
        <v>2.9</v>
      </c>
      <c r="B35" s="25"/>
      <c r="C35" s="25"/>
      <c r="D35" s="25"/>
      <c r="E35" s="25"/>
    </row>
    <row r="36" customFormat="false" ht="20.35" hidden="false" customHeight="true" outlineLevel="0" collapsed="false">
      <c r="A36" s="47" t="n">
        <v>3.2</v>
      </c>
      <c r="B36" s="25"/>
      <c r="C36" s="25"/>
      <c r="D36" s="25"/>
      <c r="E36" s="25"/>
    </row>
    <row r="37" customFormat="false" ht="20.35" hidden="false" customHeight="true" outlineLevel="0" collapsed="false">
      <c r="A37" s="47" t="n">
        <v>3.49</v>
      </c>
      <c r="B37" s="25"/>
      <c r="C37" s="25"/>
      <c r="D37" s="25"/>
      <c r="E37" s="25"/>
    </row>
    <row r="38" customFormat="false" ht="20.35" hidden="false" customHeight="true" outlineLevel="0" collapsed="false">
      <c r="A38" s="47" t="n">
        <v>4.51</v>
      </c>
      <c r="B38" s="25"/>
      <c r="C38" s="25"/>
      <c r="D38" s="25"/>
      <c r="E38" s="25"/>
    </row>
    <row r="39" customFormat="false" ht="20.35" hidden="false" customHeight="true" outlineLevel="0" collapsed="false">
      <c r="A39" s="47" t="n">
        <v>5.22</v>
      </c>
      <c r="B39" s="25"/>
      <c r="C39" s="25"/>
      <c r="D39" s="25"/>
      <c r="E39" s="25"/>
    </row>
    <row r="40" customFormat="false" ht="20.35" hidden="false" customHeight="true" outlineLevel="0" collapsed="false">
      <c r="A40" s="47" t="n">
        <v>5.54</v>
      </c>
      <c r="B40" s="25"/>
      <c r="C40" s="25"/>
      <c r="D40" s="25"/>
      <c r="E40" s="25"/>
    </row>
    <row r="41" customFormat="false" ht="20.35" hidden="false" customHeight="true" outlineLevel="0" collapsed="false">
      <c r="A41" s="47" t="n">
        <v>6.21</v>
      </c>
      <c r="B41" s="25"/>
      <c r="C41" s="25"/>
      <c r="D41" s="25"/>
      <c r="E41" s="25"/>
    </row>
    <row r="42" customFormat="false" ht="20.35" hidden="false" customHeight="true" outlineLevel="0" collapsed="false">
      <c r="A42" s="47" t="n">
        <v>6.43</v>
      </c>
      <c r="B42" s="25"/>
      <c r="C42" s="25"/>
      <c r="D42" s="25"/>
      <c r="E42" s="25"/>
    </row>
    <row r="43" customFormat="false" ht="20.35" hidden="false" customHeight="true" outlineLevel="0" collapsed="false">
      <c r="A43" s="47" t="n">
        <v>6.45</v>
      </c>
      <c r="B43" s="25"/>
      <c r="C43" s="25"/>
      <c r="D43" s="25"/>
      <c r="E43" s="25"/>
    </row>
    <row r="44" customFormat="false" ht="20.35" hidden="false" customHeight="true" outlineLevel="0" collapsed="false">
      <c r="A44" s="47" t="n">
        <v>8.17</v>
      </c>
      <c r="B44" s="25"/>
      <c r="C44" s="25"/>
      <c r="D44" s="25"/>
      <c r="E44" s="25"/>
    </row>
    <row r="45" customFormat="false" ht="20.35" hidden="false" customHeight="true" outlineLevel="0" collapsed="false">
      <c r="A45" s="47" t="n">
        <v>9.75</v>
      </c>
      <c r="B45" s="25"/>
      <c r="C45" s="25"/>
      <c r="D45" s="25"/>
      <c r="E45" s="25"/>
    </row>
    <row r="46" customFormat="false" ht="20.35" hidden="false" customHeight="true" outlineLevel="0" collapsed="false">
      <c r="A46" s="47" t="n">
        <v>10.15</v>
      </c>
      <c r="B46" s="25"/>
      <c r="C46" s="25"/>
      <c r="D46" s="25"/>
      <c r="E46" s="25"/>
    </row>
    <row r="47" customFormat="false" ht="20.35" hidden="false" customHeight="true" outlineLevel="0" collapsed="false">
      <c r="A47" s="47" t="n">
        <v>11.47</v>
      </c>
      <c r="B47" s="25"/>
      <c r="C47" s="25"/>
      <c r="D47" s="25"/>
      <c r="E47" s="25"/>
    </row>
    <row r="48" customFormat="false" ht="20.35" hidden="false" customHeight="true" outlineLevel="0" collapsed="false">
      <c r="A48" s="47" t="n">
        <v>11.54</v>
      </c>
      <c r="B48" s="25"/>
      <c r="C48" s="25"/>
      <c r="D48" s="25"/>
      <c r="E48" s="25"/>
    </row>
    <row r="49" customFormat="false" ht="20.35" hidden="false" customHeight="true" outlineLevel="0" collapsed="false">
      <c r="A49" s="47" t="n">
        <v>11.62</v>
      </c>
      <c r="B49" s="25"/>
      <c r="C49" s="25"/>
      <c r="D49" s="25"/>
      <c r="E49" s="25"/>
    </row>
    <row r="50" customFormat="false" ht="20.35" hidden="false" customHeight="true" outlineLevel="0" collapsed="false">
      <c r="A50" s="47" t="n">
        <v>13.79</v>
      </c>
      <c r="B50" s="25"/>
      <c r="C50" s="25"/>
      <c r="D50" s="25"/>
      <c r="E50" s="25"/>
    </row>
    <row r="51" customFormat="false" ht="20.35" hidden="false" customHeight="true" outlineLevel="0" collapsed="false">
      <c r="A51" s="47" t="n">
        <v>14.95</v>
      </c>
      <c r="B51" s="25"/>
      <c r="C51" s="25"/>
      <c r="D51" s="25"/>
      <c r="E51" s="25"/>
    </row>
    <row r="52" customFormat="false" ht="20.35" hidden="false" customHeight="true" outlineLevel="0" collapsed="false">
      <c r="A52" s="47" t="n">
        <v>16.64</v>
      </c>
      <c r="B52" s="25"/>
      <c r="C52" s="25"/>
      <c r="D52" s="25"/>
      <c r="E52" s="25"/>
    </row>
    <row r="53" customFormat="false" ht="20.35" hidden="false" customHeight="true" outlineLevel="0" collapsed="false">
      <c r="A53" s="47" t="n">
        <v>16.94</v>
      </c>
      <c r="B53" s="25"/>
      <c r="C53" s="25"/>
      <c r="D53" s="25"/>
      <c r="E53" s="25"/>
    </row>
    <row r="54" customFormat="false" ht="20.35" hidden="false" customHeight="true" outlineLevel="0" collapsed="false">
      <c r="A54" s="47" t="n">
        <v>17.58</v>
      </c>
      <c r="B54" s="25"/>
      <c r="C54" s="25"/>
      <c r="D54" s="25"/>
      <c r="E54" s="25"/>
    </row>
    <row r="55" customFormat="false" ht="20.35" hidden="false" customHeight="true" outlineLevel="0" collapsed="false">
      <c r="A55" s="47" t="n">
        <v>18.98</v>
      </c>
      <c r="B55" s="25"/>
      <c r="C55" s="25"/>
      <c r="D55" s="25"/>
      <c r="E55" s="25"/>
    </row>
    <row r="56" customFormat="false" ht="20.35" hidden="false" customHeight="true" outlineLevel="0" collapsed="false">
      <c r="A56" s="47" t="n">
        <v>19.25</v>
      </c>
      <c r="B56" s="25"/>
      <c r="C56" s="25"/>
      <c r="D56" s="25"/>
      <c r="E56" s="25"/>
    </row>
    <row r="57" customFormat="false" ht="20.35" hidden="false" customHeight="true" outlineLevel="0" collapsed="false">
      <c r="A57" s="47" t="n">
        <v>19.27</v>
      </c>
      <c r="B57" s="25"/>
      <c r="C57" s="25"/>
      <c r="D57" s="25"/>
      <c r="E57" s="25"/>
    </row>
    <row r="58" customFormat="false" ht="20.35" hidden="false" customHeight="true" outlineLevel="0" collapsed="false">
      <c r="A58" s="47" t="n">
        <v>19.95</v>
      </c>
      <c r="B58" s="25"/>
      <c r="C58" s="25"/>
      <c r="D58" s="25"/>
      <c r="E58" s="25"/>
    </row>
    <row r="59" customFormat="false" ht="20.35" hidden="false" customHeight="true" outlineLevel="0" collapsed="false">
      <c r="A59" s="47" t="n">
        <v>21.25</v>
      </c>
      <c r="B59" s="25"/>
      <c r="C59" s="25"/>
      <c r="D59" s="25"/>
      <c r="E59" s="25"/>
    </row>
    <row r="60" customFormat="false" ht="20.35" hidden="false" customHeight="true" outlineLevel="0" collapsed="false">
      <c r="A60" s="47" t="n">
        <v>22.24</v>
      </c>
      <c r="B60" s="25"/>
      <c r="C60" s="25"/>
      <c r="D60" s="25"/>
      <c r="E60" s="25"/>
    </row>
    <row r="61" customFormat="false" ht="20.35" hidden="false" customHeight="true" outlineLevel="0" collapsed="false">
      <c r="A61" s="47" t="n">
        <v>23.93</v>
      </c>
      <c r="B61" s="25"/>
      <c r="C61" s="25"/>
      <c r="D61" s="25"/>
      <c r="E61" s="25"/>
    </row>
    <row r="62" customFormat="false" ht="20.35" hidden="false" customHeight="true" outlineLevel="0" collapsed="false">
      <c r="A62" s="47" t="n">
        <v>24.62</v>
      </c>
      <c r="B62" s="25"/>
      <c r="C62" s="25"/>
      <c r="D62" s="25"/>
      <c r="E62" s="25"/>
    </row>
    <row r="63" customFormat="false" ht="20.35" hidden="false" customHeight="true" outlineLevel="0" collapsed="false">
      <c r="A63" s="47" t="n">
        <v>32.51</v>
      </c>
      <c r="B63" s="25"/>
      <c r="C63" s="25"/>
      <c r="D63" s="25"/>
      <c r="E63" s="25"/>
    </row>
    <row r="64" customFormat="false" ht="20.35" hidden="false" customHeight="true" outlineLevel="0" collapsed="false">
      <c r="A64" s="55" t="n">
        <v>32.76</v>
      </c>
      <c r="B64" s="25"/>
      <c r="C64" s="25"/>
      <c r="D64" s="25"/>
      <c r="E64" s="25"/>
    </row>
  </sheetData>
  <mergeCells count="1">
    <mergeCell ref="A1:E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true">
    <pageSetUpPr fitToPage="true"/>
  </sheetPr>
  <dimension ref="A1:Q97"/>
  <sheetViews>
    <sheetView windowProtection="true" showFormulas="false" showGridLines="false" showRowColHeaders="true" showZeros="true" rightToLeft="false" tabSelected="false" showOutlineSymbols="true" defaultGridColor="true" view="normal" topLeftCell="A51" colorId="64" zoomScale="100" zoomScaleNormal="100" zoomScalePageLayoutView="100" workbookViewId="0">
      <pane xSplit="1" ySplit="0" topLeftCell="B51" activePane="topRight" state="frozen"/>
      <selection pane="topLeft" activeCell="A51" activeCellId="0" sqref="A51"/>
      <selection pane="topRight" activeCell="Q58" activeCellId="0" sqref="Q58"/>
    </sheetView>
  </sheetViews>
  <sheetFormatPr defaultRowHeight="18"/>
  <cols>
    <col collapsed="false" hidden="false" max="1" min="1" style="6" width="21.0612244897959"/>
    <col collapsed="false" hidden="false" max="2" min="2" style="6" width="9.31632653061224"/>
    <col collapsed="false" hidden="false" max="3" min="3" style="6" width="11.0714285714286"/>
    <col collapsed="false" hidden="false" max="4" min="4" style="6" width="3.78061224489796"/>
    <col collapsed="false" hidden="false" max="6" min="5" style="6" width="7.29081632653061"/>
    <col collapsed="false" hidden="false" max="7" min="7" style="6" width="8.36734693877551"/>
    <col collapsed="false" hidden="false" max="8" min="8" style="6" width="4.99489795918367"/>
    <col collapsed="false" hidden="false" max="9" min="9" style="6" width="7.21938775510204"/>
    <col collapsed="false" hidden="false" max="10" min="10" style="6" width="5.80612244897959"/>
    <col collapsed="false" hidden="false" max="11" min="11" style="6" width="7.1530612244898"/>
    <col collapsed="false" hidden="false" max="14" min="12" style="6" width="6.20918367346939"/>
    <col collapsed="false" hidden="false" max="16" min="15" style="6" width="7.4234693877551"/>
    <col collapsed="false" hidden="false" max="256" min="17" style="6" width="8.10204081632653"/>
  </cols>
  <sheetData>
    <row r="1" customFormat="false" ht="28" hidden="false" customHeight="true" outlineLevel="0" collapsed="false">
      <c r="A1" s="7" t="s">
        <v>5</v>
      </c>
      <c r="B1" s="7"/>
      <c r="C1" s="7"/>
      <c r="D1" s="7"/>
      <c r="E1" s="7"/>
      <c r="F1" s="7"/>
      <c r="G1" s="7"/>
      <c r="H1" s="7"/>
      <c r="I1" s="7"/>
      <c r="J1" s="7"/>
      <c r="K1" s="7"/>
      <c r="L1" s="7"/>
      <c r="M1" s="7"/>
      <c r="N1" s="7"/>
      <c r="O1" s="7"/>
      <c r="P1" s="7"/>
    </row>
    <row r="2" customFormat="false" ht="20.55" hidden="false" customHeight="true" outlineLevel="0" collapsed="false">
      <c r="A2" s="8" t="s">
        <v>55</v>
      </c>
      <c r="B2" s="8" t="s">
        <v>56</v>
      </c>
      <c r="C2" s="8" t="s">
        <v>57</v>
      </c>
      <c r="D2" s="8" t="s">
        <v>58</v>
      </c>
      <c r="E2" s="8" t="s">
        <v>59</v>
      </c>
      <c r="F2" s="8" t="s">
        <v>60</v>
      </c>
      <c r="G2" s="8" t="s">
        <v>61</v>
      </c>
      <c r="H2" s="8" t="s">
        <v>62</v>
      </c>
      <c r="I2" s="9" t="s">
        <v>63</v>
      </c>
      <c r="J2" s="8" t="s">
        <v>64</v>
      </c>
      <c r="K2" s="8" t="s">
        <v>65</v>
      </c>
      <c r="L2" s="8" t="s">
        <v>32</v>
      </c>
      <c r="M2" s="8" t="s">
        <v>53</v>
      </c>
      <c r="N2" s="8" t="s">
        <v>66</v>
      </c>
      <c r="O2" s="8" t="s">
        <v>67</v>
      </c>
      <c r="P2" s="10" t="s">
        <v>68</v>
      </c>
      <c r="Q2" s="6" t="s">
        <v>69</v>
      </c>
    </row>
    <row r="3" customFormat="false" ht="20.55" hidden="true" customHeight="true" outlineLevel="0" collapsed="false">
      <c r="A3" s="8" t="s">
        <v>70</v>
      </c>
      <c r="B3" s="11" t="s">
        <v>71</v>
      </c>
      <c r="C3" s="11" t="s">
        <v>72</v>
      </c>
      <c r="D3" s="12" t="n">
        <v>29</v>
      </c>
      <c r="E3" s="13"/>
      <c r="F3" s="14" t="n">
        <v>1522.08</v>
      </c>
      <c r="G3" s="14" t="n">
        <v>92.18</v>
      </c>
      <c r="H3" s="12" t="n">
        <v>775</v>
      </c>
      <c r="I3" s="15" t="n">
        <v>91.35</v>
      </c>
      <c r="J3" s="14" t="n">
        <v>0.58</v>
      </c>
      <c r="K3" s="14" t="n">
        <v>78.65</v>
      </c>
      <c r="L3" s="14" t="n">
        <v>4.51</v>
      </c>
      <c r="M3" s="16" t="n">
        <v>100</v>
      </c>
      <c r="N3" s="17" t="n">
        <v>3</v>
      </c>
      <c r="O3" s="18" t="n">
        <v>121.33369833014</v>
      </c>
      <c r="P3" s="19" t="n">
        <v>16</v>
      </c>
      <c r="Q3" s="18" t="n">
        <f aca="false">H3/D3</f>
        <v>26.7241379310345</v>
      </c>
    </row>
    <row r="4" customFormat="false" ht="20.35" hidden="true" customHeight="true" outlineLevel="0" collapsed="false">
      <c r="A4" s="8" t="s">
        <v>73</v>
      </c>
      <c r="B4" s="11" t="s">
        <v>71</v>
      </c>
      <c r="C4" s="11" t="s">
        <v>74</v>
      </c>
      <c r="D4" s="12" t="n">
        <v>1</v>
      </c>
      <c r="E4" s="13"/>
      <c r="F4" s="14" t="n">
        <v>38.65</v>
      </c>
      <c r="G4" s="14" t="n">
        <v>77.56</v>
      </c>
      <c r="H4" s="12" t="n">
        <v>14</v>
      </c>
      <c r="I4" s="15" t="n">
        <v>100</v>
      </c>
      <c r="J4" s="14" t="n">
        <v>9.86</v>
      </c>
      <c r="K4" s="14" t="n">
        <v>100</v>
      </c>
      <c r="L4" s="14" t="n">
        <v>1.38</v>
      </c>
      <c r="M4" s="16"/>
      <c r="N4" s="17"/>
      <c r="O4" s="18" t="n">
        <v>119.534282018111</v>
      </c>
      <c r="P4" s="19" t="n">
        <v>0</v>
      </c>
      <c r="Q4" s="18" t="n">
        <f aca="false">H4/D4</f>
        <v>14</v>
      </c>
    </row>
    <row r="5" customFormat="false" ht="20.35" hidden="true" customHeight="true" outlineLevel="0" collapsed="false">
      <c r="A5" s="8" t="s">
        <v>75</v>
      </c>
      <c r="B5" s="11" t="s">
        <v>71</v>
      </c>
      <c r="C5" s="11" t="s">
        <v>76</v>
      </c>
      <c r="D5" s="12" t="n">
        <v>4</v>
      </c>
      <c r="E5" s="13"/>
      <c r="F5" s="14" t="n">
        <v>240.75</v>
      </c>
      <c r="G5" s="14" t="n">
        <v>88.48</v>
      </c>
      <c r="H5" s="12" t="n">
        <v>130</v>
      </c>
      <c r="I5" s="15" t="n">
        <v>89.23</v>
      </c>
      <c r="J5" s="14" t="n">
        <v>0.22</v>
      </c>
      <c r="K5" s="14" t="n">
        <v>80.49</v>
      </c>
      <c r="L5" s="14" t="n">
        <v>0.28</v>
      </c>
      <c r="M5" s="16" t="n">
        <v>80</v>
      </c>
      <c r="N5" s="17" t="n">
        <v>5</v>
      </c>
      <c r="O5" s="18" t="n">
        <v>111.651090342679</v>
      </c>
      <c r="P5" s="19" t="n">
        <v>3</v>
      </c>
      <c r="Q5" s="18" t="n">
        <f aca="false">H5/D5</f>
        <v>32.5</v>
      </c>
    </row>
    <row r="6" customFormat="false" ht="20.35" hidden="true" customHeight="true" outlineLevel="0" collapsed="false">
      <c r="A6" s="8" t="s">
        <v>77</v>
      </c>
      <c r="B6" s="11" t="s">
        <v>71</v>
      </c>
      <c r="C6" s="11" t="s">
        <v>78</v>
      </c>
      <c r="D6" s="12" t="n">
        <v>13</v>
      </c>
      <c r="E6" s="12" t="n">
        <v>29</v>
      </c>
      <c r="F6" s="14" t="n">
        <v>691.73</v>
      </c>
      <c r="G6" s="14" t="n">
        <v>92.85</v>
      </c>
      <c r="H6" s="12" t="n">
        <v>346</v>
      </c>
      <c r="I6" s="15" t="n">
        <v>89.31</v>
      </c>
      <c r="J6" s="14" t="n">
        <v>-1.11</v>
      </c>
      <c r="K6" s="14" t="n">
        <v>76.67</v>
      </c>
      <c r="L6" s="14" t="n">
        <v>-3.83</v>
      </c>
      <c r="M6" s="16" t="n">
        <v>66.7</v>
      </c>
      <c r="N6" s="17" t="n">
        <v>3</v>
      </c>
      <c r="O6" s="18" t="n">
        <v>116.663454124904</v>
      </c>
      <c r="P6" s="19" t="n">
        <v>2</v>
      </c>
      <c r="Q6" s="18" t="n">
        <f aca="false">H6/D6</f>
        <v>26.6153846153846</v>
      </c>
    </row>
    <row r="7" customFormat="false" ht="20.35" hidden="true" customHeight="true" outlineLevel="0" collapsed="false">
      <c r="A7" s="8" t="s">
        <v>79</v>
      </c>
      <c r="B7" s="11" t="s">
        <v>71</v>
      </c>
      <c r="C7" s="11" t="s">
        <v>80</v>
      </c>
      <c r="D7" s="12" t="n">
        <v>11</v>
      </c>
      <c r="E7" s="13"/>
      <c r="F7" s="14" t="n">
        <v>479.82</v>
      </c>
      <c r="G7" s="14" t="n">
        <v>90.82</v>
      </c>
      <c r="H7" s="12" t="n">
        <v>232</v>
      </c>
      <c r="I7" s="15" t="n">
        <v>90.52</v>
      </c>
      <c r="J7" s="14" t="n">
        <v>-0.28</v>
      </c>
      <c r="K7" s="14" t="n">
        <v>79.63</v>
      </c>
      <c r="L7" s="14" t="n">
        <v>-0.66</v>
      </c>
      <c r="M7" s="16" t="n">
        <v>66.7</v>
      </c>
      <c r="N7" s="17" t="n">
        <v>3</v>
      </c>
      <c r="O7" s="18" t="n">
        <v>115.172988745311</v>
      </c>
      <c r="P7" s="19" t="n">
        <v>4</v>
      </c>
      <c r="Q7" s="18" t="n">
        <f aca="false">H7/D7</f>
        <v>21.0909090909091</v>
      </c>
    </row>
    <row r="8" customFormat="false" ht="20.35" hidden="true" customHeight="true" outlineLevel="0" collapsed="false">
      <c r="A8" s="8" t="s">
        <v>81</v>
      </c>
      <c r="B8" s="11" t="s">
        <v>71</v>
      </c>
      <c r="C8" s="11" t="s">
        <v>82</v>
      </c>
      <c r="D8" s="12" t="n">
        <v>28</v>
      </c>
      <c r="E8" s="13"/>
      <c r="F8" s="14" t="n">
        <v>1490.27</v>
      </c>
      <c r="G8" s="14" t="n">
        <v>91.26</v>
      </c>
      <c r="H8" s="12" t="n">
        <v>787</v>
      </c>
      <c r="I8" s="15" t="n">
        <v>90.98</v>
      </c>
      <c r="J8" s="14" t="n">
        <v>-0.75</v>
      </c>
      <c r="K8" s="14" t="n">
        <v>78.91</v>
      </c>
      <c r="L8" s="14" t="n">
        <v>-5.89</v>
      </c>
      <c r="M8" s="16" t="n">
        <v>80</v>
      </c>
      <c r="N8" s="17" t="n">
        <v>10</v>
      </c>
      <c r="O8" s="18" t="n">
        <v>113.036693566365</v>
      </c>
      <c r="P8" s="19" t="n">
        <v>12</v>
      </c>
      <c r="Q8" s="18" t="n">
        <f aca="false">H8/D8</f>
        <v>28.1071428571429</v>
      </c>
    </row>
    <row r="9" customFormat="false" ht="20.35" hidden="true" customHeight="true" outlineLevel="0" collapsed="false">
      <c r="A9" s="8" t="s">
        <v>83</v>
      </c>
      <c r="B9" s="11" t="s">
        <v>71</v>
      </c>
      <c r="C9" s="11" t="s">
        <v>84</v>
      </c>
      <c r="D9" s="12" t="n">
        <v>10</v>
      </c>
      <c r="E9" s="12" t="n">
        <v>1</v>
      </c>
      <c r="F9" s="14" t="n">
        <v>514.77</v>
      </c>
      <c r="G9" s="14" t="n">
        <v>93.46</v>
      </c>
      <c r="H9" s="12" t="n">
        <v>331</v>
      </c>
      <c r="I9" s="15" t="n">
        <v>91.84</v>
      </c>
      <c r="J9" s="14" t="n">
        <v>0.72</v>
      </c>
      <c r="K9" s="14" t="n">
        <v>80.26</v>
      </c>
      <c r="L9" s="14" t="n">
        <v>2.39</v>
      </c>
      <c r="M9" s="16"/>
      <c r="N9" s="17"/>
      <c r="O9" s="18" t="n">
        <v>118.539143948715</v>
      </c>
      <c r="P9" s="19" t="n">
        <v>9</v>
      </c>
      <c r="Q9" s="18" t="n">
        <f aca="false">H9/D9</f>
        <v>33.1</v>
      </c>
    </row>
    <row r="10" customFormat="false" ht="20.35" hidden="true" customHeight="true" outlineLevel="0" collapsed="false">
      <c r="A10" s="8" t="s">
        <v>85</v>
      </c>
      <c r="B10" s="11" t="s">
        <v>71</v>
      </c>
      <c r="C10" s="11" t="s">
        <v>86</v>
      </c>
      <c r="D10" s="12" t="n">
        <v>27</v>
      </c>
      <c r="E10" s="12" t="n">
        <v>1</v>
      </c>
      <c r="F10" s="14" t="n">
        <v>1463.68</v>
      </c>
      <c r="G10" s="14" t="n">
        <v>91.99</v>
      </c>
      <c r="H10" s="12" t="n">
        <v>850</v>
      </c>
      <c r="I10" s="15" t="n">
        <v>90.12</v>
      </c>
      <c r="J10" s="14" t="n">
        <v>-0.57</v>
      </c>
      <c r="K10" s="14" t="n">
        <v>80.69</v>
      </c>
      <c r="L10" s="14" t="n">
        <v>-4.83</v>
      </c>
      <c r="M10" s="16" t="n">
        <v>25</v>
      </c>
      <c r="N10" s="17" t="n">
        <v>4</v>
      </c>
      <c r="O10" s="18" t="n">
        <v>114.860910260644</v>
      </c>
      <c r="P10" s="19" t="n">
        <v>9</v>
      </c>
      <c r="Q10" s="18" t="n">
        <f aca="false">H10/D10</f>
        <v>31.4814814814815</v>
      </c>
    </row>
    <row r="11" customFormat="false" ht="20.35" hidden="false" customHeight="true" outlineLevel="0" collapsed="false">
      <c r="A11" s="8" t="s">
        <v>87</v>
      </c>
      <c r="B11" s="11" t="s">
        <v>71</v>
      </c>
      <c r="C11" s="11" t="s">
        <v>88</v>
      </c>
      <c r="D11" s="12" t="n">
        <v>65</v>
      </c>
      <c r="E11" s="13"/>
      <c r="F11" s="14" t="n">
        <v>3825.18</v>
      </c>
      <c r="G11" s="14" t="n">
        <v>93.38</v>
      </c>
      <c r="H11" s="12" t="n">
        <v>2075</v>
      </c>
      <c r="I11" s="15" t="n">
        <v>91.95</v>
      </c>
      <c r="J11" s="14" t="n">
        <v>-0.09</v>
      </c>
      <c r="K11" s="14" t="n">
        <v>79.89</v>
      </c>
      <c r="L11" s="14" t="n">
        <v>-1.97</v>
      </c>
      <c r="M11" s="16" t="n">
        <v>93.8</v>
      </c>
      <c r="N11" s="17" t="n">
        <v>16</v>
      </c>
      <c r="O11" s="18" t="n">
        <v>117.249282169482</v>
      </c>
      <c r="P11" s="19" t="n">
        <v>30</v>
      </c>
      <c r="Q11" s="18" t="n">
        <f aca="false">H11/D11</f>
        <v>31.9230769230769</v>
      </c>
    </row>
    <row r="12" customFormat="false" ht="20.35" hidden="true" customHeight="true" outlineLevel="0" collapsed="false">
      <c r="A12" s="8" t="s">
        <v>89</v>
      </c>
      <c r="B12" s="11" t="s">
        <v>71</v>
      </c>
      <c r="C12" s="11" t="s">
        <v>90</v>
      </c>
      <c r="D12" s="12" t="n">
        <v>2</v>
      </c>
      <c r="E12" s="12" t="n">
        <v>12</v>
      </c>
      <c r="F12" s="14" t="n">
        <v>58.78</v>
      </c>
      <c r="G12" s="14" t="n">
        <v>89.64</v>
      </c>
      <c r="H12" s="12" t="n">
        <v>33</v>
      </c>
      <c r="I12" s="15" t="n">
        <v>93.94</v>
      </c>
      <c r="J12" s="14" t="n">
        <v>6.15</v>
      </c>
      <c r="K12" s="14" t="n">
        <v>100</v>
      </c>
      <c r="L12" s="14" t="n">
        <v>2.03</v>
      </c>
      <c r="M12" s="16"/>
      <c r="N12" s="17"/>
      <c r="O12" s="18" t="n">
        <v>135.693889206168</v>
      </c>
      <c r="P12" s="19" t="n">
        <v>1</v>
      </c>
      <c r="Q12" s="18" t="n">
        <f aca="false">H12/D12</f>
        <v>16.5</v>
      </c>
    </row>
    <row r="13" customFormat="false" ht="20.35" hidden="true" customHeight="true" outlineLevel="0" collapsed="false">
      <c r="A13" s="8" t="s">
        <v>91</v>
      </c>
      <c r="B13" s="11" t="s">
        <v>71</v>
      </c>
      <c r="C13" s="11" t="s">
        <v>92</v>
      </c>
      <c r="D13" s="12" t="n">
        <v>35</v>
      </c>
      <c r="E13" s="12" t="n">
        <v>5</v>
      </c>
      <c r="F13" s="14" t="n">
        <v>1714.78</v>
      </c>
      <c r="G13" s="14" t="n">
        <v>90.88</v>
      </c>
      <c r="H13" s="12" t="n">
        <v>921</v>
      </c>
      <c r="I13" s="15" t="n">
        <v>90.77</v>
      </c>
      <c r="J13" s="14" t="n">
        <v>0.23</v>
      </c>
      <c r="K13" s="14" t="n">
        <v>80.82</v>
      </c>
      <c r="L13" s="14" t="n">
        <v>2.11</v>
      </c>
      <c r="M13" s="16" t="n">
        <v>53.8</v>
      </c>
      <c r="N13" s="17" t="n">
        <v>13</v>
      </c>
      <c r="O13" s="18" t="n">
        <v>120.854918502824</v>
      </c>
      <c r="P13" s="19" t="n">
        <v>15</v>
      </c>
      <c r="Q13" s="18" t="n">
        <f aca="false">H13/D13</f>
        <v>26.3142857142857</v>
      </c>
    </row>
    <row r="14" customFormat="false" ht="20.35" hidden="true" customHeight="true" outlineLevel="0" collapsed="false">
      <c r="A14" s="8" t="s">
        <v>93</v>
      </c>
      <c r="B14" s="11" t="s">
        <v>71</v>
      </c>
      <c r="C14" s="11" t="s">
        <v>94</v>
      </c>
      <c r="D14" s="12" t="n">
        <v>31</v>
      </c>
      <c r="E14" s="12" t="n">
        <v>4</v>
      </c>
      <c r="F14" s="14" t="n">
        <v>1780.72</v>
      </c>
      <c r="G14" s="14" t="n">
        <v>92.53</v>
      </c>
      <c r="H14" s="12" t="n">
        <v>876</v>
      </c>
      <c r="I14" s="15" t="n">
        <v>91.32</v>
      </c>
      <c r="J14" s="14" t="n">
        <v>0.63</v>
      </c>
      <c r="K14" s="14" t="n">
        <v>80.18</v>
      </c>
      <c r="L14" s="14" t="n">
        <v>5.54</v>
      </c>
      <c r="M14" s="16" t="n">
        <v>77.8</v>
      </c>
      <c r="N14" s="17" t="n">
        <v>18</v>
      </c>
      <c r="O14" s="18" t="n">
        <v>114.66169987739</v>
      </c>
      <c r="P14" s="19" t="n">
        <v>14</v>
      </c>
      <c r="Q14" s="18" t="n">
        <f aca="false">H14/D14</f>
        <v>28.258064516129</v>
      </c>
    </row>
    <row r="15" customFormat="false" ht="20.35" hidden="true" customHeight="true" outlineLevel="0" collapsed="false">
      <c r="A15" s="8" t="s">
        <v>95</v>
      </c>
      <c r="B15" s="11" t="s">
        <v>71</v>
      </c>
      <c r="C15" s="11" t="s">
        <v>96</v>
      </c>
      <c r="D15" s="12" t="n">
        <v>24</v>
      </c>
      <c r="E15" s="12" t="n">
        <v>1</v>
      </c>
      <c r="F15" s="14" t="n">
        <v>1213.1</v>
      </c>
      <c r="G15" s="14" t="n">
        <v>92.54</v>
      </c>
      <c r="H15" s="12" t="n">
        <v>710</v>
      </c>
      <c r="I15" s="15" t="n">
        <v>91.13</v>
      </c>
      <c r="J15" s="14" t="n">
        <v>0.45</v>
      </c>
      <c r="K15" s="14" t="n">
        <v>78.92</v>
      </c>
      <c r="L15" s="14" t="n">
        <v>3.2</v>
      </c>
      <c r="M15" s="16" t="n">
        <v>55.6</v>
      </c>
      <c r="N15" s="17" t="n">
        <v>9</v>
      </c>
      <c r="O15" s="18" t="n">
        <v>120.187948231803</v>
      </c>
      <c r="P15" s="19" t="n">
        <v>6</v>
      </c>
      <c r="Q15" s="18" t="n">
        <f aca="false">H15/D15</f>
        <v>29.5833333333333</v>
      </c>
    </row>
    <row r="16" customFormat="false" ht="20.35" hidden="false" customHeight="true" outlineLevel="0" collapsed="false">
      <c r="A16" s="8" t="s">
        <v>97</v>
      </c>
      <c r="B16" s="11" t="s">
        <v>71</v>
      </c>
      <c r="C16" s="11" t="s">
        <v>76</v>
      </c>
      <c r="D16" s="12" t="n">
        <v>47</v>
      </c>
      <c r="E16" s="12" t="n">
        <v>21</v>
      </c>
      <c r="F16" s="14" t="n">
        <v>2579.05</v>
      </c>
      <c r="G16" s="14" t="n">
        <v>93.52</v>
      </c>
      <c r="H16" s="12" t="n">
        <v>1378</v>
      </c>
      <c r="I16" s="15" t="n">
        <v>93.03</v>
      </c>
      <c r="J16" s="14" t="n">
        <v>1.45</v>
      </c>
      <c r="K16" s="14" t="n">
        <v>82.94</v>
      </c>
      <c r="L16" s="14" t="n">
        <v>19.95</v>
      </c>
      <c r="M16" s="16" t="n">
        <v>57.1</v>
      </c>
      <c r="N16" s="17" t="n">
        <v>21</v>
      </c>
      <c r="O16" s="18" t="n">
        <v>117.362950233092</v>
      </c>
      <c r="P16" s="19" t="n">
        <v>4</v>
      </c>
      <c r="Q16" s="18" t="n">
        <f aca="false">H16/D16</f>
        <v>29.3191489361702</v>
      </c>
    </row>
    <row r="17" customFormat="false" ht="20.35" hidden="false" customHeight="true" outlineLevel="0" collapsed="false">
      <c r="A17" s="8" t="s">
        <v>98</v>
      </c>
      <c r="B17" s="11" t="s">
        <v>71</v>
      </c>
      <c r="C17" s="11" t="s">
        <v>99</v>
      </c>
      <c r="D17" s="12" t="n">
        <v>53</v>
      </c>
      <c r="E17" s="12" t="n">
        <v>16</v>
      </c>
      <c r="F17" s="14" t="n">
        <v>2886.83</v>
      </c>
      <c r="G17" s="14" t="n">
        <v>91.98</v>
      </c>
      <c r="H17" s="12" t="n">
        <v>1434</v>
      </c>
      <c r="I17" s="15" t="n">
        <v>91.63</v>
      </c>
      <c r="J17" s="14" t="n">
        <v>0.14</v>
      </c>
      <c r="K17" s="14" t="n">
        <v>83.45</v>
      </c>
      <c r="L17" s="14" t="n">
        <v>1.98</v>
      </c>
      <c r="M17" s="16" t="n">
        <v>85.7</v>
      </c>
      <c r="N17" s="17" t="n">
        <v>7</v>
      </c>
      <c r="O17" s="18" t="n">
        <v>115.870908146181</v>
      </c>
      <c r="P17" s="19" t="n">
        <v>23</v>
      </c>
      <c r="Q17" s="18" t="n">
        <f aca="false">H17/D17</f>
        <v>27.0566037735849</v>
      </c>
    </row>
    <row r="18" customFormat="false" ht="20.35" hidden="false" customHeight="true" outlineLevel="0" collapsed="false">
      <c r="A18" s="8" t="s">
        <v>100</v>
      </c>
      <c r="B18" s="11" t="s">
        <v>71</v>
      </c>
      <c r="C18" s="11" t="s">
        <v>101</v>
      </c>
      <c r="D18" s="12" t="n">
        <v>54</v>
      </c>
      <c r="E18" s="12" t="n">
        <v>2</v>
      </c>
      <c r="F18" s="14" t="n">
        <v>3067.8</v>
      </c>
      <c r="G18" s="14" t="n">
        <v>91.95</v>
      </c>
      <c r="H18" s="12" t="n">
        <v>1648</v>
      </c>
      <c r="I18" s="15" t="n">
        <v>90.72</v>
      </c>
      <c r="J18" s="14" t="n">
        <v>-0.13</v>
      </c>
      <c r="K18" s="14" t="n">
        <v>76.55</v>
      </c>
      <c r="L18" s="14" t="n">
        <v>-2.16</v>
      </c>
      <c r="M18" s="16" t="n">
        <v>88.9</v>
      </c>
      <c r="N18" s="17" t="n">
        <v>9</v>
      </c>
      <c r="O18" s="18" t="n">
        <v>114.981419910033</v>
      </c>
      <c r="P18" s="19" t="n">
        <v>25</v>
      </c>
      <c r="Q18" s="18" t="n">
        <f aca="false">H18/D18</f>
        <v>30.5185185185185</v>
      </c>
    </row>
    <row r="19" customFormat="false" ht="20.35" hidden="true" customHeight="true" outlineLevel="0" collapsed="false">
      <c r="A19" s="8" t="s">
        <v>102</v>
      </c>
      <c r="B19" s="11" t="s">
        <v>71</v>
      </c>
      <c r="C19" s="11" t="s">
        <v>84</v>
      </c>
      <c r="D19" s="12" t="n">
        <v>1</v>
      </c>
      <c r="E19" s="13"/>
      <c r="F19" s="14" t="n">
        <v>12.55</v>
      </c>
      <c r="G19" s="14" t="n">
        <v>88.78</v>
      </c>
      <c r="H19" s="12" t="n">
        <v>6</v>
      </c>
      <c r="I19" s="15" t="n">
        <v>83.33</v>
      </c>
      <c r="J19" s="14" t="n">
        <v>-2</v>
      </c>
      <c r="K19" s="14" t="n">
        <v>50</v>
      </c>
      <c r="L19" s="14" t="n">
        <v>-0.12</v>
      </c>
      <c r="M19" s="16"/>
      <c r="N19" s="17"/>
      <c r="O19" s="18" t="n">
        <v>124.302788844622</v>
      </c>
      <c r="P19" s="19" t="n">
        <v>0</v>
      </c>
      <c r="Q19" s="18" t="n">
        <f aca="false">H19/D19</f>
        <v>6</v>
      </c>
    </row>
    <row r="20" customFormat="false" ht="20.35" hidden="false" customHeight="true" outlineLevel="0" collapsed="false">
      <c r="A20" s="8" t="s">
        <v>103</v>
      </c>
      <c r="B20" s="11" t="s">
        <v>71</v>
      </c>
      <c r="C20" s="11" t="s">
        <v>80</v>
      </c>
      <c r="D20" s="12" t="n">
        <v>43</v>
      </c>
      <c r="E20" s="12" t="n">
        <v>29</v>
      </c>
      <c r="F20" s="14" t="n">
        <v>2502</v>
      </c>
      <c r="G20" s="14" t="n">
        <v>92.85</v>
      </c>
      <c r="H20" s="12" t="n">
        <v>1217</v>
      </c>
      <c r="I20" s="15" t="n">
        <v>90.88</v>
      </c>
      <c r="J20" s="14" t="n">
        <v>-0.48</v>
      </c>
      <c r="K20" s="14" t="n">
        <v>78.11</v>
      </c>
      <c r="L20" s="14" t="n">
        <v>-5.88</v>
      </c>
      <c r="M20" s="16" t="n">
        <v>44.4</v>
      </c>
      <c r="N20" s="17" t="n">
        <v>9</v>
      </c>
      <c r="O20" s="18" t="n">
        <v>111.363996827914</v>
      </c>
      <c r="P20" s="19" t="n">
        <v>18</v>
      </c>
      <c r="Q20" s="18" t="n">
        <f aca="false">H20/D20</f>
        <v>28.3023255813953</v>
      </c>
    </row>
    <row r="21" customFormat="false" ht="20.35" hidden="true" customHeight="true" outlineLevel="0" collapsed="false">
      <c r="A21" s="8" t="s">
        <v>104</v>
      </c>
      <c r="B21" s="11" t="s">
        <v>71</v>
      </c>
      <c r="C21" s="11" t="s">
        <v>105</v>
      </c>
      <c r="D21" s="12" t="n">
        <v>1</v>
      </c>
      <c r="E21" s="13"/>
      <c r="F21" s="14" t="n">
        <v>62.58</v>
      </c>
      <c r="G21" s="14" t="n">
        <v>85.17</v>
      </c>
      <c r="H21" s="12" t="n">
        <v>28</v>
      </c>
      <c r="I21" s="15" t="n">
        <v>85.71</v>
      </c>
      <c r="J21" s="14" t="n">
        <v>-8.32</v>
      </c>
      <c r="K21" s="14" t="n">
        <v>100</v>
      </c>
      <c r="L21" s="14" t="n">
        <v>-2.33</v>
      </c>
      <c r="M21" s="16"/>
      <c r="N21" s="17"/>
      <c r="O21" s="18" t="n">
        <v>107.376830892144</v>
      </c>
      <c r="P21" s="19" t="n">
        <v>0</v>
      </c>
      <c r="Q21" s="18" t="n">
        <f aca="false">H21/D21</f>
        <v>28</v>
      </c>
    </row>
    <row r="22" customFormat="false" ht="20.35" hidden="false" customHeight="true" outlineLevel="0" collapsed="false">
      <c r="A22" s="8" t="s">
        <v>106</v>
      </c>
      <c r="B22" s="11" t="s">
        <v>71</v>
      </c>
      <c r="C22" s="11" t="s">
        <v>107</v>
      </c>
      <c r="D22" s="12" t="n">
        <v>67</v>
      </c>
      <c r="E22" s="12" t="n">
        <v>8</v>
      </c>
      <c r="F22" s="14" t="n">
        <v>3705.38</v>
      </c>
      <c r="G22" s="14" t="n">
        <v>91.98</v>
      </c>
      <c r="H22" s="12" t="n">
        <v>2024</v>
      </c>
      <c r="I22" s="15" t="n">
        <v>90.76</v>
      </c>
      <c r="J22" s="14" t="n">
        <v>0.26</v>
      </c>
      <c r="K22" s="14" t="n">
        <v>79.11</v>
      </c>
      <c r="L22" s="14" t="n">
        <v>5.22</v>
      </c>
      <c r="M22" s="16" t="n">
        <v>61.5</v>
      </c>
      <c r="N22" s="17" t="n">
        <v>13</v>
      </c>
      <c r="O22" s="18" t="n">
        <v>119.01557598992</v>
      </c>
      <c r="P22" s="19" t="n">
        <v>39</v>
      </c>
      <c r="Q22" s="18" t="n">
        <f aca="false">H22/D22</f>
        <v>30.2089552238806</v>
      </c>
    </row>
    <row r="23" customFormat="false" ht="20.35" hidden="false" customHeight="true" outlineLevel="0" collapsed="false">
      <c r="A23" s="8" t="s">
        <v>108</v>
      </c>
      <c r="B23" s="11" t="s">
        <v>71</v>
      </c>
      <c r="C23" s="11" t="s">
        <v>109</v>
      </c>
      <c r="D23" s="12" t="n">
        <v>43</v>
      </c>
      <c r="E23" s="13"/>
      <c r="F23" s="14" t="n">
        <v>2454.33</v>
      </c>
      <c r="G23" s="14" t="n">
        <v>91.49</v>
      </c>
      <c r="H23" s="12" t="n">
        <v>1186</v>
      </c>
      <c r="I23" s="15" t="n">
        <v>90.56</v>
      </c>
      <c r="J23" s="14" t="n">
        <v>-0.86</v>
      </c>
      <c r="K23" s="14" t="n">
        <v>78.26</v>
      </c>
      <c r="L23" s="14" t="n">
        <v>-10.21</v>
      </c>
      <c r="M23" s="16" t="n">
        <v>80</v>
      </c>
      <c r="N23" s="17" t="n">
        <v>5</v>
      </c>
      <c r="O23" s="18" t="n">
        <v>115.885063702901</v>
      </c>
      <c r="P23" s="19" t="n">
        <v>15</v>
      </c>
      <c r="Q23" s="18" t="n">
        <f aca="false">H23/D23</f>
        <v>27.5813953488372</v>
      </c>
    </row>
    <row r="24" customFormat="false" ht="20.35" hidden="false" customHeight="true" outlineLevel="0" collapsed="false">
      <c r="A24" s="8" t="s">
        <v>110</v>
      </c>
      <c r="B24" s="11" t="s">
        <v>71</v>
      </c>
      <c r="C24" s="11" t="s">
        <v>111</v>
      </c>
      <c r="D24" s="12" t="n">
        <v>49</v>
      </c>
      <c r="E24" s="12" t="n">
        <v>23</v>
      </c>
      <c r="F24" s="14" t="n">
        <v>2834.62</v>
      </c>
      <c r="G24" s="14" t="n">
        <v>90.35</v>
      </c>
      <c r="H24" s="12" t="n">
        <v>1481</v>
      </c>
      <c r="I24" s="15" t="n">
        <v>90.01</v>
      </c>
      <c r="J24" s="14" t="n">
        <v>-1.46</v>
      </c>
      <c r="K24" s="14" t="n">
        <v>75.17</v>
      </c>
      <c r="L24" s="14" t="n">
        <v>-21.69</v>
      </c>
      <c r="M24" s="16" t="n">
        <v>75</v>
      </c>
      <c r="N24" s="17" t="n">
        <v>12</v>
      </c>
      <c r="O24" s="18" t="n">
        <v>119.406575313673</v>
      </c>
      <c r="P24" s="19" t="n">
        <v>35</v>
      </c>
      <c r="Q24" s="18" t="n">
        <f aca="false">H24/D24</f>
        <v>30.2244897959184</v>
      </c>
    </row>
    <row r="25" customFormat="false" ht="20.35" hidden="true" customHeight="true" outlineLevel="0" collapsed="false">
      <c r="A25" s="8" t="s">
        <v>112</v>
      </c>
      <c r="B25" s="11" t="s">
        <v>71</v>
      </c>
      <c r="C25" s="11" t="s">
        <v>113</v>
      </c>
      <c r="D25" s="12" t="n">
        <v>32</v>
      </c>
      <c r="E25" s="12" t="n">
        <v>13</v>
      </c>
      <c r="F25" s="14" t="n">
        <v>1609.53</v>
      </c>
      <c r="G25" s="14" t="n">
        <v>94.05</v>
      </c>
      <c r="H25" s="12" t="n">
        <v>810</v>
      </c>
      <c r="I25" s="15" t="n">
        <v>93.09</v>
      </c>
      <c r="J25" s="14" t="n">
        <v>2.09</v>
      </c>
      <c r="K25" s="14" t="n">
        <v>79.44</v>
      </c>
      <c r="L25" s="14" t="n">
        <v>16.94</v>
      </c>
      <c r="M25" s="16" t="n">
        <v>100</v>
      </c>
      <c r="N25" s="17" t="n">
        <v>4</v>
      </c>
      <c r="O25" s="18" t="n">
        <v>115.822391583482</v>
      </c>
      <c r="P25" s="19" t="n">
        <v>11</v>
      </c>
      <c r="Q25" s="18" t="n">
        <f aca="false">H25/D25</f>
        <v>25.3125</v>
      </c>
    </row>
    <row r="26" customFormat="false" ht="20.35" hidden="true" customHeight="true" outlineLevel="0" collapsed="false">
      <c r="A26" s="8" t="s">
        <v>114</v>
      </c>
      <c r="B26" s="11" t="s">
        <v>71</v>
      </c>
      <c r="C26" s="11" t="s">
        <v>115</v>
      </c>
      <c r="D26" s="12" t="n">
        <v>14</v>
      </c>
      <c r="E26" s="13"/>
      <c r="F26" s="14" t="n">
        <v>700.15</v>
      </c>
      <c r="G26" s="14" t="n">
        <v>93.98</v>
      </c>
      <c r="H26" s="12" t="n">
        <v>356</v>
      </c>
      <c r="I26" s="15" t="n">
        <v>92.13</v>
      </c>
      <c r="J26" s="14" t="n">
        <v>2.19</v>
      </c>
      <c r="K26" s="14" t="n">
        <v>78.64</v>
      </c>
      <c r="L26" s="14" t="n">
        <v>7.78</v>
      </c>
      <c r="M26" s="16"/>
      <c r="N26" s="17"/>
      <c r="O26" s="18" t="n">
        <v>114.91823180747</v>
      </c>
      <c r="P26" s="19" t="n">
        <v>5</v>
      </c>
      <c r="Q26" s="18" t="n">
        <f aca="false">H26/D26</f>
        <v>25.4285714285714</v>
      </c>
    </row>
    <row r="27" customFormat="false" ht="20.35" hidden="true" customHeight="true" outlineLevel="0" collapsed="false">
      <c r="A27" s="8" t="s">
        <v>116</v>
      </c>
      <c r="B27" s="11" t="s">
        <v>71</v>
      </c>
      <c r="C27" s="11" t="s">
        <v>74</v>
      </c>
      <c r="D27" s="12" t="n">
        <v>36</v>
      </c>
      <c r="E27" s="12" t="n">
        <v>2</v>
      </c>
      <c r="F27" s="14" t="n">
        <v>1769.67</v>
      </c>
      <c r="G27" s="14" t="n">
        <v>90.72</v>
      </c>
      <c r="H27" s="12" t="n">
        <v>959</v>
      </c>
      <c r="I27" s="15" t="n">
        <v>89.16</v>
      </c>
      <c r="J27" s="14" t="n">
        <v>-1.91</v>
      </c>
      <c r="K27" s="14" t="n">
        <v>72.3</v>
      </c>
      <c r="L27" s="14" t="n">
        <v>-18.31</v>
      </c>
      <c r="M27" s="16"/>
      <c r="N27" s="17"/>
      <c r="O27" s="18" t="n">
        <v>110.423636431981</v>
      </c>
      <c r="P27" s="19" t="n">
        <v>11</v>
      </c>
      <c r="Q27" s="18" t="n">
        <f aca="false">H27/D27</f>
        <v>26.6388888888889</v>
      </c>
    </row>
    <row r="28" customFormat="false" ht="20.35" hidden="true" customHeight="true" outlineLevel="0" collapsed="false">
      <c r="A28" s="8" t="s">
        <v>117</v>
      </c>
      <c r="B28" s="11" t="s">
        <v>71</v>
      </c>
      <c r="C28" s="11" t="s">
        <v>111</v>
      </c>
      <c r="D28" s="12" t="n">
        <v>14</v>
      </c>
      <c r="E28" s="13"/>
      <c r="F28" s="14" t="n">
        <v>832.97</v>
      </c>
      <c r="G28" s="14" t="n">
        <v>92.79</v>
      </c>
      <c r="H28" s="12" t="n">
        <v>457</v>
      </c>
      <c r="I28" s="15" t="n">
        <v>90.81</v>
      </c>
      <c r="J28" s="14" t="n">
        <v>0.13</v>
      </c>
      <c r="K28" s="14" t="n">
        <v>77.78</v>
      </c>
      <c r="L28" s="14" t="n">
        <v>0.58</v>
      </c>
      <c r="M28" s="16" t="n">
        <v>66.7</v>
      </c>
      <c r="N28" s="17" t="n">
        <v>6</v>
      </c>
      <c r="O28" s="18" t="n">
        <v>122.021689543399</v>
      </c>
      <c r="P28" s="19" t="n">
        <v>11</v>
      </c>
      <c r="Q28" s="18" t="n">
        <f aca="false">H28/D28</f>
        <v>32.6428571428571</v>
      </c>
    </row>
    <row r="29" customFormat="false" ht="20.35" hidden="true" customHeight="true" outlineLevel="0" collapsed="false">
      <c r="A29" s="8" t="s">
        <v>118</v>
      </c>
      <c r="B29" s="11" t="s">
        <v>71</v>
      </c>
      <c r="C29" s="11" t="s">
        <v>119</v>
      </c>
      <c r="D29" s="12" t="n">
        <v>8</v>
      </c>
      <c r="E29" s="13"/>
      <c r="F29" s="14" t="n">
        <v>426.87</v>
      </c>
      <c r="G29" s="14" t="n">
        <v>91.59</v>
      </c>
      <c r="H29" s="12" t="n">
        <v>284</v>
      </c>
      <c r="I29" s="15" t="n">
        <v>90.85</v>
      </c>
      <c r="J29" s="14" t="n">
        <v>0.23</v>
      </c>
      <c r="K29" s="14" t="n">
        <v>81.25</v>
      </c>
      <c r="L29" s="14" t="n">
        <v>0.64</v>
      </c>
      <c r="M29" s="16" t="n">
        <v>33.3</v>
      </c>
      <c r="N29" s="17" t="n">
        <v>3</v>
      </c>
      <c r="O29" s="18" t="n">
        <v>127.908792753397</v>
      </c>
      <c r="P29" s="19" t="n">
        <v>5</v>
      </c>
      <c r="Q29" s="18" t="n">
        <f aca="false">H29/D29</f>
        <v>35.5</v>
      </c>
    </row>
    <row r="30" customFormat="false" ht="20.35" hidden="true" customHeight="true" outlineLevel="0" collapsed="false">
      <c r="A30" s="8" t="s">
        <v>120</v>
      </c>
      <c r="B30" s="11" t="s">
        <v>71</v>
      </c>
      <c r="C30" s="11" t="s">
        <v>92</v>
      </c>
      <c r="D30" s="12" t="n">
        <v>2</v>
      </c>
      <c r="E30" s="13"/>
      <c r="F30" s="14" t="n">
        <v>105.98</v>
      </c>
      <c r="G30" s="14" t="n">
        <v>92.2</v>
      </c>
      <c r="H30" s="12" t="n">
        <v>63</v>
      </c>
      <c r="I30" s="15" t="n">
        <v>88.89</v>
      </c>
      <c r="J30" s="14" t="n">
        <v>-4.03</v>
      </c>
      <c r="K30" s="14" t="n">
        <v>77.78</v>
      </c>
      <c r="L30" s="14" t="n">
        <v>-2.54</v>
      </c>
      <c r="M30" s="16"/>
      <c r="N30" s="17"/>
      <c r="O30" s="18" t="n">
        <v>121.717251140116</v>
      </c>
      <c r="P30" s="19" t="n">
        <v>0</v>
      </c>
      <c r="Q30" s="18" t="n">
        <f aca="false">H30/D30</f>
        <v>31.5</v>
      </c>
    </row>
    <row r="31" customFormat="false" ht="20.35" hidden="false" customHeight="true" outlineLevel="0" collapsed="false">
      <c r="A31" s="8" t="s">
        <v>121</v>
      </c>
      <c r="B31" s="11" t="s">
        <v>71</v>
      </c>
      <c r="C31" s="11" t="s">
        <v>122</v>
      </c>
      <c r="D31" s="12" t="n">
        <v>67</v>
      </c>
      <c r="E31" s="13"/>
      <c r="F31" s="14" t="n">
        <v>3960.9</v>
      </c>
      <c r="G31" s="14" t="n">
        <v>92.49</v>
      </c>
      <c r="H31" s="12" t="n">
        <v>2047</v>
      </c>
      <c r="I31" s="15" t="n">
        <v>92.38</v>
      </c>
      <c r="J31" s="14" t="n">
        <v>0.93</v>
      </c>
      <c r="K31" s="14" t="n">
        <v>81.19</v>
      </c>
      <c r="L31" s="14" t="n">
        <v>18.98</v>
      </c>
      <c r="M31" s="16" t="n">
        <v>72.7</v>
      </c>
      <c r="N31" s="17" t="n">
        <v>22</v>
      </c>
      <c r="O31" s="18" t="n">
        <v>115.706397034721</v>
      </c>
      <c r="P31" s="19" t="n">
        <v>38</v>
      </c>
      <c r="Q31" s="18" t="n">
        <f aca="false">H31/D31</f>
        <v>30.5522388059701</v>
      </c>
    </row>
    <row r="32" customFormat="false" ht="20.35" hidden="true" customHeight="true" outlineLevel="0" collapsed="false">
      <c r="A32" s="8" t="s">
        <v>123</v>
      </c>
      <c r="B32" s="11" t="s">
        <v>71</v>
      </c>
      <c r="C32" s="11" t="s">
        <v>92</v>
      </c>
      <c r="D32" s="12" t="n">
        <v>28</v>
      </c>
      <c r="E32" s="12" t="n">
        <v>50</v>
      </c>
      <c r="F32" s="14" t="n">
        <v>1583.5</v>
      </c>
      <c r="G32" s="14" t="n">
        <v>93.94</v>
      </c>
      <c r="H32" s="12" t="n">
        <v>842</v>
      </c>
      <c r="I32" s="15" t="n">
        <v>92.87</v>
      </c>
      <c r="J32" s="14" t="n">
        <v>2.09</v>
      </c>
      <c r="K32" s="14" t="n">
        <v>85.44</v>
      </c>
      <c r="L32" s="14" t="n">
        <v>17.58</v>
      </c>
      <c r="M32" s="16"/>
      <c r="N32" s="17"/>
      <c r="O32" s="18" t="n">
        <v>121.477739185349</v>
      </c>
      <c r="P32" s="19" t="n">
        <v>16</v>
      </c>
      <c r="Q32" s="18" t="n">
        <f aca="false">H32/D32</f>
        <v>30.0714285714286</v>
      </c>
    </row>
    <row r="33" customFormat="false" ht="20.35" hidden="false" customHeight="true" outlineLevel="0" collapsed="false">
      <c r="A33" s="8" t="s">
        <v>124</v>
      </c>
      <c r="B33" s="11" t="s">
        <v>71</v>
      </c>
      <c r="C33" s="11" t="s">
        <v>125</v>
      </c>
      <c r="D33" s="12" t="n">
        <v>40</v>
      </c>
      <c r="E33" s="12" t="n">
        <v>19</v>
      </c>
      <c r="F33" s="14" t="n">
        <v>2291.97</v>
      </c>
      <c r="G33" s="14" t="n">
        <v>91.59</v>
      </c>
      <c r="H33" s="12" t="n">
        <v>1210</v>
      </c>
      <c r="I33" s="15" t="n">
        <v>90.58</v>
      </c>
      <c r="J33" s="14" t="n">
        <v>0.29</v>
      </c>
      <c r="K33" s="14" t="n">
        <v>80.66</v>
      </c>
      <c r="L33" s="14" t="n">
        <v>3.49</v>
      </c>
      <c r="M33" s="16" t="n">
        <v>82.6</v>
      </c>
      <c r="N33" s="17" t="n">
        <v>23</v>
      </c>
      <c r="O33" s="18" t="n">
        <v>112.372172794512</v>
      </c>
      <c r="P33" s="19" t="n">
        <v>23</v>
      </c>
      <c r="Q33" s="18" t="n">
        <f aca="false">H33/D33</f>
        <v>30.25</v>
      </c>
    </row>
    <row r="34" customFormat="false" ht="20.35" hidden="false" customHeight="true" outlineLevel="0" collapsed="false">
      <c r="A34" s="8" t="s">
        <v>126</v>
      </c>
      <c r="B34" s="11" t="s">
        <v>71</v>
      </c>
      <c r="C34" s="11" t="s">
        <v>127</v>
      </c>
      <c r="D34" s="12" t="n">
        <v>58</v>
      </c>
      <c r="E34" s="12" t="n">
        <v>1</v>
      </c>
      <c r="F34" s="14" t="n">
        <v>3230.53</v>
      </c>
      <c r="G34" s="14" t="n">
        <v>89.94</v>
      </c>
      <c r="H34" s="12" t="n">
        <v>1759</v>
      </c>
      <c r="I34" s="15" t="n">
        <v>89.88</v>
      </c>
      <c r="J34" s="14" t="n">
        <v>-1.12</v>
      </c>
      <c r="K34" s="14" t="n">
        <v>75.25</v>
      </c>
      <c r="L34" s="14" t="n">
        <v>-19.63</v>
      </c>
      <c r="M34" s="16" t="n">
        <v>65.2</v>
      </c>
      <c r="N34" s="17" t="n">
        <v>23</v>
      </c>
      <c r="O34" s="18" t="n">
        <v>116.713154764346</v>
      </c>
      <c r="P34" s="19" t="n">
        <v>36</v>
      </c>
      <c r="Q34" s="18" t="n">
        <f aca="false">H34/D34</f>
        <v>30.3275862068965</v>
      </c>
    </row>
    <row r="35" customFormat="false" ht="20.35" hidden="true" customHeight="true" outlineLevel="0" collapsed="false">
      <c r="A35" s="8" t="s">
        <v>128</v>
      </c>
      <c r="B35" s="11" t="s">
        <v>71</v>
      </c>
      <c r="C35" s="11" t="s">
        <v>105</v>
      </c>
      <c r="D35" s="12" t="n">
        <v>18</v>
      </c>
      <c r="E35" s="12" t="n">
        <v>2</v>
      </c>
      <c r="F35" s="14" t="n">
        <v>959.12</v>
      </c>
      <c r="G35" s="14" t="n">
        <v>94.63</v>
      </c>
      <c r="H35" s="12" t="n">
        <v>509</v>
      </c>
      <c r="I35" s="15" t="n">
        <v>93.32</v>
      </c>
      <c r="J35" s="14" t="n">
        <v>2.28</v>
      </c>
      <c r="K35" s="14" t="n">
        <v>85.47</v>
      </c>
      <c r="L35" s="14" t="n">
        <v>11.62</v>
      </c>
      <c r="M35" s="16" t="n">
        <v>100</v>
      </c>
      <c r="N35" s="17" t="n">
        <v>2</v>
      </c>
      <c r="O35" s="18" t="n">
        <v>116.492757076957</v>
      </c>
      <c r="P35" s="19" t="n">
        <v>10</v>
      </c>
      <c r="Q35" s="18" t="n">
        <f aca="false">H35/D35</f>
        <v>28.2777777777778</v>
      </c>
    </row>
    <row r="36" customFormat="false" ht="20.35" hidden="true" customHeight="true" outlineLevel="0" collapsed="false">
      <c r="A36" s="8" t="s">
        <v>129</v>
      </c>
      <c r="B36" s="11" t="s">
        <v>71</v>
      </c>
      <c r="C36" s="11" t="s">
        <v>127</v>
      </c>
      <c r="D36" s="12" t="n">
        <v>1</v>
      </c>
      <c r="E36" s="13"/>
      <c r="F36" s="14" t="n">
        <v>58.48</v>
      </c>
      <c r="G36" s="14" t="n">
        <v>92.29</v>
      </c>
      <c r="H36" s="12" t="n">
        <v>34</v>
      </c>
      <c r="I36" s="15" t="n">
        <v>88.24</v>
      </c>
      <c r="J36" s="14" t="n">
        <v>-4.53</v>
      </c>
      <c r="K36" s="14" t="n">
        <v>60</v>
      </c>
      <c r="L36" s="14" t="n">
        <v>-1.54</v>
      </c>
      <c r="M36" s="16"/>
      <c r="N36" s="17"/>
      <c r="O36" s="18" t="n">
        <v>105.671131376461</v>
      </c>
      <c r="P36" s="19" t="n">
        <v>0</v>
      </c>
      <c r="Q36" s="18" t="n">
        <f aca="false">H36/D36</f>
        <v>34</v>
      </c>
    </row>
    <row r="37" customFormat="false" ht="20.35" hidden="true" customHeight="true" outlineLevel="0" collapsed="false">
      <c r="A37" s="8" t="s">
        <v>130</v>
      </c>
      <c r="B37" s="11" t="s">
        <v>71</v>
      </c>
      <c r="C37" s="11" t="s">
        <v>131</v>
      </c>
      <c r="D37" s="12" t="n">
        <v>29</v>
      </c>
      <c r="E37" s="13"/>
      <c r="F37" s="14" t="n">
        <v>1595.88</v>
      </c>
      <c r="G37" s="14" t="n">
        <v>93.34</v>
      </c>
      <c r="H37" s="12" t="n">
        <v>833</v>
      </c>
      <c r="I37" s="15" t="n">
        <v>91.96</v>
      </c>
      <c r="J37" s="14" t="n">
        <v>1.22</v>
      </c>
      <c r="K37" s="14" t="n">
        <v>80.4</v>
      </c>
      <c r="L37" s="14" t="n">
        <v>10.15</v>
      </c>
      <c r="M37" s="16" t="n">
        <v>100</v>
      </c>
      <c r="N37" s="17" t="n">
        <v>2</v>
      </c>
      <c r="O37" s="18" t="n">
        <v>117.564984909089</v>
      </c>
      <c r="P37" s="19" t="n">
        <v>19</v>
      </c>
      <c r="Q37" s="18" t="n">
        <f aca="false">H37/D37</f>
        <v>28.7241379310345</v>
      </c>
    </row>
    <row r="38" customFormat="false" ht="20.35" hidden="true" customHeight="true" outlineLevel="0" collapsed="false">
      <c r="A38" s="8" t="s">
        <v>132</v>
      </c>
      <c r="B38" s="11" t="s">
        <v>71</v>
      </c>
      <c r="C38" s="11" t="s">
        <v>133</v>
      </c>
      <c r="D38" s="12" t="n">
        <v>20</v>
      </c>
      <c r="E38" s="13"/>
      <c r="F38" s="14" t="n">
        <v>1008.23</v>
      </c>
      <c r="G38" s="14" t="n">
        <v>90.46</v>
      </c>
      <c r="H38" s="12" t="n">
        <v>512</v>
      </c>
      <c r="I38" s="15" t="n">
        <v>90.43</v>
      </c>
      <c r="J38" s="14" t="n">
        <v>-0.72</v>
      </c>
      <c r="K38" s="14" t="n">
        <v>76.85</v>
      </c>
      <c r="L38" s="14" t="n">
        <v>-3.68</v>
      </c>
      <c r="M38" s="16" t="n">
        <v>33.3</v>
      </c>
      <c r="N38" s="17" t="n">
        <v>6</v>
      </c>
      <c r="O38" s="18" t="n">
        <v>119.377128310246</v>
      </c>
      <c r="P38" s="19" t="n">
        <v>6</v>
      </c>
      <c r="Q38" s="18" t="n">
        <f aca="false">H38/D38</f>
        <v>25.6</v>
      </c>
    </row>
    <row r="39" customFormat="false" ht="20.35" hidden="false" customHeight="true" outlineLevel="0" collapsed="false">
      <c r="A39" s="8" t="s">
        <v>134</v>
      </c>
      <c r="B39" s="11" t="s">
        <v>71</v>
      </c>
      <c r="C39" s="11" t="s">
        <v>82</v>
      </c>
      <c r="D39" s="12" t="n">
        <v>60</v>
      </c>
      <c r="E39" s="12" t="n">
        <v>6</v>
      </c>
      <c r="F39" s="14" t="n">
        <v>3450.28</v>
      </c>
      <c r="G39" s="14" t="n">
        <v>92.27</v>
      </c>
      <c r="H39" s="12" t="n">
        <v>1769</v>
      </c>
      <c r="I39" s="15" t="n">
        <v>91.8</v>
      </c>
      <c r="J39" s="14" t="n">
        <v>-0.8</v>
      </c>
      <c r="K39" s="14" t="n">
        <v>76.66</v>
      </c>
      <c r="L39" s="14" t="n">
        <v>-14.13</v>
      </c>
      <c r="M39" s="16" t="n">
        <v>70.6</v>
      </c>
      <c r="N39" s="17" t="n">
        <v>17</v>
      </c>
      <c r="O39" s="18" t="n">
        <v>110.737661760515</v>
      </c>
      <c r="P39" s="19" t="n">
        <v>29</v>
      </c>
      <c r="Q39" s="18" t="n">
        <f aca="false">H39/D39</f>
        <v>29.4833333333333</v>
      </c>
    </row>
    <row r="40" customFormat="false" ht="20.35" hidden="true" customHeight="true" outlineLevel="0" collapsed="false">
      <c r="A40" s="8" t="s">
        <v>135</v>
      </c>
      <c r="B40" s="11" t="s">
        <v>71</v>
      </c>
      <c r="C40" s="11" t="s">
        <v>136</v>
      </c>
      <c r="D40" s="12" t="n">
        <v>1</v>
      </c>
      <c r="E40" s="13"/>
      <c r="F40" s="14" t="n">
        <v>9.23</v>
      </c>
      <c r="G40" s="14" t="n">
        <v>22.44</v>
      </c>
      <c r="H40" s="12" t="n">
        <v>2</v>
      </c>
      <c r="I40" s="15" t="n">
        <v>50</v>
      </c>
      <c r="J40" s="14" t="n">
        <v>-34</v>
      </c>
      <c r="K40" s="14" t="n">
        <v>50</v>
      </c>
      <c r="L40" s="14" t="n">
        <v>-0.68</v>
      </c>
      <c r="M40" s="16"/>
      <c r="N40" s="17"/>
      <c r="O40" s="18" t="n">
        <v>84.4765342960289</v>
      </c>
      <c r="P40" s="19" t="n">
        <v>0</v>
      </c>
      <c r="Q40" s="18" t="n">
        <f aca="false">H40/D40</f>
        <v>2</v>
      </c>
    </row>
    <row r="41" customFormat="false" ht="20.35" hidden="true" customHeight="true" outlineLevel="0" collapsed="false">
      <c r="A41" s="8" t="s">
        <v>137</v>
      </c>
      <c r="B41" s="11" t="s">
        <v>71</v>
      </c>
      <c r="C41" s="11" t="s">
        <v>138</v>
      </c>
      <c r="D41" s="12" t="n">
        <v>8</v>
      </c>
      <c r="E41" s="13"/>
      <c r="F41" s="14" t="n">
        <v>343.62</v>
      </c>
      <c r="G41" s="14" t="n">
        <v>89.84</v>
      </c>
      <c r="H41" s="12" t="n">
        <v>177</v>
      </c>
      <c r="I41" s="15" t="n">
        <v>87.01</v>
      </c>
      <c r="J41" s="14" t="n">
        <v>-4.03</v>
      </c>
      <c r="K41" s="14" t="n">
        <v>71.05</v>
      </c>
      <c r="L41" s="14" t="n">
        <v>-7.13</v>
      </c>
      <c r="M41" s="16"/>
      <c r="N41" s="17"/>
      <c r="O41" s="18" t="n">
        <v>115.943153708105</v>
      </c>
      <c r="P41" s="19" t="n">
        <v>3</v>
      </c>
      <c r="Q41" s="18" t="n">
        <f aca="false">H41/D41</f>
        <v>22.125</v>
      </c>
    </row>
    <row r="42" customFormat="false" ht="20.35" hidden="true" customHeight="true" outlineLevel="0" collapsed="false">
      <c r="A42" s="8" t="s">
        <v>139</v>
      </c>
      <c r="B42" s="11" t="s">
        <v>71</v>
      </c>
      <c r="C42" s="11" t="s">
        <v>122</v>
      </c>
      <c r="D42" s="12" t="n">
        <v>3</v>
      </c>
      <c r="E42" s="13"/>
      <c r="F42" s="14" t="n">
        <v>180.25</v>
      </c>
      <c r="G42" s="14" t="n">
        <v>87.19</v>
      </c>
      <c r="H42" s="12" t="n">
        <v>94</v>
      </c>
      <c r="I42" s="15" t="n">
        <v>87.23</v>
      </c>
      <c r="J42" s="14" t="n">
        <v>-3.72</v>
      </c>
      <c r="K42" s="14" t="n">
        <v>68.18</v>
      </c>
      <c r="L42" s="14" t="n">
        <v>-3.5</v>
      </c>
      <c r="M42" s="16"/>
      <c r="N42" s="17"/>
      <c r="O42" s="18" t="n">
        <v>115.056345834103</v>
      </c>
      <c r="P42" s="19" t="n">
        <v>1</v>
      </c>
      <c r="Q42" s="18" t="n">
        <f aca="false">H42/D42</f>
        <v>31.3333333333333</v>
      </c>
    </row>
    <row r="43" customFormat="false" ht="20.35" hidden="false" customHeight="true" outlineLevel="0" collapsed="false">
      <c r="A43" s="8" t="s">
        <v>140</v>
      </c>
      <c r="B43" s="11" t="s">
        <v>71</v>
      </c>
      <c r="C43" s="11" t="s">
        <v>105</v>
      </c>
      <c r="D43" s="12" t="n">
        <v>66</v>
      </c>
      <c r="E43" s="12" t="n">
        <v>2</v>
      </c>
      <c r="F43" s="14" t="n">
        <v>3888.52</v>
      </c>
      <c r="G43" s="14" t="n">
        <v>92.29</v>
      </c>
      <c r="H43" s="12" t="n">
        <v>2211</v>
      </c>
      <c r="I43" s="15" t="n">
        <v>91.77</v>
      </c>
      <c r="J43" s="14" t="n">
        <v>1.01</v>
      </c>
      <c r="K43" s="14" t="n">
        <v>79.49</v>
      </c>
      <c r="L43" s="14" t="n">
        <v>22.24</v>
      </c>
      <c r="M43" s="16" t="n">
        <v>78.8</v>
      </c>
      <c r="N43" s="17" t="n">
        <v>33</v>
      </c>
      <c r="O43" s="18" t="n">
        <v>120.200076293017</v>
      </c>
      <c r="P43" s="19" t="n">
        <v>42</v>
      </c>
      <c r="Q43" s="18" t="n">
        <f aca="false">H43/D43</f>
        <v>33.5</v>
      </c>
    </row>
    <row r="44" customFormat="false" ht="20.35" hidden="true" customHeight="true" outlineLevel="0" collapsed="false">
      <c r="A44" s="8" t="s">
        <v>141</v>
      </c>
      <c r="B44" s="11" t="s">
        <v>71</v>
      </c>
      <c r="C44" s="11" t="s">
        <v>142</v>
      </c>
      <c r="D44" s="12" t="n">
        <v>9</v>
      </c>
      <c r="E44" s="13"/>
      <c r="F44" s="14" t="n">
        <v>492.6</v>
      </c>
      <c r="G44" s="14" t="n">
        <v>92.17</v>
      </c>
      <c r="H44" s="12" t="n">
        <v>271</v>
      </c>
      <c r="I44" s="15" t="n">
        <v>91.14</v>
      </c>
      <c r="J44" s="14" t="n">
        <v>-0.08</v>
      </c>
      <c r="K44" s="14" t="n">
        <v>74.19</v>
      </c>
      <c r="L44" s="14" t="n">
        <v>-0.22</v>
      </c>
      <c r="M44" s="16"/>
      <c r="N44" s="17"/>
      <c r="O44" s="18" t="n">
        <v>120.462850182704</v>
      </c>
      <c r="P44" s="19" t="n">
        <v>2</v>
      </c>
      <c r="Q44" s="18" t="n">
        <f aca="false">H44/D44</f>
        <v>30.1111111111111</v>
      </c>
    </row>
    <row r="45" customFormat="false" ht="20.35" hidden="false" customHeight="true" outlineLevel="0" collapsed="false">
      <c r="A45" s="8" t="s">
        <v>143</v>
      </c>
      <c r="B45" s="11" t="s">
        <v>71</v>
      </c>
      <c r="C45" s="11" t="s">
        <v>84</v>
      </c>
      <c r="D45" s="12" t="n">
        <v>63</v>
      </c>
      <c r="E45" s="12" t="n">
        <v>4</v>
      </c>
      <c r="F45" s="14" t="n">
        <v>3502.5</v>
      </c>
      <c r="G45" s="14" t="n">
        <v>91.98</v>
      </c>
      <c r="H45" s="12" t="n">
        <v>2037</v>
      </c>
      <c r="I45" s="15" t="n">
        <v>91.46</v>
      </c>
      <c r="J45" s="14" t="n">
        <v>0.56</v>
      </c>
      <c r="K45" s="14" t="n">
        <v>82.17</v>
      </c>
      <c r="L45" s="14" t="n">
        <v>11.47</v>
      </c>
      <c r="M45" s="16" t="n">
        <v>57.1</v>
      </c>
      <c r="N45" s="17" t="n">
        <v>21</v>
      </c>
      <c r="O45" s="18" t="n">
        <v>115.35650386387</v>
      </c>
      <c r="P45" s="19" t="n">
        <v>35</v>
      </c>
      <c r="Q45" s="18" t="n">
        <f aca="false">H45/D45</f>
        <v>32.3333333333333</v>
      </c>
    </row>
    <row r="46" customFormat="false" ht="20.35" hidden="true" customHeight="true" outlineLevel="0" collapsed="false">
      <c r="A46" s="8" t="s">
        <v>144</v>
      </c>
      <c r="B46" s="11" t="s">
        <v>71</v>
      </c>
      <c r="C46" s="11" t="s">
        <v>145</v>
      </c>
      <c r="D46" s="12" t="n">
        <v>5</v>
      </c>
      <c r="E46" s="13"/>
      <c r="F46" s="14" t="n">
        <v>246.62</v>
      </c>
      <c r="G46" s="14" t="n">
        <v>92.32</v>
      </c>
      <c r="H46" s="12" t="n">
        <v>133</v>
      </c>
      <c r="I46" s="15" t="n">
        <v>91.73</v>
      </c>
      <c r="J46" s="14" t="n">
        <v>-1.5</v>
      </c>
      <c r="K46" s="14" t="n">
        <v>86.67</v>
      </c>
      <c r="L46" s="14" t="n">
        <v>-2</v>
      </c>
      <c r="M46" s="16" t="n">
        <v>57.9</v>
      </c>
      <c r="N46" s="17" t="n">
        <v>19</v>
      </c>
      <c r="O46" s="18" t="n">
        <v>109.903672927357</v>
      </c>
      <c r="P46" s="19" t="n">
        <v>29</v>
      </c>
      <c r="Q46" s="18" t="n">
        <f aca="false">H46/D46</f>
        <v>26.6</v>
      </c>
    </row>
    <row r="47" customFormat="false" ht="20.35" hidden="false" customHeight="true" outlineLevel="0" collapsed="false">
      <c r="A47" s="8" t="s">
        <v>146</v>
      </c>
      <c r="B47" s="11" t="s">
        <v>71</v>
      </c>
      <c r="C47" s="11" t="s">
        <v>86</v>
      </c>
      <c r="D47" s="12" t="n">
        <v>59</v>
      </c>
      <c r="E47" s="12" t="n">
        <v>1</v>
      </c>
      <c r="F47" s="14" t="n">
        <v>3354.4</v>
      </c>
      <c r="G47" s="14" t="n">
        <v>91.92</v>
      </c>
      <c r="H47" s="12" t="n">
        <v>1717</v>
      </c>
      <c r="I47" s="15" t="n">
        <v>91.21</v>
      </c>
      <c r="J47" s="14" t="n">
        <v>-0.24</v>
      </c>
      <c r="K47" s="14" t="n">
        <v>79.08</v>
      </c>
      <c r="L47" s="14" t="n">
        <v>-4.09</v>
      </c>
      <c r="M47" s="16" t="n">
        <v>100</v>
      </c>
      <c r="N47" s="17" t="n">
        <v>2</v>
      </c>
      <c r="O47" s="18" t="n">
        <v>113.254077520626</v>
      </c>
      <c r="P47" s="19" t="n">
        <v>21</v>
      </c>
      <c r="Q47" s="18" t="n">
        <f aca="false">H47/D47</f>
        <v>29.1016949152542</v>
      </c>
    </row>
    <row r="48" customFormat="false" ht="20.35" hidden="false" customHeight="true" outlineLevel="0" collapsed="false">
      <c r="A48" s="8" t="s">
        <v>147</v>
      </c>
      <c r="B48" s="11" t="s">
        <v>71</v>
      </c>
      <c r="C48" s="11" t="s">
        <v>113</v>
      </c>
      <c r="D48" s="12" t="n">
        <v>59</v>
      </c>
      <c r="E48" s="13"/>
      <c r="F48" s="14" t="n">
        <v>3316.97</v>
      </c>
      <c r="G48" s="14" t="n">
        <v>91.81</v>
      </c>
      <c r="H48" s="12" t="n">
        <v>1614</v>
      </c>
      <c r="I48" s="15" t="n">
        <v>90.58</v>
      </c>
      <c r="J48" s="14" t="n">
        <v>-0.99</v>
      </c>
      <c r="K48" s="14" t="n">
        <v>78.9</v>
      </c>
      <c r="L48" s="14" t="n">
        <v>-15.93</v>
      </c>
      <c r="M48" s="16" t="n">
        <v>64.3</v>
      </c>
      <c r="N48" s="17" t="n">
        <v>14</v>
      </c>
      <c r="O48" s="18" t="n">
        <v>117.341811521581</v>
      </c>
      <c r="P48" s="19" t="n">
        <v>12</v>
      </c>
      <c r="Q48" s="18" t="n">
        <f aca="false">H48/D48</f>
        <v>27.3559322033898</v>
      </c>
    </row>
    <row r="49" customFormat="false" ht="20.35" hidden="false" customHeight="true" outlineLevel="0" collapsed="false">
      <c r="A49" s="8" t="s">
        <v>148</v>
      </c>
      <c r="B49" s="11" t="s">
        <v>71</v>
      </c>
      <c r="C49" s="11" t="s">
        <v>142</v>
      </c>
      <c r="D49" s="12" t="n">
        <v>44</v>
      </c>
      <c r="E49" s="12" t="n">
        <v>5</v>
      </c>
      <c r="F49" s="14" t="n">
        <v>2411.42</v>
      </c>
      <c r="G49" s="14" t="n">
        <v>89.07</v>
      </c>
      <c r="H49" s="12" t="n">
        <v>1372</v>
      </c>
      <c r="I49" s="15" t="n">
        <v>91.25</v>
      </c>
      <c r="J49" s="14" t="n">
        <v>0.71</v>
      </c>
      <c r="K49" s="14" t="n">
        <v>80.66</v>
      </c>
      <c r="L49" s="14" t="n">
        <v>9.75</v>
      </c>
      <c r="M49" s="16"/>
      <c r="N49" s="17"/>
      <c r="O49" s="18" t="n">
        <v>110.87356523263</v>
      </c>
      <c r="P49" s="19" t="n">
        <v>1</v>
      </c>
      <c r="Q49" s="18" t="n">
        <f aca="false">H49/D49</f>
        <v>31.1818181818182</v>
      </c>
    </row>
    <row r="50" customFormat="false" ht="20.35" hidden="true" customHeight="true" outlineLevel="0" collapsed="false">
      <c r="A50" s="8" t="s">
        <v>149</v>
      </c>
      <c r="B50" s="11" t="s">
        <v>71</v>
      </c>
      <c r="C50" s="11" t="s">
        <v>150</v>
      </c>
      <c r="D50" s="12" t="n">
        <v>7</v>
      </c>
      <c r="E50" s="12" t="n">
        <v>1</v>
      </c>
      <c r="F50" s="14" t="n">
        <v>380.43</v>
      </c>
      <c r="G50" s="14" t="n">
        <v>92.87</v>
      </c>
      <c r="H50" s="12" t="n">
        <v>203</v>
      </c>
      <c r="I50" s="15" t="n">
        <v>86.7</v>
      </c>
      <c r="J50" s="14" t="n">
        <v>-4.67</v>
      </c>
      <c r="K50" s="14" t="n">
        <v>75</v>
      </c>
      <c r="L50" s="14" t="n">
        <v>-9.47</v>
      </c>
      <c r="M50" s="16" t="n">
        <v>85.7</v>
      </c>
      <c r="N50" s="17" t="n">
        <v>14</v>
      </c>
      <c r="O50" s="18" t="n">
        <v>116.882988045833</v>
      </c>
      <c r="P50" s="19" t="n">
        <v>35</v>
      </c>
      <c r="Q50" s="18" t="n">
        <f aca="false">H50/D50</f>
        <v>29</v>
      </c>
    </row>
    <row r="51" customFormat="false" ht="20.35" hidden="false" customHeight="true" outlineLevel="0" collapsed="false">
      <c r="A51" s="8" t="s">
        <v>151</v>
      </c>
      <c r="B51" s="11" t="s">
        <v>71</v>
      </c>
      <c r="C51" s="11" t="s">
        <v>119</v>
      </c>
      <c r="D51" s="12" t="n">
        <v>54</v>
      </c>
      <c r="E51" s="12" t="n">
        <v>2</v>
      </c>
      <c r="F51" s="14" t="n">
        <v>3004.05</v>
      </c>
      <c r="G51" s="14" t="n">
        <v>92.04</v>
      </c>
      <c r="H51" s="12" t="n">
        <v>1730</v>
      </c>
      <c r="I51" s="15" t="n">
        <v>90.75</v>
      </c>
      <c r="J51" s="14" t="n">
        <v>0.02</v>
      </c>
      <c r="K51" s="14" t="n">
        <v>77.64</v>
      </c>
      <c r="L51" s="14" t="n">
        <v>0.3</v>
      </c>
      <c r="M51" s="16"/>
      <c r="N51" s="17"/>
      <c r="O51" s="18" t="n">
        <v>110.945802337938</v>
      </c>
      <c r="P51" s="20" t="n">
        <v>2</v>
      </c>
      <c r="Q51" s="18" t="n">
        <f aca="false">H51/D51</f>
        <v>32.037037037037</v>
      </c>
    </row>
    <row r="52" customFormat="false" ht="20.35" hidden="true" customHeight="true" outlineLevel="0" collapsed="false">
      <c r="A52" s="8" t="s">
        <v>152</v>
      </c>
      <c r="B52" s="11" t="s">
        <v>71</v>
      </c>
      <c r="C52" s="11" t="s">
        <v>92</v>
      </c>
      <c r="D52" s="12" t="n">
        <v>13</v>
      </c>
      <c r="E52" s="13"/>
      <c r="F52" s="14" t="n">
        <v>767.38</v>
      </c>
      <c r="G52" s="14" t="n">
        <v>89.55</v>
      </c>
      <c r="H52" s="12" t="n">
        <v>398</v>
      </c>
      <c r="I52" s="15" t="n">
        <v>89.5</v>
      </c>
      <c r="J52" s="14" t="n">
        <v>-1.2</v>
      </c>
      <c r="K52" s="14" t="n">
        <v>77.5</v>
      </c>
      <c r="L52" s="14" t="n">
        <v>-5.64</v>
      </c>
      <c r="M52" s="16" t="n">
        <v>60</v>
      </c>
      <c r="N52" s="17" t="n">
        <v>5</v>
      </c>
      <c r="O52" s="18" t="n">
        <v>119.751267387558</v>
      </c>
      <c r="P52" s="19" t="n">
        <v>5</v>
      </c>
      <c r="Q52" s="18" t="n">
        <f aca="false">H52/D52</f>
        <v>30.6153846153846</v>
      </c>
    </row>
    <row r="53" customFormat="false" ht="20.35" hidden="true" customHeight="true" outlineLevel="0" collapsed="false">
      <c r="A53" s="8" t="s">
        <v>153</v>
      </c>
      <c r="B53" s="11" t="s">
        <v>71</v>
      </c>
      <c r="C53" s="11" t="s">
        <v>92</v>
      </c>
      <c r="D53" s="12" t="n">
        <v>15</v>
      </c>
      <c r="E53" s="13"/>
      <c r="F53" s="14" t="n">
        <v>820.9</v>
      </c>
      <c r="G53" s="14" t="n">
        <v>92.48</v>
      </c>
      <c r="H53" s="12" t="n">
        <v>452</v>
      </c>
      <c r="I53" s="15" t="n">
        <v>89.82</v>
      </c>
      <c r="J53" s="14" t="n">
        <v>-0.39</v>
      </c>
      <c r="K53" s="14" t="n">
        <v>81.03</v>
      </c>
      <c r="L53" s="14" t="n">
        <v>-1.76</v>
      </c>
      <c r="M53" s="16"/>
      <c r="N53" s="17"/>
      <c r="O53" s="18" t="n">
        <v>126.373492508223</v>
      </c>
      <c r="P53" s="19" t="n">
        <v>10</v>
      </c>
      <c r="Q53" s="18" t="n">
        <f aca="false">H53/D53</f>
        <v>30.1333333333333</v>
      </c>
    </row>
    <row r="54" customFormat="false" ht="20.35" hidden="false" customHeight="true" outlineLevel="0" collapsed="false">
      <c r="A54" s="8" t="s">
        <v>154</v>
      </c>
      <c r="B54" s="11" t="s">
        <v>71</v>
      </c>
      <c r="C54" s="11" t="s">
        <v>150</v>
      </c>
      <c r="D54" s="12" t="n">
        <v>59</v>
      </c>
      <c r="E54" s="12" t="n">
        <v>1</v>
      </c>
      <c r="F54" s="14" t="n">
        <v>3307.62</v>
      </c>
      <c r="G54" s="14" t="n">
        <v>91.99</v>
      </c>
      <c r="H54" s="12" t="n">
        <v>1741</v>
      </c>
      <c r="I54" s="15" t="n">
        <v>90.92</v>
      </c>
      <c r="J54" s="14" t="n">
        <v>0.17</v>
      </c>
      <c r="K54" s="14" t="n">
        <v>77.92</v>
      </c>
      <c r="L54" s="14" t="n">
        <v>2.9</v>
      </c>
      <c r="M54" s="16" t="n">
        <v>90.5</v>
      </c>
      <c r="N54" s="17" t="n">
        <v>21</v>
      </c>
      <c r="O54" s="18" t="n">
        <v>110.214444438945</v>
      </c>
      <c r="P54" s="19" t="n">
        <v>31</v>
      </c>
      <c r="Q54" s="18" t="n">
        <f aca="false">H54/D54</f>
        <v>29.5084745762712</v>
      </c>
    </row>
    <row r="55" customFormat="false" ht="20.35" hidden="false" customHeight="true" outlineLevel="0" collapsed="false">
      <c r="A55" s="8" t="s">
        <v>155</v>
      </c>
      <c r="B55" s="11" t="s">
        <v>71</v>
      </c>
      <c r="C55" s="11" t="s">
        <v>156</v>
      </c>
      <c r="D55" s="12" t="n">
        <v>60</v>
      </c>
      <c r="E55" s="12" t="n">
        <v>11</v>
      </c>
      <c r="F55" s="14" t="n">
        <v>3428.48</v>
      </c>
      <c r="G55" s="14" t="n">
        <v>93.33</v>
      </c>
      <c r="H55" s="12" t="n">
        <v>1873</v>
      </c>
      <c r="I55" s="15" t="n">
        <v>92.58</v>
      </c>
      <c r="J55" s="14" t="n">
        <v>1.74</v>
      </c>
      <c r="K55" s="14" t="n">
        <v>82.76</v>
      </c>
      <c r="L55" s="14" t="n">
        <v>32.51</v>
      </c>
      <c r="M55" s="16" t="n">
        <v>63.2</v>
      </c>
      <c r="N55" s="17" t="n">
        <v>19</v>
      </c>
      <c r="O55" s="18" t="n">
        <v>116.938004657064</v>
      </c>
      <c r="P55" s="19" t="n">
        <v>24</v>
      </c>
      <c r="Q55" s="18" t="n">
        <f aca="false">H55/D55</f>
        <v>31.2166666666667</v>
      </c>
    </row>
    <row r="56" customFormat="false" ht="20.35" hidden="true" customHeight="true" outlineLevel="0" collapsed="false">
      <c r="A56" s="8" t="s">
        <v>157</v>
      </c>
      <c r="B56" s="11" t="s">
        <v>71</v>
      </c>
      <c r="C56" s="11" t="s">
        <v>133</v>
      </c>
      <c r="D56" s="12" t="n">
        <v>11</v>
      </c>
      <c r="E56" s="13"/>
      <c r="F56" s="14" t="n">
        <v>604.93</v>
      </c>
      <c r="G56" s="14" t="n">
        <v>89.02</v>
      </c>
      <c r="H56" s="12" t="n">
        <v>280</v>
      </c>
      <c r="I56" s="15" t="n">
        <v>89.64</v>
      </c>
      <c r="J56" s="14" t="n">
        <v>-0.82</v>
      </c>
      <c r="K56" s="14" t="n">
        <v>80</v>
      </c>
      <c r="L56" s="14" t="n">
        <v>-2.3</v>
      </c>
      <c r="M56" s="16"/>
      <c r="N56" s="17"/>
      <c r="O56" s="18" t="n">
        <v>119.517302182059</v>
      </c>
      <c r="P56" s="19" t="n">
        <v>6</v>
      </c>
      <c r="Q56" s="18" t="n">
        <f aca="false">H56/D56</f>
        <v>25.4545454545455</v>
      </c>
    </row>
    <row r="57" customFormat="false" ht="20.35" hidden="true" customHeight="true" outlineLevel="0" collapsed="false">
      <c r="A57" s="8" t="s">
        <v>158</v>
      </c>
      <c r="B57" s="11" t="s">
        <v>71</v>
      </c>
      <c r="C57" s="11" t="s">
        <v>90</v>
      </c>
      <c r="D57" s="12" t="n">
        <v>37</v>
      </c>
      <c r="E57" s="12" t="n">
        <v>16</v>
      </c>
      <c r="F57" s="14" t="n">
        <v>1995.97</v>
      </c>
      <c r="G57" s="14" t="n">
        <v>92.46</v>
      </c>
      <c r="H57" s="12" t="n">
        <v>1087</v>
      </c>
      <c r="I57" s="15" t="n">
        <v>91.26</v>
      </c>
      <c r="J57" s="14" t="n">
        <v>-0.72</v>
      </c>
      <c r="K57" s="14" t="n">
        <v>77.04</v>
      </c>
      <c r="L57" s="14" t="n">
        <v>-7.82</v>
      </c>
      <c r="M57" s="16" t="n">
        <v>33.3</v>
      </c>
      <c r="N57" s="17" t="n">
        <v>3</v>
      </c>
      <c r="O57" s="18" t="n">
        <v>115.210312866934</v>
      </c>
      <c r="P57" s="19" t="n">
        <v>5</v>
      </c>
      <c r="Q57" s="18" t="n">
        <f aca="false">H57/D57</f>
        <v>29.3783783783784</v>
      </c>
    </row>
    <row r="58" customFormat="false" ht="20.35" hidden="false" customHeight="true" outlineLevel="0" collapsed="false">
      <c r="A58" s="8" t="s">
        <v>159</v>
      </c>
      <c r="B58" s="11" t="s">
        <v>71</v>
      </c>
      <c r="C58" s="11" t="s">
        <v>145</v>
      </c>
      <c r="D58" s="12" t="n">
        <v>64</v>
      </c>
      <c r="E58" s="13"/>
      <c r="F58" s="14" t="n">
        <v>3677.08</v>
      </c>
      <c r="G58" s="14" t="n">
        <v>92.8</v>
      </c>
      <c r="H58" s="12" t="n">
        <v>1867</v>
      </c>
      <c r="I58" s="15" t="n">
        <v>92.13</v>
      </c>
      <c r="J58" s="14" t="n">
        <v>1.28</v>
      </c>
      <c r="K58" s="14" t="n">
        <v>82.46</v>
      </c>
      <c r="L58" s="14" t="n">
        <v>23.93</v>
      </c>
      <c r="M58" s="16" t="n">
        <v>75</v>
      </c>
      <c r="N58" s="17" t="n">
        <v>4</v>
      </c>
      <c r="O58" s="18" t="n">
        <v>113.649858356941</v>
      </c>
      <c r="P58" s="19" t="n">
        <v>51</v>
      </c>
      <c r="Q58" s="18" t="n">
        <f aca="false">H58/D58</f>
        <v>29.171875</v>
      </c>
    </row>
    <row r="59" customFormat="false" ht="20.35" hidden="true" customHeight="true" outlineLevel="0" collapsed="false">
      <c r="A59" s="8" t="s">
        <v>160</v>
      </c>
      <c r="B59" s="11" t="s">
        <v>71</v>
      </c>
      <c r="C59" s="11" t="s">
        <v>161</v>
      </c>
      <c r="D59" s="12" t="n">
        <v>18</v>
      </c>
      <c r="E59" s="13"/>
      <c r="F59" s="14" t="n">
        <v>1048.77</v>
      </c>
      <c r="G59" s="14" t="n">
        <v>90.41</v>
      </c>
      <c r="H59" s="12" t="n">
        <v>564</v>
      </c>
      <c r="I59" s="15" t="n">
        <v>89.72</v>
      </c>
      <c r="J59" s="14" t="n">
        <v>-0.93</v>
      </c>
      <c r="K59" s="14" t="n">
        <v>83.69</v>
      </c>
      <c r="L59" s="14" t="n">
        <v>-5.23</v>
      </c>
      <c r="M59" s="16" t="n">
        <v>100</v>
      </c>
      <c r="N59" s="17" t="n">
        <v>5</v>
      </c>
      <c r="O59" s="18" t="n">
        <v>114.58627977562</v>
      </c>
      <c r="P59" s="19" t="n">
        <v>7</v>
      </c>
      <c r="Q59" s="18" t="n">
        <f aca="false">H59/D59</f>
        <v>31.3333333333333</v>
      </c>
    </row>
    <row r="60" customFormat="false" ht="20.35" hidden="true" customHeight="true" outlineLevel="0" collapsed="false">
      <c r="A60" s="8" t="s">
        <v>162</v>
      </c>
      <c r="B60" s="11" t="s">
        <v>71</v>
      </c>
      <c r="C60" s="11" t="s">
        <v>163</v>
      </c>
      <c r="D60" s="12" t="n">
        <v>26</v>
      </c>
      <c r="E60" s="13"/>
      <c r="F60" s="14" t="n">
        <v>1491.67</v>
      </c>
      <c r="G60" s="14" t="n">
        <v>93.46</v>
      </c>
      <c r="H60" s="12" t="n">
        <v>807</v>
      </c>
      <c r="I60" s="15" t="n">
        <v>92.44</v>
      </c>
      <c r="J60" s="14" t="n">
        <v>2.06</v>
      </c>
      <c r="K60" s="14" t="n">
        <v>84.32</v>
      </c>
      <c r="L60" s="14" t="n">
        <v>16.64</v>
      </c>
      <c r="M60" s="16" t="n">
        <v>50</v>
      </c>
      <c r="N60" s="17" t="n">
        <v>14</v>
      </c>
      <c r="O60" s="18" t="n">
        <v>118.824053452116</v>
      </c>
      <c r="P60" s="19" t="n">
        <v>11</v>
      </c>
      <c r="Q60" s="18" t="n">
        <f aca="false">H60/D60</f>
        <v>31.0384615384615</v>
      </c>
    </row>
    <row r="61" customFormat="false" ht="20.35" hidden="true" customHeight="true" outlineLevel="0" collapsed="false">
      <c r="A61" s="8" t="s">
        <v>164</v>
      </c>
      <c r="B61" s="11" t="s">
        <v>71</v>
      </c>
      <c r="C61" s="11" t="s">
        <v>99</v>
      </c>
      <c r="D61" s="12" t="n">
        <v>37</v>
      </c>
      <c r="E61" s="13"/>
      <c r="F61" s="14" t="n">
        <v>1944.3</v>
      </c>
      <c r="G61" s="14" t="n">
        <v>93.09</v>
      </c>
      <c r="H61" s="12" t="n">
        <v>946</v>
      </c>
      <c r="I61" s="15" t="n">
        <v>91.23</v>
      </c>
      <c r="J61" s="14" t="n">
        <v>-0.66</v>
      </c>
      <c r="K61" s="14" t="n">
        <v>81.22</v>
      </c>
      <c r="L61" s="14" t="n">
        <v>-6.25</v>
      </c>
      <c r="M61" s="16" t="n">
        <v>58.3</v>
      </c>
      <c r="N61" s="17" t="n">
        <v>12</v>
      </c>
      <c r="O61" s="18" t="n">
        <v>110.50763771023</v>
      </c>
      <c r="P61" s="19" t="n">
        <v>10</v>
      </c>
      <c r="Q61" s="18" t="n">
        <f aca="false">H61/D61</f>
        <v>25.5675675675676</v>
      </c>
    </row>
    <row r="62" customFormat="false" ht="20.35" hidden="false" customHeight="true" outlineLevel="0" collapsed="false">
      <c r="A62" s="8" t="s">
        <v>165</v>
      </c>
      <c r="B62" s="11" t="s">
        <v>71</v>
      </c>
      <c r="C62" s="11" t="s">
        <v>125</v>
      </c>
      <c r="D62" s="12" t="n">
        <v>41</v>
      </c>
      <c r="E62" s="12" t="n">
        <v>3</v>
      </c>
      <c r="F62" s="14" t="n">
        <v>2297.57</v>
      </c>
      <c r="G62" s="14" t="n">
        <v>91.79</v>
      </c>
      <c r="H62" s="12" t="n">
        <v>1214</v>
      </c>
      <c r="I62" s="15" t="n">
        <v>91.27</v>
      </c>
      <c r="J62" s="14" t="n">
        <v>0.53</v>
      </c>
      <c r="K62" s="14" t="n">
        <v>79.58</v>
      </c>
      <c r="L62" s="14" t="n">
        <v>6.43</v>
      </c>
      <c r="M62" s="16" t="n">
        <v>64.7</v>
      </c>
      <c r="N62" s="17" t="n">
        <v>17</v>
      </c>
      <c r="O62" s="18" t="n">
        <v>113.4939863914</v>
      </c>
      <c r="P62" s="19" t="n">
        <v>15</v>
      </c>
      <c r="Q62" s="18" t="n">
        <f aca="false">H62/D62</f>
        <v>29.609756097561</v>
      </c>
    </row>
    <row r="63" customFormat="false" ht="20.35" hidden="true" customHeight="true" outlineLevel="0" collapsed="false">
      <c r="A63" s="8" t="s">
        <v>166</v>
      </c>
      <c r="B63" s="11" t="s">
        <v>71</v>
      </c>
      <c r="C63" s="11" t="s">
        <v>125</v>
      </c>
      <c r="D63" s="12" t="n">
        <v>3</v>
      </c>
      <c r="E63" s="13"/>
      <c r="F63" s="14" t="n">
        <v>124.33</v>
      </c>
      <c r="G63" s="14" t="n">
        <v>95.91</v>
      </c>
      <c r="H63" s="12" t="n">
        <v>55</v>
      </c>
      <c r="I63" s="15" t="n">
        <v>94.55</v>
      </c>
      <c r="J63" s="14" t="n">
        <v>4.04</v>
      </c>
      <c r="K63" s="14" t="n">
        <v>92.31</v>
      </c>
      <c r="L63" s="14" t="n">
        <v>2.22</v>
      </c>
      <c r="M63" s="16"/>
      <c r="N63" s="17"/>
      <c r="O63" s="18" t="n">
        <v>99.4101876675603</v>
      </c>
      <c r="P63" s="19" t="n">
        <v>2</v>
      </c>
      <c r="Q63" s="18" t="n">
        <f aca="false">H63/D63</f>
        <v>18.3333333333333</v>
      </c>
    </row>
    <row r="64" customFormat="false" ht="20.35" hidden="true" customHeight="true" outlineLevel="0" collapsed="false">
      <c r="A64" s="8" t="s">
        <v>167</v>
      </c>
      <c r="B64" s="11" t="s">
        <v>71</v>
      </c>
      <c r="C64" s="11" t="s">
        <v>107</v>
      </c>
      <c r="D64" s="12" t="n">
        <v>14</v>
      </c>
      <c r="E64" s="13"/>
      <c r="F64" s="14" t="n">
        <v>740.23</v>
      </c>
      <c r="G64" s="14" t="n">
        <v>91.36</v>
      </c>
      <c r="H64" s="12" t="n">
        <v>344</v>
      </c>
      <c r="I64" s="15" t="n">
        <v>88.37</v>
      </c>
      <c r="J64" s="14" t="n">
        <v>-1.94</v>
      </c>
      <c r="K64" s="14" t="n">
        <v>81.18</v>
      </c>
      <c r="L64" s="14" t="n">
        <v>-6.69</v>
      </c>
      <c r="M64" s="16" t="n">
        <v>66.7</v>
      </c>
      <c r="N64" s="17" t="n">
        <v>3</v>
      </c>
      <c r="O64" s="18" t="n">
        <v>117.854730490386</v>
      </c>
      <c r="P64" s="19" t="n">
        <v>8</v>
      </c>
      <c r="Q64" s="18" t="n">
        <f aca="false">H64/D64</f>
        <v>24.5714285714286</v>
      </c>
    </row>
    <row r="65" customFormat="false" ht="20.35" hidden="true" customHeight="true" outlineLevel="0" collapsed="false">
      <c r="A65" s="8" t="s">
        <v>168</v>
      </c>
      <c r="B65" s="11" t="s">
        <v>71</v>
      </c>
      <c r="C65" s="11" t="s">
        <v>74</v>
      </c>
      <c r="D65" s="12" t="n">
        <v>5</v>
      </c>
      <c r="E65" s="12" t="n">
        <v>7</v>
      </c>
      <c r="F65" s="14" t="n">
        <v>240.3</v>
      </c>
      <c r="G65" s="14" t="n">
        <v>94.61</v>
      </c>
      <c r="H65" s="12" t="n">
        <v>123</v>
      </c>
      <c r="I65" s="15" t="n">
        <v>93.5</v>
      </c>
      <c r="J65" s="14" t="n">
        <v>0.45</v>
      </c>
      <c r="K65" s="14" t="n">
        <v>70.59</v>
      </c>
      <c r="L65" s="14" t="n">
        <v>0.55</v>
      </c>
      <c r="M65" s="16"/>
      <c r="N65" s="17"/>
      <c r="O65" s="18" t="n">
        <v>112.10986267166</v>
      </c>
      <c r="P65" s="19" t="n">
        <v>1</v>
      </c>
      <c r="Q65" s="18" t="n">
        <f aca="false">H65/D65</f>
        <v>24.6</v>
      </c>
    </row>
    <row r="66" customFormat="false" ht="20.35" hidden="true" customHeight="true" outlineLevel="0" collapsed="false">
      <c r="A66" s="8" t="s">
        <v>169</v>
      </c>
      <c r="B66" s="11" t="s">
        <v>71</v>
      </c>
      <c r="C66" s="11" t="s">
        <v>170</v>
      </c>
      <c r="D66" s="12" t="n">
        <v>19</v>
      </c>
      <c r="E66" s="13"/>
      <c r="F66" s="14" t="n">
        <v>1073.77</v>
      </c>
      <c r="G66" s="14" t="n">
        <v>91.46</v>
      </c>
      <c r="H66" s="12" t="n">
        <v>578</v>
      </c>
      <c r="I66" s="15" t="n">
        <v>89.45</v>
      </c>
      <c r="J66" s="14" t="n">
        <v>-1.23</v>
      </c>
      <c r="K66" s="14" t="n">
        <v>78.72</v>
      </c>
      <c r="L66" s="14" t="n">
        <v>-7.09</v>
      </c>
      <c r="M66" s="16" t="n">
        <v>75</v>
      </c>
      <c r="N66" s="17" t="n">
        <v>4</v>
      </c>
      <c r="O66" s="18" t="n">
        <v>115.555831496601</v>
      </c>
      <c r="P66" s="19" t="n">
        <v>10</v>
      </c>
      <c r="Q66" s="18" t="n">
        <f aca="false">H66/D66</f>
        <v>30.4210526315789</v>
      </c>
    </row>
    <row r="67" customFormat="false" ht="20.35" hidden="true" customHeight="true" outlineLevel="0" collapsed="false">
      <c r="A67" s="8" t="s">
        <v>171</v>
      </c>
      <c r="B67" s="11" t="s">
        <v>71</v>
      </c>
      <c r="C67" s="11" t="s">
        <v>136</v>
      </c>
      <c r="D67" s="12" t="n">
        <v>22</v>
      </c>
      <c r="E67" s="12" t="n">
        <v>27</v>
      </c>
      <c r="F67" s="14" t="n">
        <v>1206.32</v>
      </c>
      <c r="G67" s="14" t="n">
        <v>92.09</v>
      </c>
      <c r="H67" s="12" t="n">
        <v>603</v>
      </c>
      <c r="I67" s="15" t="n">
        <v>91.21</v>
      </c>
      <c r="J67" s="14" t="n">
        <v>0.07</v>
      </c>
      <c r="K67" s="14" t="n">
        <v>79.55</v>
      </c>
      <c r="L67" s="14" t="n">
        <v>0.45</v>
      </c>
      <c r="M67" s="16" t="n">
        <v>100</v>
      </c>
      <c r="N67" s="17" t="n">
        <v>13</v>
      </c>
      <c r="O67" s="18" t="n">
        <v>115.202341114468</v>
      </c>
      <c r="P67" s="19" t="n">
        <v>6</v>
      </c>
      <c r="Q67" s="18" t="n">
        <f aca="false">H67/D67</f>
        <v>27.4090909090909</v>
      </c>
    </row>
    <row r="68" customFormat="false" ht="20.35" hidden="false" customHeight="true" outlineLevel="0" collapsed="false">
      <c r="A68" s="8" t="s">
        <v>172</v>
      </c>
      <c r="B68" s="11" t="s">
        <v>71</v>
      </c>
      <c r="C68" s="11" t="s">
        <v>136</v>
      </c>
      <c r="D68" s="12" t="n">
        <v>46</v>
      </c>
      <c r="E68" s="12" t="n">
        <v>26</v>
      </c>
      <c r="F68" s="14" t="n">
        <v>2628.4</v>
      </c>
      <c r="G68" s="14" t="n">
        <v>93.15</v>
      </c>
      <c r="H68" s="12" t="n">
        <v>1354</v>
      </c>
      <c r="I68" s="15" t="n">
        <v>92.61</v>
      </c>
      <c r="J68" s="14" t="n">
        <v>1.1</v>
      </c>
      <c r="K68" s="14" t="n">
        <v>79.25</v>
      </c>
      <c r="L68" s="14" t="n">
        <v>14.95</v>
      </c>
      <c r="M68" s="16" t="n">
        <v>69.2</v>
      </c>
      <c r="N68" s="17" t="n">
        <v>13</v>
      </c>
      <c r="O68" s="18" t="n">
        <v>116.615545746989</v>
      </c>
      <c r="P68" s="19" t="n">
        <v>23</v>
      </c>
      <c r="Q68" s="18" t="n">
        <f aca="false">H68/D68</f>
        <v>29.4347826086957</v>
      </c>
    </row>
    <row r="69" customFormat="false" ht="20.35" hidden="true" customHeight="true" outlineLevel="0" collapsed="false">
      <c r="A69" s="8" t="s">
        <v>173</v>
      </c>
      <c r="B69" s="11" t="s">
        <v>71</v>
      </c>
      <c r="C69" s="11" t="s">
        <v>76</v>
      </c>
      <c r="D69" s="12" t="n">
        <v>1</v>
      </c>
      <c r="E69" s="13"/>
      <c r="F69" s="14" t="n">
        <v>28.88</v>
      </c>
      <c r="G69" s="14" t="n">
        <v>100</v>
      </c>
      <c r="H69" s="12" t="n">
        <v>10</v>
      </c>
      <c r="I69" s="15" t="n">
        <v>100</v>
      </c>
      <c r="J69" s="14" t="n">
        <v>8</v>
      </c>
      <c r="K69" s="14" t="n">
        <v>100</v>
      </c>
      <c r="L69" s="14" t="n">
        <v>0.8</v>
      </c>
      <c r="M69" s="16"/>
      <c r="N69" s="17"/>
      <c r="O69" s="18" t="n">
        <v>122.562031159838</v>
      </c>
      <c r="P69" s="19" t="n">
        <v>0</v>
      </c>
      <c r="Q69" s="18" t="n">
        <f aca="false">H69/D69</f>
        <v>10</v>
      </c>
    </row>
    <row r="70" customFormat="false" ht="20.35" hidden="false" customHeight="true" outlineLevel="0" collapsed="false">
      <c r="A70" s="8" t="s">
        <v>174</v>
      </c>
      <c r="B70" s="11" t="s">
        <v>71</v>
      </c>
      <c r="C70" s="11" t="s">
        <v>72</v>
      </c>
      <c r="D70" s="12" t="n">
        <v>60</v>
      </c>
      <c r="E70" s="12" t="n">
        <v>5</v>
      </c>
      <c r="F70" s="14" t="n">
        <v>3415.73</v>
      </c>
      <c r="G70" s="14" t="n">
        <v>91.91</v>
      </c>
      <c r="H70" s="12" t="n">
        <v>1700</v>
      </c>
      <c r="I70" s="15" t="n">
        <v>91.47</v>
      </c>
      <c r="J70" s="14" t="n">
        <v>0.68</v>
      </c>
      <c r="K70" s="14" t="n">
        <v>82.34</v>
      </c>
      <c r="L70" s="14" t="n">
        <v>11.54</v>
      </c>
      <c r="M70" s="16" t="n">
        <v>66.7</v>
      </c>
      <c r="N70" s="17" t="n">
        <v>36</v>
      </c>
      <c r="O70" s="18" t="n">
        <v>119.218908579905</v>
      </c>
      <c r="P70" s="19" t="n">
        <v>13</v>
      </c>
      <c r="Q70" s="18" t="n">
        <f aca="false">H70/D70</f>
        <v>28.3333333333333</v>
      </c>
    </row>
    <row r="71" customFormat="false" ht="20.35" hidden="false" customHeight="true" outlineLevel="0" collapsed="false">
      <c r="A71" s="8" t="s">
        <v>175</v>
      </c>
      <c r="B71" s="11" t="s">
        <v>71</v>
      </c>
      <c r="C71" s="11" t="s">
        <v>115</v>
      </c>
      <c r="D71" s="12" t="n">
        <v>49</v>
      </c>
      <c r="E71" s="12" t="n">
        <v>16</v>
      </c>
      <c r="F71" s="14" t="n">
        <v>2732.55</v>
      </c>
      <c r="G71" s="14" t="n">
        <v>91.38</v>
      </c>
      <c r="H71" s="12" t="n">
        <v>1423</v>
      </c>
      <c r="I71" s="15" t="n">
        <v>91</v>
      </c>
      <c r="J71" s="14" t="n">
        <v>-0.02</v>
      </c>
      <c r="K71" s="14" t="n">
        <v>85.8</v>
      </c>
      <c r="L71" s="14" t="n">
        <v>-6.27</v>
      </c>
      <c r="M71" s="16" t="n">
        <v>77.8</v>
      </c>
      <c r="N71" s="17" t="n">
        <v>9</v>
      </c>
      <c r="O71" s="18" t="n">
        <v>115.017868250619</v>
      </c>
      <c r="P71" s="19" t="n">
        <v>13</v>
      </c>
      <c r="Q71" s="18" t="n">
        <f aca="false">H71/D71</f>
        <v>29.0408163265306</v>
      </c>
    </row>
    <row r="72" customFormat="false" ht="20.35" hidden="true" customHeight="true" outlineLevel="0" collapsed="false">
      <c r="A72" s="8" t="s">
        <v>176</v>
      </c>
      <c r="B72" s="11" t="s">
        <v>71</v>
      </c>
      <c r="C72" s="11" t="s">
        <v>136</v>
      </c>
      <c r="D72" s="12" t="n">
        <v>16</v>
      </c>
      <c r="E72" s="13"/>
      <c r="F72" s="14" t="n">
        <v>873.21</v>
      </c>
      <c r="G72" s="14" t="n">
        <v>88.06</v>
      </c>
      <c r="H72" s="12" t="n">
        <v>431</v>
      </c>
      <c r="I72" s="15" t="n">
        <v>86.77</v>
      </c>
      <c r="J72" s="14" t="n">
        <v>-3.76</v>
      </c>
      <c r="K72" s="14" t="n">
        <v>70</v>
      </c>
      <c r="L72" s="14" t="n">
        <v>-16.21</v>
      </c>
      <c r="M72" s="16" t="n">
        <v>66.7</v>
      </c>
      <c r="N72" s="17" t="n">
        <v>3</v>
      </c>
      <c r="O72" s="18" t="n">
        <v>116.082501764897</v>
      </c>
      <c r="P72" s="19" t="n">
        <v>8</v>
      </c>
      <c r="Q72" s="18" t="n">
        <f aca="false">H72/D72</f>
        <v>26.9375</v>
      </c>
    </row>
    <row r="73" customFormat="false" ht="20.35" hidden="true" customHeight="true" outlineLevel="0" collapsed="false">
      <c r="A73" s="8" t="s">
        <v>177</v>
      </c>
      <c r="B73" s="11" t="s">
        <v>71</v>
      </c>
      <c r="C73" s="11" t="s">
        <v>122</v>
      </c>
      <c r="D73" s="12" t="n">
        <v>3</v>
      </c>
      <c r="E73" s="12" t="n">
        <v>11</v>
      </c>
      <c r="F73" s="14" t="n">
        <v>128.75</v>
      </c>
      <c r="G73" s="14" t="n">
        <v>85.86</v>
      </c>
      <c r="H73" s="12" t="n">
        <v>75</v>
      </c>
      <c r="I73" s="15" t="n">
        <v>90.67</v>
      </c>
      <c r="J73" s="14" t="n">
        <v>1.29</v>
      </c>
      <c r="K73" s="14" t="n">
        <v>81.82</v>
      </c>
      <c r="L73" s="14" t="n">
        <v>0.97</v>
      </c>
      <c r="M73" s="16"/>
      <c r="N73" s="17"/>
      <c r="O73" s="18" t="n">
        <v>118.834951456311</v>
      </c>
      <c r="P73" s="19" t="n">
        <v>3</v>
      </c>
      <c r="Q73" s="18" t="n">
        <f aca="false">H73/D73</f>
        <v>25</v>
      </c>
    </row>
    <row r="74" customFormat="false" ht="20.35" hidden="true" customHeight="true" outlineLevel="0" collapsed="false">
      <c r="A74" s="8" t="s">
        <v>178</v>
      </c>
      <c r="B74" s="11" t="s">
        <v>71</v>
      </c>
      <c r="C74" s="11" t="s">
        <v>80</v>
      </c>
      <c r="D74" s="12" t="n">
        <v>21</v>
      </c>
      <c r="E74" s="12" t="n">
        <v>31</v>
      </c>
      <c r="F74" s="14" t="n">
        <v>1038.72</v>
      </c>
      <c r="G74" s="14" t="n">
        <v>92.73</v>
      </c>
      <c r="H74" s="12" t="n">
        <v>530</v>
      </c>
      <c r="I74" s="15" t="n">
        <v>91.51</v>
      </c>
      <c r="J74" s="14" t="n">
        <v>0.5</v>
      </c>
      <c r="K74" s="14" t="n">
        <v>75.7</v>
      </c>
      <c r="L74" s="14" t="n">
        <v>2.64</v>
      </c>
      <c r="M74" s="16" t="n">
        <v>75</v>
      </c>
      <c r="N74" s="17" t="n">
        <v>16</v>
      </c>
      <c r="O74" s="18" t="n">
        <v>115.527172953805</v>
      </c>
      <c r="P74" s="19" t="n">
        <v>8</v>
      </c>
      <c r="Q74" s="18" t="n">
        <f aca="false">H74/D74</f>
        <v>25.2380952380952</v>
      </c>
    </row>
    <row r="75" customFormat="false" ht="20.35" hidden="true" customHeight="true" outlineLevel="0" collapsed="false">
      <c r="A75" s="8" t="s">
        <v>179</v>
      </c>
      <c r="B75" s="11" t="s">
        <v>71</v>
      </c>
      <c r="C75" s="11" t="s">
        <v>127</v>
      </c>
      <c r="D75" s="12" t="n">
        <v>31</v>
      </c>
      <c r="E75" s="12" t="n">
        <v>3</v>
      </c>
      <c r="F75" s="14" t="n">
        <v>1626.42</v>
      </c>
      <c r="G75" s="14" t="n">
        <v>91.8</v>
      </c>
      <c r="H75" s="12" t="n">
        <v>898</v>
      </c>
      <c r="I75" s="15" t="n">
        <v>90.2</v>
      </c>
      <c r="J75" s="14" t="n">
        <v>-1.07</v>
      </c>
      <c r="K75" s="14" t="n">
        <v>76.92</v>
      </c>
      <c r="L75" s="14" t="n">
        <v>-9.62</v>
      </c>
      <c r="M75" s="16" t="n">
        <v>50</v>
      </c>
      <c r="N75" s="17" t="n">
        <v>14</v>
      </c>
      <c r="O75" s="18" t="n">
        <v>121.218579577509</v>
      </c>
      <c r="P75" s="19" t="n">
        <v>42</v>
      </c>
      <c r="Q75" s="18" t="n">
        <f aca="false">H75/D75</f>
        <v>28.9677419354839</v>
      </c>
    </row>
    <row r="76" customFormat="false" ht="20.35" hidden="true" customHeight="true" outlineLevel="0" collapsed="false">
      <c r="A76" s="8" t="s">
        <v>180</v>
      </c>
      <c r="B76" s="11" t="s">
        <v>71</v>
      </c>
      <c r="C76" s="11" t="s">
        <v>99</v>
      </c>
      <c r="D76" s="12" t="n">
        <v>2</v>
      </c>
      <c r="E76" s="13"/>
      <c r="F76" s="14" t="n">
        <v>101.33</v>
      </c>
      <c r="G76" s="14" t="n">
        <v>91.84</v>
      </c>
      <c r="H76" s="12" t="n">
        <v>50</v>
      </c>
      <c r="I76" s="15" t="n">
        <v>90</v>
      </c>
      <c r="J76" s="14" t="n">
        <v>-0.24</v>
      </c>
      <c r="K76" s="14" t="n">
        <v>60</v>
      </c>
      <c r="L76" s="14" t="n">
        <v>-0.12</v>
      </c>
      <c r="M76" s="16"/>
      <c r="N76" s="17"/>
      <c r="O76" s="18" t="n">
        <v>117.497566224317</v>
      </c>
      <c r="P76" s="19" t="n">
        <v>18</v>
      </c>
      <c r="Q76" s="18" t="n">
        <f aca="false">H76/D76</f>
        <v>25</v>
      </c>
    </row>
    <row r="77" customFormat="false" ht="20.35" hidden="false" customHeight="true" outlineLevel="0" collapsed="false">
      <c r="A77" s="8" t="s">
        <v>181</v>
      </c>
      <c r="B77" s="11" t="s">
        <v>71</v>
      </c>
      <c r="C77" s="11" t="s">
        <v>133</v>
      </c>
      <c r="D77" s="12" t="n">
        <v>55</v>
      </c>
      <c r="E77" s="12" t="n">
        <v>14</v>
      </c>
      <c r="F77" s="14" t="n">
        <v>3190.6</v>
      </c>
      <c r="G77" s="14" t="n">
        <v>92.42</v>
      </c>
      <c r="H77" s="12" t="n">
        <v>1686</v>
      </c>
      <c r="I77" s="15" t="n">
        <v>91.64</v>
      </c>
      <c r="J77" s="14" t="n">
        <v>0.82</v>
      </c>
      <c r="K77" s="14" t="n">
        <v>79.95</v>
      </c>
      <c r="L77" s="14" t="n">
        <v>13.79</v>
      </c>
      <c r="M77" s="16" t="n">
        <v>55.6</v>
      </c>
      <c r="N77" s="17" t="n">
        <v>18</v>
      </c>
      <c r="O77" s="18" t="n">
        <v>108.355263157895</v>
      </c>
      <c r="P77" s="19" t="n">
        <v>0</v>
      </c>
      <c r="Q77" s="18" t="n">
        <f aca="false">H77/D77</f>
        <v>30.6545454545455</v>
      </c>
    </row>
    <row r="78" customFormat="false" ht="20.35" hidden="true" customHeight="true" outlineLevel="0" collapsed="false">
      <c r="A78" s="8" t="s">
        <v>182</v>
      </c>
      <c r="B78" s="11" t="s">
        <v>71</v>
      </c>
      <c r="C78" s="11" t="s">
        <v>84</v>
      </c>
      <c r="D78" s="12" t="n">
        <v>19</v>
      </c>
      <c r="E78" s="12" t="n">
        <v>18</v>
      </c>
      <c r="F78" s="14" t="n">
        <v>903.7</v>
      </c>
      <c r="G78" s="14" t="n">
        <v>92.42</v>
      </c>
      <c r="H78" s="12" t="n">
        <v>510</v>
      </c>
      <c r="I78" s="15" t="n">
        <v>90.98</v>
      </c>
      <c r="J78" s="14" t="n">
        <v>1.22</v>
      </c>
      <c r="K78" s="14" t="n">
        <v>79.23</v>
      </c>
      <c r="L78" s="14" t="n">
        <v>6.21</v>
      </c>
      <c r="M78" s="16" t="n">
        <v>60</v>
      </c>
      <c r="N78" s="17" t="n">
        <v>5</v>
      </c>
      <c r="O78" s="18" t="n">
        <v>116.852937921877</v>
      </c>
      <c r="P78" s="19" t="n">
        <v>4</v>
      </c>
      <c r="Q78" s="18" t="n">
        <f aca="false">H78/D78</f>
        <v>26.8421052631579</v>
      </c>
    </row>
    <row r="79" customFormat="false" ht="20.35" hidden="true" customHeight="true" outlineLevel="0" collapsed="false">
      <c r="A79" s="8" t="s">
        <v>183</v>
      </c>
      <c r="B79" s="11" t="s">
        <v>71</v>
      </c>
      <c r="C79" s="11" t="s">
        <v>136</v>
      </c>
      <c r="D79" s="12" t="n">
        <v>4</v>
      </c>
      <c r="E79" s="12" t="n">
        <v>36</v>
      </c>
      <c r="F79" s="14" t="n">
        <v>168.6</v>
      </c>
      <c r="G79" s="14" t="n">
        <v>95.05</v>
      </c>
      <c r="H79" s="12" t="n">
        <v>93</v>
      </c>
      <c r="I79" s="15" t="n">
        <v>94.62</v>
      </c>
      <c r="J79" s="14" t="n">
        <v>3.71</v>
      </c>
      <c r="K79" s="14" t="n">
        <v>85.71</v>
      </c>
      <c r="L79" s="14" t="n">
        <v>3.45</v>
      </c>
      <c r="M79" s="16"/>
      <c r="N79" s="17"/>
      <c r="O79" s="18" t="n">
        <v>118.149466192171</v>
      </c>
      <c r="P79" s="19" t="n">
        <v>0</v>
      </c>
      <c r="Q79" s="18" t="n">
        <f aca="false">H79/D79</f>
        <v>23.25</v>
      </c>
    </row>
    <row r="80" customFormat="false" ht="20.35" hidden="false" customHeight="true" outlineLevel="0" collapsed="false">
      <c r="A80" s="8" t="s">
        <v>184</v>
      </c>
      <c r="B80" s="11" t="s">
        <v>71</v>
      </c>
      <c r="C80" s="11" t="s">
        <v>163</v>
      </c>
      <c r="D80" s="12" t="n">
        <v>59</v>
      </c>
      <c r="E80" s="13"/>
      <c r="F80" s="14" t="n">
        <v>3475.45</v>
      </c>
      <c r="G80" s="14" t="n">
        <v>93.53</v>
      </c>
      <c r="H80" s="12" t="n">
        <v>1841</v>
      </c>
      <c r="I80" s="15" t="n">
        <v>92.72</v>
      </c>
      <c r="J80" s="14" t="n">
        <v>1.34</v>
      </c>
      <c r="K80" s="14" t="n">
        <v>82.75</v>
      </c>
      <c r="L80" s="14" t="n">
        <v>24.62</v>
      </c>
      <c r="M80" s="16" t="n">
        <v>79.4</v>
      </c>
      <c r="N80" s="17" t="n">
        <v>34</v>
      </c>
      <c r="O80" s="18" t="n">
        <v>114.736221208764</v>
      </c>
      <c r="P80" s="19" t="n">
        <v>33</v>
      </c>
      <c r="Q80" s="18" t="n">
        <f aca="false">H80/D80</f>
        <v>31.2033898305085</v>
      </c>
    </row>
    <row r="81" customFormat="false" ht="20.35" hidden="true" customHeight="true" outlineLevel="0" collapsed="false">
      <c r="A81" s="8" t="s">
        <v>185</v>
      </c>
      <c r="B81" s="11" t="s">
        <v>71</v>
      </c>
      <c r="C81" s="11" t="s">
        <v>88</v>
      </c>
      <c r="D81" s="12" t="n">
        <v>8</v>
      </c>
      <c r="E81" s="12" t="n">
        <v>32</v>
      </c>
      <c r="F81" s="14" t="n">
        <v>430.4</v>
      </c>
      <c r="G81" s="14" t="n">
        <v>90.22</v>
      </c>
      <c r="H81" s="12" t="n">
        <v>217</v>
      </c>
      <c r="I81" s="15" t="n">
        <v>87.56</v>
      </c>
      <c r="J81" s="14" t="n">
        <v>-3.93</v>
      </c>
      <c r="K81" s="14" t="n">
        <v>63.64</v>
      </c>
      <c r="L81" s="14" t="n">
        <v>-8.53</v>
      </c>
      <c r="M81" s="16" t="n">
        <v>66.7</v>
      </c>
      <c r="N81" s="17" t="n">
        <v>3</v>
      </c>
      <c r="O81" s="18" t="n">
        <v>112.639405204461</v>
      </c>
      <c r="P81" s="19" t="n">
        <v>1</v>
      </c>
      <c r="Q81" s="18" t="n">
        <f aca="false">H81/D81</f>
        <v>27.125</v>
      </c>
    </row>
    <row r="82" customFormat="false" ht="20.35" hidden="true" customHeight="true" outlineLevel="0" collapsed="false">
      <c r="A82" s="8" t="s">
        <v>186</v>
      </c>
      <c r="B82" s="11" t="s">
        <v>71</v>
      </c>
      <c r="C82" s="11" t="s">
        <v>187</v>
      </c>
      <c r="D82" s="12" t="n">
        <v>39</v>
      </c>
      <c r="E82" s="13"/>
      <c r="F82" s="14" t="n">
        <v>2076.7</v>
      </c>
      <c r="G82" s="14" t="n">
        <v>92.26</v>
      </c>
      <c r="H82" s="12" t="n">
        <v>1064</v>
      </c>
      <c r="I82" s="15" t="n">
        <v>90.23</v>
      </c>
      <c r="J82" s="14" t="n">
        <v>-0.69</v>
      </c>
      <c r="K82" s="14" t="n">
        <v>77.73</v>
      </c>
      <c r="L82" s="14" t="n">
        <v>-7.29</v>
      </c>
      <c r="M82" s="16" t="n">
        <v>62.5</v>
      </c>
      <c r="N82" s="17" t="n">
        <v>16</v>
      </c>
      <c r="O82" s="18" t="n">
        <v>113.750178852483</v>
      </c>
      <c r="P82" s="19" t="n">
        <v>14</v>
      </c>
      <c r="Q82" s="18" t="n">
        <f aca="false">H82/D82</f>
        <v>27.2820512820513</v>
      </c>
    </row>
    <row r="83" customFormat="false" ht="20.35" hidden="true" customHeight="true" outlineLevel="0" collapsed="false">
      <c r="A83" s="8" t="s">
        <v>188</v>
      </c>
      <c r="B83" s="11" t="s">
        <v>71</v>
      </c>
      <c r="C83" s="11" t="s">
        <v>101</v>
      </c>
      <c r="D83" s="12" t="n">
        <v>35</v>
      </c>
      <c r="E83" s="12" t="n">
        <v>1</v>
      </c>
      <c r="F83" s="14" t="n">
        <v>1864.8</v>
      </c>
      <c r="G83" s="14" t="n">
        <v>94.2</v>
      </c>
      <c r="H83" s="12" t="n">
        <v>953</v>
      </c>
      <c r="I83" s="15" t="n">
        <v>92.34</v>
      </c>
      <c r="J83" s="14" t="n">
        <v>2.02</v>
      </c>
      <c r="K83" s="14" t="n">
        <v>83.13</v>
      </c>
      <c r="L83" s="14" t="n">
        <v>19.27</v>
      </c>
      <c r="M83" s="16" t="n">
        <v>0</v>
      </c>
      <c r="N83" s="17" t="n">
        <v>2</v>
      </c>
      <c r="O83" s="18" t="n">
        <v>113.384813384813</v>
      </c>
      <c r="P83" s="19" t="n">
        <v>9</v>
      </c>
      <c r="Q83" s="18" t="n">
        <f aca="false">H83/D83</f>
        <v>27.2285714285714</v>
      </c>
    </row>
    <row r="84" customFormat="false" ht="20.35" hidden="true" customHeight="true" outlineLevel="0" collapsed="false">
      <c r="A84" s="8" t="s">
        <v>189</v>
      </c>
      <c r="B84" s="11" t="s">
        <v>71</v>
      </c>
      <c r="C84" s="11" t="s">
        <v>156</v>
      </c>
      <c r="D84" s="12" t="n">
        <v>5</v>
      </c>
      <c r="E84" s="13"/>
      <c r="F84" s="14" t="n">
        <v>181.95</v>
      </c>
      <c r="G84" s="14" t="n">
        <v>93.8</v>
      </c>
      <c r="H84" s="12" t="n">
        <v>95</v>
      </c>
      <c r="I84" s="15" t="n">
        <v>92.63</v>
      </c>
      <c r="J84" s="14" t="n">
        <v>1.82</v>
      </c>
      <c r="K84" s="14" t="n">
        <v>80</v>
      </c>
      <c r="L84" s="14" t="n">
        <v>1.73</v>
      </c>
      <c r="M84" s="16" t="n">
        <v>66.7</v>
      </c>
      <c r="N84" s="17" t="n">
        <v>9</v>
      </c>
      <c r="O84" s="18" t="n">
        <v>119.703215169003</v>
      </c>
      <c r="P84" s="19" t="n">
        <v>5</v>
      </c>
      <c r="Q84" s="18" t="n">
        <f aca="false">H84/D84</f>
        <v>19</v>
      </c>
    </row>
    <row r="85" customFormat="false" ht="20.35" hidden="true" customHeight="true" outlineLevel="0" collapsed="false">
      <c r="A85" s="8" t="s">
        <v>190</v>
      </c>
      <c r="B85" s="11" t="s">
        <v>71</v>
      </c>
      <c r="C85" s="11" t="s">
        <v>142</v>
      </c>
      <c r="D85" s="12" t="n">
        <v>35</v>
      </c>
      <c r="E85" s="12" t="n">
        <v>33</v>
      </c>
      <c r="F85" s="14" t="n">
        <v>1965.97</v>
      </c>
      <c r="G85" s="14" t="n">
        <v>93.06</v>
      </c>
      <c r="H85" s="12" t="n">
        <v>1143</v>
      </c>
      <c r="I85" s="15" t="n">
        <v>92.91</v>
      </c>
      <c r="J85" s="14" t="n">
        <v>1.86</v>
      </c>
      <c r="K85" s="14" t="n">
        <v>80.54</v>
      </c>
      <c r="L85" s="14" t="n">
        <v>21.25</v>
      </c>
      <c r="M85" s="16" t="n">
        <v>70</v>
      </c>
      <c r="N85" s="17" t="n">
        <v>10</v>
      </c>
      <c r="O85" s="18" t="n">
        <v>120.551382695536</v>
      </c>
      <c r="P85" s="19" t="n">
        <v>22</v>
      </c>
      <c r="Q85" s="18" t="n">
        <f aca="false">H85/D85</f>
        <v>32.6571428571429</v>
      </c>
    </row>
    <row r="86" customFormat="false" ht="20.35" hidden="false" customHeight="true" outlineLevel="0" collapsed="false">
      <c r="A86" s="8" t="s">
        <v>191</v>
      </c>
      <c r="B86" s="11" t="s">
        <v>71</v>
      </c>
      <c r="C86" s="11" t="s">
        <v>74</v>
      </c>
      <c r="D86" s="12" t="n">
        <v>53</v>
      </c>
      <c r="E86" s="12" t="n">
        <v>10</v>
      </c>
      <c r="F86" s="14" t="n">
        <v>2852.02</v>
      </c>
      <c r="G86" s="14" t="n">
        <v>91.6</v>
      </c>
      <c r="H86" s="12" t="n">
        <v>1561</v>
      </c>
      <c r="I86" s="15" t="n">
        <v>90.84</v>
      </c>
      <c r="J86" s="14" t="n">
        <v>-0.68</v>
      </c>
      <c r="K86" s="14" t="n">
        <v>77.12</v>
      </c>
      <c r="L86" s="14" t="n">
        <v>-10.65</v>
      </c>
      <c r="M86" s="16" t="n">
        <v>60</v>
      </c>
      <c r="N86" s="17" t="n">
        <v>10</v>
      </c>
      <c r="O86" s="18" t="n">
        <v>110.364011430508</v>
      </c>
      <c r="P86" s="19" t="n">
        <v>27</v>
      </c>
      <c r="Q86" s="18" t="n">
        <f aca="false">H86/D86</f>
        <v>29.4528301886792</v>
      </c>
    </row>
    <row r="87" customFormat="false" ht="20.35" hidden="true" customHeight="true" outlineLevel="0" collapsed="false">
      <c r="A87" s="8" t="s">
        <v>192</v>
      </c>
      <c r="B87" s="11" t="s">
        <v>71</v>
      </c>
      <c r="C87" s="11" t="s">
        <v>156</v>
      </c>
      <c r="D87" s="12" t="n">
        <v>28</v>
      </c>
      <c r="E87" s="12" t="n">
        <v>14</v>
      </c>
      <c r="F87" s="14" t="n">
        <v>1353.27</v>
      </c>
      <c r="G87" s="14" t="n">
        <v>94.32</v>
      </c>
      <c r="H87" s="12" t="n">
        <v>739</v>
      </c>
      <c r="I87" s="15" t="n">
        <v>92.83</v>
      </c>
      <c r="J87" s="14" t="n">
        <v>2.6</v>
      </c>
      <c r="K87" s="14" t="n">
        <v>85.57</v>
      </c>
      <c r="L87" s="14" t="n">
        <v>19.25</v>
      </c>
      <c r="M87" s="16" t="n">
        <v>65.2</v>
      </c>
      <c r="N87" s="17" t="n">
        <v>23</v>
      </c>
      <c r="O87" s="18" t="n">
        <v>114.212522784374</v>
      </c>
      <c r="P87" s="19" t="n">
        <v>9</v>
      </c>
      <c r="Q87" s="18" t="n">
        <f aca="false">H87/D87</f>
        <v>26.3928571428571</v>
      </c>
    </row>
    <row r="88" customFormat="false" ht="20.35" hidden="false" customHeight="true" outlineLevel="0" collapsed="false">
      <c r="A88" s="8" t="s">
        <v>193</v>
      </c>
      <c r="B88" s="11" t="s">
        <v>71</v>
      </c>
      <c r="C88" s="11" t="s">
        <v>109</v>
      </c>
      <c r="D88" s="12" t="n">
        <v>43</v>
      </c>
      <c r="E88" s="13"/>
      <c r="F88" s="14" t="n">
        <v>2475.12</v>
      </c>
      <c r="G88" s="14" t="n">
        <v>90.47</v>
      </c>
      <c r="H88" s="12" t="n">
        <v>1171</v>
      </c>
      <c r="I88" s="15" t="n">
        <v>88.81</v>
      </c>
      <c r="J88" s="14" t="n">
        <v>-1.84</v>
      </c>
      <c r="K88" s="14" t="n">
        <v>74.82</v>
      </c>
      <c r="L88" s="14" t="n">
        <v>-21.56</v>
      </c>
      <c r="M88" s="16" t="n">
        <v>58.3</v>
      </c>
      <c r="N88" s="17" t="n">
        <v>12</v>
      </c>
      <c r="O88" s="18" t="n">
        <v>145.541022592152</v>
      </c>
      <c r="P88" s="19" t="n">
        <v>0</v>
      </c>
      <c r="Q88" s="18" t="n">
        <f aca="false">H88/D88</f>
        <v>27.2325581395349</v>
      </c>
    </row>
    <row r="89" customFormat="false" ht="20.35" hidden="true" customHeight="true" outlineLevel="0" collapsed="false">
      <c r="A89" s="8" t="s">
        <v>194</v>
      </c>
      <c r="B89" s="11" t="s">
        <v>71</v>
      </c>
      <c r="C89" s="11" t="s">
        <v>92</v>
      </c>
      <c r="D89" s="12" t="n">
        <v>1</v>
      </c>
      <c r="E89" s="13"/>
      <c r="F89" s="14" t="n">
        <v>14.02</v>
      </c>
      <c r="G89" s="14" t="n">
        <v>77.56</v>
      </c>
      <c r="H89" s="12" t="n">
        <v>7</v>
      </c>
      <c r="I89" s="15" t="n">
        <v>100</v>
      </c>
      <c r="J89" s="14" t="n">
        <v>7</v>
      </c>
      <c r="K89" s="14" t="n">
        <v>100</v>
      </c>
      <c r="L89" s="14" t="n">
        <v>0.49</v>
      </c>
      <c r="M89" s="16"/>
      <c r="N89" s="17"/>
      <c r="O89" s="18" t="n">
        <v>117.209302325581</v>
      </c>
      <c r="P89" s="19" t="n">
        <v>5</v>
      </c>
      <c r="Q89" s="18" t="n">
        <f aca="false">H89/D89</f>
        <v>7</v>
      </c>
    </row>
    <row r="90" customFormat="false" ht="20.35" hidden="true" customHeight="true" outlineLevel="0" collapsed="false">
      <c r="A90" s="8" t="s">
        <v>195</v>
      </c>
      <c r="B90" s="11" t="s">
        <v>71</v>
      </c>
      <c r="C90" s="11" t="s">
        <v>76</v>
      </c>
      <c r="D90" s="12" t="n">
        <v>20</v>
      </c>
      <c r="E90" s="13"/>
      <c r="F90" s="14" t="n">
        <v>1096.5</v>
      </c>
      <c r="G90" s="14" t="n">
        <v>91.67</v>
      </c>
      <c r="H90" s="12" t="n">
        <v>587</v>
      </c>
      <c r="I90" s="15" t="n">
        <v>89.27</v>
      </c>
      <c r="J90" s="14" t="n">
        <v>-1.35</v>
      </c>
      <c r="K90" s="14" t="n">
        <v>76.51</v>
      </c>
      <c r="L90" s="14" t="n">
        <v>-7.95</v>
      </c>
      <c r="M90" s="16"/>
      <c r="N90" s="17"/>
      <c r="O90" s="18" t="n">
        <v>115.340017642266</v>
      </c>
      <c r="P90" s="19" t="n">
        <v>17</v>
      </c>
      <c r="Q90" s="18" t="n">
        <f aca="false">H90/D90</f>
        <v>29.35</v>
      </c>
    </row>
    <row r="91" customFormat="false" ht="20.35" hidden="false" customHeight="true" outlineLevel="0" collapsed="false">
      <c r="A91" s="8" t="s">
        <v>196</v>
      </c>
      <c r="B91" s="11" t="s">
        <v>71</v>
      </c>
      <c r="C91" s="11" t="s">
        <v>90</v>
      </c>
      <c r="D91" s="12" t="n">
        <v>51</v>
      </c>
      <c r="E91" s="12" t="n">
        <v>18</v>
      </c>
      <c r="F91" s="14" t="n">
        <v>2861.05</v>
      </c>
      <c r="G91" s="14" t="n">
        <v>93.11</v>
      </c>
      <c r="H91" s="12" t="n">
        <v>1595</v>
      </c>
      <c r="I91" s="15" t="n">
        <v>91.97</v>
      </c>
      <c r="J91" s="14" t="n">
        <v>0.51</v>
      </c>
      <c r="K91" s="14" t="n">
        <v>79.27</v>
      </c>
      <c r="L91" s="14" t="n">
        <v>8.17</v>
      </c>
      <c r="M91" s="16" t="n">
        <v>83.3</v>
      </c>
      <c r="N91" s="17" t="n">
        <v>6</v>
      </c>
      <c r="O91" s="18" t="n">
        <v>115.216441516227</v>
      </c>
      <c r="P91" s="19" t="n">
        <v>16</v>
      </c>
      <c r="Q91" s="18" t="n">
        <f aca="false">H91/D91</f>
        <v>31.2745098039216</v>
      </c>
    </row>
    <row r="92" customFormat="false" ht="20.35" hidden="false" customHeight="true" outlineLevel="0" collapsed="false">
      <c r="A92" s="8" t="s">
        <v>197</v>
      </c>
      <c r="B92" s="11" t="s">
        <v>71</v>
      </c>
      <c r="C92" s="11" t="s">
        <v>161</v>
      </c>
      <c r="D92" s="12" t="n">
        <v>65</v>
      </c>
      <c r="E92" s="12" t="n">
        <v>1</v>
      </c>
      <c r="F92" s="14" t="n">
        <v>3891.23</v>
      </c>
      <c r="G92" s="14" t="n">
        <v>94.05</v>
      </c>
      <c r="H92" s="12" t="n">
        <v>1983</v>
      </c>
      <c r="I92" s="15" t="n">
        <v>92.08</v>
      </c>
      <c r="J92" s="14" t="n">
        <v>1.65</v>
      </c>
      <c r="K92" s="14" t="n">
        <v>83.33</v>
      </c>
      <c r="L92" s="14" t="n">
        <v>32.76</v>
      </c>
      <c r="M92" s="16" t="n">
        <v>71.4</v>
      </c>
      <c r="N92" s="17" t="n">
        <v>35</v>
      </c>
      <c r="O92" s="18" t="n">
        <v>115.549609278465</v>
      </c>
      <c r="P92" s="19" t="n">
        <v>10</v>
      </c>
      <c r="Q92" s="18" t="n">
        <f aca="false">H92/D92</f>
        <v>30.5076923076923</v>
      </c>
    </row>
    <row r="93" customFormat="false" ht="20.35" hidden="true" customHeight="true" outlineLevel="0" collapsed="false">
      <c r="A93" s="8" t="s">
        <v>198</v>
      </c>
      <c r="B93" s="11" t="s">
        <v>71</v>
      </c>
      <c r="C93" s="11" t="s">
        <v>122</v>
      </c>
      <c r="D93" s="12" t="n">
        <v>13</v>
      </c>
      <c r="E93" s="12" t="n">
        <v>40</v>
      </c>
      <c r="F93" s="14" t="n">
        <v>684.88</v>
      </c>
      <c r="G93" s="14" t="n">
        <v>92.09</v>
      </c>
      <c r="H93" s="12" t="n">
        <v>392</v>
      </c>
      <c r="I93" s="15" t="n">
        <v>90.56</v>
      </c>
      <c r="J93" s="14" t="n">
        <v>0.11</v>
      </c>
      <c r="K93" s="14" t="n">
        <v>77.08</v>
      </c>
      <c r="L93" s="14" t="n">
        <v>0.45</v>
      </c>
      <c r="M93" s="16"/>
      <c r="N93" s="17"/>
      <c r="O93" s="18" t="n">
        <v>121.159321538948</v>
      </c>
      <c r="P93" s="19" t="n">
        <v>9</v>
      </c>
      <c r="Q93" s="18" t="n">
        <f aca="false">H93/D93</f>
        <v>30.1538461538462</v>
      </c>
    </row>
    <row r="94" customFormat="false" ht="20.35" hidden="true" customHeight="true" outlineLevel="0" collapsed="false">
      <c r="A94" s="8" t="s">
        <v>199</v>
      </c>
      <c r="B94" s="11" t="s">
        <v>71</v>
      </c>
      <c r="C94" s="11" t="s">
        <v>86</v>
      </c>
      <c r="D94" s="12" t="n">
        <v>1</v>
      </c>
      <c r="E94" s="13"/>
      <c r="F94" s="14" t="n">
        <v>61.35</v>
      </c>
      <c r="G94" s="14" t="n">
        <v>100</v>
      </c>
      <c r="H94" s="12" t="n">
        <v>30</v>
      </c>
      <c r="I94" s="15" t="n">
        <v>86.67</v>
      </c>
      <c r="J94" s="14" t="n">
        <v>-5.5</v>
      </c>
      <c r="K94" s="14" t="n">
        <v>66.67</v>
      </c>
      <c r="L94" s="14" t="n">
        <v>-1.65</v>
      </c>
      <c r="M94" s="16"/>
      <c r="N94" s="17"/>
      <c r="O94" s="18" t="n">
        <v>105.623471882641</v>
      </c>
      <c r="P94" s="19" t="n">
        <v>1</v>
      </c>
      <c r="Q94" s="18" t="n">
        <f aca="false">H94/D94</f>
        <v>30</v>
      </c>
    </row>
    <row r="95" customFormat="false" ht="20.35" hidden="true" customHeight="true" outlineLevel="0" collapsed="false">
      <c r="A95" s="8" t="s">
        <v>200</v>
      </c>
      <c r="B95" s="11" t="s">
        <v>71</v>
      </c>
      <c r="C95" s="11" t="s">
        <v>119</v>
      </c>
      <c r="D95" s="12" t="n">
        <v>27</v>
      </c>
      <c r="E95" s="12" t="n">
        <v>17</v>
      </c>
      <c r="F95" s="14" t="n">
        <v>1491.75</v>
      </c>
      <c r="G95" s="14" t="n">
        <v>90.73</v>
      </c>
      <c r="H95" s="12" t="n">
        <v>879</v>
      </c>
      <c r="I95" s="15" t="n">
        <v>89.19</v>
      </c>
      <c r="J95" s="14" t="n">
        <v>-1.77</v>
      </c>
      <c r="K95" s="14" t="n">
        <v>70.21</v>
      </c>
      <c r="L95" s="14" t="n">
        <v>-15.53</v>
      </c>
      <c r="M95" s="16" t="n">
        <v>0</v>
      </c>
      <c r="N95" s="17" t="n">
        <v>2</v>
      </c>
      <c r="O95" s="18" t="n">
        <v>119.65811965812</v>
      </c>
      <c r="P95" s="19" t="n">
        <v>15</v>
      </c>
      <c r="Q95" s="18" t="n">
        <f aca="false">H95/D95</f>
        <v>32.5555555555556</v>
      </c>
    </row>
    <row r="96" customFormat="false" ht="20.35" hidden="true" customHeight="true" outlineLevel="0" collapsed="false">
      <c r="A96" s="8" t="s">
        <v>201</v>
      </c>
      <c r="B96" s="11" t="s">
        <v>71</v>
      </c>
      <c r="C96" s="11" t="s">
        <v>115</v>
      </c>
      <c r="D96" s="12" t="n">
        <v>26</v>
      </c>
      <c r="E96" s="13"/>
      <c r="F96" s="14" t="n">
        <v>1363.93</v>
      </c>
      <c r="G96" s="14" t="n">
        <v>90.99</v>
      </c>
      <c r="H96" s="12" t="n">
        <v>687</v>
      </c>
      <c r="I96" s="15" t="n">
        <v>90.83</v>
      </c>
      <c r="J96" s="14" t="n">
        <v>0.13</v>
      </c>
      <c r="K96" s="14" t="n">
        <v>77.33</v>
      </c>
      <c r="L96" s="14" t="n">
        <v>0.9</v>
      </c>
      <c r="M96" s="16" t="n">
        <v>33.3</v>
      </c>
      <c r="N96" s="17" t="n">
        <v>3</v>
      </c>
      <c r="O96" s="18" t="n">
        <v>115.78278508236</v>
      </c>
      <c r="P96" s="19" t="n">
        <v>10</v>
      </c>
      <c r="Q96" s="18" t="n">
        <f aca="false">H96/D96</f>
        <v>26.4230769230769</v>
      </c>
    </row>
    <row r="97" customFormat="false" ht="20.35" hidden="false" customHeight="true" outlineLevel="0" collapsed="false">
      <c r="A97" s="8" t="s">
        <v>202</v>
      </c>
      <c r="B97" s="11" t="s">
        <v>71</v>
      </c>
      <c r="C97" s="11" t="s">
        <v>94</v>
      </c>
      <c r="D97" s="12" t="n">
        <v>54</v>
      </c>
      <c r="E97" s="12" t="n">
        <v>2</v>
      </c>
      <c r="F97" s="14" t="n">
        <v>3173.08</v>
      </c>
      <c r="G97" s="14" t="n">
        <v>92.19</v>
      </c>
      <c r="H97" s="12" t="n">
        <v>1514</v>
      </c>
      <c r="I97" s="15" t="n">
        <v>91.74</v>
      </c>
      <c r="J97" s="14" t="n">
        <v>0.43</v>
      </c>
      <c r="K97" s="14" t="n">
        <v>80.06</v>
      </c>
      <c r="L97" s="14" t="n">
        <v>6.45</v>
      </c>
      <c r="M97" s="16" t="n">
        <v>63.6</v>
      </c>
      <c r="N97" s="17" t="n">
        <v>11</v>
      </c>
      <c r="O97" s="18" t="n">
        <v>110.353231609633</v>
      </c>
      <c r="P97" s="19" t="n">
        <v>14</v>
      </c>
      <c r="Q97" s="18" t="n">
        <f aca="false">H97/D97</f>
        <v>28.037037037037</v>
      </c>
    </row>
  </sheetData>
  <autoFilter ref="A2:Q97">
    <filterColumn colId="3">
      <customFilters and="true">
        <customFilter operator="greaterThanOrEqual" val="40"/>
      </customFilters>
    </filterColumn>
  </autoFilter>
  <mergeCells count="1">
    <mergeCell ref="A1:P1"/>
  </mergeCells>
  <conditionalFormatting sqref="P2">
    <cfRule type="cellIs" priority="2" operator="lessThan" aboveAverage="0" equalAverage="0" bottom="0" percent="0" rank="0" text="" dxfId="0">
      <formula>0</formula>
    </cfRule>
  </conditionalFormatting>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true"/>
  </sheetPr>
  <dimension ref="A1:E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21" width="25.9183673469388"/>
    <col collapsed="false" hidden="false" max="256" min="2" style="21" width="16.0663265306122"/>
  </cols>
  <sheetData>
    <row r="1" customFormat="false" ht="20.55" hidden="false" customHeight="true" outlineLevel="0" collapsed="false">
      <c r="A1" s="22" t="s">
        <v>55</v>
      </c>
      <c r="B1" s="43" t="s">
        <v>551</v>
      </c>
      <c r="C1" s="43" t="s">
        <v>552</v>
      </c>
      <c r="D1" s="43" t="s">
        <v>553</v>
      </c>
      <c r="E1" s="43" t="s">
        <v>554</v>
      </c>
    </row>
    <row r="2" customFormat="false" ht="20.55" hidden="false" customHeight="true" outlineLevel="0" collapsed="false">
      <c r="A2" s="22" t="s">
        <v>70</v>
      </c>
      <c r="B2" s="32" t="n">
        <f aca="false">VLOOKUP(STATS!I3,'HS - SV%'!$A$3:$B$55,2)</f>
        <v>76</v>
      </c>
      <c r="C2" s="32" t="n">
        <f aca="false">IF(STATS!F3&lt;830,IF(B2&gt;66,66,B2),B2)</f>
        <v>76</v>
      </c>
      <c r="D2" s="32" t="n">
        <f aca="false">IF(STATS!F3&lt;415,IF(C2&gt;60,60,C2),C2)</f>
        <v>76</v>
      </c>
      <c r="E2" s="45" t="n">
        <f aca="false">IF(STATS!D3+STATS!E3&lt;50,IF(D2&gt;80,80,D2),D2)</f>
        <v>76</v>
      </c>
    </row>
    <row r="3" customFormat="false" ht="20.35" hidden="false" customHeight="true" outlineLevel="0" collapsed="false">
      <c r="A3" s="22" t="s">
        <v>73</v>
      </c>
      <c r="B3" s="32" t="n">
        <f aca="false">VLOOKUP(STATS!I4,'HS - SV%'!$A$3:$B$55,2)</f>
        <v>99</v>
      </c>
      <c r="C3" s="32" t="n">
        <f aca="false">IF(STATS!F4&lt;830,IF(B3&gt;66,66,B3),B3)</f>
        <v>66</v>
      </c>
      <c r="D3" s="32" t="n">
        <f aca="false">IF(STATS!F4&lt;415,IF(C3&gt;60,60,C3),C3)</f>
        <v>60</v>
      </c>
      <c r="E3" s="45" t="n">
        <f aca="false">IF(STATS!D4+STATS!E4&lt;50,IF(D3&gt;80,80,D3),D3)</f>
        <v>60</v>
      </c>
    </row>
    <row r="4" customFormat="false" ht="20.35" hidden="false" customHeight="true" outlineLevel="0" collapsed="false">
      <c r="A4" s="22" t="s">
        <v>75</v>
      </c>
      <c r="B4" s="32" t="n">
        <f aca="false">VLOOKUP(STATS!I5,'HS - SV%'!$A$3:$B$55,2)</f>
        <v>52</v>
      </c>
      <c r="C4" s="32" t="n">
        <f aca="false">IF(STATS!F5&lt;830,IF(B4&gt;66,66,B4),B4)</f>
        <v>52</v>
      </c>
      <c r="D4" s="32" t="n">
        <f aca="false">IF(STATS!F5&lt;415,IF(C4&gt;60,60,C4),C4)</f>
        <v>52</v>
      </c>
      <c r="E4" s="45" t="n">
        <f aca="false">IF(STATS!D5+STATS!E5&lt;50,IF(D4&gt;80,80,D4),D4)</f>
        <v>52</v>
      </c>
    </row>
    <row r="5" customFormat="false" ht="20.35" hidden="false" customHeight="true" outlineLevel="0" collapsed="false">
      <c r="A5" s="22" t="s">
        <v>77</v>
      </c>
      <c r="B5" s="32" t="n">
        <f aca="false">VLOOKUP(STATS!I6,'HS - SV%'!$A$3:$B$55,2)</f>
        <v>52</v>
      </c>
      <c r="C5" s="32" t="n">
        <f aca="false">IF(STATS!F6&lt;830,IF(B5&gt;66,66,B5),B5)</f>
        <v>52</v>
      </c>
      <c r="D5" s="32" t="n">
        <f aca="false">IF(STATS!F6&lt;415,IF(C5&gt;60,60,C5),C5)</f>
        <v>52</v>
      </c>
      <c r="E5" s="45" t="n">
        <f aca="false">IF(STATS!D6+STATS!E6&lt;50,IF(D5&gt;80,80,D5),D5)</f>
        <v>52</v>
      </c>
    </row>
    <row r="6" customFormat="false" ht="20.35" hidden="false" customHeight="true" outlineLevel="0" collapsed="false">
      <c r="A6" s="22" t="s">
        <v>79</v>
      </c>
      <c r="B6" s="32" t="n">
        <f aca="false">VLOOKUP(STATS!I7,'HS - SV%'!$A$3:$B$55,2)</f>
        <v>64</v>
      </c>
      <c r="C6" s="32" t="n">
        <f aca="false">IF(STATS!F7&lt;830,IF(B6&gt;66,66,B6),B6)</f>
        <v>64</v>
      </c>
      <c r="D6" s="32" t="n">
        <f aca="false">IF(STATS!F7&lt;415,IF(C6&gt;60,60,C6),C6)</f>
        <v>64</v>
      </c>
      <c r="E6" s="45" t="n">
        <f aca="false">IF(STATS!D7+STATS!E7&lt;50,IF(D6&gt;80,80,D6),D6)</f>
        <v>64</v>
      </c>
    </row>
    <row r="7" customFormat="false" ht="20.35" hidden="false" customHeight="true" outlineLevel="0" collapsed="false">
      <c r="A7" s="22" t="s">
        <v>81</v>
      </c>
      <c r="B7" s="32" t="n">
        <f aca="false">VLOOKUP(STATS!I8,'HS - SV%'!$A$3:$B$55,2)</f>
        <v>70</v>
      </c>
      <c r="C7" s="32" t="n">
        <f aca="false">IF(STATS!F8&lt;830,IF(B7&gt;66,66,B7),B7)</f>
        <v>70</v>
      </c>
      <c r="D7" s="32" t="n">
        <f aca="false">IF(STATS!F8&lt;415,IF(C7&gt;60,60,C7),C7)</f>
        <v>70</v>
      </c>
      <c r="E7" s="45" t="n">
        <f aca="false">IF(STATS!D8+STATS!E8&lt;50,IF(D7&gt;80,80,D7),D7)</f>
        <v>70</v>
      </c>
    </row>
    <row r="8" customFormat="false" ht="20.35" hidden="false" customHeight="true" outlineLevel="0" collapsed="false">
      <c r="A8" s="22" t="s">
        <v>83</v>
      </c>
      <c r="B8" s="32" t="n">
        <f aca="false">VLOOKUP(STATS!I9,'HS - SV%'!$A$3:$B$55,2)</f>
        <v>83</v>
      </c>
      <c r="C8" s="32" t="n">
        <f aca="false">IF(STATS!F9&lt;830,IF(B8&gt;66,66,B8),B8)</f>
        <v>66</v>
      </c>
      <c r="D8" s="32" t="n">
        <f aca="false">IF(STATS!F9&lt;415,IF(C8&gt;60,60,C8),C8)</f>
        <v>66</v>
      </c>
      <c r="E8" s="45" t="n">
        <f aca="false">IF(STATS!D9+STATS!E9&lt;50,IF(D8&gt;80,80,D8),D8)</f>
        <v>66</v>
      </c>
    </row>
    <row r="9" customFormat="false" ht="20.35" hidden="false" customHeight="true" outlineLevel="0" collapsed="false">
      <c r="A9" s="22" t="s">
        <v>85</v>
      </c>
      <c r="B9" s="32" t="n">
        <f aca="false">VLOOKUP(STATS!I10,'HS - SV%'!$A$3:$B$55,2)</f>
        <v>59</v>
      </c>
      <c r="C9" s="32" t="n">
        <f aca="false">IF(STATS!F10&lt;830,IF(B9&gt;66,66,B9),B9)</f>
        <v>59</v>
      </c>
      <c r="D9" s="32" t="n">
        <f aca="false">IF(STATS!F10&lt;415,IF(C9&gt;60,60,C9),C9)</f>
        <v>59</v>
      </c>
      <c r="E9" s="45" t="n">
        <f aca="false">IF(STATS!D10+STATS!E10&lt;50,IF(D9&gt;80,80,D9),D9)</f>
        <v>59</v>
      </c>
    </row>
    <row r="10" customFormat="false" ht="20.35" hidden="false" customHeight="true" outlineLevel="0" collapsed="false">
      <c r="A10" s="22" t="s">
        <v>87</v>
      </c>
      <c r="B10" s="32" t="n">
        <f aca="false">VLOOKUP(STATS!I11,'HS - SV%'!$A$3:$B$55,2)</f>
        <v>85</v>
      </c>
      <c r="C10" s="32" t="n">
        <f aca="false">IF(STATS!F11&lt;830,IF(B10&gt;66,66,B10),B10)</f>
        <v>85</v>
      </c>
      <c r="D10" s="32" t="n">
        <f aca="false">IF(STATS!F11&lt;415,IF(C10&gt;60,60,C10),C10)</f>
        <v>85</v>
      </c>
      <c r="E10" s="45" t="n">
        <f aca="false">IF(STATS!D11+STATS!E11&lt;50,IF(D10&gt;80,80,D10),D10)</f>
        <v>85</v>
      </c>
    </row>
    <row r="11" customFormat="false" ht="20.35" hidden="false" customHeight="true" outlineLevel="0" collapsed="false">
      <c r="A11" s="22" t="s">
        <v>89</v>
      </c>
      <c r="B11" s="32" t="n">
        <f aca="false">VLOOKUP(STATS!I12,'HS - SV%'!$A$3:$B$55,2)</f>
        <v>99</v>
      </c>
      <c r="C11" s="32" t="n">
        <f aca="false">IF(STATS!F12&lt;830,IF(B11&gt;66,66,B11),B11)</f>
        <v>66</v>
      </c>
      <c r="D11" s="32" t="n">
        <f aca="false">IF(STATS!F12&lt;415,IF(C11&gt;60,60,C11),C11)</f>
        <v>60</v>
      </c>
      <c r="E11" s="45" t="n">
        <f aca="false">IF(STATS!D12+STATS!E12&lt;50,IF(D11&gt;80,80,D11),D11)</f>
        <v>60</v>
      </c>
    </row>
    <row r="12" customFormat="false" ht="20.35" hidden="false" customHeight="true" outlineLevel="0" collapsed="false">
      <c r="A12" s="22" t="s">
        <v>91</v>
      </c>
      <c r="B12" s="32" t="n">
        <f aca="false">VLOOKUP(STATS!I13,'HS - SV%'!$A$3:$B$55,2)</f>
        <v>67</v>
      </c>
      <c r="C12" s="32" t="n">
        <f aca="false">IF(STATS!F13&lt;830,IF(B12&gt;66,66,B12),B12)</f>
        <v>67</v>
      </c>
      <c r="D12" s="32" t="n">
        <f aca="false">IF(STATS!F13&lt;415,IF(C12&gt;60,60,C12),C12)</f>
        <v>67</v>
      </c>
      <c r="E12" s="45" t="n">
        <f aca="false">IF(STATS!D13+STATS!E13&lt;50,IF(D12&gt;80,80,D12),D12)</f>
        <v>67</v>
      </c>
    </row>
    <row r="13" customFormat="false" ht="20.35" hidden="false" customHeight="true" outlineLevel="0" collapsed="false">
      <c r="A13" s="22" t="s">
        <v>93</v>
      </c>
      <c r="B13" s="32" t="n">
        <f aca="false">VLOOKUP(STATS!I14,'HS - SV%'!$A$3:$B$55,2)</f>
        <v>75</v>
      </c>
      <c r="C13" s="32" t="n">
        <f aca="false">IF(STATS!F14&lt;830,IF(B13&gt;66,66,B13),B13)</f>
        <v>75</v>
      </c>
      <c r="D13" s="32" t="n">
        <f aca="false">IF(STATS!F14&lt;415,IF(C13&gt;60,60,C13),C13)</f>
        <v>75</v>
      </c>
      <c r="E13" s="45" t="n">
        <f aca="false">IF(STATS!D14+STATS!E14&lt;50,IF(D13&gt;80,80,D13),D13)</f>
        <v>75</v>
      </c>
    </row>
    <row r="14" customFormat="false" ht="20.35" hidden="false" customHeight="true" outlineLevel="0" collapsed="false">
      <c r="A14" s="22" t="s">
        <v>95</v>
      </c>
      <c r="B14" s="32" t="n">
        <f aca="false">VLOOKUP(STATS!I15,'HS - SV%'!$A$3:$B$55,2)</f>
        <v>72</v>
      </c>
      <c r="C14" s="32" t="n">
        <f aca="false">IF(STATS!F15&lt;830,IF(B14&gt;66,66,B14),B14)</f>
        <v>72</v>
      </c>
      <c r="D14" s="32" t="n">
        <f aca="false">IF(STATS!F15&lt;415,IF(C14&gt;60,60,C14),C14)</f>
        <v>72</v>
      </c>
      <c r="E14" s="45" t="n">
        <f aca="false">IF(STATS!D15+STATS!E15&lt;50,IF(D14&gt;80,80,D14),D14)</f>
        <v>72</v>
      </c>
    </row>
    <row r="15" customFormat="false" ht="20.35" hidden="false" customHeight="true" outlineLevel="0" collapsed="false">
      <c r="A15" s="22" t="s">
        <v>97</v>
      </c>
      <c r="B15" s="32" t="n">
        <f aca="false">VLOOKUP(STATS!I16,'HS - SV%'!$A$3:$B$55,2)</f>
        <v>97</v>
      </c>
      <c r="C15" s="32" t="n">
        <f aca="false">IF(STATS!F16&lt;830,IF(B15&gt;66,66,B15),B15)</f>
        <v>97</v>
      </c>
      <c r="D15" s="32" t="n">
        <f aca="false">IF(STATS!F16&lt;415,IF(C15&gt;60,60,C15),C15)</f>
        <v>97</v>
      </c>
      <c r="E15" s="45" t="n">
        <f aca="false">IF(STATS!D16+STATS!E16&lt;50,IF(D15&gt;80,80,D15),D15)</f>
        <v>97</v>
      </c>
    </row>
    <row r="16" customFormat="false" ht="20.35" hidden="false" customHeight="true" outlineLevel="0" collapsed="false">
      <c r="A16" s="22" t="s">
        <v>98</v>
      </c>
      <c r="B16" s="32" t="n">
        <f aca="false">VLOOKUP(STATS!I17,'HS - SV%'!$A$3:$B$55,2)</f>
        <v>80</v>
      </c>
      <c r="C16" s="32" t="n">
        <f aca="false">IF(STATS!F17&lt;830,IF(B16&gt;66,66,B16),B16)</f>
        <v>80</v>
      </c>
      <c r="D16" s="32" t="n">
        <f aca="false">IF(STATS!F17&lt;415,IF(C16&gt;60,60,C16),C16)</f>
        <v>80</v>
      </c>
      <c r="E16" s="45" t="n">
        <f aca="false">IF(STATS!D17+STATS!E17&lt;50,IF(D16&gt;80,80,D16),D16)</f>
        <v>80</v>
      </c>
    </row>
    <row r="17" customFormat="false" ht="20.35" hidden="false" customHeight="true" outlineLevel="0" collapsed="false">
      <c r="A17" s="22" t="s">
        <v>100</v>
      </c>
      <c r="B17" s="32" t="n">
        <f aca="false">VLOOKUP(STATS!I18,'HS - SV%'!$A$3:$B$55,2)</f>
        <v>67</v>
      </c>
      <c r="C17" s="32" t="n">
        <f aca="false">IF(STATS!F18&lt;830,IF(B17&gt;66,66,B17),B17)</f>
        <v>67</v>
      </c>
      <c r="D17" s="32" t="n">
        <f aca="false">IF(STATS!F18&lt;415,IF(C17&gt;60,60,C17),C17)</f>
        <v>67</v>
      </c>
      <c r="E17" s="45" t="n">
        <f aca="false">IF(STATS!D18+STATS!E18&lt;50,IF(D17&gt;80,80,D17),D17)</f>
        <v>67</v>
      </c>
    </row>
    <row r="18" customFormat="false" ht="20.35" hidden="false" customHeight="true" outlineLevel="0" collapsed="false">
      <c r="A18" s="22" t="s">
        <v>102</v>
      </c>
      <c r="B18" s="32" t="n">
        <f aca="false">VLOOKUP(STATS!I19,'HS - SV%'!$A$3:$B$55,2)</f>
        <v>47</v>
      </c>
      <c r="C18" s="32" t="n">
        <f aca="false">IF(STATS!F19&lt;830,IF(B18&gt;66,66,B18),B18)</f>
        <v>47</v>
      </c>
      <c r="D18" s="32" t="n">
        <f aca="false">IF(STATS!F19&lt;415,IF(C18&gt;60,60,C18),C18)</f>
        <v>47</v>
      </c>
      <c r="E18" s="45" t="n">
        <f aca="false">IF(STATS!D19+STATS!E19&lt;50,IF(D18&gt;80,80,D18),D18)</f>
        <v>47</v>
      </c>
    </row>
    <row r="19" customFormat="false" ht="20.35" hidden="false" customHeight="true" outlineLevel="0" collapsed="false">
      <c r="A19" s="22" t="s">
        <v>103</v>
      </c>
      <c r="B19" s="32" t="n">
        <f aca="false">VLOOKUP(STATS!I20,'HS - SV%'!$A$3:$B$55,2)</f>
        <v>69</v>
      </c>
      <c r="C19" s="32" t="n">
        <f aca="false">IF(STATS!F20&lt;830,IF(B19&gt;66,66,B19),B19)</f>
        <v>69</v>
      </c>
      <c r="D19" s="32" t="n">
        <f aca="false">IF(STATS!F20&lt;415,IF(C19&gt;60,60,C19),C19)</f>
        <v>69</v>
      </c>
      <c r="E19" s="45" t="n">
        <f aca="false">IF(STATS!D20+STATS!E20&lt;50,IF(D19&gt;80,80,D19),D19)</f>
        <v>69</v>
      </c>
    </row>
    <row r="20" customFormat="false" ht="20.35" hidden="false" customHeight="true" outlineLevel="0" collapsed="false">
      <c r="A20" s="22" t="s">
        <v>104</v>
      </c>
      <c r="B20" s="32" t="n">
        <f aca="false">VLOOKUP(STATS!I21,'HS - SV%'!$A$3:$B$55,2)</f>
        <v>47</v>
      </c>
      <c r="C20" s="32" t="n">
        <f aca="false">IF(STATS!F21&lt;830,IF(B20&gt;66,66,B20),B20)</f>
        <v>47</v>
      </c>
      <c r="D20" s="32" t="n">
        <f aca="false">IF(STATS!F21&lt;415,IF(C20&gt;60,60,C20),C20)</f>
        <v>47</v>
      </c>
      <c r="E20" s="45" t="n">
        <f aca="false">IF(STATS!D21+STATS!E21&lt;50,IF(D20&gt;80,80,D20),D20)</f>
        <v>47</v>
      </c>
    </row>
    <row r="21" customFormat="false" ht="20.35" hidden="false" customHeight="true" outlineLevel="0" collapsed="false">
      <c r="A21" s="22" t="s">
        <v>106</v>
      </c>
      <c r="B21" s="32" t="n">
        <f aca="false">VLOOKUP(STATS!I22,'HS - SV%'!$A$3:$B$55,2)</f>
        <v>67</v>
      </c>
      <c r="C21" s="32" t="n">
        <f aca="false">IF(STATS!F22&lt;830,IF(B21&gt;66,66,B21),B21)</f>
        <v>67</v>
      </c>
      <c r="D21" s="32" t="n">
        <f aca="false">IF(STATS!F22&lt;415,IF(C21&gt;60,60,C21),C21)</f>
        <v>67</v>
      </c>
      <c r="E21" s="45" t="n">
        <f aca="false">IF(STATS!D22+STATS!E22&lt;50,IF(D21&gt;80,80,D21),D21)</f>
        <v>67</v>
      </c>
    </row>
    <row r="22" customFormat="false" ht="20.35" hidden="false" customHeight="true" outlineLevel="0" collapsed="false">
      <c r="A22" s="22" t="s">
        <v>108</v>
      </c>
      <c r="B22" s="32" t="n">
        <f aca="false">VLOOKUP(STATS!I23,'HS - SV%'!$A$3:$B$55,2)</f>
        <v>64</v>
      </c>
      <c r="C22" s="32" t="n">
        <f aca="false">IF(STATS!F23&lt;830,IF(B22&gt;66,66,B22),B22)</f>
        <v>64</v>
      </c>
      <c r="D22" s="32" t="n">
        <f aca="false">IF(STATS!F23&lt;415,IF(C22&gt;60,60,C22),C22)</f>
        <v>64</v>
      </c>
      <c r="E22" s="45" t="n">
        <f aca="false">IF(STATS!D23+STATS!E23&lt;50,IF(D22&gt;80,80,D22),D22)</f>
        <v>64</v>
      </c>
    </row>
    <row r="23" customFormat="false" ht="20.35" hidden="false" customHeight="true" outlineLevel="0" collapsed="false">
      <c r="A23" s="22" t="s">
        <v>110</v>
      </c>
      <c r="B23" s="32" t="n">
        <f aca="false">VLOOKUP(STATS!I24,'HS - SV%'!$A$3:$B$55,2)</f>
        <v>58</v>
      </c>
      <c r="C23" s="32" t="n">
        <f aca="false">IF(STATS!F24&lt;830,IF(B23&gt;66,66,B23),B23)</f>
        <v>58</v>
      </c>
      <c r="D23" s="32" t="n">
        <f aca="false">IF(STATS!F24&lt;415,IF(C23&gt;60,60,C23),C23)</f>
        <v>58</v>
      </c>
      <c r="E23" s="45" t="n">
        <f aca="false">IF(STATS!D24+STATS!E24&lt;50,IF(D23&gt;80,80,D23),D23)</f>
        <v>58</v>
      </c>
    </row>
    <row r="24" customFormat="false" ht="20.35" hidden="false" customHeight="true" outlineLevel="0" collapsed="false">
      <c r="A24" s="22" t="s">
        <v>112</v>
      </c>
      <c r="B24" s="32" t="n">
        <f aca="false">VLOOKUP(STATS!I25,'HS - SV%'!$A$3:$B$55,2)</f>
        <v>98</v>
      </c>
      <c r="C24" s="32" t="n">
        <f aca="false">IF(STATS!F25&lt;830,IF(B24&gt;66,66,B24),B24)</f>
        <v>98</v>
      </c>
      <c r="D24" s="32" t="n">
        <f aca="false">IF(STATS!F25&lt;415,IF(C24&gt;60,60,C24),C24)</f>
        <v>98</v>
      </c>
      <c r="E24" s="45" t="n">
        <f aca="false">IF(STATS!D25+STATS!E25&lt;50,IF(D24&gt;80,80,D24),D24)</f>
        <v>80</v>
      </c>
    </row>
    <row r="25" customFormat="false" ht="20.35" hidden="false" customHeight="true" outlineLevel="0" collapsed="false">
      <c r="A25" s="22" t="s">
        <v>114</v>
      </c>
      <c r="B25" s="32" t="n">
        <f aca="false">VLOOKUP(STATS!I26,'HS - SV%'!$A$3:$B$55,2)</f>
        <v>87</v>
      </c>
      <c r="C25" s="32" t="n">
        <f aca="false">IF(STATS!F26&lt;830,IF(B25&gt;66,66,B25),B25)</f>
        <v>66</v>
      </c>
      <c r="D25" s="32" t="n">
        <f aca="false">IF(STATS!F26&lt;415,IF(C25&gt;60,60,C25),C25)</f>
        <v>66</v>
      </c>
      <c r="E25" s="45" t="n">
        <f aca="false">IF(STATS!D26+STATS!E26&lt;50,IF(D25&gt;80,80,D25),D25)</f>
        <v>66</v>
      </c>
    </row>
    <row r="26" customFormat="false" ht="20.35" hidden="false" customHeight="true" outlineLevel="0" collapsed="false">
      <c r="A26" s="22" t="s">
        <v>116</v>
      </c>
      <c r="B26" s="32" t="n">
        <f aca="false">VLOOKUP(STATS!I27,'HS - SV%'!$A$3:$B$55,2)</f>
        <v>52</v>
      </c>
      <c r="C26" s="32" t="n">
        <f aca="false">IF(STATS!F27&lt;830,IF(B26&gt;66,66,B26),B26)</f>
        <v>52</v>
      </c>
      <c r="D26" s="32" t="n">
        <f aca="false">IF(STATS!F27&lt;415,IF(C26&gt;60,60,C26),C26)</f>
        <v>52</v>
      </c>
      <c r="E26" s="45" t="n">
        <f aca="false">IF(STATS!D27+STATS!E27&lt;50,IF(D26&gt;80,80,D26),D26)</f>
        <v>52</v>
      </c>
    </row>
    <row r="27" customFormat="false" ht="20.35" hidden="false" customHeight="true" outlineLevel="0" collapsed="false">
      <c r="A27" s="22" t="s">
        <v>117</v>
      </c>
      <c r="B27" s="32" t="n">
        <f aca="false">VLOOKUP(STATS!I28,'HS - SV%'!$A$3:$B$55,2)</f>
        <v>68</v>
      </c>
      <c r="C27" s="32" t="n">
        <f aca="false">IF(STATS!F28&lt;830,IF(B27&gt;66,66,B27),B27)</f>
        <v>68</v>
      </c>
      <c r="D27" s="32" t="n">
        <f aca="false">IF(STATS!F28&lt;415,IF(C27&gt;60,60,C27),C27)</f>
        <v>68</v>
      </c>
      <c r="E27" s="45" t="n">
        <f aca="false">IF(STATS!D28+STATS!E28&lt;50,IF(D27&gt;80,80,D27),D27)</f>
        <v>68</v>
      </c>
    </row>
    <row r="28" customFormat="false" ht="20.35" hidden="false" customHeight="true" outlineLevel="0" collapsed="false">
      <c r="A28" s="22" t="s">
        <v>118</v>
      </c>
      <c r="B28" s="32" t="n">
        <f aca="false">VLOOKUP(STATS!I29,'HS - SV%'!$A$3:$B$55,2)</f>
        <v>69</v>
      </c>
      <c r="C28" s="32" t="n">
        <f aca="false">IF(STATS!F29&lt;830,IF(B28&gt;66,66,B28),B28)</f>
        <v>66</v>
      </c>
      <c r="D28" s="32" t="n">
        <f aca="false">IF(STATS!F29&lt;415,IF(C28&gt;60,60,C28),C28)</f>
        <v>66</v>
      </c>
      <c r="E28" s="45" t="n">
        <f aca="false">IF(STATS!D29+STATS!E29&lt;50,IF(D28&gt;80,80,D28),D28)</f>
        <v>66</v>
      </c>
    </row>
    <row r="29" customFormat="false" ht="20.35" hidden="false" customHeight="true" outlineLevel="0" collapsed="false">
      <c r="A29" s="22" t="s">
        <v>120</v>
      </c>
      <c r="B29" s="32" t="n">
        <f aca="false">VLOOKUP(STATS!I30,'HS - SV%'!$A$3:$B$55,2)</f>
        <v>51</v>
      </c>
      <c r="C29" s="32" t="n">
        <f aca="false">IF(STATS!F30&lt;830,IF(B29&gt;66,66,B29),B29)</f>
        <v>51</v>
      </c>
      <c r="D29" s="32" t="n">
        <f aca="false">IF(STATS!F30&lt;415,IF(C29&gt;60,60,C29),C29)</f>
        <v>51</v>
      </c>
      <c r="E29" s="45" t="n">
        <f aca="false">IF(STATS!D30+STATS!E30&lt;50,IF(D29&gt;80,80,D29),D29)</f>
        <v>51</v>
      </c>
    </row>
    <row r="30" customFormat="false" ht="20.35" hidden="false" customHeight="true" outlineLevel="0" collapsed="false">
      <c r="A30" s="22" t="s">
        <v>121</v>
      </c>
      <c r="B30" s="32" t="n">
        <f aca="false">VLOOKUP(STATS!I31,'HS - SV%'!$A$3:$B$55,2)</f>
        <v>90</v>
      </c>
      <c r="C30" s="32" t="n">
        <f aca="false">IF(STATS!F31&lt;830,IF(B30&gt;66,66,B30),B30)</f>
        <v>90</v>
      </c>
      <c r="D30" s="32" t="n">
        <f aca="false">IF(STATS!F31&lt;415,IF(C30&gt;60,60,C30),C30)</f>
        <v>90</v>
      </c>
      <c r="E30" s="45" t="n">
        <f aca="false">IF(STATS!D31+STATS!E31&lt;50,IF(D30&gt;80,80,D30),D30)</f>
        <v>90</v>
      </c>
    </row>
    <row r="31" customFormat="false" ht="20.35" hidden="false" customHeight="true" outlineLevel="0" collapsed="false">
      <c r="A31" s="22" t="s">
        <v>123</v>
      </c>
      <c r="B31" s="32" t="n">
        <f aca="false">VLOOKUP(STATS!I32,'HS - SV%'!$A$3:$B$55,2)</f>
        <v>95</v>
      </c>
      <c r="C31" s="32" t="n">
        <f aca="false">IF(STATS!F32&lt;830,IF(B31&gt;66,66,B31),B31)</f>
        <v>95</v>
      </c>
      <c r="D31" s="32" t="n">
        <f aca="false">IF(STATS!F32&lt;415,IF(C31&gt;60,60,C31),C31)</f>
        <v>95</v>
      </c>
      <c r="E31" s="45" t="n">
        <f aca="false">IF(STATS!D32+STATS!E32&lt;50,IF(D31&gt;80,80,D31),D31)</f>
        <v>95</v>
      </c>
    </row>
    <row r="32" customFormat="false" ht="20.35" hidden="false" customHeight="true" outlineLevel="0" collapsed="false">
      <c r="A32" s="22" t="s">
        <v>124</v>
      </c>
      <c r="B32" s="32" t="n">
        <f aca="false">VLOOKUP(STATS!I33,'HS - SV%'!$A$3:$B$55,2)</f>
        <v>65</v>
      </c>
      <c r="C32" s="32" t="n">
        <f aca="false">IF(STATS!F33&lt;830,IF(B32&gt;66,66,B32),B32)</f>
        <v>65</v>
      </c>
      <c r="D32" s="32" t="n">
        <f aca="false">IF(STATS!F33&lt;415,IF(C32&gt;60,60,C32),C32)</f>
        <v>65</v>
      </c>
      <c r="E32" s="45" t="n">
        <f aca="false">IF(STATS!D33+STATS!E33&lt;50,IF(D32&gt;80,80,D32),D32)</f>
        <v>65</v>
      </c>
    </row>
    <row r="33" customFormat="false" ht="20.35" hidden="false" customHeight="true" outlineLevel="0" collapsed="false">
      <c r="A33" s="22" t="s">
        <v>126</v>
      </c>
      <c r="B33" s="32" t="n">
        <f aca="false">VLOOKUP(STATS!I34,'HS - SV%'!$A$3:$B$55,2)</f>
        <v>57</v>
      </c>
      <c r="C33" s="32" t="n">
        <f aca="false">IF(STATS!F34&lt;830,IF(B33&gt;66,66,B33),B33)</f>
        <v>57</v>
      </c>
      <c r="D33" s="32" t="n">
        <f aca="false">IF(STATS!F34&lt;415,IF(C33&gt;60,60,C33),C33)</f>
        <v>57</v>
      </c>
      <c r="E33" s="45" t="n">
        <f aca="false">IF(STATS!D34+STATS!E34&lt;50,IF(D33&gt;80,80,D33),D33)</f>
        <v>57</v>
      </c>
    </row>
    <row r="34" customFormat="false" ht="20.35" hidden="false" customHeight="true" outlineLevel="0" collapsed="false">
      <c r="A34" s="22" t="s">
        <v>128</v>
      </c>
      <c r="B34" s="32" t="n">
        <f aca="false">VLOOKUP(STATS!I35,'HS - SV%'!$A$3:$B$55,2)</f>
        <v>99</v>
      </c>
      <c r="C34" s="32" t="n">
        <f aca="false">IF(STATS!F35&lt;830,IF(B34&gt;66,66,B34),B34)</f>
        <v>99</v>
      </c>
      <c r="D34" s="32" t="n">
        <f aca="false">IF(STATS!F35&lt;415,IF(C34&gt;60,60,C34),C34)</f>
        <v>99</v>
      </c>
      <c r="E34" s="45" t="n">
        <f aca="false">IF(STATS!D35+STATS!E35&lt;50,IF(D34&gt;80,80,D34),D34)</f>
        <v>80</v>
      </c>
    </row>
    <row r="35" customFormat="false" ht="20.35" hidden="false" customHeight="true" outlineLevel="0" collapsed="false">
      <c r="A35" s="22" t="s">
        <v>129</v>
      </c>
      <c r="B35" s="32" t="n">
        <f aca="false">VLOOKUP(STATS!I36,'HS - SV%'!$A$3:$B$55,2)</f>
        <v>48</v>
      </c>
      <c r="C35" s="32" t="n">
        <f aca="false">IF(STATS!F36&lt;830,IF(B35&gt;66,66,B35),B35)</f>
        <v>48</v>
      </c>
      <c r="D35" s="32" t="n">
        <f aca="false">IF(STATS!F36&lt;415,IF(C35&gt;60,60,C35),C35)</f>
        <v>48</v>
      </c>
      <c r="E35" s="45" t="n">
        <f aca="false">IF(STATS!D36+STATS!E36&lt;50,IF(D35&gt;80,80,D35),D35)</f>
        <v>48</v>
      </c>
    </row>
    <row r="36" customFormat="false" ht="20.35" hidden="false" customHeight="true" outlineLevel="0" collapsed="false">
      <c r="A36" s="22" t="s">
        <v>130</v>
      </c>
      <c r="B36" s="32" t="n">
        <f aca="false">VLOOKUP(STATS!I37,'HS - SV%'!$A$3:$B$55,2)</f>
        <v>85</v>
      </c>
      <c r="C36" s="32" t="n">
        <f aca="false">IF(STATS!F37&lt;830,IF(B36&gt;66,66,B36),B36)</f>
        <v>85</v>
      </c>
      <c r="D36" s="32" t="n">
        <f aca="false">IF(STATS!F37&lt;415,IF(C36&gt;60,60,C36),C36)</f>
        <v>85</v>
      </c>
      <c r="E36" s="45" t="n">
        <f aca="false">IF(STATS!D37+STATS!E37&lt;50,IF(D36&gt;80,80,D36),D36)</f>
        <v>80</v>
      </c>
    </row>
    <row r="37" customFormat="false" ht="20.35" hidden="false" customHeight="true" outlineLevel="0" collapsed="false">
      <c r="A37" s="22" t="s">
        <v>132</v>
      </c>
      <c r="B37" s="32" t="n">
        <f aca="false">VLOOKUP(STATS!I38,'HS - SV%'!$A$3:$B$55,2)</f>
        <v>63</v>
      </c>
      <c r="C37" s="32" t="n">
        <f aca="false">IF(STATS!F38&lt;830,IF(B37&gt;66,66,B37),B37)</f>
        <v>63</v>
      </c>
      <c r="D37" s="32" t="n">
        <f aca="false">IF(STATS!F38&lt;415,IF(C37&gt;60,60,C37),C37)</f>
        <v>63</v>
      </c>
      <c r="E37" s="45" t="n">
        <f aca="false">IF(STATS!D38+STATS!E38&lt;50,IF(D37&gt;80,80,D37),D37)</f>
        <v>63</v>
      </c>
    </row>
    <row r="38" customFormat="false" ht="20.35" hidden="false" customHeight="true" outlineLevel="0" collapsed="false">
      <c r="A38" s="22" t="s">
        <v>134</v>
      </c>
      <c r="B38" s="32" t="n">
        <f aca="false">VLOOKUP(STATS!I39,'HS - SV%'!$A$3:$B$55,2)</f>
        <v>82</v>
      </c>
      <c r="C38" s="32" t="n">
        <f aca="false">IF(STATS!F39&lt;830,IF(B38&gt;66,66,B38),B38)</f>
        <v>82</v>
      </c>
      <c r="D38" s="32" t="n">
        <f aca="false">IF(STATS!F39&lt;415,IF(C38&gt;60,60,C38),C38)</f>
        <v>82</v>
      </c>
      <c r="E38" s="45" t="n">
        <f aca="false">IF(STATS!D39+STATS!E39&lt;50,IF(D38&gt;80,80,D38),D38)</f>
        <v>82</v>
      </c>
    </row>
    <row r="39" customFormat="false" ht="20.35" hidden="false" customHeight="true" outlineLevel="0" collapsed="false">
      <c r="A39" s="22" t="s">
        <v>135</v>
      </c>
      <c r="B39" s="32" t="n">
        <f aca="false">VLOOKUP(STATS!I40,'HS - SV%'!$A$3:$B$55,2)</f>
        <v>47</v>
      </c>
      <c r="C39" s="32" t="n">
        <f aca="false">IF(STATS!F40&lt;830,IF(B39&gt;66,66,B39),B39)</f>
        <v>47</v>
      </c>
      <c r="D39" s="32" t="n">
        <f aca="false">IF(STATS!F40&lt;415,IF(C39&gt;60,60,C39),C39)</f>
        <v>47</v>
      </c>
      <c r="E39" s="45" t="n">
        <f aca="false">IF(STATS!D40+STATS!E40&lt;50,IF(D39&gt;80,80,D39),D39)</f>
        <v>47</v>
      </c>
    </row>
    <row r="40" customFormat="false" ht="20.35" hidden="false" customHeight="true" outlineLevel="0" collapsed="false">
      <c r="A40" s="22" t="s">
        <v>137</v>
      </c>
      <c r="B40" s="32" t="n">
        <f aca="false">VLOOKUP(STATS!I41,'HS - SV%'!$A$3:$B$55,2)</f>
        <v>48</v>
      </c>
      <c r="C40" s="32" t="n">
        <f aca="false">IF(STATS!F41&lt;830,IF(B40&gt;66,66,B40),B40)</f>
        <v>48</v>
      </c>
      <c r="D40" s="32" t="n">
        <f aca="false">IF(STATS!F41&lt;415,IF(C40&gt;60,60,C40),C40)</f>
        <v>48</v>
      </c>
      <c r="E40" s="45" t="n">
        <f aca="false">IF(STATS!D41+STATS!E41&lt;50,IF(D40&gt;80,80,D40),D40)</f>
        <v>48</v>
      </c>
    </row>
    <row r="41" customFormat="false" ht="20.35" hidden="false" customHeight="true" outlineLevel="0" collapsed="false">
      <c r="A41" s="22" t="s">
        <v>139</v>
      </c>
      <c r="B41" s="32" t="n">
        <f aca="false">VLOOKUP(STATS!I42,'HS - SV%'!$A$3:$B$55,2)</f>
        <v>48</v>
      </c>
      <c r="C41" s="32" t="n">
        <f aca="false">IF(STATS!F42&lt;830,IF(B41&gt;66,66,B41),B41)</f>
        <v>48</v>
      </c>
      <c r="D41" s="32" t="n">
        <f aca="false">IF(STATS!F42&lt;415,IF(C41&gt;60,60,C41),C41)</f>
        <v>48</v>
      </c>
      <c r="E41" s="45" t="n">
        <f aca="false">IF(STATS!D42+STATS!E42&lt;50,IF(D41&gt;80,80,D41),D41)</f>
        <v>48</v>
      </c>
    </row>
    <row r="42" customFormat="false" ht="20.35" hidden="false" customHeight="true" outlineLevel="0" collapsed="false">
      <c r="A42" s="22" t="s">
        <v>140</v>
      </c>
      <c r="B42" s="32" t="n">
        <f aca="false">VLOOKUP(STATS!I43,'HS - SV%'!$A$3:$B$55,2)</f>
        <v>82</v>
      </c>
      <c r="C42" s="32" t="n">
        <f aca="false">IF(STATS!F43&lt;830,IF(B42&gt;66,66,B42),B42)</f>
        <v>82</v>
      </c>
      <c r="D42" s="32" t="n">
        <f aca="false">IF(STATS!F43&lt;415,IF(C42&gt;60,60,C42),C42)</f>
        <v>82</v>
      </c>
      <c r="E42" s="45" t="n">
        <f aca="false">IF(STATS!D43+STATS!E43&lt;50,IF(D42&gt;80,80,D42),D42)</f>
        <v>82</v>
      </c>
    </row>
    <row r="43" customFormat="false" ht="20.35" hidden="false" customHeight="true" outlineLevel="0" collapsed="false">
      <c r="A43" s="22" t="s">
        <v>141</v>
      </c>
      <c r="B43" s="32" t="n">
        <f aca="false">VLOOKUP(STATS!I44,'HS - SV%'!$A$3:$B$55,2)</f>
        <v>72</v>
      </c>
      <c r="C43" s="32" t="n">
        <f aca="false">IF(STATS!F44&lt;830,IF(B43&gt;66,66,B43),B43)</f>
        <v>66</v>
      </c>
      <c r="D43" s="32" t="n">
        <f aca="false">IF(STATS!F44&lt;415,IF(C43&gt;60,60,C43),C43)</f>
        <v>66</v>
      </c>
      <c r="E43" s="45" t="n">
        <f aca="false">IF(STATS!D44+STATS!E44&lt;50,IF(D43&gt;80,80,D43),D43)</f>
        <v>66</v>
      </c>
    </row>
    <row r="44" customFormat="false" ht="20.35" hidden="false" customHeight="true" outlineLevel="0" collapsed="false">
      <c r="A44" s="22" t="s">
        <v>143</v>
      </c>
      <c r="B44" s="32" t="n">
        <f aca="false">VLOOKUP(STATS!I45,'HS - SV%'!$A$3:$B$55,2)</f>
        <v>77</v>
      </c>
      <c r="C44" s="32" t="n">
        <f aca="false">IF(STATS!F45&lt;830,IF(B44&gt;66,66,B44),B44)</f>
        <v>77</v>
      </c>
      <c r="D44" s="32" t="n">
        <f aca="false">IF(STATS!F45&lt;415,IF(C44&gt;60,60,C44),C44)</f>
        <v>77</v>
      </c>
      <c r="E44" s="45" t="n">
        <f aca="false">IF(STATS!D45+STATS!E45&lt;50,IF(D44&gt;80,80,D44),D44)</f>
        <v>77</v>
      </c>
    </row>
    <row r="45" customFormat="false" ht="20.35" hidden="false" customHeight="true" outlineLevel="0" collapsed="false">
      <c r="A45" s="22" t="s">
        <v>144</v>
      </c>
      <c r="B45" s="32" t="n">
        <f aca="false">VLOOKUP(STATS!I46,'HS - SV%'!$A$3:$B$55,2)</f>
        <v>81</v>
      </c>
      <c r="C45" s="32" t="n">
        <f aca="false">IF(STATS!F46&lt;830,IF(B45&gt;66,66,B45),B45)</f>
        <v>66</v>
      </c>
      <c r="D45" s="32" t="n">
        <f aca="false">IF(STATS!F46&lt;415,IF(C45&gt;60,60,C45),C45)</f>
        <v>60</v>
      </c>
      <c r="E45" s="45" t="n">
        <f aca="false">IF(STATS!D46+STATS!E46&lt;50,IF(D45&gt;80,80,D45),D45)</f>
        <v>60</v>
      </c>
    </row>
    <row r="46" customFormat="false" ht="20.35" hidden="false" customHeight="true" outlineLevel="0" collapsed="false">
      <c r="A46" s="22" t="s">
        <v>146</v>
      </c>
      <c r="B46" s="32" t="n">
        <f aca="false">VLOOKUP(STATS!I47,'HS - SV%'!$A$3:$B$55,2)</f>
        <v>73</v>
      </c>
      <c r="C46" s="32" t="n">
        <f aca="false">IF(STATS!F47&lt;830,IF(B46&gt;66,66,B46),B46)</f>
        <v>73</v>
      </c>
      <c r="D46" s="32" t="n">
        <f aca="false">IF(STATS!F47&lt;415,IF(C46&gt;60,60,C46),C46)</f>
        <v>73</v>
      </c>
      <c r="E46" s="45" t="n">
        <f aca="false">IF(STATS!D47+STATS!E47&lt;50,IF(D46&gt;80,80,D46),D46)</f>
        <v>73</v>
      </c>
    </row>
    <row r="47" customFormat="false" ht="20.35" hidden="false" customHeight="true" outlineLevel="0" collapsed="false">
      <c r="A47" s="22" t="s">
        <v>147</v>
      </c>
      <c r="B47" s="32" t="n">
        <f aca="false">VLOOKUP(STATS!I48,'HS - SV%'!$A$3:$B$55,2)</f>
        <v>65</v>
      </c>
      <c r="C47" s="32" t="n">
        <f aca="false">IF(STATS!F48&lt;830,IF(B47&gt;66,66,B47),B47)</f>
        <v>65</v>
      </c>
      <c r="D47" s="32" t="n">
        <f aca="false">IF(STATS!F48&lt;415,IF(C47&gt;60,60,C47),C47)</f>
        <v>65</v>
      </c>
      <c r="E47" s="45" t="n">
        <f aca="false">IF(STATS!D48+STATS!E48&lt;50,IF(D47&gt;80,80,D47),D47)</f>
        <v>65</v>
      </c>
    </row>
    <row r="48" customFormat="false" ht="20.35" hidden="false" customHeight="true" outlineLevel="0" collapsed="false">
      <c r="A48" s="22" t="s">
        <v>148</v>
      </c>
      <c r="B48" s="32" t="n">
        <f aca="false">VLOOKUP(STATS!I49,'HS - SV%'!$A$3:$B$55,2)</f>
        <v>74</v>
      </c>
      <c r="C48" s="32" t="n">
        <f aca="false">IF(STATS!F49&lt;830,IF(B48&gt;66,66,B48),B48)</f>
        <v>74</v>
      </c>
      <c r="D48" s="32" t="n">
        <f aca="false">IF(STATS!F49&lt;415,IF(C48&gt;60,60,C48),C48)</f>
        <v>74</v>
      </c>
      <c r="E48" s="45" t="n">
        <f aca="false">IF(STATS!D49+STATS!E49&lt;50,IF(D48&gt;80,80,D48),D48)</f>
        <v>74</v>
      </c>
    </row>
    <row r="49" customFormat="false" ht="20.35" hidden="false" customHeight="true" outlineLevel="0" collapsed="false">
      <c r="A49" s="22" t="s">
        <v>149</v>
      </c>
      <c r="B49" s="32" t="n">
        <f aca="false">VLOOKUP(STATS!I50,'HS - SV%'!$A$3:$B$55,2)</f>
        <v>47</v>
      </c>
      <c r="C49" s="32" t="n">
        <f aca="false">IF(STATS!F50&lt;830,IF(B49&gt;66,66,B49),B49)</f>
        <v>47</v>
      </c>
      <c r="D49" s="32" t="n">
        <f aca="false">IF(STATS!F50&lt;415,IF(C49&gt;60,60,C49),C49)</f>
        <v>47</v>
      </c>
      <c r="E49" s="45" t="n">
        <f aca="false">IF(STATS!D50+STATS!E50&lt;50,IF(D49&gt;80,80,D49),D49)</f>
        <v>47</v>
      </c>
    </row>
    <row r="50" customFormat="false" ht="20.35" hidden="false" customHeight="true" outlineLevel="0" collapsed="false">
      <c r="A50" s="22" t="s">
        <v>151</v>
      </c>
      <c r="B50" s="32" t="n">
        <f aca="false">VLOOKUP(STATS!I51,'HS - SV%'!$A$3:$B$55,2)</f>
        <v>67</v>
      </c>
      <c r="C50" s="32" t="n">
        <f aca="false">IF(STATS!F51&lt;830,IF(B50&gt;66,66,B50),B50)</f>
        <v>67</v>
      </c>
      <c r="D50" s="32" t="n">
        <f aca="false">IF(STATS!F51&lt;415,IF(C50&gt;60,60,C50),C50)</f>
        <v>67</v>
      </c>
      <c r="E50" s="45" t="n">
        <f aca="false">IF(STATS!D51+STATS!E51&lt;50,IF(D50&gt;80,80,D50),D50)</f>
        <v>67</v>
      </c>
    </row>
    <row r="51" customFormat="false" ht="20.35" hidden="false" customHeight="true" outlineLevel="0" collapsed="false">
      <c r="A51" s="22" t="s">
        <v>152</v>
      </c>
      <c r="B51" s="32" t="n">
        <f aca="false">VLOOKUP(STATS!I52,'HS - SV%'!$A$3:$B$55,2)</f>
        <v>54</v>
      </c>
      <c r="C51" s="32" t="n">
        <f aca="false">IF(STATS!F52&lt;830,IF(B51&gt;66,66,B51),B51)</f>
        <v>54</v>
      </c>
      <c r="D51" s="32" t="n">
        <f aca="false">IF(STATS!F52&lt;415,IF(C51&gt;60,60,C51),C51)</f>
        <v>54</v>
      </c>
      <c r="E51" s="45" t="n">
        <f aca="false">IF(STATS!D52+STATS!E52&lt;50,IF(D51&gt;80,80,D51),D51)</f>
        <v>54</v>
      </c>
    </row>
    <row r="52" customFormat="false" ht="20.35" hidden="false" customHeight="true" outlineLevel="0" collapsed="false">
      <c r="A52" s="22" t="s">
        <v>153</v>
      </c>
      <c r="B52" s="32" t="n">
        <f aca="false">VLOOKUP(STATS!I53,'HS - SV%'!$A$3:$B$55,2)</f>
        <v>56</v>
      </c>
      <c r="C52" s="32" t="n">
        <f aca="false">IF(STATS!F53&lt;830,IF(B52&gt;66,66,B52),B52)</f>
        <v>56</v>
      </c>
      <c r="D52" s="32" t="n">
        <f aca="false">IF(STATS!F53&lt;415,IF(C52&gt;60,60,C52),C52)</f>
        <v>56</v>
      </c>
      <c r="E52" s="45" t="n">
        <f aca="false">IF(STATS!D53+STATS!E53&lt;50,IF(D52&gt;80,80,D52),D52)</f>
        <v>56</v>
      </c>
    </row>
    <row r="53" customFormat="false" ht="20.35" hidden="false" customHeight="true" outlineLevel="0" collapsed="false">
      <c r="A53" s="22" t="s">
        <v>154</v>
      </c>
      <c r="B53" s="32" t="n">
        <f aca="false">VLOOKUP(STATS!I54,'HS - SV%'!$A$3:$B$55,2)</f>
        <v>69</v>
      </c>
      <c r="C53" s="32" t="n">
        <f aca="false">IF(STATS!F54&lt;830,IF(B53&gt;66,66,B53),B53)</f>
        <v>69</v>
      </c>
      <c r="D53" s="32" t="n">
        <f aca="false">IF(STATS!F54&lt;415,IF(C53&gt;60,60,C53),C53)</f>
        <v>69</v>
      </c>
      <c r="E53" s="45" t="n">
        <f aca="false">IF(STATS!D54+STATS!E54&lt;50,IF(D53&gt;80,80,D53),D53)</f>
        <v>69</v>
      </c>
    </row>
    <row r="54" customFormat="false" ht="20.35" hidden="false" customHeight="true" outlineLevel="0" collapsed="false">
      <c r="A54" s="22" t="s">
        <v>155</v>
      </c>
      <c r="B54" s="32" t="n">
        <f aca="false">VLOOKUP(STATS!I55,'HS - SV%'!$A$3:$B$55,2)</f>
        <v>92</v>
      </c>
      <c r="C54" s="32" t="n">
        <f aca="false">IF(STATS!F55&lt;830,IF(B54&gt;66,66,B54),B54)</f>
        <v>92</v>
      </c>
      <c r="D54" s="32" t="n">
        <f aca="false">IF(STATS!F55&lt;415,IF(C54&gt;60,60,C54),C54)</f>
        <v>92</v>
      </c>
      <c r="E54" s="45" t="n">
        <f aca="false">IF(STATS!D55+STATS!E55&lt;50,IF(D54&gt;80,80,D54),D54)</f>
        <v>92</v>
      </c>
    </row>
    <row r="55" customFormat="false" ht="20.35" hidden="false" customHeight="true" outlineLevel="0" collapsed="false">
      <c r="A55" s="22" t="s">
        <v>157</v>
      </c>
      <c r="B55" s="32" t="n">
        <f aca="false">VLOOKUP(STATS!I56,'HS - SV%'!$A$3:$B$55,2)</f>
        <v>55</v>
      </c>
      <c r="C55" s="32" t="n">
        <f aca="false">IF(STATS!F56&lt;830,IF(B55&gt;66,66,B55),B55)</f>
        <v>55</v>
      </c>
      <c r="D55" s="32" t="n">
        <f aca="false">IF(STATS!F56&lt;415,IF(C55&gt;60,60,C55),C55)</f>
        <v>55</v>
      </c>
      <c r="E55" s="45" t="n">
        <f aca="false">IF(STATS!D56+STATS!E56&lt;50,IF(D55&gt;80,80,D55),D55)</f>
        <v>55</v>
      </c>
    </row>
    <row r="56" customFormat="false" ht="20.35" hidden="false" customHeight="true" outlineLevel="0" collapsed="false">
      <c r="A56" s="22" t="s">
        <v>158</v>
      </c>
      <c r="B56" s="32" t="n">
        <f aca="false">VLOOKUP(STATS!I57,'HS - SV%'!$A$3:$B$55,2)</f>
        <v>74</v>
      </c>
      <c r="C56" s="32" t="n">
        <f aca="false">IF(STATS!F57&lt;830,IF(B56&gt;66,66,B56),B56)</f>
        <v>74</v>
      </c>
      <c r="D56" s="32" t="n">
        <f aca="false">IF(STATS!F57&lt;415,IF(C56&gt;60,60,C56),C56)</f>
        <v>74</v>
      </c>
      <c r="E56" s="45" t="n">
        <f aca="false">IF(STATS!D57+STATS!E57&lt;50,IF(D56&gt;80,80,D56),D56)</f>
        <v>74</v>
      </c>
    </row>
    <row r="57" customFormat="false" ht="20.35" hidden="false" customHeight="true" outlineLevel="0" collapsed="false">
      <c r="A57" s="22" t="s">
        <v>159</v>
      </c>
      <c r="B57" s="32" t="n">
        <f aca="false">VLOOKUP(STATS!I58,'HS - SV%'!$A$3:$B$55,2)</f>
        <v>87</v>
      </c>
      <c r="C57" s="32" t="n">
        <f aca="false">IF(STATS!F58&lt;830,IF(B57&gt;66,66,B57),B57)</f>
        <v>87</v>
      </c>
      <c r="D57" s="32" t="n">
        <f aca="false">IF(STATS!F58&lt;415,IF(C57&gt;60,60,C57),C57)</f>
        <v>87</v>
      </c>
      <c r="E57" s="45" t="n">
        <f aca="false">IF(STATS!D58+STATS!E58&lt;50,IF(D57&gt;80,80,D57),D57)</f>
        <v>87</v>
      </c>
    </row>
    <row r="58" customFormat="false" ht="20.35" hidden="false" customHeight="true" outlineLevel="0" collapsed="false">
      <c r="A58" s="22" t="s">
        <v>160</v>
      </c>
      <c r="B58" s="32" t="n">
        <f aca="false">VLOOKUP(STATS!I59,'HS - SV%'!$A$3:$B$55,2)</f>
        <v>56</v>
      </c>
      <c r="C58" s="32" t="n">
        <f aca="false">IF(STATS!F59&lt;830,IF(B58&gt;66,66,B58),B58)</f>
        <v>56</v>
      </c>
      <c r="D58" s="32" t="n">
        <f aca="false">IF(STATS!F59&lt;415,IF(C58&gt;60,60,C58),C58)</f>
        <v>56</v>
      </c>
      <c r="E58" s="45" t="n">
        <f aca="false">IF(STATS!D59+STATS!E59&lt;50,IF(D58&gt;80,80,D58),D58)</f>
        <v>56</v>
      </c>
    </row>
    <row r="59" customFormat="false" ht="20.35" hidden="false" customHeight="true" outlineLevel="0" collapsed="false">
      <c r="A59" s="22" t="s">
        <v>162</v>
      </c>
      <c r="B59" s="32" t="n">
        <f aca="false">VLOOKUP(STATS!I60,'HS - SV%'!$A$3:$B$55,2)</f>
        <v>90</v>
      </c>
      <c r="C59" s="32" t="n">
        <f aca="false">IF(STATS!F60&lt;830,IF(B59&gt;66,66,B59),B59)</f>
        <v>90</v>
      </c>
      <c r="D59" s="32" t="n">
        <f aca="false">IF(STATS!F60&lt;415,IF(C59&gt;60,60,C59),C59)</f>
        <v>90</v>
      </c>
      <c r="E59" s="45" t="n">
        <f aca="false">IF(STATS!D60+STATS!E60&lt;50,IF(D59&gt;80,80,D59),D59)</f>
        <v>80</v>
      </c>
    </row>
    <row r="60" customFormat="false" ht="20.35" hidden="false" customHeight="true" outlineLevel="0" collapsed="false">
      <c r="A60" s="22" t="s">
        <v>164</v>
      </c>
      <c r="B60" s="32" t="n">
        <f aca="false">VLOOKUP(STATS!I61,'HS - SV%'!$A$3:$B$55,2)</f>
        <v>74</v>
      </c>
      <c r="C60" s="32" t="n">
        <f aca="false">IF(STATS!F61&lt;830,IF(B60&gt;66,66,B60),B60)</f>
        <v>74</v>
      </c>
      <c r="D60" s="32" t="n">
        <f aca="false">IF(STATS!F61&lt;415,IF(C60&gt;60,60,C60),C60)</f>
        <v>74</v>
      </c>
      <c r="E60" s="45" t="n">
        <f aca="false">IF(STATS!D61+STATS!E61&lt;50,IF(D60&gt;80,80,D60),D60)</f>
        <v>74</v>
      </c>
    </row>
    <row r="61" customFormat="false" ht="20.35" hidden="false" customHeight="true" outlineLevel="0" collapsed="false">
      <c r="A61" s="22" t="s">
        <v>165</v>
      </c>
      <c r="B61" s="32" t="n">
        <f aca="false">VLOOKUP(STATS!I62,'HS - SV%'!$A$3:$B$55,2)</f>
        <v>74</v>
      </c>
      <c r="C61" s="32" t="n">
        <f aca="false">IF(STATS!F62&lt;830,IF(B61&gt;66,66,B61),B61)</f>
        <v>74</v>
      </c>
      <c r="D61" s="32" t="n">
        <f aca="false">IF(STATS!F62&lt;415,IF(C61&gt;60,60,C61),C61)</f>
        <v>74</v>
      </c>
      <c r="E61" s="45" t="n">
        <f aca="false">IF(STATS!D62+STATS!E62&lt;50,IF(D61&gt;80,80,D61),D61)</f>
        <v>74</v>
      </c>
    </row>
    <row r="62" customFormat="false" ht="20.35" hidden="false" customHeight="true" outlineLevel="0" collapsed="false">
      <c r="A62" s="22" t="s">
        <v>166</v>
      </c>
      <c r="B62" s="32" t="n">
        <f aca="false">VLOOKUP(STATS!I63,'HS - SV%'!$A$3:$B$55,2)</f>
        <v>99</v>
      </c>
      <c r="C62" s="32" t="n">
        <f aca="false">IF(STATS!F63&lt;830,IF(B62&gt;66,66,B62),B62)</f>
        <v>66</v>
      </c>
      <c r="D62" s="32" t="n">
        <f aca="false">IF(STATS!F63&lt;415,IF(C62&gt;60,60,C62),C62)</f>
        <v>60</v>
      </c>
      <c r="E62" s="45" t="n">
        <f aca="false">IF(STATS!D63+STATS!E63&lt;50,IF(D62&gt;80,80,D62),D62)</f>
        <v>60</v>
      </c>
    </row>
    <row r="63" customFormat="false" ht="20.35" hidden="false" customHeight="true" outlineLevel="0" collapsed="false">
      <c r="A63" s="22" t="s">
        <v>167</v>
      </c>
      <c r="B63" s="32" t="n">
        <f aca="false">VLOOKUP(STATS!I64,'HS - SV%'!$A$3:$B$55,2)</f>
        <v>48</v>
      </c>
      <c r="C63" s="32" t="n">
        <f aca="false">IF(STATS!F64&lt;830,IF(B63&gt;66,66,B63),B63)</f>
        <v>48</v>
      </c>
      <c r="D63" s="32" t="n">
        <f aca="false">IF(STATS!F64&lt;415,IF(C63&gt;60,60,C63),C63)</f>
        <v>48</v>
      </c>
      <c r="E63" s="45" t="n">
        <f aca="false">IF(STATS!D64+STATS!E64&lt;50,IF(D63&gt;80,80,D63),D63)</f>
        <v>48</v>
      </c>
    </row>
    <row r="64" customFormat="false" ht="20.35" hidden="false" customHeight="true" outlineLevel="0" collapsed="false">
      <c r="A64" s="22" t="s">
        <v>168</v>
      </c>
      <c r="B64" s="32" t="n">
        <f aca="false">VLOOKUP(STATS!I65,'HS - SV%'!$A$3:$B$55,2)</f>
        <v>99</v>
      </c>
      <c r="C64" s="32" t="n">
        <f aca="false">IF(STATS!F65&lt;830,IF(B64&gt;66,66,B64),B64)</f>
        <v>66</v>
      </c>
      <c r="D64" s="32" t="n">
        <f aca="false">IF(STATS!F65&lt;415,IF(C64&gt;60,60,C64),C64)</f>
        <v>60</v>
      </c>
      <c r="E64" s="45" t="n">
        <f aca="false">IF(STATS!D65+STATS!E65&lt;50,IF(D64&gt;80,80,D64),D64)</f>
        <v>60</v>
      </c>
    </row>
    <row r="65" customFormat="false" ht="20.35" hidden="false" customHeight="true" outlineLevel="0" collapsed="false">
      <c r="A65" s="22" t="s">
        <v>169</v>
      </c>
      <c r="B65" s="32" t="n">
        <f aca="false">VLOOKUP(STATS!I66,'HS - SV%'!$A$3:$B$55,2)</f>
        <v>54</v>
      </c>
      <c r="C65" s="32" t="n">
        <f aca="false">IF(STATS!F66&lt;830,IF(B65&gt;66,66,B65),B65)</f>
        <v>54</v>
      </c>
      <c r="D65" s="32" t="n">
        <f aca="false">IF(STATS!F66&lt;415,IF(C65&gt;60,60,C65),C65)</f>
        <v>54</v>
      </c>
      <c r="E65" s="45" t="n">
        <f aca="false">IF(STATS!D66+STATS!E66&lt;50,IF(D65&gt;80,80,D65),D65)</f>
        <v>54</v>
      </c>
    </row>
    <row r="66" customFormat="false" ht="20.35" hidden="false" customHeight="true" outlineLevel="0" collapsed="false">
      <c r="A66" s="22" t="s">
        <v>171</v>
      </c>
      <c r="B66" s="32" t="n">
        <f aca="false">VLOOKUP(STATS!I67,'HS - SV%'!$A$3:$B$55,2)</f>
        <v>73</v>
      </c>
      <c r="C66" s="32" t="n">
        <f aca="false">IF(STATS!F67&lt;830,IF(B66&gt;66,66,B66),B66)</f>
        <v>73</v>
      </c>
      <c r="D66" s="32" t="n">
        <f aca="false">IF(STATS!F67&lt;415,IF(C66&gt;60,60,C66),C66)</f>
        <v>73</v>
      </c>
      <c r="E66" s="45" t="n">
        <f aca="false">IF(STATS!D67+STATS!E67&lt;50,IF(D66&gt;80,80,D66),D66)</f>
        <v>73</v>
      </c>
    </row>
    <row r="67" customFormat="false" ht="20.35" hidden="false" customHeight="true" outlineLevel="0" collapsed="false">
      <c r="A67" s="22" t="s">
        <v>172</v>
      </c>
      <c r="B67" s="32" t="n">
        <f aca="false">VLOOKUP(STATS!I68,'HS - SV%'!$A$3:$B$55,2)</f>
        <v>92</v>
      </c>
      <c r="C67" s="32" t="n">
        <f aca="false">IF(STATS!F68&lt;830,IF(B67&gt;66,66,B67),B67)</f>
        <v>92</v>
      </c>
      <c r="D67" s="32" t="n">
        <f aca="false">IF(STATS!F68&lt;415,IF(C67&gt;60,60,C67),C67)</f>
        <v>92</v>
      </c>
      <c r="E67" s="45" t="n">
        <f aca="false">IF(STATS!D68+STATS!E68&lt;50,IF(D67&gt;80,80,D67),D67)</f>
        <v>92</v>
      </c>
    </row>
    <row r="68" customFormat="false" ht="20.35" hidden="false" customHeight="true" outlineLevel="0" collapsed="false">
      <c r="A68" s="22" t="s">
        <v>173</v>
      </c>
      <c r="B68" s="32" t="n">
        <f aca="false">VLOOKUP(STATS!I69,'HS - SV%'!$A$3:$B$55,2)</f>
        <v>99</v>
      </c>
      <c r="C68" s="32" t="n">
        <f aca="false">IF(STATS!F69&lt;830,IF(B68&gt;66,66,B68),B68)</f>
        <v>66</v>
      </c>
      <c r="D68" s="32" t="n">
        <f aca="false">IF(STATS!F69&lt;415,IF(C68&gt;60,60,C68),C68)</f>
        <v>60</v>
      </c>
      <c r="E68" s="45" t="n">
        <f aca="false">IF(STATS!D69+STATS!E69&lt;50,IF(D68&gt;80,80,D68),D68)</f>
        <v>60</v>
      </c>
    </row>
    <row r="69" customFormat="false" ht="20.35" hidden="false" customHeight="true" outlineLevel="0" collapsed="false">
      <c r="A69" s="22" t="s">
        <v>174</v>
      </c>
      <c r="B69" s="32" t="n">
        <f aca="false">VLOOKUP(STATS!I70,'HS - SV%'!$A$3:$B$55,2)</f>
        <v>78</v>
      </c>
      <c r="C69" s="32" t="n">
        <f aca="false">IF(STATS!F70&lt;830,IF(B69&gt;66,66,B69),B69)</f>
        <v>78</v>
      </c>
      <c r="D69" s="32" t="n">
        <f aca="false">IF(STATS!F70&lt;415,IF(C69&gt;60,60,C69),C69)</f>
        <v>78</v>
      </c>
      <c r="E69" s="45" t="n">
        <f aca="false">IF(STATS!D70+STATS!E70&lt;50,IF(D69&gt;80,80,D69),D69)</f>
        <v>78</v>
      </c>
    </row>
    <row r="70" customFormat="false" ht="20.35" hidden="false" customHeight="true" outlineLevel="0" collapsed="false">
      <c r="A70" s="22" t="s">
        <v>175</v>
      </c>
      <c r="B70" s="32" t="n">
        <f aca="false">VLOOKUP(STATS!I71,'HS - SV%'!$A$3:$B$55,2)</f>
        <v>70</v>
      </c>
      <c r="C70" s="32" t="n">
        <f aca="false">IF(STATS!F71&lt;830,IF(B70&gt;66,66,B70),B70)</f>
        <v>70</v>
      </c>
      <c r="D70" s="32" t="n">
        <f aca="false">IF(STATS!F71&lt;415,IF(C70&gt;60,60,C70),C70)</f>
        <v>70</v>
      </c>
      <c r="E70" s="45" t="n">
        <f aca="false">IF(STATS!D71+STATS!E71&lt;50,IF(D70&gt;80,80,D70),D70)</f>
        <v>70</v>
      </c>
    </row>
    <row r="71" customFormat="false" ht="20.35" hidden="false" customHeight="true" outlineLevel="0" collapsed="false">
      <c r="A71" s="22" t="s">
        <v>176</v>
      </c>
      <c r="B71" s="32" t="n">
        <f aca="false">VLOOKUP(STATS!I72,'HS - SV%'!$A$3:$B$55,2)</f>
        <v>48</v>
      </c>
      <c r="C71" s="32" t="n">
        <f aca="false">IF(STATS!F72&lt;830,IF(B71&gt;66,66,B71),B71)</f>
        <v>48</v>
      </c>
      <c r="D71" s="32" t="n">
        <f aca="false">IF(STATS!F72&lt;415,IF(C71&gt;60,60,C71),C71)</f>
        <v>48</v>
      </c>
      <c r="E71" s="45" t="n">
        <f aca="false">IF(STATS!D72+STATS!E72&lt;50,IF(D71&gt;80,80,D71),D71)</f>
        <v>48</v>
      </c>
    </row>
    <row r="72" customFormat="false" ht="20.35" hidden="false" customHeight="true" outlineLevel="0" collapsed="false">
      <c r="A72" s="22" t="s">
        <v>177</v>
      </c>
      <c r="B72" s="32" t="n">
        <f aca="false">VLOOKUP(STATS!I73,'HS - SV%'!$A$3:$B$55,2)</f>
        <v>66</v>
      </c>
      <c r="C72" s="32" t="n">
        <f aca="false">IF(STATS!F73&lt;830,IF(B72&gt;66,66,B72),B72)</f>
        <v>66</v>
      </c>
      <c r="D72" s="32" t="n">
        <f aca="false">IF(STATS!F73&lt;415,IF(C72&gt;60,60,C72),C72)</f>
        <v>60</v>
      </c>
      <c r="E72" s="45" t="n">
        <f aca="false">IF(STATS!D73+STATS!E73&lt;50,IF(D72&gt;80,80,D72),D72)</f>
        <v>60</v>
      </c>
    </row>
    <row r="73" customFormat="false" ht="20.35" hidden="false" customHeight="true" outlineLevel="0" collapsed="false">
      <c r="A73" s="22" t="s">
        <v>178</v>
      </c>
      <c r="B73" s="32" t="n">
        <f aca="false">VLOOKUP(STATS!I74,'HS - SV%'!$A$3:$B$55,2)</f>
        <v>78</v>
      </c>
      <c r="C73" s="32" t="n">
        <f aca="false">IF(STATS!F74&lt;830,IF(B73&gt;66,66,B73),B73)</f>
        <v>78</v>
      </c>
      <c r="D73" s="32" t="n">
        <f aca="false">IF(STATS!F74&lt;415,IF(C73&gt;60,60,C73),C73)</f>
        <v>78</v>
      </c>
      <c r="E73" s="45" t="n">
        <f aca="false">IF(STATS!D74+STATS!E74&lt;50,IF(D73&gt;80,80,D73),D73)</f>
        <v>78</v>
      </c>
    </row>
    <row r="74" customFormat="false" ht="20.35" hidden="false" customHeight="true" outlineLevel="0" collapsed="false">
      <c r="A74" s="22" t="s">
        <v>179</v>
      </c>
      <c r="B74" s="32" t="n">
        <f aca="false">VLOOKUP(STATS!I75,'HS - SV%'!$A$3:$B$55,2)</f>
        <v>59</v>
      </c>
      <c r="C74" s="32" t="n">
        <f aca="false">IF(STATS!F75&lt;830,IF(B74&gt;66,66,B74),B74)</f>
        <v>59</v>
      </c>
      <c r="D74" s="32" t="n">
        <f aca="false">IF(STATS!F75&lt;415,IF(C74&gt;60,60,C74),C74)</f>
        <v>59</v>
      </c>
      <c r="E74" s="45" t="n">
        <f aca="false">IF(STATS!D75+STATS!E75&lt;50,IF(D74&gt;80,80,D74),D74)</f>
        <v>59</v>
      </c>
    </row>
    <row r="75" customFormat="false" ht="20.35" hidden="false" customHeight="true" outlineLevel="0" collapsed="false">
      <c r="A75" s="22" t="s">
        <v>180</v>
      </c>
      <c r="B75" s="32" t="n">
        <f aca="false">VLOOKUP(STATS!I76,'HS - SV%'!$A$3:$B$55,2)</f>
        <v>58</v>
      </c>
      <c r="C75" s="32" t="n">
        <f aca="false">IF(STATS!F76&lt;830,IF(B75&gt;66,66,B75),B75)</f>
        <v>58</v>
      </c>
      <c r="D75" s="32" t="n">
        <f aca="false">IF(STATS!F76&lt;415,IF(C75&gt;60,60,C75),C75)</f>
        <v>58</v>
      </c>
      <c r="E75" s="45" t="n">
        <f aca="false">IF(STATS!D76+STATS!E76&lt;50,IF(D75&gt;80,80,D75),D75)</f>
        <v>58</v>
      </c>
    </row>
    <row r="76" customFormat="false" ht="20.35" hidden="false" customHeight="true" outlineLevel="0" collapsed="false">
      <c r="A76" s="22" t="s">
        <v>181</v>
      </c>
      <c r="B76" s="32" t="n">
        <f aca="false">VLOOKUP(STATS!I77,'HS - SV%'!$A$3:$B$55,2)</f>
        <v>80</v>
      </c>
      <c r="C76" s="32" t="n">
        <f aca="false">IF(STATS!F77&lt;830,IF(B76&gt;66,66,B76),B76)</f>
        <v>80</v>
      </c>
      <c r="D76" s="32" t="n">
        <f aca="false">IF(STATS!F77&lt;415,IF(C76&gt;60,60,C76),C76)</f>
        <v>80</v>
      </c>
      <c r="E76" s="45" t="n">
        <f aca="false">IF(STATS!D77+STATS!E77&lt;50,IF(D76&gt;80,80,D76),D76)</f>
        <v>80</v>
      </c>
    </row>
    <row r="77" customFormat="false" ht="20.35" hidden="false" customHeight="true" outlineLevel="0" collapsed="false">
      <c r="A77" s="22" t="s">
        <v>182</v>
      </c>
      <c r="B77" s="32" t="n">
        <f aca="false">VLOOKUP(STATS!I78,'HS - SV%'!$A$3:$B$55,2)</f>
        <v>70</v>
      </c>
      <c r="C77" s="32" t="n">
        <f aca="false">IF(STATS!F78&lt;830,IF(B77&gt;66,66,B77),B77)</f>
        <v>70</v>
      </c>
      <c r="D77" s="32" t="n">
        <f aca="false">IF(STATS!F78&lt;415,IF(C77&gt;60,60,C77),C77)</f>
        <v>70</v>
      </c>
      <c r="E77" s="45" t="n">
        <f aca="false">IF(STATS!D78+STATS!E78&lt;50,IF(D77&gt;80,80,D77),D77)</f>
        <v>70</v>
      </c>
    </row>
    <row r="78" customFormat="false" ht="20.35" hidden="false" customHeight="true" outlineLevel="0" collapsed="false">
      <c r="A78" s="22" t="s">
        <v>183</v>
      </c>
      <c r="B78" s="32" t="n">
        <f aca="false">VLOOKUP(STATS!I79,'HS - SV%'!$A$3:$B$55,2)</f>
        <v>99</v>
      </c>
      <c r="C78" s="32" t="n">
        <f aca="false">IF(STATS!F79&lt;830,IF(B78&gt;66,66,B78),B78)</f>
        <v>66</v>
      </c>
      <c r="D78" s="32" t="n">
        <f aca="false">IF(STATS!F79&lt;415,IF(C78&gt;60,60,C78),C78)</f>
        <v>60</v>
      </c>
      <c r="E78" s="45" t="n">
        <f aca="false">IF(STATS!D79+STATS!E79&lt;50,IF(D78&gt;80,80,D78),D78)</f>
        <v>60</v>
      </c>
    </row>
    <row r="79" customFormat="false" ht="20.35" hidden="false" customHeight="true" outlineLevel="0" collapsed="false">
      <c r="A79" s="22" t="s">
        <v>184</v>
      </c>
      <c r="B79" s="32" t="n">
        <f aca="false">VLOOKUP(STATS!I80,'HS - SV%'!$A$3:$B$55,2)</f>
        <v>93</v>
      </c>
      <c r="C79" s="32" t="n">
        <f aca="false">IF(STATS!F80&lt;830,IF(B79&gt;66,66,B79),B79)</f>
        <v>93</v>
      </c>
      <c r="D79" s="32" t="n">
        <f aca="false">IF(STATS!F80&lt;415,IF(C79&gt;60,60,C79),C79)</f>
        <v>93</v>
      </c>
      <c r="E79" s="45" t="n">
        <f aca="false">IF(STATS!D80+STATS!E80&lt;50,IF(D79&gt;80,80,D79),D79)</f>
        <v>93</v>
      </c>
    </row>
    <row r="80" customFormat="false" ht="20.35" hidden="false" customHeight="true" outlineLevel="0" collapsed="false">
      <c r="A80" s="22" t="s">
        <v>185</v>
      </c>
      <c r="B80" s="32" t="n">
        <f aca="false">VLOOKUP(STATS!I81,'HS - SV%'!$A$3:$B$55,2)</f>
        <v>48</v>
      </c>
      <c r="C80" s="32" t="n">
        <f aca="false">IF(STATS!F81&lt;830,IF(B80&gt;66,66,B80),B80)</f>
        <v>48</v>
      </c>
      <c r="D80" s="32" t="n">
        <f aca="false">IF(STATS!F81&lt;415,IF(C80&gt;60,60,C80),C80)</f>
        <v>48</v>
      </c>
      <c r="E80" s="45" t="n">
        <f aca="false">IF(STATS!D81+STATS!E81&lt;50,IF(D80&gt;80,80,D80),D80)</f>
        <v>48</v>
      </c>
    </row>
    <row r="81" customFormat="false" ht="20.35" hidden="false" customHeight="true" outlineLevel="0" collapsed="false">
      <c r="A81" s="22" t="s">
        <v>186</v>
      </c>
      <c r="B81" s="32" t="n">
        <f aca="false">VLOOKUP(STATS!I82,'HS - SV%'!$A$3:$B$55,2)</f>
        <v>60</v>
      </c>
      <c r="C81" s="32" t="n">
        <f aca="false">IF(STATS!F82&lt;830,IF(B81&gt;66,66,B81),B81)</f>
        <v>60</v>
      </c>
      <c r="D81" s="32" t="n">
        <f aca="false">IF(STATS!F82&lt;415,IF(C81&gt;60,60,C81),C81)</f>
        <v>60</v>
      </c>
      <c r="E81" s="45" t="n">
        <f aca="false">IF(STATS!D82+STATS!E82&lt;50,IF(D81&gt;80,80,D81),D81)</f>
        <v>60</v>
      </c>
    </row>
    <row r="82" customFormat="false" ht="20.35" hidden="false" customHeight="true" outlineLevel="0" collapsed="false">
      <c r="A82" s="22" t="s">
        <v>188</v>
      </c>
      <c r="B82" s="32" t="n">
        <f aca="false">VLOOKUP(STATS!I83,'HS - SV%'!$A$3:$B$55,2)</f>
        <v>89</v>
      </c>
      <c r="C82" s="32" t="n">
        <f aca="false">IF(STATS!F83&lt;830,IF(B82&gt;66,66,B82),B82)</f>
        <v>89</v>
      </c>
      <c r="D82" s="32" t="n">
        <f aca="false">IF(STATS!F83&lt;415,IF(C82&gt;60,60,C82),C82)</f>
        <v>89</v>
      </c>
      <c r="E82" s="45" t="n">
        <f aca="false">IF(STATS!D83+STATS!E83&lt;50,IF(D82&gt;80,80,D82),D82)</f>
        <v>80</v>
      </c>
    </row>
    <row r="83" customFormat="false" ht="20.35" hidden="false" customHeight="true" outlineLevel="0" collapsed="false">
      <c r="A83" s="22" t="s">
        <v>189</v>
      </c>
      <c r="B83" s="32" t="n">
        <f aca="false">VLOOKUP(STATS!I84,'HS - SV%'!$A$3:$B$55,2)</f>
        <v>92</v>
      </c>
      <c r="C83" s="32" t="n">
        <f aca="false">IF(STATS!F84&lt;830,IF(B83&gt;66,66,B83),B83)</f>
        <v>66</v>
      </c>
      <c r="D83" s="32" t="n">
        <f aca="false">IF(STATS!F84&lt;415,IF(C83&gt;60,60,C83),C83)</f>
        <v>60</v>
      </c>
      <c r="E83" s="45" t="n">
        <f aca="false">IF(STATS!D84+STATS!E84&lt;50,IF(D83&gt;80,80,D83),D83)</f>
        <v>60</v>
      </c>
    </row>
    <row r="84" customFormat="false" ht="20.35" hidden="false" customHeight="true" outlineLevel="0" collapsed="false">
      <c r="A84" s="22" t="s">
        <v>190</v>
      </c>
      <c r="B84" s="32" t="n">
        <f aca="false">VLOOKUP(STATS!I85,'HS - SV%'!$A$3:$B$55,2)</f>
        <v>95</v>
      </c>
      <c r="C84" s="32" t="n">
        <f aca="false">IF(STATS!F85&lt;830,IF(B84&gt;66,66,B84),B84)</f>
        <v>95</v>
      </c>
      <c r="D84" s="32" t="n">
        <f aca="false">IF(STATS!F85&lt;415,IF(C84&gt;60,60,C84),C84)</f>
        <v>95</v>
      </c>
      <c r="E84" s="45" t="n">
        <f aca="false">IF(STATS!D85+STATS!E85&lt;50,IF(D84&gt;80,80,D84),D84)</f>
        <v>95</v>
      </c>
    </row>
    <row r="85" customFormat="false" ht="20.35" hidden="false" customHeight="true" outlineLevel="0" collapsed="false">
      <c r="A85" s="22" t="s">
        <v>191</v>
      </c>
      <c r="B85" s="32" t="n">
        <f aca="false">VLOOKUP(STATS!I86,'HS - SV%'!$A$3:$B$55,2)</f>
        <v>68</v>
      </c>
      <c r="C85" s="32" t="n">
        <f aca="false">IF(STATS!F86&lt;830,IF(B85&gt;66,66,B85),B85)</f>
        <v>68</v>
      </c>
      <c r="D85" s="32" t="n">
        <f aca="false">IF(STATS!F86&lt;415,IF(C85&gt;60,60,C85),C85)</f>
        <v>68</v>
      </c>
      <c r="E85" s="45" t="n">
        <f aca="false">IF(STATS!D86+STATS!E86&lt;50,IF(D85&gt;80,80,D85),D85)</f>
        <v>68</v>
      </c>
    </row>
    <row r="86" customFormat="false" ht="20.35" hidden="false" customHeight="true" outlineLevel="0" collapsed="false">
      <c r="A86" s="22" t="s">
        <v>192</v>
      </c>
      <c r="B86" s="32" t="n">
        <f aca="false">VLOOKUP(STATS!I87,'HS - SV%'!$A$3:$B$55,2)</f>
        <v>94</v>
      </c>
      <c r="C86" s="32" t="n">
        <f aca="false">IF(STATS!F87&lt;830,IF(B86&gt;66,66,B86),B86)</f>
        <v>94</v>
      </c>
      <c r="D86" s="32" t="n">
        <f aca="false">IF(STATS!F87&lt;415,IF(C86&gt;60,60,C86),C86)</f>
        <v>94</v>
      </c>
      <c r="E86" s="45" t="n">
        <f aca="false">IF(STATS!D87+STATS!E87&lt;50,IF(D86&gt;80,80,D86),D86)</f>
        <v>80</v>
      </c>
    </row>
    <row r="87" customFormat="false" ht="20.35" hidden="false" customHeight="true" outlineLevel="0" collapsed="false">
      <c r="A87" s="22" t="s">
        <v>193</v>
      </c>
      <c r="B87" s="32" t="n">
        <f aca="false">VLOOKUP(STATS!I88,'HS - SV%'!$A$3:$B$55,2)</f>
        <v>50</v>
      </c>
      <c r="C87" s="32" t="n">
        <f aca="false">IF(STATS!F88&lt;830,IF(B87&gt;66,66,B87),B87)</f>
        <v>50</v>
      </c>
      <c r="D87" s="32" t="n">
        <f aca="false">IF(STATS!F88&lt;415,IF(C87&gt;60,60,C87),C87)</f>
        <v>50</v>
      </c>
      <c r="E87" s="45" t="n">
        <f aca="false">IF(STATS!D88+STATS!E88&lt;50,IF(D87&gt;80,80,D87),D87)</f>
        <v>50</v>
      </c>
    </row>
    <row r="88" customFormat="false" ht="20.35" hidden="false" customHeight="true" outlineLevel="0" collapsed="false">
      <c r="A88" s="22" t="s">
        <v>194</v>
      </c>
      <c r="B88" s="32" t="n">
        <f aca="false">VLOOKUP(STATS!I89,'HS - SV%'!$A$3:$B$55,2)</f>
        <v>99</v>
      </c>
      <c r="C88" s="32" t="n">
        <f aca="false">IF(STATS!F89&lt;830,IF(B88&gt;66,66,B88),B88)</f>
        <v>66</v>
      </c>
      <c r="D88" s="32" t="n">
        <f aca="false">IF(STATS!F89&lt;415,IF(C88&gt;60,60,C88),C88)</f>
        <v>60</v>
      </c>
      <c r="E88" s="45" t="n">
        <f aca="false">IF(STATS!D89+STATS!E89&lt;50,IF(D88&gt;80,80,D88),D88)</f>
        <v>60</v>
      </c>
    </row>
    <row r="89" customFormat="false" ht="20.35" hidden="false" customHeight="true" outlineLevel="0" collapsed="false">
      <c r="A89" s="22" t="s">
        <v>195</v>
      </c>
      <c r="B89" s="32" t="n">
        <f aca="false">VLOOKUP(STATS!I90,'HS - SV%'!$A$3:$B$55,2)</f>
        <v>52</v>
      </c>
      <c r="C89" s="32" t="n">
        <f aca="false">IF(STATS!F90&lt;830,IF(B89&gt;66,66,B89),B89)</f>
        <v>52</v>
      </c>
      <c r="D89" s="32" t="n">
        <f aca="false">IF(STATS!F90&lt;415,IF(C89&gt;60,60,C89),C89)</f>
        <v>52</v>
      </c>
      <c r="E89" s="45" t="n">
        <f aca="false">IF(STATS!D90+STATS!E90&lt;50,IF(D89&gt;80,80,D89),D89)</f>
        <v>52</v>
      </c>
    </row>
    <row r="90" customFormat="false" ht="20.35" hidden="false" customHeight="true" outlineLevel="0" collapsed="false">
      <c r="A90" s="22" t="s">
        <v>196</v>
      </c>
      <c r="B90" s="32" t="n">
        <f aca="false">VLOOKUP(STATS!I91,'HS - SV%'!$A$3:$B$55,2)</f>
        <v>85</v>
      </c>
      <c r="C90" s="32" t="n">
        <f aca="false">IF(STATS!F91&lt;830,IF(B90&gt;66,66,B90),B90)</f>
        <v>85</v>
      </c>
      <c r="D90" s="32" t="n">
        <f aca="false">IF(STATS!F91&lt;415,IF(C90&gt;60,60,C90),C90)</f>
        <v>85</v>
      </c>
      <c r="E90" s="45" t="n">
        <f aca="false">IF(STATS!D91+STATS!E91&lt;50,IF(D90&gt;80,80,D90),D90)</f>
        <v>85</v>
      </c>
    </row>
    <row r="91" customFormat="false" ht="20.35" hidden="false" customHeight="true" outlineLevel="0" collapsed="false">
      <c r="A91" s="22" t="s">
        <v>197</v>
      </c>
      <c r="B91" s="32" t="n">
        <f aca="false">VLOOKUP(STATS!I92,'HS - SV%'!$A$3:$B$55,2)</f>
        <v>86</v>
      </c>
      <c r="C91" s="32" t="n">
        <f aca="false">IF(STATS!F92&lt;830,IF(B91&gt;66,66,B91),B91)</f>
        <v>86</v>
      </c>
      <c r="D91" s="32" t="n">
        <f aca="false">IF(STATS!F92&lt;415,IF(C91&gt;60,60,C91),C91)</f>
        <v>86</v>
      </c>
      <c r="E91" s="45" t="n">
        <f aca="false">IF(STATS!D92+STATS!E92&lt;50,IF(D91&gt;80,80,D91),D91)</f>
        <v>86</v>
      </c>
    </row>
    <row r="92" customFormat="false" ht="20.35" hidden="false" customHeight="true" outlineLevel="0" collapsed="false">
      <c r="A92" s="22" t="s">
        <v>198</v>
      </c>
      <c r="B92" s="32" t="n">
        <f aca="false">VLOOKUP(STATS!I93,'HS - SV%'!$A$3:$B$55,2)</f>
        <v>64</v>
      </c>
      <c r="C92" s="32" t="n">
        <f aca="false">IF(STATS!F93&lt;830,IF(B92&gt;66,66,B92),B92)</f>
        <v>64</v>
      </c>
      <c r="D92" s="32" t="n">
        <f aca="false">IF(STATS!F93&lt;415,IF(C92&gt;60,60,C92),C92)</f>
        <v>64</v>
      </c>
      <c r="E92" s="45" t="n">
        <f aca="false">IF(STATS!D93+STATS!E93&lt;50,IF(D92&gt;80,80,D92),D92)</f>
        <v>64</v>
      </c>
    </row>
    <row r="93" customFormat="false" ht="20.35" hidden="false" customHeight="true" outlineLevel="0" collapsed="false">
      <c r="A93" s="22" t="s">
        <v>199</v>
      </c>
      <c r="B93" s="32" t="n">
        <f aca="false">VLOOKUP(STATS!I94,'HS - SV%'!$A$3:$B$55,2)</f>
        <v>47</v>
      </c>
      <c r="C93" s="32" t="n">
        <f aca="false">IF(STATS!F94&lt;830,IF(B93&gt;66,66,B93),B93)</f>
        <v>47</v>
      </c>
      <c r="D93" s="32" t="n">
        <f aca="false">IF(STATS!F94&lt;415,IF(C93&gt;60,60,C93),C93)</f>
        <v>47</v>
      </c>
      <c r="E93" s="45" t="n">
        <f aca="false">IF(STATS!D94+STATS!E94&lt;50,IF(D93&gt;80,80,D93),D93)</f>
        <v>47</v>
      </c>
    </row>
    <row r="94" customFormat="false" ht="20.35" hidden="false" customHeight="true" outlineLevel="0" collapsed="false">
      <c r="A94" s="22" t="s">
        <v>200</v>
      </c>
      <c r="B94" s="32" t="n">
        <f aca="false">VLOOKUP(STATS!I95,'HS - SV%'!$A$3:$B$55,2)</f>
        <v>52</v>
      </c>
      <c r="C94" s="32" t="n">
        <f aca="false">IF(STATS!F95&lt;830,IF(B94&gt;66,66,B94),B94)</f>
        <v>52</v>
      </c>
      <c r="D94" s="32" t="n">
        <f aca="false">IF(STATS!F95&lt;415,IF(C94&gt;60,60,C94),C94)</f>
        <v>52</v>
      </c>
      <c r="E94" s="45" t="n">
        <f aca="false">IF(STATS!D95+STATS!E95&lt;50,IF(D94&gt;80,80,D94),D94)</f>
        <v>52</v>
      </c>
    </row>
    <row r="95" customFormat="false" ht="20.35" hidden="false" customHeight="true" outlineLevel="0" collapsed="false">
      <c r="A95" s="22" t="s">
        <v>201</v>
      </c>
      <c r="B95" s="32" t="n">
        <f aca="false">VLOOKUP(STATS!I96,'HS - SV%'!$A$3:$B$55,2)</f>
        <v>68</v>
      </c>
      <c r="C95" s="32" t="n">
        <f aca="false">IF(STATS!F96&lt;830,IF(B95&gt;66,66,B95),B95)</f>
        <v>68</v>
      </c>
      <c r="D95" s="32" t="n">
        <f aca="false">IF(STATS!F96&lt;415,IF(C95&gt;60,60,C95),C95)</f>
        <v>68</v>
      </c>
      <c r="E95" s="45" t="n">
        <f aca="false">IF(STATS!D96+STATS!E96&lt;50,IF(D95&gt;80,80,D95),D95)</f>
        <v>68</v>
      </c>
    </row>
    <row r="96" customFormat="false" ht="20.35" hidden="false" customHeight="true" outlineLevel="0" collapsed="false">
      <c r="A96" s="22" t="s">
        <v>202</v>
      </c>
      <c r="B96" s="32" t="n">
        <f aca="false">VLOOKUP(STATS!I97,'HS - SV%'!$A$3:$B$55,2)</f>
        <v>82</v>
      </c>
      <c r="C96" s="32" t="n">
        <f aca="false">IF(STATS!F97&lt;830,IF(B96&gt;66,66,B96),B96)</f>
        <v>82</v>
      </c>
      <c r="D96" s="32" t="n">
        <f aca="false">IF(STATS!F97&lt;415,IF(C96&gt;60,60,C96),C96)</f>
        <v>82</v>
      </c>
      <c r="E96" s="45" t="n">
        <f aca="false">IF(STATS!D97+STATS!E97&lt;50,IF(D96&gt;80,80,D96),D96)</f>
        <v>82</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21.xml><?xml version="1.0" encoding="utf-8"?>
<worksheet xmlns="http://schemas.openxmlformats.org/spreadsheetml/2006/main" xmlns:r="http://schemas.openxmlformats.org/officeDocument/2006/relationships">
  <sheetPr filterMode="false">
    <pageSetUpPr fitToPage="true"/>
  </sheetPr>
  <dimension ref="A1:B5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256" min="1" style="21" width="16.0663265306122"/>
  </cols>
  <sheetData>
    <row r="1" customFormat="false" ht="28" hidden="false" customHeight="true" outlineLevel="0" collapsed="false">
      <c r="A1" s="7" t="s">
        <v>38</v>
      </c>
      <c r="B1" s="7"/>
    </row>
    <row r="2" customFormat="false" ht="20.55" hidden="false" customHeight="true" outlineLevel="0" collapsed="false">
      <c r="A2" s="46"/>
      <c r="B2" s="46"/>
    </row>
    <row r="3" customFormat="false" ht="20.55" hidden="false" customHeight="true" outlineLevel="0" collapsed="false">
      <c r="A3" s="47" t="n">
        <v>93.32</v>
      </c>
      <c r="B3" s="24" t="n">
        <v>99</v>
      </c>
    </row>
    <row r="4" customFormat="false" ht="20.35" hidden="false" customHeight="true" outlineLevel="0" collapsed="false">
      <c r="A4" s="47" t="n">
        <v>93.09</v>
      </c>
      <c r="B4" s="24" t="n">
        <f aca="false">B3-1</f>
        <v>98</v>
      </c>
    </row>
    <row r="5" customFormat="false" ht="20.35" hidden="false" customHeight="true" outlineLevel="0" collapsed="false">
      <c r="A5" s="47" t="n">
        <v>93.03</v>
      </c>
      <c r="B5" s="24" t="n">
        <f aca="false">B4-1</f>
        <v>97</v>
      </c>
    </row>
    <row r="6" customFormat="false" ht="20.35" hidden="false" customHeight="true" outlineLevel="0" collapsed="false">
      <c r="A6" s="47" t="n">
        <v>92.97</v>
      </c>
      <c r="B6" s="24" t="n">
        <f aca="false">B5-1</f>
        <v>96</v>
      </c>
    </row>
    <row r="7" customFormat="false" ht="20.35" hidden="false" customHeight="true" outlineLevel="0" collapsed="false">
      <c r="A7" s="47" t="n">
        <v>92.87</v>
      </c>
      <c r="B7" s="24" t="n">
        <f aca="false">B6-1</f>
        <v>95</v>
      </c>
    </row>
    <row r="8" customFormat="false" ht="20.35" hidden="false" customHeight="true" outlineLevel="0" collapsed="false">
      <c r="A8" s="47" t="n">
        <v>92.77</v>
      </c>
      <c r="B8" s="24" t="n">
        <f aca="false">B7-1</f>
        <v>94</v>
      </c>
    </row>
    <row r="9" customFormat="false" ht="20.35" hidden="false" customHeight="true" outlineLevel="0" collapsed="false">
      <c r="A9" s="47" t="n">
        <v>92.67</v>
      </c>
      <c r="B9" s="24" t="n">
        <f aca="false">B8-1</f>
        <v>93</v>
      </c>
    </row>
    <row r="10" customFormat="false" ht="20.35" hidden="false" customHeight="true" outlineLevel="0" collapsed="false">
      <c r="A10" s="47" t="n">
        <v>92.57</v>
      </c>
      <c r="B10" s="24" t="n">
        <f aca="false">B9-1</f>
        <v>92</v>
      </c>
    </row>
    <row r="11" customFormat="false" ht="20.35" hidden="false" customHeight="true" outlineLevel="0" collapsed="false">
      <c r="A11" s="47" t="n">
        <v>92.47</v>
      </c>
      <c r="B11" s="24" t="n">
        <f aca="false">B10-1</f>
        <v>91</v>
      </c>
    </row>
    <row r="12" customFormat="false" ht="20.35" hidden="false" customHeight="true" outlineLevel="0" collapsed="false">
      <c r="A12" s="47" t="n">
        <v>92.37</v>
      </c>
      <c r="B12" s="24" t="n">
        <f aca="false">B11-1</f>
        <v>90</v>
      </c>
    </row>
    <row r="13" customFormat="false" ht="20.35" hidden="false" customHeight="true" outlineLevel="0" collapsed="false">
      <c r="A13" s="47" t="n">
        <v>92.28</v>
      </c>
      <c r="B13" s="24" t="n">
        <f aca="false">B12-1</f>
        <v>89</v>
      </c>
    </row>
    <row r="14" customFormat="false" ht="20.35" hidden="false" customHeight="true" outlineLevel="0" collapsed="false">
      <c r="A14" s="47" t="n">
        <v>92.19</v>
      </c>
      <c r="B14" s="24" t="n">
        <f aca="false">B13-1</f>
        <v>88</v>
      </c>
    </row>
    <row r="15" customFormat="false" ht="20.35" hidden="false" customHeight="true" outlineLevel="0" collapsed="false">
      <c r="A15" s="47" t="n">
        <v>92.1</v>
      </c>
      <c r="B15" s="24" t="n">
        <f aca="false">B14-1</f>
        <v>87</v>
      </c>
    </row>
    <row r="16" customFormat="false" ht="20.35" hidden="false" customHeight="true" outlineLevel="0" collapsed="false">
      <c r="A16" s="47" t="n">
        <v>92.01</v>
      </c>
      <c r="B16" s="24" t="n">
        <f aca="false">B15-1</f>
        <v>86</v>
      </c>
    </row>
    <row r="17" customFormat="false" ht="20.35" hidden="false" customHeight="true" outlineLevel="0" collapsed="false">
      <c r="A17" s="47" t="n">
        <v>91.95</v>
      </c>
      <c r="B17" s="24" t="n">
        <f aca="false">B16-1</f>
        <v>85</v>
      </c>
    </row>
    <row r="18" customFormat="false" ht="20.35" hidden="false" customHeight="true" outlineLevel="0" collapsed="false">
      <c r="A18" s="47" t="n">
        <v>91.88</v>
      </c>
      <c r="B18" s="24" t="n">
        <f aca="false">B17-1</f>
        <v>84</v>
      </c>
    </row>
    <row r="19" customFormat="false" ht="20.35" hidden="false" customHeight="true" outlineLevel="0" collapsed="false">
      <c r="A19" s="47" t="n">
        <v>91.81</v>
      </c>
      <c r="B19" s="24" t="n">
        <f aca="false">B18-1</f>
        <v>83</v>
      </c>
    </row>
    <row r="20" customFormat="false" ht="20.35" hidden="false" customHeight="true" outlineLevel="0" collapsed="false">
      <c r="A20" s="47" t="n">
        <v>91.74</v>
      </c>
      <c r="B20" s="24" t="n">
        <f aca="false">B19-1</f>
        <v>82</v>
      </c>
    </row>
    <row r="21" customFormat="false" ht="20.35" hidden="false" customHeight="true" outlineLevel="0" collapsed="false">
      <c r="A21" s="47" t="n">
        <v>91.67</v>
      </c>
      <c r="B21" s="24" t="n">
        <f aca="false">B20-1</f>
        <v>81</v>
      </c>
    </row>
    <row r="22" customFormat="false" ht="20.35" hidden="false" customHeight="true" outlineLevel="0" collapsed="false">
      <c r="A22" s="47" t="n">
        <v>91.6</v>
      </c>
      <c r="B22" s="24" t="n">
        <f aca="false">B21-1</f>
        <v>80</v>
      </c>
    </row>
    <row r="23" customFormat="false" ht="20.35" hidden="false" customHeight="true" outlineLevel="0" collapsed="false">
      <c r="A23" s="47" t="n">
        <v>91.53</v>
      </c>
      <c r="B23" s="24" t="n">
        <f aca="false">B22-1</f>
        <v>79</v>
      </c>
    </row>
    <row r="24" customFormat="false" ht="20.35" hidden="false" customHeight="true" outlineLevel="0" collapsed="false">
      <c r="A24" s="47" t="n">
        <v>91.47</v>
      </c>
      <c r="B24" s="24" t="n">
        <f aca="false">B23-1</f>
        <v>78</v>
      </c>
    </row>
    <row r="25" customFormat="false" ht="20.35" hidden="false" customHeight="true" outlineLevel="0" collapsed="false">
      <c r="A25" s="47" t="n">
        <v>91.41</v>
      </c>
      <c r="B25" s="24" t="n">
        <f aca="false">B24-1</f>
        <v>77</v>
      </c>
    </row>
    <row r="26" customFormat="false" ht="20.35" hidden="false" customHeight="true" outlineLevel="0" collapsed="false">
      <c r="A26" s="47" t="n">
        <v>91.35</v>
      </c>
      <c r="B26" s="24" t="n">
        <f aca="false">B25-1</f>
        <v>76</v>
      </c>
    </row>
    <row r="27" customFormat="false" ht="20.35" hidden="false" customHeight="true" outlineLevel="0" collapsed="false">
      <c r="A27" s="47" t="n">
        <v>91.29</v>
      </c>
      <c r="B27" s="24" t="n">
        <f aca="false">B26-1</f>
        <v>75</v>
      </c>
    </row>
    <row r="28" customFormat="false" ht="20.35" hidden="false" customHeight="true" outlineLevel="0" collapsed="false">
      <c r="A28" s="47" t="n">
        <v>91.23</v>
      </c>
      <c r="B28" s="24" t="n">
        <f aca="false">B27-1</f>
        <v>74</v>
      </c>
    </row>
    <row r="29" customFormat="false" ht="20.35" hidden="false" customHeight="true" outlineLevel="0" collapsed="false">
      <c r="A29" s="47" t="n">
        <v>91.17</v>
      </c>
      <c r="B29" s="24" t="n">
        <f aca="false">B28-1</f>
        <v>73</v>
      </c>
    </row>
    <row r="30" customFormat="false" ht="20.35" hidden="false" customHeight="true" outlineLevel="0" collapsed="false">
      <c r="A30" s="47" t="n">
        <v>91.09</v>
      </c>
      <c r="B30" s="24" t="n">
        <f aca="false">B29-1</f>
        <v>72</v>
      </c>
    </row>
    <row r="31" customFormat="false" ht="20.35" hidden="false" customHeight="true" outlineLevel="0" collapsed="false">
      <c r="A31" s="47" t="n">
        <v>91.01</v>
      </c>
      <c r="B31" s="24" t="n">
        <f aca="false">B30-1</f>
        <v>71</v>
      </c>
    </row>
    <row r="32" customFormat="false" ht="20.35" hidden="false" customHeight="true" outlineLevel="0" collapsed="false">
      <c r="A32" s="47" t="n">
        <v>90.93</v>
      </c>
      <c r="B32" s="24" t="n">
        <f aca="false">B31-1</f>
        <v>70</v>
      </c>
    </row>
    <row r="33" customFormat="false" ht="20.35" hidden="false" customHeight="true" outlineLevel="0" collapsed="false">
      <c r="A33" s="47" t="n">
        <v>90.85</v>
      </c>
      <c r="B33" s="24" t="n">
        <f aca="false">B32-1</f>
        <v>69</v>
      </c>
    </row>
    <row r="34" customFormat="false" ht="20.35" hidden="false" customHeight="true" outlineLevel="0" collapsed="false">
      <c r="A34" s="47" t="n">
        <v>90.78</v>
      </c>
      <c r="B34" s="24" t="n">
        <f aca="false">B33-1</f>
        <v>68</v>
      </c>
    </row>
    <row r="35" customFormat="false" ht="20.35" hidden="false" customHeight="true" outlineLevel="0" collapsed="false">
      <c r="A35" s="47" t="n">
        <v>90.71</v>
      </c>
      <c r="B35" s="24" t="n">
        <f aca="false">B34-1</f>
        <v>67</v>
      </c>
    </row>
    <row r="36" customFormat="false" ht="20.35" hidden="false" customHeight="true" outlineLevel="0" collapsed="false">
      <c r="A36" s="47" t="n">
        <v>90.64</v>
      </c>
      <c r="B36" s="24" t="n">
        <f aca="false">B35-1</f>
        <v>66</v>
      </c>
    </row>
    <row r="37" customFormat="false" ht="20.35" hidden="false" customHeight="true" outlineLevel="0" collapsed="false">
      <c r="A37" s="47" t="n">
        <v>90.57</v>
      </c>
      <c r="B37" s="24" t="n">
        <f aca="false">B36-1</f>
        <v>65</v>
      </c>
    </row>
    <row r="38" customFormat="false" ht="20.35" hidden="false" customHeight="true" outlineLevel="0" collapsed="false">
      <c r="A38" s="47" t="n">
        <v>90.5</v>
      </c>
      <c r="B38" s="24" t="n">
        <f aca="false">B37-1</f>
        <v>64</v>
      </c>
    </row>
    <row r="39" customFormat="false" ht="20.35" hidden="false" customHeight="true" outlineLevel="0" collapsed="false">
      <c r="A39" s="47" t="n">
        <v>90.43</v>
      </c>
      <c r="B39" s="24" t="n">
        <f aca="false">B38-1</f>
        <v>63</v>
      </c>
    </row>
    <row r="40" customFormat="false" ht="20.35" hidden="false" customHeight="true" outlineLevel="0" collapsed="false">
      <c r="A40" s="47" t="n">
        <v>90.36</v>
      </c>
      <c r="B40" s="24" t="n">
        <f aca="false">B39-1</f>
        <v>62</v>
      </c>
    </row>
    <row r="41" customFormat="false" ht="20.35" hidden="false" customHeight="true" outlineLevel="0" collapsed="false">
      <c r="A41" s="47" t="n">
        <v>90.29</v>
      </c>
      <c r="B41" s="24" t="n">
        <f aca="false">B40-1</f>
        <v>61</v>
      </c>
    </row>
    <row r="42" customFormat="false" ht="20.35" hidden="false" customHeight="true" outlineLevel="0" collapsed="false">
      <c r="A42" s="47" t="n">
        <v>90.22</v>
      </c>
      <c r="B42" s="24" t="n">
        <f aca="false">B41-1</f>
        <v>60</v>
      </c>
    </row>
    <row r="43" customFormat="false" ht="20.35" hidden="false" customHeight="true" outlineLevel="0" collapsed="false">
      <c r="A43" s="47" t="n">
        <v>90.09</v>
      </c>
      <c r="B43" s="24" t="n">
        <f aca="false">B42-1</f>
        <v>59</v>
      </c>
    </row>
    <row r="44" customFormat="false" ht="20.35" hidden="false" customHeight="true" outlineLevel="0" collapsed="false">
      <c r="A44" s="47" t="n">
        <v>89.96</v>
      </c>
      <c r="B44" s="24" t="n">
        <f aca="false">B43-1</f>
        <v>58</v>
      </c>
    </row>
    <row r="45" customFormat="false" ht="20.35" hidden="false" customHeight="true" outlineLevel="0" collapsed="false">
      <c r="A45" s="47" t="n">
        <v>89.83</v>
      </c>
      <c r="B45" s="24" t="n">
        <f aca="false">B44-1</f>
        <v>57</v>
      </c>
    </row>
    <row r="46" customFormat="false" ht="20.35" hidden="false" customHeight="true" outlineLevel="0" collapsed="false">
      <c r="A46" s="47" t="n">
        <v>89.7</v>
      </c>
      <c r="B46" s="24" t="n">
        <f aca="false">B45-1</f>
        <v>56</v>
      </c>
    </row>
    <row r="47" customFormat="false" ht="20.35" hidden="false" customHeight="true" outlineLevel="0" collapsed="false">
      <c r="A47" s="47" t="n">
        <v>89.57</v>
      </c>
      <c r="B47" s="24" t="n">
        <f aca="false">B46-1</f>
        <v>55</v>
      </c>
    </row>
    <row r="48" customFormat="false" ht="20.35" hidden="false" customHeight="true" outlineLevel="0" collapsed="false">
      <c r="A48" s="47" t="n">
        <v>89.45</v>
      </c>
      <c r="B48" s="24" t="n">
        <f aca="false">B47-1</f>
        <v>54</v>
      </c>
    </row>
    <row r="49" customFormat="false" ht="20.35" hidden="false" customHeight="true" outlineLevel="0" collapsed="false">
      <c r="A49" s="47" t="n">
        <v>89.33</v>
      </c>
      <c r="B49" s="24" t="n">
        <f aca="false">B48-1</f>
        <v>53</v>
      </c>
    </row>
    <row r="50" customFormat="false" ht="20.35" hidden="false" customHeight="true" outlineLevel="0" collapsed="false">
      <c r="A50" s="47" t="n">
        <v>89.1</v>
      </c>
      <c r="B50" s="24" t="n">
        <f aca="false">B49-1</f>
        <v>52</v>
      </c>
    </row>
    <row r="51" customFormat="false" ht="20.35" hidden="false" customHeight="true" outlineLevel="0" collapsed="false">
      <c r="A51" s="47" t="n">
        <v>88.87</v>
      </c>
      <c r="B51" s="24" t="n">
        <f aca="false">B50-1</f>
        <v>51</v>
      </c>
    </row>
    <row r="52" customFormat="false" ht="20.35" hidden="false" customHeight="true" outlineLevel="0" collapsed="false">
      <c r="A52" s="47" t="n">
        <v>88.64</v>
      </c>
      <c r="B52" s="24" t="n">
        <f aca="false">B51-1</f>
        <v>50</v>
      </c>
    </row>
    <row r="53" customFormat="false" ht="20.35" hidden="false" customHeight="true" outlineLevel="0" collapsed="false">
      <c r="A53" s="47" t="n">
        <v>86.72</v>
      </c>
      <c r="B53" s="24" t="n">
        <f aca="false">B52-1</f>
        <v>49</v>
      </c>
    </row>
    <row r="54" customFormat="false" ht="20.35" hidden="false" customHeight="true" outlineLevel="0" collapsed="false">
      <c r="A54" s="47" t="n">
        <v>86.77</v>
      </c>
      <c r="B54" s="24" t="n">
        <f aca="false">B53-1</f>
        <v>48</v>
      </c>
    </row>
    <row r="55" customFormat="false" ht="20.35" hidden="false" customHeight="true" outlineLevel="0" collapsed="false">
      <c r="A55" s="47" t="n">
        <v>0</v>
      </c>
      <c r="B55" s="24" t="n">
        <f aca="false">B54-1</f>
        <v>47</v>
      </c>
    </row>
  </sheetData>
  <mergeCells count="1">
    <mergeCell ref="A1:B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22.xml><?xml version="1.0" encoding="utf-8"?>
<worksheet xmlns="http://schemas.openxmlformats.org/spreadsheetml/2006/main" xmlns:r="http://schemas.openxmlformats.org/officeDocument/2006/relationships">
  <sheetPr filterMode="false">
    <pageSetUpPr fitToPage="true"/>
  </sheetPr>
  <dimension ref="A1:E64"/>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256" min="1" style="21" width="16.0663265306122"/>
  </cols>
  <sheetData>
    <row r="1" customFormat="false" ht="28" hidden="false" customHeight="true" outlineLevel="0" collapsed="false">
      <c r="A1" s="7" t="s">
        <v>34</v>
      </c>
      <c r="B1" s="7"/>
      <c r="C1" s="7"/>
      <c r="D1" s="7"/>
      <c r="E1" s="7"/>
    </row>
    <row r="2" customFormat="false" ht="20.55" hidden="false" customHeight="true" outlineLevel="0" collapsed="false">
      <c r="A2" s="46"/>
      <c r="B2" s="46"/>
      <c r="C2" s="46"/>
      <c r="D2" s="46"/>
      <c r="E2" s="46"/>
    </row>
    <row r="3" customFormat="false" ht="20.55" hidden="false" customHeight="true" outlineLevel="0" collapsed="false">
      <c r="A3" s="15" t="n">
        <v>86.77</v>
      </c>
      <c r="B3" s="25"/>
      <c r="C3" s="25"/>
      <c r="D3" s="25"/>
      <c r="E3" s="25"/>
    </row>
    <row r="4" customFormat="false" ht="20.35" hidden="false" customHeight="true" outlineLevel="0" collapsed="false">
      <c r="A4" s="15" t="n">
        <v>88.81</v>
      </c>
      <c r="B4" s="25"/>
      <c r="C4" s="25"/>
      <c r="D4" s="25"/>
      <c r="E4" s="25"/>
    </row>
    <row r="5" customFormat="false" ht="20.35" hidden="false" customHeight="true" outlineLevel="0" collapsed="false">
      <c r="A5" s="15" t="n">
        <v>89.16</v>
      </c>
      <c r="B5" s="25"/>
      <c r="C5" s="25"/>
      <c r="D5" s="25"/>
      <c r="E5" s="25"/>
    </row>
    <row r="6" customFormat="false" ht="20.35" hidden="false" customHeight="true" outlineLevel="0" collapsed="false">
      <c r="A6" s="15" t="n">
        <v>89.19</v>
      </c>
      <c r="B6" s="25"/>
      <c r="C6" s="25"/>
      <c r="D6" s="25"/>
      <c r="E6" s="25"/>
    </row>
    <row r="7" customFormat="false" ht="20.35" hidden="false" customHeight="true" outlineLevel="0" collapsed="false">
      <c r="A7" s="15" t="n">
        <v>89.27</v>
      </c>
      <c r="B7" s="25"/>
      <c r="C7" s="25"/>
      <c r="D7" s="25"/>
      <c r="E7" s="25"/>
    </row>
    <row r="8" customFormat="false" ht="20.35" hidden="false" customHeight="true" outlineLevel="0" collapsed="false">
      <c r="A8" s="15" t="n">
        <v>89.45</v>
      </c>
      <c r="B8" s="25"/>
      <c r="C8" s="25"/>
      <c r="D8" s="25"/>
      <c r="E8" s="25"/>
    </row>
    <row r="9" customFormat="false" ht="20.35" hidden="false" customHeight="true" outlineLevel="0" collapsed="false">
      <c r="A9" s="15" t="n">
        <v>89.72</v>
      </c>
      <c r="B9" s="25"/>
      <c r="C9" s="25"/>
      <c r="D9" s="25"/>
      <c r="E9" s="25"/>
    </row>
    <row r="10" customFormat="false" ht="20.35" hidden="false" customHeight="true" outlineLevel="0" collapsed="false">
      <c r="A10" s="15" t="n">
        <v>89.88</v>
      </c>
      <c r="B10" s="25"/>
      <c r="C10" s="25"/>
      <c r="D10" s="25"/>
      <c r="E10" s="25"/>
    </row>
    <row r="11" customFormat="false" ht="20.35" hidden="false" customHeight="true" outlineLevel="0" collapsed="false">
      <c r="A11" s="15" t="n">
        <v>90.01</v>
      </c>
      <c r="B11" s="25"/>
      <c r="C11" s="25"/>
      <c r="D11" s="25"/>
      <c r="E11" s="25"/>
    </row>
    <row r="12" customFormat="false" ht="20.35" hidden="false" customHeight="true" outlineLevel="0" collapsed="false">
      <c r="A12" s="15" t="n">
        <v>90.12</v>
      </c>
      <c r="B12" s="25"/>
      <c r="C12" s="25"/>
      <c r="D12" s="25"/>
      <c r="E12" s="25"/>
    </row>
    <row r="13" customFormat="false" ht="20.35" hidden="false" customHeight="true" outlineLevel="0" collapsed="false">
      <c r="A13" s="15" t="n">
        <v>90.2</v>
      </c>
      <c r="B13" s="25"/>
      <c r="C13" s="25"/>
      <c r="D13" s="25"/>
      <c r="E13" s="25"/>
    </row>
    <row r="14" customFormat="false" ht="20.35" hidden="false" customHeight="true" outlineLevel="0" collapsed="false">
      <c r="A14" s="15" t="n">
        <v>90.23</v>
      </c>
      <c r="B14" s="25"/>
      <c r="C14" s="25"/>
      <c r="D14" s="25"/>
      <c r="E14" s="25"/>
    </row>
    <row r="15" customFormat="false" ht="20.35" hidden="false" customHeight="true" outlineLevel="0" collapsed="false">
      <c r="A15" s="15" t="n">
        <v>90.43</v>
      </c>
      <c r="B15" s="25"/>
      <c r="C15" s="25"/>
      <c r="D15" s="25"/>
      <c r="E15" s="25"/>
    </row>
    <row r="16" customFormat="false" ht="20.35" hidden="false" customHeight="true" outlineLevel="0" collapsed="false">
      <c r="A16" s="15" t="n">
        <v>90.56</v>
      </c>
      <c r="B16" s="25"/>
      <c r="C16" s="25"/>
      <c r="D16" s="25"/>
      <c r="E16" s="25"/>
    </row>
    <row r="17" customFormat="false" ht="20.35" hidden="false" customHeight="true" outlineLevel="0" collapsed="false">
      <c r="A17" s="15" t="n">
        <v>90.58</v>
      </c>
      <c r="B17" s="25"/>
      <c r="C17" s="25"/>
      <c r="D17" s="25"/>
      <c r="E17" s="25"/>
    </row>
    <row r="18" customFormat="false" ht="20.35" hidden="false" customHeight="true" outlineLevel="0" collapsed="false">
      <c r="A18" s="15" t="n">
        <v>90.58</v>
      </c>
      <c r="B18" s="25"/>
      <c r="C18" s="25"/>
      <c r="D18" s="25"/>
      <c r="E18" s="25"/>
    </row>
    <row r="19" customFormat="false" ht="20.35" hidden="false" customHeight="true" outlineLevel="0" collapsed="false">
      <c r="A19" s="15" t="n">
        <v>90.72</v>
      </c>
      <c r="B19" s="25"/>
      <c r="C19" s="25"/>
      <c r="D19" s="25"/>
      <c r="E19" s="25"/>
    </row>
    <row r="20" customFormat="false" ht="20.35" hidden="false" customHeight="true" outlineLevel="0" collapsed="false">
      <c r="A20" s="15" t="n">
        <v>90.75</v>
      </c>
      <c r="B20" s="25"/>
      <c r="C20" s="25"/>
      <c r="D20" s="25"/>
      <c r="E20" s="25"/>
    </row>
    <row r="21" customFormat="false" ht="20.35" hidden="false" customHeight="true" outlineLevel="0" collapsed="false">
      <c r="A21" s="15" t="n">
        <v>90.76</v>
      </c>
      <c r="B21" s="25"/>
      <c r="C21" s="25"/>
      <c r="D21" s="25"/>
      <c r="E21" s="25"/>
    </row>
    <row r="22" customFormat="false" ht="20.35" hidden="false" customHeight="true" outlineLevel="0" collapsed="false">
      <c r="A22" s="15" t="n">
        <v>90.77</v>
      </c>
      <c r="B22" s="25"/>
      <c r="C22" s="25"/>
      <c r="D22" s="25"/>
      <c r="E22" s="25"/>
    </row>
    <row r="23" customFormat="false" ht="20.35" hidden="false" customHeight="true" outlineLevel="0" collapsed="false">
      <c r="A23" s="15" t="n">
        <v>90.81</v>
      </c>
      <c r="B23" s="25"/>
      <c r="C23" s="25"/>
      <c r="D23" s="25"/>
      <c r="E23" s="25"/>
    </row>
    <row r="24" customFormat="false" ht="20.35" hidden="false" customHeight="true" outlineLevel="0" collapsed="false">
      <c r="A24" s="15" t="n">
        <v>90.83</v>
      </c>
      <c r="B24" s="25"/>
      <c r="C24" s="25"/>
      <c r="D24" s="25"/>
      <c r="E24" s="25"/>
    </row>
    <row r="25" customFormat="false" ht="20.35" hidden="false" customHeight="true" outlineLevel="0" collapsed="false">
      <c r="A25" s="15" t="n">
        <v>90.84</v>
      </c>
      <c r="B25" s="25"/>
      <c r="C25" s="25"/>
      <c r="D25" s="25"/>
      <c r="E25" s="25"/>
    </row>
    <row r="26" customFormat="false" ht="20.35" hidden="false" customHeight="true" outlineLevel="0" collapsed="false">
      <c r="A26" s="15" t="n">
        <v>90.88</v>
      </c>
      <c r="B26" s="25"/>
      <c r="C26" s="25"/>
      <c r="D26" s="25"/>
      <c r="E26" s="25"/>
    </row>
    <row r="27" customFormat="false" ht="20.35" hidden="false" customHeight="true" outlineLevel="0" collapsed="false">
      <c r="A27" s="15" t="n">
        <v>90.92</v>
      </c>
      <c r="B27" s="25"/>
      <c r="C27" s="25"/>
      <c r="D27" s="25"/>
      <c r="E27" s="25"/>
    </row>
    <row r="28" customFormat="false" ht="20.35" hidden="false" customHeight="true" outlineLevel="0" collapsed="false">
      <c r="A28" s="15" t="n">
        <v>90.98</v>
      </c>
      <c r="B28" s="25"/>
      <c r="C28" s="25"/>
      <c r="D28" s="25"/>
      <c r="E28" s="25"/>
    </row>
    <row r="29" customFormat="false" ht="20.35" hidden="false" customHeight="true" outlineLevel="0" collapsed="false">
      <c r="A29" s="15" t="n">
        <v>90.98</v>
      </c>
      <c r="B29" s="25"/>
      <c r="C29" s="25"/>
      <c r="D29" s="25"/>
      <c r="E29" s="25"/>
    </row>
    <row r="30" customFormat="false" ht="20.35" hidden="false" customHeight="true" outlineLevel="0" collapsed="false">
      <c r="A30" s="15" t="n">
        <v>91</v>
      </c>
      <c r="B30" s="25"/>
      <c r="C30" s="25"/>
      <c r="D30" s="25"/>
      <c r="E30" s="25"/>
    </row>
    <row r="31" customFormat="false" ht="20.35" hidden="false" customHeight="true" outlineLevel="0" collapsed="false">
      <c r="A31" s="15" t="n">
        <v>91.13</v>
      </c>
      <c r="B31" s="25"/>
      <c r="C31" s="25"/>
      <c r="D31" s="25"/>
      <c r="E31" s="25"/>
    </row>
    <row r="32" customFormat="false" ht="20.35" hidden="false" customHeight="true" outlineLevel="0" collapsed="false">
      <c r="A32" s="15" t="n">
        <v>91.21</v>
      </c>
      <c r="B32" s="25"/>
      <c r="C32" s="25"/>
      <c r="D32" s="25"/>
      <c r="E32" s="25"/>
    </row>
    <row r="33" customFormat="false" ht="20.35" hidden="false" customHeight="true" outlineLevel="0" collapsed="false">
      <c r="A33" s="15" t="n">
        <v>91.21</v>
      </c>
      <c r="B33" s="25"/>
      <c r="C33" s="25"/>
      <c r="D33" s="25"/>
      <c r="E33" s="25"/>
    </row>
    <row r="34" customFormat="false" ht="20.35" hidden="false" customHeight="true" outlineLevel="0" collapsed="false">
      <c r="A34" s="15" t="n">
        <v>91.23</v>
      </c>
      <c r="B34" s="25"/>
      <c r="C34" s="25"/>
      <c r="D34" s="25"/>
      <c r="E34" s="25"/>
    </row>
    <row r="35" customFormat="false" ht="20.35" hidden="false" customHeight="true" outlineLevel="0" collapsed="false">
      <c r="A35" s="15" t="n">
        <v>91.25</v>
      </c>
      <c r="B35" s="25"/>
      <c r="C35" s="25"/>
      <c r="D35" s="25"/>
      <c r="E35" s="25"/>
    </row>
    <row r="36" customFormat="false" ht="20.35" hidden="false" customHeight="true" outlineLevel="0" collapsed="false">
      <c r="A36" s="15" t="n">
        <v>91.26</v>
      </c>
      <c r="B36" s="25"/>
      <c r="C36" s="25"/>
      <c r="D36" s="25"/>
      <c r="E36" s="25"/>
    </row>
    <row r="37" customFormat="false" ht="20.35" hidden="false" customHeight="true" outlineLevel="0" collapsed="false">
      <c r="A37" s="15" t="n">
        <v>91.27</v>
      </c>
      <c r="B37" s="25"/>
      <c r="C37" s="25"/>
      <c r="D37" s="25"/>
      <c r="E37" s="25"/>
    </row>
    <row r="38" customFormat="false" ht="20.35" hidden="false" customHeight="true" outlineLevel="0" collapsed="false">
      <c r="A38" s="15" t="n">
        <v>91.32</v>
      </c>
      <c r="B38" s="25"/>
      <c r="C38" s="25"/>
      <c r="D38" s="25"/>
      <c r="E38" s="25"/>
    </row>
    <row r="39" customFormat="false" ht="20.35" hidden="false" customHeight="true" outlineLevel="0" collapsed="false">
      <c r="A39" s="15" t="n">
        <v>91.35</v>
      </c>
      <c r="B39" s="25"/>
      <c r="C39" s="25"/>
      <c r="D39" s="25"/>
      <c r="E39" s="25"/>
    </row>
    <row r="40" customFormat="false" ht="20.35" hidden="false" customHeight="true" outlineLevel="0" collapsed="false">
      <c r="A40" s="15" t="n">
        <v>91.46</v>
      </c>
      <c r="B40" s="25"/>
      <c r="C40" s="25"/>
      <c r="D40" s="25"/>
      <c r="E40" s="25"/>
    </row>
    <row r="41" customFormat="false" ht="20.35" hidden="false" customHeight="true" outlineLevel="0" collapsed="false">
      <c r="A41" s="15" t="n">
        <v>91.47</v>
      </c>
      <c r="B41" s="25"/>
      <c r="C41" s="25"/>
      <c r="D41" s="25"/>
      <c r="E41" s="25"/>
    </row>
    <row r="42" customFormat="false" ht="20.35" hidden="false" customHeight="true" outlineLevel="0" collapsed="false">
      <c r="A42" s="15" t="n">
        <v>91.51</v>
      </c>
      <c r="B42" s="25"/>
      <c r="C42" s="25"/>
      <c r="D42" s="25"/>
      <c r="E42" s="25"/>
    </row>
    <row r="43" customFormat="false" ht="20.35" hidden="false" customHeight="true" outlineLevel="0" collapsed="false">
      <c r="A43" s="15" t="n">
        <v>91.63</v>
      </c>
      <c r="B43" s="25"/>
      <c r="C43" s="25"/>
      <c r="D43" s="25"/>
      <c r="E43" s="25"/>
    </row>
    <row r="44" customFormat="false" ht="20.35" hidden="false" customHeight="true" outlineLevel="0" collapsed="false">
      <c r="A44" s="15" t="n">
        <v>91.64</v>
      </c>
      <c r="B44" s="25"/>
      <c r="C44" s="25"/>
      <c r="D44" s="25"/>
      <c r="E44" s="25"/>
    </row>
    <row r="45" customFormat="false" ht="20.35" hidden="false" customHeight="true" outlineLevel="0" collapsed="false">
      <c r="A45" s="15" t="n">
        <v>91.74</v>
      </c>
      <c r="B45" s="25"/>
      <c r="C45" s="25"/>
      <c r="D45" s="25"/>
      <c r="E45" s="25"/>
    </row>
    <row r="46" customFormat="false" ht="20.35" hidden="false" customHeight="true" outlineLevel="0" collapsed="false">
      <c r="A46" s="15" t="n">
        <v>91.77</v>
      </c>
      <c r="B46" s="25"/>
      <c r="C46" s="25"/>
      <c r="D46" s="25"/>
      <c r="E46" s="25"/>
    </row>
    <row r="47" customFormat="false" ht="20.35" hidden="false" customHeight="true" outlineLevel="0" collapsed="false">
      <c r="A47" s="15" t="n">
        <v>91.8</v>
      </c>
      <c r="B47" s="25"/>
      <c r="C47" s="25"/>
      <c r="D47" s="25"/>
      <c r="E47" s="25"/>
    </row>
    <row r="48" customFormat="false" ht="20.35" hidden="false" customHeight="true" outlineLevel="0" collapsed="false">
      <c r="A48" s="15" t="n">
        <v>91.95</v>
      </c>
      <c r="B48" s="25"/>
      <c r="C48" s="25"/>
      <c r="D48" s="25"/>
      <c r="E48" s="25"/>
    </row>
    <row r="49" customFormat="false" ht="20.35" hidden="false" customHeight="true" outlineLevel="0" collapsed="false">
      <c r="A49" s="15" t="n">
        <v>91.96</v>
      </c>
      <c r="B49" s="25"/>
      <c r="C49" s="25"/>
      <c r="D49" s="25"/>
      <c r="E49" s="25"/>
    </row>
    <row r="50" customFormat="false" ht="20.35" hidden="false" customHeight="true" outlineLevel="0" collapsed="false">
      <c r="A50" s="15" t="n">
        <v>91.97</v>
      </c>
      <c r="B50" s="25"/>
      <c r="C50" s="25"/>
      <c r="D50" s="25"/>
      <c r="E50" s="25"/>
    </row>
    <row r="51" customFormat="false" ht="20.35" hidden="false" customHeight="true" outlineLevel="0" collapsed="false">
      <c r="A51" s="15" t="n">
        <v>92.08</v>
      </c>
      <c r="B51" s="25"/>
      <c r="C51" s="25"/>
      <c r="D51" s="25"/>
      <c r="E51" s="25"/>
    </row>
    <row r="52" customFormat="false" ht="20.35" hidden="false" customHeight="true" outlineLevel="0" collapsed="false">
      <c r="A52" s="15" t="n">
        <v>92.13</v>
      </c>
      <c r="B52" s="25"/>
      <c r="C52" s="25"/>
      <c r="D52" s="25"/>
      <c r="E52" s="25"/>
    </row>
    <row r="53" customFormat="false" ht="20.35" hidden="false" customHeight="true" outlineLevel="0" collapsed="false">
      <c r="A53" s="15" t="n">
        <v>92.34</v>
      </c>
      <c r="B53" s="25"/>
      <c r="C53" s="25"/>
      <c r="D53" s="25"/>
      <c r="E53" s="25"/>
    </row>
    <row r="54" customFormat="false" ht="20.35" hidden="false" customHeight="true" outlineLevel="0" collapsed="false">
      <c r="A54" s="15" t="n">
        <v>92.38</v>
      </c>
      <c r="B54" s="25"/>
      <c r="C54" s="25"/>
      <c r="D54" s="25"/>
      <c r="E54" s="25"/>
    </row>
    <row r="55" customFormat="false" ht="20.35" hidden="false" customHeight="true" outlineLevel="0" collapsed="false">
      <c r="A55" s="15" t="n">
        <v>92.44</v>
      </c>
      <c r="B55" s="25"/>
      <c r="C55" s="25"/>
      <c r="D55" s="25"/>
      <c r="E55" s="25"/>
    </row>
    <row r="56" customFormat="false" ht="20.35" hidden="false" customHeight="true" outlineLevel="0" collapsed="false">
      <c r="A56" s="15" t="n">
        <v>92.58</v>
      </c>
      <c r="B56" s="25"/>
      <c r="C56" s="25"/>
      <c r="D56" s="25"/>
      <c r="E56" s="25"/>
    </row>
    <row r="57" customFormat="false" ht="20.35" hidden="false" customHeight="true" outlineLevel="0" collapsed="false">
      <c r="A57" s="15" t="n">
        <v>92.61</v>
      </c>
      <c r="B57" s="25"/>
      <c r="C57" s="25"/>
      <c r="D57" s="25"/>
      <c r="E57" s="25"/>
    </row>
    <row r="58" customFormat="false" ht="20.35" hidden="false" customHeight="true" outlineLevel="0" collapsed="false">
      <c r="A58" s="15" t="n">
        <v>92.72</v>
      </c>
      <c r="B58" s="25"/>
      <c r="C58" s="25"/>
      <c r="D58" s="25"/>
      <c r="E58" s="25"/>
    </row>
    <row r="59" customFormat="false" ht="20.35" hidden="false" customHeight="true" outlineLevel="0" collapsed="false">
      <c r="A59" s="15" t="n">
        <v>92.83</v>
      </c>
      <c r="B59" s="25"/>
      <c r="C59" s="25"/>
      <c r="D59" s="25"/>
      <c r="E59" s="25"/>
    </row>
    <row r="60" customFormat="false" ht="20.35" hidden="false" customHeight="true" outlineLevel="0" collapsed="false">
      <c r="A60" s="15" t="n">
        <v>92.87</v>
      </c>
      <c r="B60" s="25"/>
      <c r="C60" s="25"/>
      <c r="D60" s="25"/>
      <c r="E60" s="25"/>
    </row>
    <row r="61" customFormat="false" ht="20.35" hidden="false" customHeight="true" outlineLevel="0" collapsed="false">
      <c r="A61" s="15" t="n">
        <v>92.91</v>
      </c>
      <c r="B61" s="25"/>
      <c r="C61" s="25"/>
      <c r="D61" s="25"/>
      <c r="E61" s="25"/>
    </row>
    <row r="62" customFormat="false" ht="20.35" hidden="false" customHeight="true" outlineLevel="0" collapsed="false">
      <c r="A62" s="15" t="n">
        <v>93.03</v>
      </c>
      <c r="B62" s="25"/>
      <c r="C62" s="25"/>
      <c r="D62" s="25"/>
      <c r="E62" s="25"/>
    </row>
    <row r="63" customFormat="false" ht="20.35" hidden="false" customHeight="true" outlineLevel="0" collapsed="false">
      <c r="A63" s="15" t="n">
        <v>93.09</v>
      </c>
      <c r="B63" s="25"/>
      <c r="C63" s="25"/>
      <c r="D63" s="25"/>
      <c r="E63" s="25"/>
    </row>
    <row r="64" customFormat="false" ht="20.35" hidden="false" customHeight="true" outlineLevel="0" collapsed="false">
      <c r="A64" s="15" t="n">
        <v>93.32</v>
      </c>
      <c r="B64" s="25"/>
      <c r="C64" s="25"/>
      <c r="D64" s="25"/>
      <c r="E64" s="25"/>
    </row>
  </sheetData>
  <mergeCells count="1">
    <mergeCell ref="A1:E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23.xml><?xml version="1.0" encoding="utf-8"?>
<worksheet xmlns="http://schemas.openxmlformats.org/spreadsheetml/2006/main" xmlns:r="http://schemas.openxmlformats.org/officeDocument/2006/relationships">
  <sheetPr filterMode="false">
    <pageSetUpPr fitToPage="true"/>
  </sheetPr>
  <dimension ref="A1:E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21" width="24.1632653061224"/>
    <col collapsed="false" hidden="false" max="256" min="2" style="21" width="16.0663265306122"/>
  </cols>
  <sheetData>
    <row r="1" customFormat="false" ht="20.55" hidden="false" customHeight="true" outlineLevel="0" collapsed="false">
      <c r="A1" s="22" t="s">
        <v>55</v>
      </c>
      <c r="B1" s="43" t="s">
        <v>551</v>
      </c>
      <c r="C1" s="43" t="s">
        <v>552</v>
      </c>
      <c r="D1" s="43" t="s">
        <v>553</v>
      </c>
      <c r="E1" s="43" t="s">
        <v>554</v>
      </c>
    </row>
    <row r="2" customFormat="false" ht="20.55" hidden="false" customHeight="true" outlineLevel="0" collapsed="false">
      <c r="A2" s="22" t="s">
        <v>70</v>
      </c>
      <c r="B2" s="32" t="n">
        <f aca="false">VLOOKUP(STATS!K3,'RT - HDSV%'!$A$3:$B$55,2)</f>
        <v>68</v>
      </c>
      <c r="C2" s="32" t="n">
        <f aca="false">IF(STATS!F3&lt;830,IF(B2&gt;66,66,B2),B2)</f>
        <v>68</v>
      </c>
      <c r="D2" s="32" t="n">
        <f aca="false">IF(STATS!F3&lt;415,IF(C2&gt;60,60,C2),C2)</f>
        <v>68</v>
      </c>
      <c r="E2" s="45" t="n">
        <f aca="false">IF(STATS!D3+STATS!E3&lt;50,IF(D2&gt;80,80,D2),D2)</f>
        <v>68</v>
      </c>
    </row>
    <row r="3" customFormat="false" ht="20.35" hidden="false" customHeight="true" outlineLevel="0" collapsed="false">
      <c r="A3" s="22" t="s">
        <v>73</v>
      </c>
      <c r="B3" s="32" t="n">
        <f aca="false">VLOOKUP(STATS!K4,'RT - HDSV%'!$A$3:$B$55,2)</f>
        <v>99</v>
      </c>
      <c r="C3" s="32" t="n">
        <f aca="false">IF(STATS!F4&lt;830,IF(B3&gt;66,66,B3),B3)</f>
        <v>66</v>
      </c>
      <c r="D3" s="32" t="n">
        <f aca="false">IF(STATS!F4&lt;415,IF(C3&gt;60,60,C3),C3)</f>
        <v>60</v>
      </c>
      <c r="E3" s="45" t="n">
        <f aca="false">IF(STATS!D4+STATS!E4&lt;50,IF(D3&gt;80,80,D3),D3)</f>
        <v>60</v>
      </c>
    </row>
    <row r="4" customFormat="false" ht="20.35" hidden="false" customHeight="true" outlineLevel="0" collapsed="false">
      <c r="A4" s="22" t="s">
        <v>75</v>
      </c>
      <c r="B4" s="32" t="n">
        <f aca="false">VLOOKUP(STATS!K5,'RT - HDSV%'!$A$3:$B$55,2)</f>
        <v>78</v>
      </c>
      <c r="C4" s="32" t="n">
        <f aca="false">IF(STATS!F5&lt;830,IF(B4&gt;66,66,B4),B4)</f>
        <v>66</v>
      </c>
      <c r="D4" s="32" t="n">
        <f aca="false">IF(STATS!F5&lt;415,IF(C4&gt;60,60,C4),C4)</f>
        <v>60</v>
      </c>
      <c r="E4" s="45" t="n">
        <f aca="false">IF(STATS!D5+STATS!E5&lt;50,IF(D4&gt;80,80,D4),D4)</f>
        <v>60</v>
      </c>
    </row>
    <row r="5" customFormat="false" ht="20.35" hidden="false" customHeight="true" outlineLevel="0" collapsed="false">
      <c r="A5" s="22" t="s">
        <v>77</v>
      </c>
      <c r="B5" s="32" t="n">
        <f aca="false">VLOOKUP(STATS!K6,'RT - HDSV%'!$A$3:$B$55,2)</f>
        <v>58</v>
      </c>
      <c r="C5" s="32" t="n">
        <f aca="false">IF(STATS!F6&lt;830,IF(B5&gt;66,66,B5),B5)</f>
        <v>58</v>
      </c>
      <c r="D5" s="32" t="n">
        <f aca="false">IF(STATS!F6&lt;415,IF(C5&gt;60,60,C5),C5)</f>
        <v>58</v>
      </c>
      <c r="E5" s="45" t="n">
        <f aca="false">IF(STATS!D6+STATS!E6&lt;50,IF(D5&gt;80,80,D5),D5)</f>
        <v>58</v>
      </c>
    </row>
    <row r="6" customFormat="false" ht="20.35" hidden="false" customHeight="true" outlineLevel="0" collapsed="false">
      <c r="A6" s="22" t="s">
        <v>79</v>
      </c>
      <c r="B6" s="32" t="n">
        <f aca="false">VLOOKUP(STATS!K7,'RT - HDSV%'!$A$3:$B$55,2)</f>
        <v>73</v>
      </c>
      <c r="C6" s="32" t="n">
        <f aca="false">IF(STATS!F7&lt;830,IF(B6&gt;66,66,B6),B6)</f>
        <v>66</v>
      </c>
      <c r="D6" s="32" t="n">
        <f aca="false">IF(STATS!F7&lt;415,IF(C6&gt;60,60,C6),C6)</f>
        <v>66</v>
      </c>
      <c r="E6" s="45" t="n">
        <f aca="false">IF(STATS!D7+STATS!E7&lt;50,IF(D6&gt;80,80,D6),D6)</f>
        <v>66</v>
      </c>
    </row>
    <row r="7" customFormat="false" ht="20.35" hidden="false" customHeight="true" outlineLevel="0" collapsed="false">
      <c r="A7" s="22" t="s">
        <v>81</v>
      </c>
      <c r="B7" s="32" t="n">
        <f aca="false">VLOOKUP(STATS!K8,'RT - HDSV%'!$A$3:$B$55,2)</f>
        <v>70</v>
      </c>
      <c r="C7" s="32" t="n">
        <f aca="false">IF(STATS!F8&lt;830,IF(B7&gt;66,66,B7),B7)</f>
        <v>70</v>
      </c>
      <c r="D7" s="32" t="n">
        <f aca="false">IF(STATS!F8&lt;415,IF(C7&gt;60,60,C7),C7)</f>
        <v>70</v>
      </c>
      <c r="E7" s="45" t="n">
        <f aca="false">IF(STATS!D8+STATS!E8&lt;50,IF(D7&gt;80,80,D7),D7)</f>
        <v>70</v>
      </c>
    </row>
    <row r="8" customFormat="false" ht="20.35" hidden="false" customHeight="true" outlineLevel="0" collapsed="false">
      <c r="A8" s="22" t="s">
        <v>83</v>
      </c>
      <c r="B8" s="32" t="n">
        <f aca="false">VLOOKUP(STATS!K9,'RT - HDSV%'!$A$3:$B$55,2)</f>
        <v>77</v>
      </c>
      <c r="C8" s="32" t="n">
        <f aca="false">IF(STATS!F9&lt;830,IF(B8&gt;66,66,B8),B8)</f>
        <v>66</v>
      </c>
      <c r="D8" s="32" t="n">
        <f aca="false">IF(STATS!F9&lt;415,IF(C8&gt;60,60,C8),C8)</f>
        <v>66</v>
      </c>
      <c r="E8" s="45" t="n">
        <f aca="false">IF(STATS!D9+STATS!E9&lt;50,IF(D8&gt;80,80,D8),D8)</f>
        <v>66</v>
      </c>
    </row>
    <row r="9" customFormat="false" ht="20.35" hidden="false" customHeight="true" outlineLevel="0" collapsed="false">
      <c r="A9" s="22" t="s">
        <v>85</v>
      </c>
      <c r="B9" s="32" t="n">
        <f aca="false">VLOOKUP(STATS!K10,'RT - HDSV%'!$A$3:$B$55,2)</f>
        <v>79</v>
      </c>
      <c r="C9" s="32" t="n">
        <f aca="false">IF(STATS!F10&lt;830,IF(B9&gt;66,66,B9),B9)</f>
        <v>79</v>
      </c>
      <c r="D9" s="32" t="n">
        <f aca="false">IF(STATS!F10&lt;415,IF(C9&gt;60,60,C9),C9)</f>
        <v>79</v>
      </c>
      <c r="E9" s="45" t="n">
        <f aca="false">IF(STATS!D10+STATS!E10&lt;50,IF(D9&gt;80,80,D9),D9)</f>
        <v>79</v>
      </c>
    </row>
    <row r="10" customFormat="false" ht="20.35" hidden="false" customHeight="true" outlineLevel="0" collapsed="false">
      <c r="A10" s="22" t="s">
        <v>87</v>
      </c>
      <c r="B10" s="32" t="n">
        <f aca="false">VLOOKUP(STATS!K11,'RT - HDSV%'!$A$3:$B$55,2)</f>
        <v>75</v>
      </c>
      <c r="C10" s="32" t="n">
        <f aca="false">IF(STATS!F11&lt;830,IF(B10&gt;66,66,B10),B10)</f>
        <v>75</v>
      </c>
      <c r="D10" s="32" t="n">
        <f aca="false">IF(STATS!F11&lt;415,IF(C10&gt;60,60,C10),C10)</f>
        <v>75</v>
      </c>
      <c r="E10" s="45" t="n">
        <f aca="false">IF(STATS!D11+STATS!E11&lt;50,IF(D10&gt;80,80,D10),D10)</f>
        <v>75</v>
      </c>
    </row>
    <row r="11" customFormat="false" ht="20.35" hidden="false" customHeight="true" outlineLevel="0" collapsed="false">
      <c r="A11" s="22" t="s">
        <v>89</v>
      </c>
      <c r="B11" s="32" t="n">
        <f aca="false">VLOOKUP(STATS!K12,'RT - HDSV%'!$A$3:$B$55,2)</f>
        <v>99</v>
      </c>
      <c r="C11" s="32" t="n">
        <f aca="false">IF(STATS!F12&lt;830,IF(B11&gt;66,66,B11),B11)</f>
        <v>66</v>
      </c>
      <c r="D11" s="32" t="n">
        <f aca="false">IF(STATS!F12&lt;415,IF(C11&gt;60,60,C11),C11)</f>
        <v>60</v>
      </c>
      <c r="E11" s="45" t="n">
        <f aca="false">IF(STATS!D12+STATS!E12&lt;50,IF(D11&gt;80,80,D11),D11)</f>
        <v>60</v>
      </c>
    </row>
    <row r="12" customFormat="false" ht="20.35" hidden="false" customHeight="true" outlineLevel="0" collapsed="false">
      <c r="A12" s="22" t="s">
        <v>91</v>
      </c>
      <c r="B12" s="32" t="n">
        <f aca="false">VLOOKUP(STATS!K13,'RT - HDSV%'!$A$3:$B$55,2)</f>
        <v>80</v>
      </c>
      <c r="C12" s="32" t="n">
        <f aca="false">IF(STATS!F13&lt;830,IF(B12&gt;66,66,B12),B12)</f>
        <v>80</v>
      </c>
      <c r="D12" s="32" t="n">
        <f aca="false">IF(STATS!F13&lt;415,IF(C12&gt;60,60,C12),C12)</f>
        <v>80</v>
      </c>
      <c r="E12" s="45" t="n">
        <f aca="false">IF(STATS!D13+STATS!E13&lt;50,IF(D12&gt;80,80,D12),D12)</f>
        <v>80</v>
      </c>
    </row>
    <row r="13" customFormat="false" ht="20.35" hidden="false" customHeight="true" outlineLevel="0" collapsed="false">
      <c r="A13" s="22" t="s">
        <v>93</v>
      </c>
      <c r="B13" s="32" t="n">
        <f aca="false">VLOOKUP(STATS!K14,'RT - HDSV%'!$A$3:$B$55,2)</f>
        <v>76</v>
      </c>
      <c r="C13" s="32" t="n">
        <f aca="false">IF(STATS!F14&lt;830,IF(B13&gt;66,66,B13),B13)</f>
        <v>76</v>
      </c>
      <c r="D13" s="32" t="n">
        <f aca="false">IF(STATS!F14&lt;415,IF(C13&gt;60,60,C13),C13)</f>
        <v>76</v>
      </c>
      <c r="E13" s="45" t="n">
        <f aca="false">IF(STATS!D14+STATS!E14&lt;50,IF(D13&gt;80,80,D13),D13)</f>
        <v>76</v>
      </c>
    </row>
    <row r="14" customFormat="false" ht="20.35" hidden="false" customHeight="true" outlineLevel="0" collapsed="false">
      <c r="A14" s="22" t="s">
        <v>95</v>
      </c>
      <c r="B14" s="32" t="n">
        <f aca="false">VLOOKUP(STATS!K15,'RT - HDSV%'!$A$3:$B$55,2)</f>
        <v>70</v>
      </c>
      <c r="C14" s="32" t="n">
        <f aca="false">IF(STATS!F15&lt;830,IF(B14&gt;66,66,B14),B14)</f>
        <v>70</v>
      </c>
      <c r="D14" s="32" t="n">
        <f aca="false">IF(STATS!F15&lt;415,IF(C14&gt;60,60,C14),C14)</f>
        <v>70</v>
      </c>
      <c r="E14" s="45" t="n">
        <f aca="false">IF(STATS!D15+STATS!E15&lt;50,IF(D14&gt;80,80,D14),D14)</f>
        <v>70</v>
      </c>
    </row>
    <row r="15" customFormat="false" ht="20.35" hidden="false" customHeight="true" outlineLevel="0" collapsed="false">
      <c r="A15" s="22" t="s">
        <v>97</v>
      </c>
      <c r="B15" s="32" t="n">
        <f aca="false">VLOOKUP(STATS!K16,'RT - HDSV%'!$A$3:$B$55,2)</f>
        <v>89</v>
      </c>
      <c r="C15" s="32" t="n">
        <f aca="false">IF(STATS!F16&lt;830,IF(B15&gt;66,66,B15),B15)</f>
        <v>89</v>
      </c>
      <c r="D15" s="32" t="n">
        <f aca="false">IF(STATS!F16&lt;415,IF(C15&gt;60,60,C15),C15)</f>
        <v>89</v>
      </c>
      <c r="E15" s="45" t="n">
        <f aca="false">IF(STATS!D16+STATS!E16&lt;50,IF(D15&gt;80,80,D15),D15)</f>
        <v>89</v>
      </c>
    </row>
    <row r="16" customFormat="false" ht="20.35" hidden="false" customHeight="true" outlineLevel="0" collapsed="false">
      <c r="A16" s="22" t="s">
        <v>98</v>
      </c>
      <c r="B16" s="32" t="n">
        <f aca="false">VLOOKUP(STATS!K17,'RT - HDSV%'!$A$3:$B$55,2)</f>
        <v>91</v>
      </c>
      <c r="C16" s="32" t="n">
        <f aca="false">IF(STATS!F17&lt;830,IF(B16&gt;66,66,B16),B16)</f>
        <v>91</v>
      </c>
      <c r="D16" s="32" t="n">
        <f aca="false">IF(STATS!F17&lt;415,IF(C16&gt;60,60,C16),C16)</f>
        <v>91</v>
      </c>
      <c r="E16" s="45" t="n">
        <f aca="false">IF(STATS!D17+STATS!E17&lt;50,IF(D16&gt;80,80,D16),D16)</f>
        <v>91</v>
      </c>
    </row>
    <row r="17" customFormat="false" ht="20.35" hidden="false" customHeight="true" outlineLevel="0" collapsed="false">
      <c r="A17" s="22" t="s">
        <v>100</v>
      </c>
      <c r="B17" s="32" t="n">
        <f aca="false">VLOOKUP(STATS!K18,'RT - HDSV%'!$A$3:$B$55,2)</f>
        <v>58</v>
      </c>
      <c r="C17" s="32" t="n">
        <f aca="false">IF(STATS!F18&lt;830,IF(B17&gt;66,66,B17),B17)</f>
        <v>58</v>
      </c>
      <c r="D17" s="32" t="n">
        <f aca="false">IF(STATS!F18&lt;415,IF(C17&gt;60,60,C17),C17)</f>
        <v>58</v>
      </c>
      <c r="E17" s="45" t="n">
        <f aca="false">IF(STATS!D18+STATS!E18&lt;50,IF(D17&gt;80,80,D17),D17)</f>
        <v>58</v>
      </c>
    </row>
    <row r="18" customFormat="false" ht="20.35" hidden="false" customHeight="true" outlineLevel="0" collapsed="false">
      <c r="A18" s="22" t="s">
        <v>102</v>
      </c>
      <c r="B18" s="32" t="n">
        <f aca="false">VLOOKUP(STATS!K19,'RT - HDSV%'!$A$3:$B$55,2)</f>
        <v>47</v>
      </c>
      <c r="C18" s="32" t="n">
        <f aca="false">IF(STATS!F19&lt;830,IF(B18&gt;66,66,B18),B18)</f>
        <v>47</v>
      </c>
      <c r="D18" s="32" t="n">
        <f aca="false">IF(STATS!F19&lt;415,IF(C18&gt;60,60,C18),C18)</f>
        <v>47</v>
      </c>
      <c r="E18" s="45" t="n">
        <f aca="false">IF(STATS!D19+STATS!E19&lt;50,IF(D18&gt;80,80,D18),D18)</f>
        <v>47</v>
      </c>
    </row>
    <row r="19" customFormat="false" ht="20.35" hidden="false" customHeight="true" outlineLevel="0" collapsed="false">
      <c r="A19" s="22" t="s">
        <v>103</v>
      </c>
      <c r="B19" s="32" t="n">
        <f aca="false">VLOOKUP(STATS!K20,'RT - HDSV%'!$A$3:$B$55,2)</f>
        <v>65</v>
      </c>
      <c r="C19" s="32" t="n">
        <f aca="false">IF(STATS!F20&lt;830,IF(B19&gt;66,66,B19),B19)</f>
        <v>65</v>
      </c>
      <c r="D19" s="32" t="n">
        <f aca="false">IF(STATS!F20&lt;415,IF(C19&gt;60,60,C19),C19)</f>
        <v>65</v>
      </c>
      <c r="E19" s="45" t="n">
        <f aca="false">IF(STATS!D20+STATS!E20&lt;50,IF(D19&gt;80,80,D19),D19)</f>
        <v>65</v>
      </c>
    </row>
    <row r="20" customFormat="false" ht="20.35" hidden="false" customHeight="true" outlineLevel="0" collapsed="false">
      <c r="A20" s="22" t="s">
        <v>104</v>
      </c>
      <c r="B20" s="32" t="n">
        <f aca="false">VLOOKUP(STATS!K21,'RT - HDSV%'!$A$3:$B$55,2)</f>
        <v>99</v>
      </c>
      <c r="C20" s="32" t="n">
        <f aca="false">IF(STATS!F21&lt;830,IF(B20&gt;66,66,B20),B20)</f>
        <v>66</v>
      </c>
      <c r="D20" s="32" t="n">
        <f aca="false">IF(STATS!F21&lt;415,IF(C20&gt;60,60,C20),C20)</f>
        <v>60</v>
      </c>
      <c r="E20" s="45" t="n">
        <f aca="false">IF(STATS!D21+STATS!E21&lt;50,IF(D20&gt;80,80,D20),D20)</f>
        <v>60</v>
      </c>
    </row>
    <row r="21" customFormat="false" ht="20.35" hidden="false" customHeight="true" outlineLevel="0" collapsed="false">
      <c r="A21" s="22" t="s">
        <v>106</v>
      </c>
      <c r="B21" s="32" t="n">
        <f aca="false">VLOOKUP(STATS!K22,'RT - HDSV%'!$A$3:$B$55,2)</f>
        <v>71</v>
      </c>
      <c r="C21" s="32" t="n">
        <f aca="false">IF(STATS!F22&lt;830,IF(B21&gt;66,66,B21),B21)</f>
        <v>71</v>
      </c>
      <c r="D21" s="32" t="n">
        <f aca="false">IF(STATS!F22&lt;415,IF(C21&gt;60,60,C21),C21)</f>
        <v>71</v>
      </c>
      <c r="E21" s="45" t="n">
        <f aca="false">IF(STATS!D22+STATS!E22&lt;50,IF(D21&gt;80,80,D21),D21)</f>
        <v>71</v>
      </c>
    </row>
    <row r="22" customFormat="false" ht="20.35" hidden="false" customHeight="true" outlineLevel="0" collapsed="false">
      <c r="A22" s="22" t="s">
        <v>108</v>
      </c>
      <c r="B22" s="32" t="n">
        <f aca="false">VLOOKUP(STATS!K23,'RT - HDSV%'!$A$3:$B$55,2)</f>
        <v>66</v>
      </c>
      <c r="C22" s="32" t="n">
        <f aca="false">IF(STATS!F23&lt;830,IF(B22&gt;66,66,B22),B22)</f>
        <v>66</v>
      </c>
      <c r="D22" s="32" t="n">
        <f aca="false">IF(STATS!F23&lt;415,IF(C22&gt;60,60,C22),C22)</f>
        <v>66</v>
      </c>
      <c r="E22" s="45" t="n">
        <f aca="false">IF(STATS!D23+STATS!E23&lt;50,IF(D22&gt;80,80,D22),D22)</f>
        <v>66</v>
      </c>
    </row>
    <row r="23" customFormat="false" ht="20.35" hidden="false" customHeight="true" outlineLevel="0" collapsed="false">
      <c r="A23" s="22" t="s">
        <v>110</v>
      </c>
      <c r="B23" s="32" t="n">
        <f aca="false">VLOOKUP(STATS!K24,'RT - HDSV%'!$A$3:$B$55,2)</f>
        <v>54</v>
      </c>
      <c r="C23" s="32" t="n">
        <f aca="false">IF(STATS!F24&lt;830,IF(B23&gt;66,66,B23),B23)</f>
        <v>54</v>
      </c>
      <c r="D23" s="32" t="n">
        <f aca="false">IF(STATS!F24&lt;415,IF(C23&gt;60,60,C23),C23)</f>
        <v>54</v>
      </c>
      <c r="E23" s="45" t="n">
        <f aca="false">IF(STATS!D24+STATS!E24&lt;50,IF(D23&gt;80,80,D23),D23)</f>
        <v>54</v>
      </c>
    </row>
    <row r="24" customFormat="false" ht="20.35" hidden="false" customHeight="true" outlineLevel="0" collapsed="false">
      <c r="A24" s="22" t="s">
        <v>112</v>
      </c>
      <c r="B24" s="32" t="n">
        <f aca="false">VLOOKUP(STATS!K25,'RT - HDSV%'!$A$3:$B$55,2)</f>
        <v>72</v>
      </c>
      <c r="C24" s="32" t="n">
        <f aca="false">IF(STATS!F25&lt;830,IF(B24&gt;66,66,B24),B24)</f>
        <v>72</v>
      </c>
      <c r="D24" s="32" t="n">
        <f aca="false">IF(STATS!F25&lt;415,IF(C24&gt;60,60,C24),C24)</f>
        <v>72</v>
      </c>
      <c r="E24" s="45" t="n">
        <f aca="false">IF(STATS!D25+STATS!E25&lt;50,IF(D24&gt;80,80,D24),D24)</f>
        <v>72</v>
      </c>
    </row>
    <row r="25" customFormat="false" ht="20.35" hidden="false" customHeight="true" outlineLevel="0" collapsed="false">
      <c r="A25" s="22" t="s">
        <v>114</v>
      </c>
      <c r="B25" s="32" t="n">
        <f aca="false">VLOOKUP(STATS!K26,'RT - HDSV%'!$A$3:$B$55,2)</f>
        <v>68</v>
      </c>
      <c r="C25" s="32" t="n">
        <f aca="false">IF(STATS!F26&lt;830,IF(B25&gt;66,66,B25),B25)</f>
        <v>66</v>
      </c>
      <c r="D25" s="32" t="n">
        <f aca="false">IF(STATS!F26&lt;415,IF(C25&gt;60,60,C25),C25)</f>
        <v>66</v>
      </c>
      <c r="E25" s="45" t="n">
        <f aca="false">IF(STATS!D26+STATS!E26&lt;50,IF(D25&gt;80,80,D25),D25)</f>
        <v>66</v>
      </c>
    </row>
    <row r="26" customFormat="false" ht="20.35" hidden="false" customHeight="true" outlineLevel="0" collapsed="false">
      <c r="A26" s="22" t="s">
        <v>116</v>
      </c>
      <c r="B26" s="32" t="n">
        <f aca="false">VLOOKUP(STATS!K27,'RT - HDSV%'!$A$3:$B$55,2)</f>
        <v>51</v>
      </c>
      <c r="C26" s="32" t="n">
        <f aca="false">IF(STATS!F27&lt;830,IF(B26&gt;66,66,B26),B26)</f>
        <v>51</v>
      </c>
      <c r="D26" s="32" t="n">
        <f aca="false">IF(STATS!F27&lt;415,IF(C26&gt;60,60,C26),C26)</f>
        <v>51</v>
      </c>
      <c r="E26" s="45" t="n">
        <f aca="false">IF(STATS!D27+STATS!E27&lt;50,IF(D26&gt;80,80,D26),D26)</f>
        <v>51</v>
      </c>
    </row>
    <row r="27" customFormat="false" ht="20.35" hidden="false" customHeight="true" outlineLevel="0" collapsed="false">
      <c r="A27" s="22" t="s">
        <v>117</v>
      </c>
      <c r="B27" s="32" t="n">
        <f aca="false">VLOOKUP(STATS!K28,'RT - HDSV%'!$A$3:$B$55,2)</f>
        <v>64</v>
      </c>
      <c r="C27" s="32" t="n">
        <f aca="false">IF(STATS!F28&lt;830,IF(B27&gt;66,66,B27),B27)</f>
        <v>64</v>
      </c>
      <c r="D27" s="32" t="n">
        <f aca="false">IF(STATS!F28&lt;415,IF(C27&gt;60,60,C27),C27)</f>
        <v>64</v>
      </c>
      <c r="E27" s="45" t="n">
        <f aca="false">IF(STATS!D28+STATS!E28&lt;50,IF(D27&gt;80,80,D27),D27)</f>
        <v>64</v>
      </c>
    </row>
    <row r="28" customFormat="false" ht="20.35" hidden="false" customHeight="true" outlineLevel="0" collapsed="false">
      <c r="A28" s="22" t="s">
        <v>118</v>
      </c>
      <c r="B28" s="32" t="n">
        <f aca="false">VLOOKUP(STATS!K29,'RT - HDSV%'!$A$3:$B$55,2)</f>
        <v>82</v>
      </c>
      <c r="C28" s="32" t="n">
        <f aca="false">IF(STATS!F29&lt;830,IF(B28&gt;66,66,B28),B28)</f>
        <v>66</v>
      </c>
      <c r="D28" s="32" t="n">
        <f aca="false">IF(STATS!F29&lt;415,IF(C28&gt;60,60,C28),C28)</f>
        <v>66</v>
      </c>
      <c r="E28" s="45" t="n">
        <f aca="false">IF(STATS!D29+STATS!E29&lt;50,IF(D28&gt;80,80,D28),D28)</f>
        <v>66</v>
      </c>
    </row>
    <row r="29" customFormat="false" ht="20.35" hidden="false" customHeight="true" outlineLevel="0" collapsed="false">
      <c r="A29" s="22" t="s">
        <v>120</v>
      </c>
      <c r="B29" s="32" t="n">
        <f aca="false">VLOOKUP(STATS!K30,'RT - HDSV%'!$A$3:$B$55,2)</f>
        <v>64</v>
      </c>
      <c r="C29" s="32" t="n">
        <f aca="false">IF(STATS!F30&lt;830,IF(B29&gt;66,66,B29),B29)</f>
        <v>64</v>
      </c>
      <c r="D29" s="32" t="n">
        <f aca="false">IF(STATS!F30&lt;415,IF(C29&gt;60,60,C29),C29)</f>
        <v>60</v>
      </c>
      <c r="E29" s="45" t="n">
        <f aca="false">IF(STATS!D30+STATS!E30&lt;50,IF(D29&gt;80,80,D29),D29)</f>
        <v>60</v>
      </c>
    </row>
    <row r="30" customFormat="false" ht="20.35" hidden="false" customHeight="true" outlineLevel="0" collapsed="false">
      <c r="A30" s="22" t="s">
        <v>121</v>
      </c>
      <c r="B30" s="32" t="n">
        <f aca="false">VLOOKUP(STATS!K31,'RT - HDSV%'!$A$3:$B$55,2)</f>
        <v>81</v>
      </c>
      <c r="C30" s="32" t="n">
        <f aca="false">IF(STATS!F31&lt;830,IF(B30&gt;66,66,B30),B30)</f>
        <v>81</v>
      </c>
      <c r="D30" s="32" t="n">
        <f aca="false">IF(STATS!F31&lt;415,IF(C30&gt;60,60,C30),C30)</f>
        <v>81</v>
      </c>
      <c r="E30" s="45" t="n">
        <f aca="false">IF(STATS!D31+STATS!E31&lt;50,IF(D30&gt;80,80,D30),D30)</f>
        <v>81</v>
      </c>
    </row>
    <row r="31" customFormat="false" ht="20.35" hidden="false" customHeight="true" outlineLevel="0" collapsed="false">
      <c r="A31" s="22" t="s">
        <v>123</v>
      </c>
      <c r="B31" s="32" t="n">
        <f aca="false">VLOOKUP(STATS!K32,'RT - HDSV%'!$A$3:$B$55,2)</f>
        <v>96</v>
      </c>
      <c r="C31" s="32" t="n">
        <f aca="false">IF(STATS!F32&lt;830,IF(B31&gt;66,66,B31),B31)</f>
        <v>96</v>
      </c>
      <c r="D31" s="32" t="n">
        <f aca="false">IF(STATS!F32&lt;415,IF(C31&gt;60,60,C31),C31)</f>
        <v>96</v>
      </c>
      <c r="E31" s="45" t="n">
        <f aca="false">IF(STATS!D32+STATS!E32&lt;50,IF(D31&gt;80,80,D31),D31)</f>
        <v>96</v>
      </c>
    </row>
    <row r="32" customFormat="false" ht="20.35" hidden="false" customHeight="true" outlineLevel="0" collapsed="false">
      <c r="A32" s="22" t="s">
        <v>124</v>
      </c>
      <c r="B32" s="32" t="n">
        <f aca="false">VLOOKUP(STATS!K33,'RT - HDSV%'!$A$3:$B$55,2)</f>
        <v>79</v>
      </c>
      <c r="C32" s="32" t="n">
        <f aca="false">IF(STATS!F33&lt;830,IF(B32&gt;66,66,B32),B32)</f>
        <v>79</v>
      </c>
      <c r="D32" s="32" t="n">
        <f aca="false">IF(STATS!F33&lt;415,IF(C32&gt;60,60,C32),C32)</f>
        <v>79</v>
      </c>
      <c r="E32" s="45" t="n">
        <f aca="false">IF(STATS!D33+STATS!E33&lt;50,IF(D32&gt;80,80,D32),D32)</f>
        <v>79</v>
      </c>
    </row>
    <row r="33" customFormat="false" ht="20.35" hidden="false" customHeight="true" outlineLevel="0" collapsed="false">
      <c r="A33" s="22" t="s">
        <v>126</v>
      </c>
      <c r="B33" s="32" t="n">
        <f aca="false">VLOOKUP(STATS!K34,'RT - HDSV%'!$A$3:$B$55,2)</f>
        <v>54</v>
      </c>
      <c r="C33" s="32" t="n">
        <f aca="false">IF(STATS!F34&lt;830,IF(B33&gt;66,66,B33),B33)</f>
        <v>54</v>
      </c>
      <c r="D33" s="32" t="n">
        <f aca="false">IF(STATS!F34&lt;415,IF(C33&gt;60,60,C33),C33)</f>
        <v>54</v>
      </c>
      <c r="E33" s="45" t="n">
        <f aca="false">IF(STATS!D34+STATS!E34&lt;50,IF(D33&gt;80,80,D33),D33)</f>
        <v>54</v>
      </c>
    </row>
    <row r="34" customFormat="false" ht="20.35" hidden="false" customHeight="true" outlineLevel="0" collapsed="false">
      <c r="A34" s="22" t="s">
        <v>128</v>
      </c>
      <c r="B34" s="32" t="n">
        <f aca="false">VLOOKUP(STATS!K35,'RT - HDSV%'!$A$3:$B$55,2)</f>
        <v>97</v>
      </c>
      <c r="C34" s="32" t="n">
        <f aca="false">IF(STATS!F35&lt;830,IF(B34&gt;66,66,B34),B34)</f>
        <v>97</v>
      </c>
      <c r="D34" s="32" t="n">
        <f aca="false">IF(STATS!F35&lt;415,IF(C34&gt;60,60,C34),C34)</f>
        <v>97</v>
      </c>
      <c r="E34" s="45" t="n">
        <f aca="false">IF(STATS!D35+STATS!E35&lt;50,IF(D34&gt;80,80,D34),D34)</f>
        <v>80</v>
      </c>
    </row>
    <row r="35" customFormat="false" ht="20.35" hidden="false" customHeight="true" outlineLevel="0" collapsed="false">
      <c r="A35" s="22" t="s">
        <v>129</v>
      </c>
      <c r="B35" s="32" t="n">
        <f aca="false">VLOOKUP(STATS!K36,'RT - HDSV%'!$A$3:$B$55,2)</f>
        <v>47</v>
      </c>
      <c r="C35" s="32" t="n">
        <f aca="false">IF(STATS!F36&lt;830,IF(B35&gt;66,66,B35),B35)</f>
        <v>47</v>
      </c>
      <c r="D35" s="32" t="n">
        <f aca="false">IF(STATS!F36&lt;415,IF(C35&gt;60,60,C35),C35)</f>
        <v>47</v>
      </c>
      <c r="E35" s="45" t="n">
        <f aca="false">IF(STATS!D36+STATS!E36&lt;50,IF(D35&gt;80,80,D35),D35)</f>
        <v>47</v>
      </c>
    </row>
    <row r="36" customFormat="false" ht="20.35" hidden="false" customHeight="true" outlineLevel="0" collapsed="false">
      <c r="A36" s="22" t="s">
        <v>130</v>
      </c>
      <c r="B36" s="32" t="n">
        <f aca="false">VLOOKUP(STATS!K37,'RT - HDSV%'!$A$3:$B$55,2)</f>
        <v>77</v>
      </c>
      <c r="C36" s="32" t="n">
        <f aca="false">IF(STATS!F37&lt;830,IF(B36&gt;66,66,B36),B36)</f>
        <v>77</v>
      </c>
      <c r="D36" s="32" t="n">
        <f aca="false">IF(STATS!F37&lt;415,IF(C36&gt;60,60,C36),C36)</f>
        <v>77</v>
      </c>
      <c r="E36" s="45" t="n">
        <f aca="false">IF(STATS!D37+STATS!E37&lt;50,IF(D36&gt;80,80,D36),D36)</f>
        <v>77</v>
      </c>
    </row>
    <row r="37" customFormat="false" ht="20.35" hidden="false" customHeight="true" outlineLevel="0" collapsed="false">
      <c r="A37" s="22" t="s">
        <v>132</v>
      </c>
      <c r="B37" s="32" t="n">
        <f aca="false">VLOOKUP(STATS!K38,'RT - HDSV%'!$A$3:$B$55,2)</f>
        <v>56</v>
      </c>
      <c r="C37" s="32" t="n">
        <f aca="false">IF(STATS!F38&lt;830,IF(B37&gt;66,66,B37),B37)</f>
        <v>56</v>
      </c>
      <c r="D37" s="32" t="n">
        <f aca="false">IF(STATS!F38&lt;415,IF(C37&gt;60,60,C37),C37)</f>
        <v>56</v>
      </c>
      <c r="E37" s="45" t="n">
        <f aca="false">IF(STATS!D38+STATS!E38&lt;50,IF(D37&gt;80,80,D37),D37)</f>
        <v>56</v>
      </c>
    </row>
    <row r="38" customFormat="false" ht="20.35" hidden="false" customHeight="true" outlineLevel="0" collapsed="false">
      <c r="A38" s="22" t="s">
        <v>134</v>
      </c>
      <c r="B38" s="32" t="n">
        <f aca="false">VLOOKUP(STATS!K39,'RT - HDSV%'!$A$3:$B$55,2)</f>
        <v>58</v>
      </c>
      <c r="C38" s="32" t="n">
        <f aca="false">IF(STATS!F39&lt;830,IF(B38&gt;66,66,B38),B38)</f>
        <v>58</v>
      </c>
      <c r="D38" s="32" t="n">
        <f aca="false">IF(STATS!F39&lt;415,IF(C38&gt;60,60,C38),C38)</f>
        <v>58</v>
      </c>
      <c r="E38" s="45" t="n">
        <f aca="false">IF(STATS!D39+STATS!E39&lt;50,IF(D38&gt;80,80,D38),D38)</f>
        <v>58</v>
      </c>
    </row>
    <row r="39" customFormat="false" ht="20.35" hidden="false" customHeight="true" outlineLevel="0" collapsed="false">
      <c r="A39" s="22" t="s">
        <v>135</v>
      </c>
      <c r="B39" s="32" t="n">
        <f aca="false">VLOOKUP(STATS!K40,'RT - HDSV%'!$A$3:$B$55,2)</f>
        <v>47</v>
      </c>
      <c r="C39" s="32" t="n">
        <f aca="false">IF(STATS!F40&lt;830,IF(B39&gt;66,66,B39),B39)</f>
        <v>47</v>
      </c>
      <c r="D39" s="32" t="n">
        <f aca="false">IF(STATS!F40&lt;415,IF(C39&gt;60,60,C39),C39)</f>
        <v>47</v>
      </c>
      <c r="E39" s="45" t="n">
        <f aca="false">IF(STATS!D40+STATS!E40&lt;50,IF(D39&gt;80,80,D39),D39)</f>
        <v>47</v>
      </c>
    </row>
    <row r="40" customFormat="false" ht="20.35" hidden="false" customHeight="true" outlineLevel="0" collapsed="false">
      <c r="A40" s="22" t="s">
        <v>137</v>
      </c>
      <c r="B40" s="32" t="n">
        <f aca="false">VLOOKUP(STATS!K41,'RT - HDSV%'!$A$3:$B$55,2)</f>
        <v>50</v>
      </c>
      <c r="C40" s="32" t="n">
        <f aca="false">IF(STATS!F41&lt;830,IF(B40&gt;66,66,B40),B40)</f>
        <v>50</v>
      </c>
      <c r="D40" s="32" t="n">
        <f aca="false">IF(STATS!F41&lt;415,IF(C40&gt;60,60,C40),C40)</f>
        <v>50</v>
      </c>
      <c r="E40" s="45" t="n">
        <f aca="false">IF(STATS!D41+STATS!E41&lt;50,IF(D40&gt;80,80,D40),D40)</f>
        <v>50</v>
      </c>
    </row>
    <row r="41" customFormat="false" ht="20.35" hidden="false" customHeight="true" outlineLevel="0" collapsed="false">
      <c r="A41" s="22" t="s">
        <v>139</v>
      </c>
      <c r="B41" s="32" t="n">
        <f aca="false">VLOOKUP(STATS!K42,'RT - HDSV%'!$A$3:$B$55,2)</f>
        <v>47</v>
      </c>
      <c r="C41" s="32" t="n">
        <f aca="false">IF(STATS!F42&lt;830,IF(B41&gt;66,66,B41),B41)</f>
        <v>47</v>
      </c>
      <c r="D41" s="32" t="n">
        <f aca="false">IF(STATS!F42&lt;415,IF(C41&gt;60,60,C41),C41)</f>
        <v>47</v>
      </c>
      <c r="E41" s="45" t="n">
        <f aca="false">IF(STATS!D42+STATS!E42&lt;50,IF(D41&gt;80,80,D41),D41)</f>
        <v>47</v>
      </c>
    </row>
    <row r="42" customFormat="false" ht="20.35" hidden="false" customHeight="true" outlineLevel="0" collapsed="false">
      <c r="A42" s="22" t="s">
        <v>140</v>
      </c>
      <c r="B42" s="32" t="n">
        <f aca="false">VLOOKUP(STATS!K43,'RT - HDSV%'!$A$3:$B$55,2)</f>
        <v>73</v>
      </c>
      <c r="C42" s="32" t="n">
        <f aca="false">IF(STATS!F43&lt;830,IF(B42&gt;66,66,B42),B42)</f>
        <v>73</v>
      </c>
      <c r="D42" s="32" t="n">
        <f aca="false">IF(STATS!F43&lt;415,IF(C42&gt;60,60,C42),C42)</f>
        <v>73</v>
      </c>
      <c r="E42" s="45" t="n">
        <f aca="false">IF(STATS!D43+STATS!E43&lt;50,IF(D42&gt;80,80,D42),D42)</f>
        <v>73</v>
      </c>
    </row>
    <row r="43" customFormat="false" ht="20.35" hidden="false" customHeight="true" outlineLevel="0" collapsed="false">
      <c r="A43" s="22" t="s">
        <v>141</v>
      </c>
      <c r="B43" s="32" t="n">
        <f aca="false">VLOOKUP(STATS!K44,'RT - HDSV%'!$A$3:$B$55,2)</f>
        <v>52</v>
      </c>
      <c r="C43" s="32" t="n">
        <f aca="false">IF(STATS!F44&lt;830,IF(B43&gt;66,66,B43),B43)</f>
        <v>52</v>
      </c>
      <c r="D43" s="32" t="n">
        <f aca="false">IF(STATS!F44&lt;415,IF(C43&gt;60,60,C43),C43)</f>
        <v>52</v>
      </c>
      <c r="E43" s="45" t="n">
        <f aca="false">IF(STATS!D44+STATS!E44&lt;50,IF(D43&gt;80,80,D43),D43)</f>
        <v>52</v>
      </c>
    </row>
    <row r="44" customFormat="false" ht="20.35" hidden="false" customHeight="true" outlineLevel="0" collapsed="false">
      <c r="A44" s="22" t="s">
        <v>143</v>
      </c>
      <c r="B44" s="32" t="n">
        <f aca="false">VLOOKUP(STATS!K45,'RT - HDSV%'!$A$3:$B$55,2)</f>
        <v>86</v>
      </c>
      <c r="C44" s="32" t="n">
        <f aca="false">IF(STATS!F45&lt;830,IF(B44&gt;66,66,B44),B44)</f>
        <v>86</v>
      </c>
      <c r="D44" s="32" t="n">
        <f aca="false">IF(STATS!F45&lt;415,IF(C44&gt;60,60,C44),C44)</f>
        <v>86</v>
      </c>
      <c r="E44" s="45" t="n">
        <f aca="false">IF(STATS!D45+STATS!E45&lt;50,IF(D44&gt;80,80,D44),D44)</f>
        <v>86</v>
      </c>
    </row>
    <row r="45" customFormat="false" ht="20.35" hidden="false" customHeight="true" outlineLevel="0" collapsed="false">
      <c r="A45" s="22" t="s">
        <v>144</v>
      </c>
      <c r="B45" s="32" t="n">
        <f aca="false">VLOOKUP(STATS!K46,'RT - HDSV%'!$A$3:$B$55,2)</f>
        <v>99</v>
      </c>
      <c r="C45" s="32" t="n">
        <f aca="false">IF(STATS!F46&lt;830,IF(B45&gt;66,66,B45),B45)</f>
        <v>66</v>
      </c>
      <c r="D45" s="32" t="n">
        <f aca="false">IF(STATS!F46&lt;415,IF(C45&gt;60,60,C45),C45)</f>
        <v>60</v>
      </c>
      <c r="E45" s="45" t="n">
        <f aca="false">IF(STATS!D46+STATS!E46&lt;50,IF(D45&gt;80,80,D45),D45)</f>
        <v>60</v>
      </c>
    </row>
    <row r="46" customFormat="false" ht="20.35" hidden="false" customHeight="true" outlineLevel="0" collapsed="false">
      <c r="A46" s="22" t="s">
        <v>146</v>
      </c>
      <c r="B46" s="32" t="n">
        <f aca="false">VLOOKUP(STATS!K47,'RT - HDSV%'!$A$3:$B$55,2)</f>
        <v>71</v>
      </c>
      <c r="C46" s="32" t="n">
        <f aca="false">IF(STATS!F47&lt;830,IF(B46&gt;66,66,B46),B46)</f>
        <v>71</v>
      </c>
      <c r="D46" s="32" t="n">
        <f aca="false">IF(STATS!F47&lt;415,IF(C46&gt;60,60,C46),C46)</f>
        <v>71</v>
      </c>
      <c r="E46" s="45" t="n">
        <f aca="false">IF(STATS!D47+STATS!E47&lt;50,IF(D46&gt;80,80,D46),D46)</f>
        <v>71</v>
      </c>
    </row>
    <row r="47" customFormat="false" ht="20.35" hidden="false" customHeight="true" outlineLevel="0" collapsed="false">
      <c r="A47" s="22" t="s">
        <v>147</v>
      </c>
      <c r="B47" s="32" t="n">
        <f aca="false">VLOOKUP(STATS!K48,'RT - HDSV%'!$A$3:$B$55,2)</f>
        <v>70</v>
      </c>
      <c r="C47" s="32" t="n">
        <f aca="false">IF(STATS!F48&lt;830,IF(B47&gt;66,66,B47),B47)</f>
        <v>70</v>
      </c>
      <c r="D47" s="32" t="n">
        <f aca="false">IF(STATS!F48&lt;415,IF(C47&gt;60,60,C47),C47)</f>
        <v>70</v>
      </c>
      <c r="E47" s="45" t="n">
        <f aca="false">IF(STATS!D48+STATS!E48&lt;50,IF(D47&gt;80,80,D47),D47)</f>
        <v>70</v>
      </c>
    </row>
    <row r="48" customFormat="false" ht="20.35" hidden="false" customHeight="true" outlineLevel="0" collapsed="false">
      <c r="A48" s="22" t="s">
        <v>148</v>
      </c>
      <c r="B48" s="32" t="n">
        <f aca="false">VLOOKUP(STATS!K49,'RT - HDSV%'!$A$3:$B$55,2)</f>
        <v>79</v>
      </c>
      <c r="C48" s="32" t="n">
        <f aca="false">IF(STATS!F49&lt;830,IF(B48&gt;66,66,B48),B48)</f>
        <v>79</v>
      </c>
      <c r="D48" s="32" t="n">
        <f aca="false">IF(STATS!F49&lt;415,IF(C48&gt;60,60,C48),C48)</f>
        <v>79</v>
      </c>
      <c r="E48" s="45" t="n">
        <f aca="false">IF(STATS!D49+STATS!E49&lt;50,IF(D48&gt;80,80,D48),D48)</f>
        <v>79</v>
      </c>
    </row>
    <row r="49" customFormat="false" ht="20.35" hidden="false" customHeight="true" outlineLevel="0" collapsed="false">
      <c r="A49" s="22" t="s">
        <v>149</v>
      </c>
      <c r="B49" s="32" t="n">
        <f aca="false">VLOOKUP(STATS!K50,'RT - HDSV%'!$A$3:$B$55,2)</f>
        <v>53</v>
      </c>
      <c r="C49" s="32" t="n">
        <f aca="false">IF(STATS!F50&lt;830,IF(B49&gt;66,66,B49),B49)</f>
        <v>53</v>
      </c>
      <c r="D49" s="32" t="n">
        <f aca="false">IF(STATS!F50&lt;415,IF(C49&gt;60,60,C49),C49)</f>
        <v>53</v>
      </c>
      <c r="E49" s="45" t="n">
        <f aca="false">IF(STATS!D50+STATS!E50&lt;50,IF(D49&gt;80,80,D49),D49)</f>
        <v>53</v>
      </c>
    </row>
    <row r="50" customFormat="false" ht="20.35" hidden="false" customHeight="true" outlineLevel="0" collapsed="false">
      <c r="A50" s="22" t="s">
        <v>151</v>
      </c>
      <c r="B50" s="32" t="n">
        <f aca="false">VLOOKUP(STATS!K51,'RT - HDSV%'!$A$3:$B$55,2)</f>
        <v>63</v>
      </c>
      <c r="C50" s="32" t="n">
        <f aca="false">IF(STATS!F51&lt;830,IF(B50&gt;66,66,B50),B50)</f>
        <v>63</v>
      </c>
      <c r="D50" s="32" t="n">
        <f aca="false">IF(STATS!F51&lt;415,IF(C50&gt;60,60,C50),C50)</f>
        <v>63</v>
      </c>
      <c r="E50" s="45" t="n">
        <f aca="false">IF(STATS!D51+STATS!E51&lt;50,IF(D50&gt;80,80,D50),D50)</f>
        <v>63</v>
      </c>
    </row>
    <row r="51" customFormat="false" ht="20.35" hidden="false" customHeight="true" outlineLevel="0" collapsed="false">
      <c r="A51" s="22" t="s">
        <v>152</v>
      </c>
      <c r="B51" s="32" t="n">
        <f aca="false">VLOOKUP(STATS!K52,'RT - HDSV%'!$A$3:$B$55,2)</f>
        <v>62</v>
      </c>
      <c r="C51" s="32" t="n">
        <f aca="false">IF(STATS!F52&lt;830,IF(B51&gt;66,66,B51),B51)</f>
        <v>62</v>
      </c>
      <c r="D51" s="32" t="n">
        <f aca="false">IF(STATS!F52&lt;415,IF(C51&gt;60,60,C51),C51)</f>
        <v>62</v>
      </c>
      <c r="E51" s="45" t="n">
        <f aca="false">IF(STATS!D52+STATS!E52&lt;50,IF(D51&gt;80,80,D51),D51)</f>
        <v>62</v>
      </c>
    </row>
    <row r="52" customFormat="false" ht="20.35" hidden="false" customHeight="true" outlineLevel="0" collapsed="false">
      <c r="A52" s="22" t="s">
        <v>153</v>
      </c>
      <c r="B52" s="32" t="n">
        <f aca="false">VLOOKUP(STATS!K53,'RT - HDSV%'!$A$3:$B$55,2)</f>
        <v>81</v>
      </c>
      <c r="C52" s="32" t="n">
        <f aca="false">IF(STATS!F53&lt;830,IF(B52&gt;66,66,B52),B52)</f>
        <v>66</v>
      </c>
      <c r="D52" s="32" t="n">
        <f aca="false">IF(STATS!F53&lt;415,IF(C52&gt;60,60,C52),C52)</f>
        <v>66</v>
      </c>
      <c r="E52" s="45" t="n">
        <f aca="false">IF(STATS!D53+STATS!E53&lt;50,IF(D52&gt;80,80,D52),D52)</f>
        <v>66</v>
      </c>
    </row>
    <row r="53" customFormat="false" ht="20.35" hidden="false" customHeight="true" outlineLevel="0" collapsed="false">
      <c r="A53" s="22" t="s">
        <v>154</v>
      </c>
      <c r="B53" s="32" t="n">
        <f aca="false">VLOOKUP(STATS!K54,'RT - HDSV%'!$A$3:$B$55,2)</f>
        <v>64</v>
      </c>
      <c r="C53" s="32" t="n">
        <f aca="false">IF(STATS!F54&lt;830,IF(B53&gt;66,66,B53),B53)</f>
        <v>64</v>
      </c>
      <c r="D53" s="32" t="n">
        <f aca="false">IF(STATS!F54&lt;415,IF(C53&gt;60,60,C53),C53)</f>
        <v>64</v>
      </c>
      <c r="E53" s="45" t="n">
        <f aca="false">IF(STATS!D54+STATS!E54&lt;50,IF(D53&gt;80,80,D53),D53)</f>
        <v>64</v>
      </c>
    </row>
    <row r="54" customFormat="false" ht="20.35" hidden="false" customHeight="true" outlineLevel="0" collapsed="false">
      <c r="A54" s="22" t="s">
        <v>155</v>
      </c>
      <c r="B54" s="32" t="n">
        <f aca="false">VLOOKUP(STATS!K55,'RT - HDSV%'!$A$3:$B$55,2)</f>
        <v>89</v>
      </c>
      <c r="C54" s="32" t="n">
        <f aca="false">IF(STATS!F55&lt;830,IF(B54&gt;66,66,B54),B54)</f>
        <v>89</v>
      </c>
      <c r="D54" s="32" t="n">
        <f aca="false">IF(STATS!F55&lt;415,IF(C54&gt;60,60,C54),C54)</f>
        <v>89</v>
      </c>
      <c r="E54" s="45" t="n">
        <f aca="false">IF(STATS!D55+STATS!E55&lt;50,IF(D54&gt;80,80,D54),D54)</f>
        <v>89</v>
      </c>
    </row>
    <row r="55" customFormat="false" ht="20.35" hidden="false" customHeight="true" outlineLevel="0" collapsed="false">
      <c r="A55" s="22" t="s">
        <v>157</v>
      </c>
      <c r="B55" s="32" t="n">
        <f aca="false">VLOOKUP(STATS!K56,'RT - HDSV%'!$A$3:$B$55,2)</f>
        <v>75</v>
      </c>
      <c r="C55" s="32" t="n">
        <f aca="false">IF(STATS!F56&lt;830,IF(B55&gt;66,66,B55),B55)</f>
        <v>66</v>
      </c>
      <c r="D55" s="32" t="n">
        <f aca="false">IF(STATS!F56&lt;415,IF(C55&gt;60,60,C55),C55)</f>
        <v>66</v>
      </c>
      <c r="E55" s="45" t="n">
        <f aca="false">IF(STATS!D56+STATS!E56&lt;50,IF(D55&gt;80,80,D55),D55)</f>
        <v>66</v>
      </c>
    </row>
    <row r="56" customFormat="false" ht="20.35" hidden="false" customHeight="true" outlineLevel="0" collapsed="false">
      <c r="A56" s="22" t="s">
        <v>158</v>
      </c>
      <c r="B56" s="32" t="n">
        <f aca="false">VLOOKUP(STATS!K57,'RT - HDSV%'!$A$3:$B$55,2)</f>
        <v>60</v>
      </c>
      <c r="C56" s="32" t="n">
        <f aca="false">IF(STATS!F57&lt;830,IF(B56&gt;66,66,B56),B56)</f>
        <v>60</v>
      </c>
      <c r="D56" s="32" t="n">
        <f aca="false">IF(STATS!F57&lt;415,IF(C56&gt;60,60,C56),C56)</f>
        <v>60</v>
      </c>
      <c r="E56" s="45" t="n">
        <f aca="false">IF(STATS!D57+STATS!E57&lt;50,IF(D56&gt;80,80,D56),D56)</f>
        <v>60</v>
      </c>
    </row>
    <row r="57" customFormat="false" ht="20.35" hidden="false" customHeight="true" outlineLevel="0" collapsed="false">
      <c r="A57" s="22" t="s">
        <v>159</v>
      </c>
      <c r="B57" s="32" t="n">
        <f aca="false">VLOOKUP(STATS!K58,'RT - HDSV%'!$A$3:$B$55,2)</f>
        <v>87</v>
      </c>
      <c r="C57" s="32" t="n">
        <f aca="false">IF(STATS!F58&lt;830,IF(B57&gt;66,66,B57),B57)</f>
        <v>87</v>
      </c>
      <c r="D57" s="32" t="n">
        <f aca="false">IF(STATS!F58&lt;415,IF(C57&gt;60,60,C57),C57)</f>
        <v>87</v>
      </c>
      <c r="E57" s="45" t="n">
        <f aca="false">IF(STATS!D58+STATS!E58&lt;50,IF(D57&gt;80,80,D57),D57)</f>
        <v>87</v>
      </c>
    </row>
    <row r="58" customFormat="false" ht="20.35" hidden="false" customHeight="true" outlineLevel="0" collapsed="false">
      <c r="A58" s="22" t="s">
        <v>160</v>
      </c>
      <c r="B58" s="32" t="n">
        <f aca="false">VLOOKUP(STATS!K59,'RT - HDSV%'!$A$3:$B$55,2)</f>
        <v>92</v>
      </c>
      <c r="C58" s="32" t="n">
        <f aca="false">IF(STATS!F59&lt;830,IF(B58&gt;66,66,B58),B58)</f>
        <v>92</v>
      </c>
      <c r="D58" s="32" t="n">
        <f aca="false">IF(STATS!F59&lt;415,IF(C58&gt;60,60,C58),C58)</f>
        <v>92</v>
      </c>
      <c r="E58" s="45" t="n">
        <f aca="false">IF(STATS!D59+STATS!E59&lt;50,IF(D58&gt;80,80,D58),D58)</f>
        <v>80</v>
      </c>
    </row>
    <row r="59" customFormat="false" ht="20.35" hidden="false" customHeight="true" outlineLevel="0" collapsed="false">
      <c r="A59" s="22" t="s">
        <v>162</v>
      </c>
      <c r="B59" s="32" t="n">
        <f aca="false">VLOOKUP(STATS!K60,'RT - HDSV%'!$A$3:$B$55,2)</f>
        <v>94</v>
      </c>
      <c r="C59" s="32" t="n">
        <f aca="false">IF(STATS!F60&lt;830,IF(B59&gt;66,66,B59),B59)</f>
        <v>94</v>
      </c>
      <c r="D59" s="32" t="n">
        <f aca="false">IF(STATS!F60&lt;415,IF(C59&gt;60,60,C59),C59)</f>
        <v>94</v>
      </c>
      <c r="E59" s="45" t="n">
        <f aca="false">IF(STATS!D60+STATS!E60&lt;50,IF(D59&gt;80,80,D59),D59)</f>
        <v>80</v>
      </c>
    </row>
    <row r="60" customFormat="false" ht="20.35" hidden="false" customHeight="true" outlineLevel="0" collapsed="false">
      <c r="A60" s="22" t="s">
        <v>164</v>
      </c>
      <c r="B60" s="32" t="n">
        <f aca="false">VLOOKUP(STATS!K61,'RT - HDSV%'!$A$3:$B$55,2)</f>
        <v>82</v>
      </c>
      <c r="C60" s="32" t="n">
        <f aca="false">IF(STATS!F61&lt;830,IF(B60&gt;66,66,B60),B60)</f>
        <v>82</v>
      </c>
      <c r="D60" s="32" t="n">
        <f aca="false">IF(STATS!F61&lt;415,IF(C60&gt;60,60,C60),C60)</f>
        <v>82</v>
      </c>
      <c r="E60" s="45" t="n">
        <f aca="false">IF(STATS!D61+STATS!E61&lt;50,IF(D60&gt;80,80,D60),D60)</f>
        <v>80</v>
      </c>
    </row>
    <row r="61" customFormat="false" ht="20.35" hidden="false" customHeight="true" outlineLevel="0" collapsed="false">
      <c r="A61" s="22" t="s">
        <v>165</v>
      </c>
      <c r="B61" s="32" t="n">
        <f aca="false">VLOOKUP(STATS!K62,'RT - HDSV%'!$A$3:$B$55,2)</f>
        <v>73</v>
      </c>
      <c r="C61" s="32" t="n">
        <f aca="false">IF(STATS!F62&lt;830,IF(B61&gt;66,66,B61),B61)</f>
        <v>73</v>
      </c>
      <c r="D61" s="32" t="n">
        <f aca="false">IF(STATS!F62&lt;415,IF(C61&gt;60,60,C61),C61)</f>
        <v>73</v>
      </c>
      <c r="E61" s="45" t="n">
        <f aca="false">IF(STATS!D62+STATS!E62&lt;50,IF(D61&gt;80,80,D61),D61)</f>
        <v>73</v>
      </c>
    </row>
    <row r="62" customFormat="false" ht="20.35" hidden="false" customHeight="true" outlineLevel="0" collapsed="false">
      <c r="A62" s="22" t="s">
        <v>166</v>
      </c>
      <c r="B62" s="32" t="n">
        <f aca="false">VLOOKUP(STATS!K63,'RT - HDSV%'!$A$3:$B$55,2)</f>
        <v>99</v>
      </c>
      <c r="C62" s="32" t="n">
        <f aca="false">IF(STATS!F63&lt;830,IF(B62&gt;66,66,B62),B62)</f>
        <v>66</v>
      </c>
      <c r="D62" s="32" t="n">
        <f aca="false">IF(STATS!F63&lt;415,IF(C62&gt;60,60,C62),C62)</f>
        <v>60</v>
      </c>
      <c r="E62" s="45" t="n">
        <f aca="false">IF(STATS!D63+STATS!E63&lt;50,IF(D62&gt;80,80,D62),D62)</f>
        <v>60</v>
      </c>
    </row>
    <row r="63" customFormat="false" ht="20.35" hidden="false" customHeight="true" outlineLevel="0" collapsed="false">
      <c r="A63" s="22" t="s">
        <v>167</v>
      </c>
      <c r="B63" s="32" t="n">
        <f aca="false">VLOOKUP(STATS!K64,'RT - HDSV%'!$A$3:$B$55,2)</f>
        <v>81</v>
      </c>
      <c r="C63" s="32" t="n">
        <f aca="false">IF(STATS!F64&lt;830,IF(B63&gt;66,66,B63),B63)</f>
        <v>66</v>
      </c>
      <c r="D63" s="32" t="n">
        <f aca="false">IF(STATS!F64&lt;415,IF(C63&gt;60,60,C63),C63)</f>
        <v>66</v>
      </c>
      <c r="E63" s="45" t="n">
        <f aca="false">IF(STATS!D64+STATS!E64&lt;50,IF(D63&gt;80,80,D63),D63)</f>
        <v>66</v>
      </c>
    </row>
    <row r="64" customFormat="false" ht="20.35" hidden="false" customHeight="true" outlineLevel="0" collapsed="false">
      <c r="A64" s="22" t="s">
        <v>168</v>
      </c>
      <c r="B64" s="32" t="n">
        <f aca="false">VLOOKUP(STATS!K65,'RT - HDSV%'!$A$3:$B$55,2)</f>
        <v>49</v>
      </c>
      <c r="C64" s="32" t="n">
        <f aca="false">IF(STATS!F65&lt;830,IF(B64&gt;66,66,B64),B64)</f>
        <v>49</v>
      </c>
      <c r="D64" s="32" t="n">
        <f aca="false">IF(STATS!F65&lt;415,IF(C64&gt;60,60,C64),C64)</f>
        <v>49</v>
      </c>
      <c r="E64" s="45" t="n">
        <f aca="false">IF(STATS!D65+STATS!E65&lt;50,IF(D64&gt;80,80,D64),D64)</f>
        <v>49</v>
      </c>
    </row>
    <row r="65" customFormat="false" ht="20.35" hidden="false" customHeight="true" outlineLevel="0" collapsed="false">
      <c r="A65" s="22" t="s">
        <v>169</v>
      </c>
      <c r="B65" s="32" t="n">
        <f aca="false">VLOOKUP(STATS!K66,'RT - HDSV%'!$A$3:$B$55,2)</f>
        <v>69</v>
      </c>
      <c r="C65" s="32" t="n">
        <f aca="false">IF(STATS!F66&lt;830,IF(B65&gt;66,66,B65),B65)</f>
        <v>69</v>
      </c>
      <c r="D65" s="32" t="n">
        <f aca="false">IF(STATS!F66&lt;415,IF(C65&gt;60,60,C65),C65)</f>
        <v>69</v>
      </c>
      <c r="E65" s="45" t="n">
        <f aca="false">IF(STATS!D66+STATS!E66&lt;50,IF(D65&gt;80,80,D65),D65)</f>
        <v>69</v>
      </c>
    </row>
    <row r="66" customFormat="false" ht="20.35" hidden="false" customHeight="true" outlineLevel="0" collapsed="false">
      <c r="A66" s="22" t="s">
        <v>171</v>
      </c>
      <c r="B66" s="32" t="n">
        <f aca="false">VLOOKUP(STATS!K67,'RT - HDSV%'!$A$3:$B$55,2)</f>
        <v>73</v>
      </c>
      <c r="C66" s="32" t="n">
        <f aca="false">IF(STATS!F67&lt;830,IF(B66&gt;66,66,B66),B66)</f>
        <v>73</v>
      </c>
      <c r="D66" s="32" t="n">
        <f aca="false">IF(STATS!F67&lt;415,IF(C66&gt;60,60,C66),C66)</f>
        <v>73</v>
      </c>
      <c r="E66" s="45" t="n">
        <f aca="false">IF(STATS!D67+STATS!E67&lt;50,IF(D66&gt;80,80,D66),D66)</f>
        <v>73</v>
      </c>
    </row>
    <row r="67" customFormat="false" ht="20.35" hidden="false" customHeight="true" outlineLevel="0" collapsed="false">
      <c r="A67" s="22" t="s">
        <v>172</v>
      </c>
      <c r="B67" s="32" t="n">
        <f aca="false">VLOOKUP(STATS!K68,'RT - HDSV%'!$A$3:$B$55,2)</f>
        <v>71</v>
      </c>
      <c r="C67" s="32" t="n">
        <f aca="false">IF(STATS!F68&lt;830,IF(B67&gt;66,66,B67),B67)</f>
        <v>71</v>
      </c>
      <c r="D67" s="32" t="n">
        <f aca="false">IF(STATS!F68&lt;415,IF(C67&gt;60,60,C67),C67)</f>
        <v>71</v>
      </c>
      <c r="E67" s="45" t="n">
        <f aca="false">IF(STATS!D68+STATS!E68&lt;50,IF(D67&gt;80,80,D67),D67)</f>
        <v>71</v>
      </c>
    </row>
    <row r="68" customFormat="false" ht="20.35" hidden="false" customHeight="true" outlineLevel="0" collapsed="false">
      <c r="A68" s="22" t="s">
        <v>173</v>
      </c>
      <c r="B68" s="32" t="n">
        <f aca="false">VLOOKUP(STATS!K69,'RT - HDSV%'!$A$3:$B$55,2)</f>
        <v>99</v>
      </c>
      <c r="C68" s="32" t="n">
        <f aca="false">IF(STATS!F69&lt;830,IF(B68&gt;66,66,B68),B68)</f>
        <v>66</v>
      </c>
      <c r="D68" s="32" t="n">
        <f aca="false">IF(STATS!F69&lt;415,IF(C68&gt;60,60,C68),C68)</f>
        <v>60</v>
      </c>
      <c r="E68" s="45" t="n">
        <f aca="false">IF(STATS!D69+STATS!E69&lt;50,IF(D68&gt;80,80,D68),D68)</f>
        <v>60</v>
      </c>
    </row>
    <row r="69" customFormat="false" ht="20.35" hidden="false" customHeight="true" outlineLevel="0" collapsed="false">
      <c r="A69" s="22" t="s">
        <v>174</v>
      </c>
      <c r="B69" s="32" t="n">
        <f aca="false">VLOOKUP(STATS!K70,'RT - HDSV%'!$A$3:$B$55,2)</f>
        <v>87</v>
      </c>
      <c r="C69" s="32" t="n">
        <f aca="false">IF(STATS!F70&lt;830,IF(B69&gt;66,66,B69),B69)</f>
        <v>87</v>
      </c>
      <c r="D69" s="32" t="n">
        <f aca="false">IF(STATS!F70&lt;415,IF(C69&gt;60,60,C69),C69)</f>
        <v>87</v>
      </c>
      <c r="E69" s="45" t="n">
        <f aca="false">IF(STATS!D70+STATS!E70&lt;50,IF(D69&gt;80,80,D69),D69)</f>
        <v>87</v>
      </c>
    </row>
    <row r="70" customFormat="false" ht="20.35" hidden="false" customHeight="true" outlineLevel="0" collapsed="false">
      <c r="A70" s="22" t="s">
        <v>175</v>
      </c>
      <c r="B70" s="32" t="n">
        <f aca="false">VLOOKUP(STATS!K71,'RT - HDSV%'!$A$3:$B$55,2)</f>
        <v>99</v>
      </c>
      <c r="C70" s="32" t="n">
        <f aca="false">IF(STATS!F71&lt;830,IF(B70&gt;66,66,B70),B70)</f>
        <v>99</v>
      </c>
      <c r="D70" s="32" t="n">
        <f aca="false">IF(STATS!F71&lt;415,IF(C70&gt;60,60,C70),C70)</f>
        <v>99</v>
      </c>
      <c r="E70" s="45" t="n">
        <f aca="false">IF(STATS!D71+STATS!E71&lt;50,IF(D70&gt;80,80,D70),D70)</f>
        <v>99</v>
      </c>
    </row>
    <row r="71" customFormat="false" ht="20.35" hidden="false" customHeight="true" outlineLevel="0" collapsed="false">
      <c r="A71" s="22" t="s">
        <v>176</v>
      </c>
      <c r="B71" s="32" t="n">
        <f aca="false">VLOOKUP(STATS!K72,'RT - HDSV%'!$A$3:$B$55,2)</f>
        <v>47</v>
      </c>
      <c r="C71" s="32" t="n">
        <f aca="false">IF(STATS!F72&lt;830,IF(B71&gt;66,66,B71),B71)</f>
        <v>47</v>
      </c>
      <c r="D71" s="32" t="n">
        <f aca="false">IF(STATS!F72&lt;415,IF(C71&gt;60,60,C71),C71)</f>
        <v>47</v>
      </c>
      <c r="E71" s="45" t="n">
        <f aca="false">IF(STATS!D72+STATS!E72&lt;50,IF(D71&gt;80,80,D71),D71)</f>
        <v>47</v>
      </c>
    </row>
    <row r="72" customFormat="false" ht="20.35" hidden="false" customHeight="true" outlineLevel="0" collapsed="false">
      <c r="A72" s="22" t="s">
        <v>177</v>
      </c>
      <c r="B72" s="32" t="n">
        <f aca="false">VLOOKUP(STATS!K73,'RT - HDSV%'!$A$3:$B$55,2)</f>
        <v>85</v>
      </c>
      <c r="C72" s="32" t="n">
        <f aca="false">IF(STATS!F73&lt;830,IF(B72&gt;66,66,B72),B72)</f>
        <v>66</v>
      </c>
      <c r="D72" s="32" t="n">
        <f aca="false">IF(STATS!F73&lt;415,IF(C72&gt;60,60,C72),C72)</f>
        <v>60</v>
      </c>
      <c r="E72" s="45" t="n">
        <f aca="false">IF(STATS!D73+STATS!E73&lt;50,IF(D72&gt;80,80,D72),D72)</f>
        <v>60</v>
      </c>
    </row>
    <row r="73" customFormat="false" ht="20.35" hidden="false" customHeight="true" outlineLevel="0" collapsed="false">
      <c r="A73" s="22" t="s">
        <v>178</v>
      </c>
      <c r="B73" s="32" t="n">
        <f aca="false">VLOOKUP(STATS!K74,'RT - HDSV%'!$A$3:$B$55,2)</f>
        <v>55</v>
      </c>
      <c r="C73" s="32" t="n">
        <f aca="false">IF(STATS!F74&lt;830,IF(B73&gt;66,66,B73),B73)</f>
        <v>55</v>
      </c>
      <c r="D73" s="32" t="n">
        <f aca="false">IF(STATS!F74&lt;415,IF(C73&gt;60,60,C73),C73)</f>
        <v>55</v>
      </c>
      <c r="E73" s="45" t="n">
        <f aca="false">IF(STATS!D74+STATS!E74&lt;50,IF(D73&gt;80,80,D73),D73)</f>
        <v>55</v>
      </c>
    </row>
    <row r="74" customFormat="false" ht="20.35" hidden="false" customHeight="true" outlineLevel="0" collapsed="false">
      <c r="A74" s="22" t="s">
        <v>179</v>
      </c>
      <c r="B74" s="32" t="n">
        <f aca="false">VLOOKUP(STATS!K75,'RT - HDSV%'!$A$3:$B$55,2)</f>
        <v>56</v>
      </c>
      <c r="C74" s="32" t="n">
        <f aca="false">IF(STATS!F75&lt;830,IF(B74&gt;66,66,B74),B74)</f>
        <v>56</v>
      </c>
      <c r="D74" s="32" t="n">
        <f aca="false">IF(STATS!F75&lt;415,IF(C74&gt;60,60,C74),C74)</f>
        <v>56</v>
      </c>
      <c r="E74" s="45" t="n">
        <f aca="false">IF(STATS!D75+STATS!E75&lt;50,IF(D74&gt;80,80,D74),D74)</f>
        <v>56</v>
      </c>
    </row>
    <row r="75" customFormat="false" ht="20.35" hidden="false" customHeight="true" outlineLevel="0" collapsed="false">
      <c r="A75" s="22" t="s">
        <v>180</v>
      </c>
      <c r="B75" s="32" t="n">
        <f aca="false">VLOOKUP(STATS!K76,'RT - HDSV%'!$A$3:$B$55,2)</f>
        <v>47</v>
      </c>
      <c r="C75" s="32" t="n">
        <f aca="false">IF(STATS!F76&lt;830,IF(B75&gt;66,66,B75),B75)</f>
        <v>47</v>
      </c>
      <c r="D75" s="32" t="n">
        <f aca="false">IF(STATS!F76&lt;415,IF(C75&gt;60,60,C75),C75)</f>
        <v>47</v>
      </c>
      <c r="E75" s="45" t="n">
        <f aca="false">IF(STATS!D76+STATS!E76&lt;50,IF(D75&gt;80,80,D75),D75)</f>
        <v>47</v>
      </c>
    </row>
    <row r="76" customFormat="false" ht="20.35" hidden="false" customHeight="true" outlineLevel="0" collapsed="false">
      <c r="A76" s="22" t="s">
        <v>181</v>
      </c>
      <c r="B76" s="32" t="n">
        <f aca="false">VLOOKUP(STATS!K77,'RT - HDSV%'!$A$3:$B$55,2)</f>
        <v>75</v>
      </c>
      <c r="C76" s="32" t="n">
        <f aca="false">IF(STATS!F77&lt;830,IF(B76&gt;66,66,B76),B76)</f>
        <v>75</v>
      </c>
      <c r="D76" s="32" t="n">
        <f aca="false">IF(STATS!F77&lt;415,IF(C76&gt;60,60,C76),C76)</f>
        <v>75</v>
      </c>
      <c r="E76" s="45" t="n">
        <f aca="false">IF(STATS!D77+STATS!E77&lt;50,IF(D76&gt;80,80,D76),D76)</f>
        <v>75</v>
      </c>
    </row>
    <row r="77" customFormat="false" ht="20.35" hidden="false" customHeight="true" outlineLevel="0" collapsed="false">
      <c r="A77" s="22" t="s">
        <v>182</v>
      </c>
      <c r="B77" s="32" t="n">
        <f aca="false">VLOOKUP(STATS!K78,'RT - HDSV%'!$A$3:$B$55,2)</f>
        <v>71</v>
      </c>
      <c r="C77" s="32" t="n">
        <f aca="false">IF(STATS!F78&lt;830,IF(B77&gt;66,66,B77),B77)</f>
        <v>71</v>
      </c>
      <c r="D77" s="32" t="n">
        <f aca="false">IF(STATS!F78&lt;415,IF(C77&gt;60,60,C77),C77)</f>
        <v>71</v>
      </c>
      <c r="E77" s="45" t="n">
        <f aca="false">IF(STATS!D78+STATS!E78&lt;50,IF(D77&gt;80,80,D77),D77)</f>
        <v>71</v>
      </c>
    </row>
    <row r="78" customFormat="false" ht="20.35" hidden="false" customHeight="true" outlineLevel="0" collapsed="false">
      <c r="A78" s="22" t="s">
        <v>183</v>
      </c>
      <c r="B78" s="32" t="n">
        <f aca="false">VLOOKUP(STATS!K79,'RT - HDSV%'!$A$3:$B$55,2)</f>
        <v>98</v>
      </c>
      <c r="C78" s="32" t="n">
        <f aca="false">IF(STATS!F79&lt;830,IF(B78&gt;66,66,B78),B78)</f>
        <v>66</v>
      </c>
      <c r="D78" s="32" t="n">
        <f aca="false">IF(STATS!F79&lt;415,IF(C78&gt;60,60,C78),C78)</f>
        <v>60</v>
      </c>
      <c r="E78" s="45" t="n">
        <f aca="false">IF(STATS!D79+STATS!E79&lt;50,IF(D78&gt;80,80,D78),D78)</f>
        <v>60</v>
      </c>
    </row>
    <row r="79" customFormat="false" ht="20.35" hidden="false" customHeight="true" outlineLevel="0" collapsed="false">
      <c r="A79" s="22" t="s">
        <v>184</v>
      </c>
      <c r="B79" s="32" t="n">
        <f aca="false">VLOOKUP(STATS!K80,'RT - HDSV%'!$A$3:$B$55,2)</f>
        <v>89</v>
      </c>
      <c r="C79" s="32" t="n">
        <f aca="false">IF(STATS!F80&lt;830,IF(B79&gt;66,66,B79),B79)</f>
        <v>89</v>
      </c>
      <c r="D79" s="32" t="n">
        <f aca="false">IF(STATS!F80&lt;415,IF(C79&gt;60,60,C79),C79)</f>
        <v>89</v>
      </c>
      <c r="E79" s="45" t="n">
        <f aca="false">IF(STATS!D80+STATS!E80&lt;50,IF(D79&gt;80,80,D79),D79)</f>
        <v>89</v>
      </c>
    </row>
    <row r="80" customFormat="false" ht="20.35" hidden="false" customHeight="true" outlineLevel="0" collapsed="false">
      <c r="A80" s="22" t="s">
        <v>185</v>
      </c>
      <c r="B80" s="32" t="n">
        <f aca="false">VLOOKUP(STATS!K81,'RT - HDSV%'!$A$3:$B$55,2)</f>
        <v>47</v>
      </c>
      <c r="C80" s="32" t="n">
        <f aca="false">IF(STATS!F81&lt;830,IF(B80&gt;66,66,B80),B80)</f>
        <v>47</v>
      </c>
      <c r="D80" s="32" t="n">
        <f aca="false">IF(STATS!F81&lt;415,IF(C80&gt;60,60,C80),C80)</f>
        <v>47</v>
      </c>
      <c r="E80" s="45" t="n">
        <f aca="false">IF(STATS!D81+STATS!E81&lt;50,IF(D80&gt;80,80,D80),D80)</f>
        <v>47</v>
      </c>
    </row>
    <row r="81" customFormat="false" ht="20.35" hidden="false" customHeight="true" outlineLevel="0" collapsed="false">
      <c r="A81" s="22" t="s">
        <v>186</v>
      </c>
      <c r="B81" s="32" t="n">
        <f aca="false">VLOOKUP(STATS!K82,'RT - HDSV%'!$A$3:$B$55,2)</f>
        <v>63</v>
      </c>
      <c r="C81" s="32" t="n">
        <f aca="false">IF(STATS!F82&lt;830,IF(B81&gt;66,66,B81),B81)</f>
        <v>63</v>
      </c>
      <c r="D81" s="32" t="n">
        <f aca="false">IF(STATS!F82&lt;415,IF(C81&gt;60,60,C81),C81)</f>
        <v>63</v>
      </c>
      <c r="E81" s="45" t="n">
        <f aca="false">IF(STATS!D82+STATS!E82&lt;50,IF(D81&gt;80,80,D81),D81)</f>
        <v>63</v>
      </c>
    </row>
    <row r="82" customFormat="false" ht="20.35" hidden="false" customHeight="true" outlineLevel="0" collapsed="false">
      <c r="A82" s="22" t="s">
        <v>188</v>
      </c>
      <c r="B82" s="32" t="n">
        <f aca="false">VLOOKUP(STATS!K83,'RT - HDSV%'!$A$3:$B$55,2)</f>
        <v>90</v>
      </c>
      <c r="C82" s="32" t="n">
        <f aca="false">IF(STATS!F83&lt;830,IF(B82&gt;66,66,B82),B82)</f>
        <v>90</v>
      </c>
      <c r="D82" s="32" t="n">
        <f aca="false">IF(STATS!F83&lt;415,IF(C82&gt;60,60,C82),C82)</f>
        <v>90</v>
      </c>
      <c r="E82" s="45" t="n">
        <f aca="false">IF(STATS!D83+STATS!E83&lt;50,IF(D82&gt;80,80,D82),D82)</f>
        <v>80</v>
      </c>
    </row>
    <row r="83" customFormat="false" ht="20.35" hidden="false" customHeight="true" outlineLevel="0" collapsed="false">
      <c r="A83" s="22" t="s">
        <v>189</v>
      </c>
      <c r="B83" s="32" t="n">
        <f aca="false">VLOOKUP(STATS!K84,'RT - HDSV%'!$A$3:$B$55,2)</f>
        <v>75</v>
      </c>
      <c r="C83" s="32" t="n">
        <f aca="false">IF(STATS!F84&lt;830,IF(B83&gt;66,66,B83),B83)</f>
        <v>66</v>
      </c>
      <c r="D83" s="32" t="n">
        <f aca="false">IF(STATS!F84&lt;415,IF(C83&gt;60,60,C83),C83)</f>
        <v>60</v>
      </c>
      <c r="E83" s="45" t="n">
        <f aca="false">IF(STATS!D84+STATS!E84&lt;50,IF(D83&gt;80,80,D83),D83)</f>
        <v>60</v>
      </c>
    </row>
    <row r="84" customFormat="false" ht="20.35" hidden="false" customHeight="true" outlineLevel="0" collapsed="false">
      <c r="A84" s="22" t="s">
        <v>190</v>
      </c>
      <c r="B84" s="32" t="n">
        <f aca="false">VLOOKUP(STATS!K85,'RT - HDSV%'!$A$3:$B$55,2)</f>
        <v>78</v>
      </c>
      <c r="C84" s="32" t="n">
        <f aca="false">IF(STATS!F85&lt;830,IF(B84&gt;66,66,B84),B84)</f>
        <v>78</v>
      </c>
      <c r="D84" s="32" t="n">
        <f aca="false">IF(STATS!F85&lt;415,IF(C84&gt;60,60,C84),C84)</f>
        <v>78</v>
      </c>
      <c r="E84" s="45" t="n">
        <f aca="false">IF(STATS!D85+STATS!E85&lt;50,IF(D84&gt;80,80,D84),D84)</f>
        <v>78</v>
      </c>
    </row>
    <row r="85" customFormat="false" ht="20.35" hidden="false" customHeight="true" outlineLevel="0" collapsed="false">
      <c r="A85" s="22" t="s">
        <v>191</v>
      </c>
      <c r="B85" s="32" t="n">
        <f aca="false">VLOOKUP(STATS!K86,'RT - HDSV%'!$A$3:$B$55,2)</f>
        <v>60</v>
      </c>
      <c r="C85" s="32" t="n">
        <f aca="false">IF(STATS!F86&lt;830,IF(B85&gt;66,66,B85),B85)</f>
        <v>60</v>
      </c>
      <c r="D85" s="32" t="n">
        <f aca="false">IF(STATS!F86&lt;415,IF(C85&gt;60,60,C85),C85)</f>
        <v>60</v>
      </c>
      <c r="E85" s="45" t="n">
        <f aca="false">IF(STATS!D86+STATS!E86&lt;50,IF(D85&gt;80,80,D85),D85)</f>
        <v>60</v>
      </c>
    </row>
    <row r="86" customFormat="false" ht="20.35" hidden="false" customHeight="true" outlineLevel="0" collapsed="false">
      <c r="A86" s="22" t="s">
        <v>192</v>
      </c>
      <c r="B86" s="32" t="n">
        <f aca="false">VLOOKUP(STATS!K87,'RT - HDSV%'!$A$3:$B$55,2)</f>
        <v>98</v>
      </c>
      <c r="C86" s="32" t="n">
        <f aca="false">IF(STATS!F87&lt;830,IF(B86&gt;66,66,B86),B86)</f>
        <v>98</v>
      </c>
      <c r="D86" s="32" t="n">
        <f aca="false">IF(STATS!F87&lt;415,IF(C86&gt;60,60,C86),C86)</f>
        <v>98</v>
      </c>
      <c r="E86" s="45" t="n">
        <f aca="false">IF(STATS!D87+STATS!E87&lt;50,IF(D86&gt;80,80,D86),D86)</f>
        <v>80</v>
      </c>
    </row>
    <row r="87" customFormat="false" ht="20.35" hidden="false" customHeight="true" outlineLevel="0" collapsed="false">
      <c r="A87" s="22" t="s">
        <v>193</v>
      </c>
      <c r="B87" s="32" t="n">
        <f aca="false">VLOOKUP(STATS!K88,'RT - HDSV%'!$A$3:$B$55,2)</f>
        <v>53</v>
      </c>
      <c r="C87" s="32" t="n">
        <f aca="false">IF(STATS!F88&lt;830,IF(B87&gt;66,66,B87),B87)</f>
        <v>53</v>
      </c>
      <c r="D87" s="32" t="n">
        <f aca="false">IF(STATS!F88&lt;415,IF(C87&gt;60,60,C87),C87)</f>
        <v>53</v>
      </c>
      <c r="E87" s="45" t="n">
        <f aca="false">IF(STATS!D88+STATS!E88&lt;50,IF(D87&gt;80,80,D87),D87)</f>
        <v>53</v>
      </c>
    </row>
    <row r="88" customFormat="false" ht="20.35" hidden="false" customHeight="true" outlineLevel="0" collapsed="false">
      <c r="A88" s="22" t="s">
        <v>194</v>
      </c>
      <c r="B88" s="32" t="n">
        <f aca="false">VLOOKUP(STATS!K89,'RT - HDSV%'!$A$3:$B$55,2)</f>
        <v>99</v>
      </c>
      <c r="C88" s="32" t="n">
        <f aca="false">IF(STATS!F89&lt;830,IF(B88&gt;66,66,B88),B88)</f>
        <v>66</v>
      </c>
      <c r="D88" s="32" t="n">
        <f aca="false">IF(STATS!F89&lt;415,IF(C88&gt;60,60,C88),C88)</f>
        <v>60</v>
      </c>
      <c r="E88" s="45" t="n">
        <f aca="false">IF(STATS!D89+STATS!E89&lt;50,IF(D88&gt;80,80,D88),D88)</f>
        <v>60</v>
      </c>
    </row>
    <row r="89" customFormat="false" ht="20.35" hidden="false" customHeight="true" outlineLevel="0" collapsed="false">
      <c r="A89" s="22" t="s">
        <v>195</v>
      </c>
      <c r="B89" s="32" t="n">
        <f aca="false">VLOOKUP(STATS!K90,'RT - HDSV%'!$A$3:$B$55,2)</f>
        <v>58</v>
      </c>
      <c r="C89" s="32" t="n">
        <f aca="false">IF(STATS!F90&lt;830,IF(B89&gt;66,66,B89),B89)</f>
        <v>58</v>
      </c>
      <c r="D89" s="32" t="n">
        <f aca="false">IF(STATS!F90&lt;415,IF(C89&gt;60,60,C89),C89)</f>
        <v>58</v>
      </c>
      <c r="E89" s="45" t="n">
        <f aca="false">IF(STATS!D90+STATS!E90&lt;50,IF(D89&gt;80,80,D89),D89)</f>
        <v>58</v>
      </c>
    </row>
    <row r="90" customFormat="false" ht="20.35" hidden="false" customHeight="true" outlineLevel="0" collapsed="false">
      <c r="A90" s="22" t="s">
        <v>196</v>
      </c>
      <c r="B90" s="32" t="n">
        <f aca="false">VLOOKUP(STATS!K91,'RT - HDSV%'!$A$3:$B$55,2)</f>
        <v>72</v>
      </c>
      <c r="C90" s="32" t="n">
        <f aca="false">IF(STATS!F91&lt;830,IF(B90&gt;66,66,B90),B90)</f>
        <v>72</v>
      </c>
      <c r="D90" s="32" t="n">
        <f aca="false">IF(STATS!F91&lt;415,IF(C90&gt;60,60,C90),C90)</f>
        <v>72</v>
      </c>
      <c r="E90" s="45" t="n">
        <f aca="false">IF(STATS!D91+STATS!E91&lt;50,IF(D90&gt;80,80,D90),D90)</f>
        <v>72</v>
      </c>
    </row>
    <row r="91" customFormat="false" ht="20.35" hidden="false" customHeight="true" outlineLevel="0" collapsed="false">
      <c r="A91" s="22" t="s">
        <v>197</v>
      </c>
      <c r="B91" s="32" t="n">
        <f aca="false">VLOOKUP(STATS!K92,'RT - HDSV%'!$A$3:$B$55,2)</f>
        <v>91</v>
      </c>
      <c r="C91" s="32" t="n">
        <f aca="false">IF(STATS!F92&lt;830,IF(B91&gt;66,66,B91),B91)</f>
        <v>91</v>
      </c>
      <c r="D91" s="32" t="n">
        <f aca="false">IF(STATS!F92&lt;415,IF(C91&gt;60,60,C91),C91)</f>
        <v>91</v>
      </c>
      <c r="E91" s="45" t="n">
        <f aca="false">IF(STATS!D92+STATS!E92&lt;50,IF(D91&gt;80,80,D91),D91)</f>
        <v>91</v>
      </c>
    </row>
    <row r="92" customFormat="false" ht="20.35" hidden="false" customHeight="true" outlineLevel="0" collapsed="false">
      <c r="A92" s="22" t="s">
        <v>198</v>
      </c>
      <c r="B92" s="32" t="n">
        <f aca="false">VLOOKUP(STATS!K93,'RT - HDSV%'!$A$3:$B$55,2)</f>
        <v>60</v>
      </c>
      <c r="C92" s="32" t="n">
        <f aca="false">IF(STATS!F93&lt;830,IF(B92&gt;66,66,B92),B92)</f>
        <v>60</v>
      </c>
      <c r="D92" s="32" t="n">
        <f aca="false">IF(STATS!F93&lt;415,IF(C92&gt;60,60,C92),C92)</f>
        <v>60</v>
      </c>
      <c r="E92" s="45" t="n">
        <f aca="false">IF(STATS!D93+STATS!E93&lt;50,IF(D92&gt;80,80,D92),D92)</f>
        <v>60</v>
      </c>
    </row>
    <row r="93" customFormat="false" ht="20.35" hidden="false" customHeight="true" outlineLevel="0" collapsed="false">
      <c r="A93" s="22" t="s">
        <v>199</v>
      </c>
      <c r="B93" s="32" t="n">
        <f aca="false">VLOOKUP(STATS!K94,'RT - HDSV%'!$A$3:$B$55,2)</f>
        <v>47</v>
      </c>
      <c r="C93" s="32" t="n">
        <f aca="false">IF(STATS!F94&lt;830,IF(B93&gt;66,66,B93),B93)</f>
        <v>47</v>
      </c>
      <c r="D93" s="32" t="n">
        <f aca="false">IF(STATS!F94&lt;415,IF(C93&gt;60,60,C93),C93)</f>
        <v>47</v>
      </c>
      <c r="E93" s="45" t="n">
        <f aca="false">IF(STATS!D94+STATS!E94&lt;50,IF(D93&gt;80,80,D93),D93)</f>
        <v>47</v>
      </c>
    </row>
    <row r="94" customFormat="false" ht="20.35" hidden="false" customHeight="true" outlineLevel="0" collapsed="false">
      <c r="A94" s="22" t="s">
        <v>200</v>
      </c>
      <c r="B94" s="32" t="n">
        <f aca="false">VLOOKUP(STATS!K95,'RT - HDSV%'!$A$3:$B$55,2)</f>
        <v>48</v>
      </c>
      <c r="C94" s="32" t="n">
        <f aca="false">IF(STATS!F95&lt;830,IF(B94&gt;66,66,B94),B94)</f>
        <v>48</v>
      </c>
      <c r="D94" s="32" t="n">
        <f aca="false">IF(STATS!F95&lt;415,IF(C94&gt;60,60,C94),C94)</f>
        <v>48</v>
      </c>
      <c r="E94" s="45" t="n">
        <f aca="false">IF(STATS!D95+STATS!E95&lt;50,IF(D94&gt;80,80,D94),D94)</f>
        <v>48</v>
      </c>
    </row>
    <row r="95" customFormat="false" ht="20.35" hidden="false" customHeight="true" outlineLevel="0" collapsed="false">
      <c r="A95" s="22" t="s">
        <v>201</v>
      </c>
      <c r="B95" s="32" t="n">
        <f aca="false">VLOOKUP(STATS!K96,'RT - HDSV%'!$A$3:$B$55,2)</f>
        <v>61</v>
      </c>
      <c r="C95" s="32" t="n">
        <f aca="false">IF(STATS!F96&lt;830,IF(B95&gt;66,66,B95),B95)</f>
        <v>61</v>
      </c>
      <c r="D95" s="32" t="n">
        <f aca="false">IF(STATS!F96&lt;415,IF(C95&gt;60,60,C95),C95)</f>
        <v>61</v>
      </c>
      <c r="E95" s="45" t="n">
        <f aca="false">IF(STATS!D96+STATS!E96&lt;50,IF(D95&gt;80,80,D95),D95)</f>
        <v>61</v>
      </c>
    </row>
    <row r="96" customFormat="false" ht="20.35" hidden="false" customHeight="true" outlineLevel="0" collapsed="false">
      <c r="A96" s="22" t="s">
        <v>202</v>
      </c>
      <c r="B96" s="32" t="n">
        <f aca="false">VLOOKUP(STATS!K97,'RT - HDSV%'!$A$3:$B$55,2)</f>
        <v>76</v>
      </c>
      <c r="C96" s="32" t="n">
        <f aca="false">IF(STATS!F97&lt;830,IF(B96&gt;66,66,B96),B96)</f>
        <v>76</v>
      </c>
      <c r="D96" s="32" t="n">
        <f aca="false">IF(STATS!F97&lt;415,IF(C96&gt;60,60,C96),C96)</f>
        <v>76</v>
      </c>
      <c r="E96" s="45" t="n">
        <f aca="false">IF(STATS!D97+STATS!E97&lt;50,IF(D96&gt;80,80,D96),D96)</f>
        <v>76</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24.xml><?xml version="1.0" encoding="utf-8"?>
<worksheet xmlns="http://schemas.openxmlformats.org/spreadsheetml/2006/main" xmlns:r="http://schemas.openxmlformats.org/officeDocument/2006/relationships">
  <sheetPr filterMode="false">
    <pageSetUpPr fitToPage="true"/>
  </sheetPr>
  <dimension ref="A1:B5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256" min="1" style="21" width="16.0663265306122"/>
  </cols>
  <sheetData>
    <row r="1" customFormat="false" ht="28" hidden="false" customHeight="true" outlineLevel="0" collapsed="false">
      <c r="A1" s="7" t="s">
        <v>43</v>
      </c>
      <c r="B1" s="7"/>
    </row>
    <row r="2" customFormat="false" ht="20.55" hidden="false" customHeight="true" outlineLevel="0" collapsed="false">
      <c r="A2" s="46"/>
      <c r="B2" s="46"/>
    </row>
    <row r="3" customFormat="false" ht="20.55" hidden="false" customHeight="true" outlineLevel="0" collapsed="false">
      <c r="A3" s="47" t="n">
        <v>85.8</v>
      </c>
      <c r="B3" s="24" t="n">
        <v>99</v>
      </c>
    </row>
    <row r="4" customFormat="false" ht="20.35" hidden="false" customHeight="true" outlineLevel="0" collapsed="false">
      <c r="A4" s="47" t="n">
        <v>85.57</v>
      </c>
      <c r="B4" s="24" t="n">
        <f aca="false">B3-1</f>
        <v>98</v>
      </c>
    </row>
    <row r="5" customFormat="false" ht="20.35" hidden="false" customHeight="true" outlineLevel="0" collapsed="false">
      <c r="A5" s="47" t="n">
        <v>85.45</v>
      </c>
      <c r="B5" s="24" t="n">
        <f aca="false">B4-1</f>
        <v>97</v>
      </c>
    </row>
    <row r="6" customFormat="false" ht="20.35" hidden="false" customHeight="true" outlineLevel="0" collapsed="false">
      <c r="A6" s="47" t="n">
        <v>85.32</v>
      </c>
      <c r="B6" s="24" t="n">
        <f aca="false">B5-1</f>
        <v>96</v>
      </c>
    </row>
    <row r="7" customFormat="false" ht="20.35" hidden="false" customHeight="true" outlineLevel="0" collapsed="false">
      <c r="A7" s="47" t="n">
        <v>84.81</v>
      </c>
      <c r="B7" s="24" t="n">
        <f aca="false">B6-1</f>
        <v>95</v>
      </c>
    </row>
    <row r="8" customFormat="false" ht="20.35" hidden="false" customHeight="true" outlineLevel="0" collapsed="false">
      <c r="A8" s="47" t="n">
        <v>84.26</v>
      </c>
      <c r="B8" s="24" t="n">
        <f aca="false">B7-1</f>
        <v>94</v>
      </c>
    </row>
    <row r="9" customFormat="false" ht="20.35" hidden="false" customHeight="true" outlineLevel="0" collapsed="false">
      <c r="A9" s="47" t="n">
        <v>83.71</v>
      </c>
      <c r="B9" s="24" t="n">
        <f aca="false">B8-1</f>
        <v>93</v>
      </c>
    </row>
    <row r="10" customFormat="false" ht="20.35" hidden="false" customHeight="true" outlineLevel="0" collapsed="false">
      <c r="A10" s="47" t="n">
        <v>83.46</v>
      </c>
      <c r="B10" s="24" t="n">
        <f aca="false">B9-1</f>
        <v>92</v>
      </c>
    </row>
    <row r="11" customFormat="false" ht="20.35" hidden="false" customHeight="true" outlineLevel="0" collapsed="false">
      <c r="A11" s="47" t="n">
        <v>83.22</v>
      </c>
      <c r="B11" s="24" t="n">
        <f aca="false">B10-1</f>
        <v>91</v>
      </c>
    </row>
    <row r="12" customFormat="false" ht="20.35" hidden="false" customHeight="true" outlineLevel="0" collapsed="false">
      <c r="A12" s="47" t="n">
        <v>82.98</v>
      </c>
      <c r="B12" s="24" t="n">
        <f aca="false">B11-1</f>
        <v>90</v>
      </c>
    </row>
    <row r="13" customFormat="false" ht="20.35" hidden="false" customHeight="true" outlineLevel="0" collapsed="false">
      <c r="A13" s="47" t="n">
        <v>82.74</v>
      </c>
      <c r="B13" s="24" t="n">
        <f aca="false">B12-1</f>
        <v>89</v>
      </c>
    </row>
    <row r="14" customFormat="false" ht="20.35" hidden="false" customHeight="true" outlineLevel="0" collapsed="false">
      <c r="A14" s="47" t="n">
        <v>82.5</v>
      </c>
      <c r="B14" s="24" t="n">
        <f aca="false">B13-1</f>
        <v>88</v>
      </c>
    </row>
    <row r="15" customFormat="false" ht="20.35" hidden="false" customHeight="true" outlineLevel="0" collapsed="false">
      <c r="A15" s="47" t="n">
        <v>82.26</v>
      </c>
      <c r="B15" s="24" t="n">
        <f aca="false">B14-1</f>
        <v>87</v>
      </c>
    </row>
    <row r="16" customFormat="false" ht="20.35" hidden="false" customHeight="true" outlineLevel="0" collapsed="false">
      <c r="A16" s="47" t="n">
        <v>82.02</v>
      </c>
      <c r="B16" s="24" t="n">
        <f aca="false">B15-1</f>
        <v>86</v>
      </c>
    </row>
    <row r="17" customFormat="false" ht="20.35" hidden="false" customHeight="true" outlineLevel="0" collapsed="false">
      <c r="A17" s="47" t="n">
        <v>81.82</v>
      </c>
      <c r="B17" s="24" t="n">
        <f aca="false">B16-1</f>
        <v>85</v>
      </c>
    </row>
    <row r="18" customFormat="false" ht="20.35" hidden="false" customHeight="true" outlineLevel="0" collapsed="false">
      <c r="A18" s="47" t="n">
        <v>81.62</v>
      </c>
      <c r="B18" s="24" t="n">
        <f aca="false">B17-1</f>
        <v>84</v>
      </c>
    </row>
    <row r="19" customFormat="false" ht="20.35" hidden="false" customHeight="true" outlineLevel="0" collapsed="false">
      <c r="A19" s="47" t="n">
        <v>81.42</v>
      </c>
      <c r="B19" s="24" t="n">
        <f aca="false">B18-1</f>
        <v>83</v>
      </c>
    </row>
    <row r="20" customFormat="false" ht="20.35" hidden="false" customHeight="true" outlineLevel="0" collapsed="false">
      <c r="A20" s="47" t="n">
        <v>81.22</v>
      </c>
      <c r="B20" s="24" t="n">
        <f aca="false">B19-1</f>
        <v>82</v>
      </c>
    </row>
    <row r="21" customFormat="false" ht="20.35" hidden="false" customHeight="true" outlineLevel="0" collapsed="false">
      <c r="A21" s="47" t="n">
        <v>81.02</v>
      </c>
      <c r="B21" s="24" t="n">
        <f aca="false">B20-1</f>
        <v>81</v>
      </c>
    </row>
    <row r="22" customFormat="false" ht="20.35" hidden="false" customHeight="true" outlineLevel="0" collapsed="false">
      <c r="A22" s="47" t="n">
        <v>80.82</v>
      </c>
      <c r="B22" s="24" t="n">
        <f aca="false">B21-1</f>
        <v>80</v>
      </c>
    </row>
    <row r="23" customFormat="false" ht="20.35" hidden="false" customHeight="true" outlineLevel="0" collapsed="false">
      <c r="A23" s="47" t="n">
        <v>80.62</v>
      </c>
      <c r="B23" s="24" t="n">
        <f aca="false">B22-1</f>
        <v>79</v>
      </c>
    </row>
    <row r="24" customFormat="false" ht="20.35" hidden="false" customHeight="true" outlineLevel="0" collapsed="false">
      <c r="A24" s="47" t="n">
        <v>80.42</v>
      </c>
      <c r="B24" s="24" t="n">
        <f aca="false">B23-1</f>
        <v>78</v>
      </c>
    </row>
    <row r="25" customFormat="false" ht="20.35" hidden="false" customHeight="true" outlineLevel="0" collapsed="false">
      <c r="A25" s="47" t="n">
        <v>80.22</v>
      </c>
      <c r="B25" s="24" t="n">
        <f aca="false">B24-1</f>
        <v>77</v>
      </c>
    </row>
    <row r="26" customFormat="false" ht="20.35" hidden="false" customHeight="true" outlineLevel="0" collapsed="false">
      <c r="A26" s="47" t="n">
        <v>80.02</v>
      </c>
      <c r="B26" s="24" t="n">
        <f aca="false">B25-1</f>
        <v>76</v>
      </c>
    </row>
    <row r="27" customFormat="false" ht="20.35" hidden="false" customHeight="true" outlineLevel="0" collapsed="false">
      <c r="A27" s="47" t="n">
        <v>79.83</v>
      </c>
      <c r="B27" s="24" t="n">
        <f aca="false">B26-1</f>
        <v>75</v>
      </c>
    </row>
    <row r="28" customFormat="false" ht="20.35" hidden="false" customHeight="true" outlineLevel="0" collapsed="false">
      <c r="A28" s="47" t="n">
        <v>79.64</v>
      </c>
      <c r="B28" s="24" t="n">
        <f aca="false">B27-1</f>
        <v>74</v>
      </c>
    </row>
    <row r="29" customFormat="false" ht="20.35" hidden="false" customHeight="true" outlineLevel="0" collapsed="false">
      <c r="A29" s="47" t="n">
        <v>79.45</v>
      </c>
      <c r="B29" s="24" t="n">
        <f aca="false">B28-1</f>
        <v>73</v>
      </c>
    </row>
    <row r="30" customFormat="false" ht="20.35" hidden="false" customHeight="true" outlineLevel="0" collapsed="false">
      <c r="A30" s="47" t="n">
        <v>79.26</v>
      </c>
      <c r="B30" s="24" t="n">
        <f aca="false">B29-1</f>
        <v>72</v>
      </c>
    </row>
    <row r="31" customFormat="false" ht="20.35" hidden="false" customHeight="true" outlineLevel="0" collapsed="false">
      <c r="A31" s="47" t="n">
        <v>79.07</v>
      </c>
      <c r="B31" s="24" t="n">
        <f aca="false">B30-1</f>
        <v>71</v>
      </c>
    </row>
    <row r="32" customFormat="false" ht="20.35" hidden="false" customHeight="true" outlineLevel="0" collapsed="false">
      <c r="A32" s="47" t="n">
        <v>78.88</v>
      </c>
      <c r="B32" s="24" t="n">
        <f aca="false">B31-1</f>
        <v>70</v>
      </c>
    </row>
    <row r="33" customFormat="false" ht="20.35" hidden="false" customHeight="true" outlineLevel="0" collapsed="false">
      <c r="A33" s="47" t="n">
        <v>78.69</v>
      </c>
      <c r="B33" s="24" t="n">
        <f aca="false">B32-1</f>
        <v>69</v>
      </c>
    </row>
    <row r="34" customFormat="false" ht="20.35" hidden="false" customHeight="true" outlineLevel="0" collapsed="false">
      <c r="A34" s="47" t="n">
        <v>78.5</v>
      </c>
      <c r="B34" s="24" t="n">
        <f aca="false">B33-1</f>
        <v>68</v>
      </c>
    </row>
    <row r="35" customFormat="false" ht="20.35" hidden="false" customHeight="true" outlineLevel="0" collapsed="false">
      <c r="A35" s="47" t="n">
        <v>78.31</v>
      </c>
      <c r="B35" s="24" t="n">
        <f aca="false">B34-1</f>
        <v>67</v>
      </c>
    </row>
    <row r="36" customFormat="false" ht="20.35" hidden="false" customHeight="true" outlineLevel="0" collapsed="false">
      <c r="A36" s="47" t="n">
        <v>78.12</v>
      </c>
      <c r="B36" s="24" t="n">
        <f aca="false">B35-1</f>
        <v>66</v>
      </c>
    </row>
    <row r="37" customFormat="false" ht="20.35" hidden="false" customHeight="true" outlineLevel="0" collapsed="false">
      <c r="A37" s="47" t="n">
        <v>77.94</v>
      </c>
      <c r="B37" s="24" t="n">
        <f aca="false">B36-1</f>
        <v>65</v>
      </c>
    </row>
    <row r="38" customFormat="false" ht="20.35" hidden="false" customHeight="true" outlineLevel="0" collapsed="false">
      <c r="A38" s="47" t="n">
        <v>77.76</v>
      </c>
      <c r="B38" s="24" t="n">
        <f aca="false">B37-1</f>
        <v>64</v>
      </c>
    </row>
    <row r="39" customFormat="false" ht="20.35" hidden="false" customHeight="true" outlineLevel="0" collapsed="false">
      <c r="A39" s="47" t="n">
        <v>77.58</v>
      </c>
      <c r="B39" s="24" t="n">
        <f aca="false">B38-1</f>
        <v>63</v>
      </c>
    </row>
    <row r="40" customFormat="false" ht="20.35" hidden="false" customHeight="true" outlineLevel="0" collapsed="false">
      <c r="A40" s="47" t="n">
        <v>77.4</v>
      </c>
      <c r="B40" s="24" t="n">
        <f aca="false">B39-1</f>
        <v>62</v>
      </c>
    </row>
    <row r="41" customFormat="false" ht="20.35" hidden="false" customHeight="true" outlineLevel="0" collapsed="false">
      <c r="A41" s="47" t="n">
        <v>77.22</v>
      </c>
      <c r="B41" s="24" t="n">
        <f aca="false">B40-1</f>
        <v>61</v>
      </c>
    </row>
    <row r="42" customFormat="false" ht="20.35" hidden="false" customHeight="true" outlineLevel="0" collapsed="false">
      <c r="A42" s="47" t="n">
        <v>77.04</v>
      </c>
      <c r="B42" s="24" t="n">
        <f aca="false">B41-1</f>
        <v>60</v>
      </c>
    </row>
    <row r="43" customFormat="false" ht="20.35" hidden="false" customHeight="true" outlineLevel="0" collapsed="false">
      <c r="A43" s="47" t="n">
        <v>76.71</v>
      </c>
      <c r="B43" s="24" t="n">
        <f aca="false">B42-1</f>
        <v>59</v>
      </c>
    </row>
    <row r="44" customFormat="false" ht="20.35" hidden="false" customHeight="true" outlineLevel="0" collapsed="false">
      <c r="A44" s="47" t="n">
        <v>76.38</v>
      </c>
      <c r="B44" s="24" t="n">
        <f aca="false">B43-1</f>
        <v>58</v>
      </c>
    </row>
    <row r="45" customFormat="false" ht="20.35" hidden="false" customHeight="true" outlineLevel="0" collapsed="false">
      <c r="A45" s="47" t="n">
        <v>76.05</v>
      </c>
      <c r="B45" s="24" t="n">
        <f aca="false">B44-1</f>
        <v>57</v>
      </c>
    </row>
    <row r="46" customFormat="false" ht="20.35" hidden="false" customHeight="true" outlineLevel="0" collapsed="false">
      <c r="A46" s="47" t="n">
        <v>76.72</v>
      </c>
      <c r="B46" s="24" t="n">
        <f aca="false">B45-1</f>
        <v>56</v>
      </c>
    </row>
    <row r="47" customFormat="false" ht="20.35" hidden="false" customHeight="true" outlineLevel="0" collapsed="false">
      <c r="A47" s="47" t="n">
        <v>75.39</v>
      </c>
      <c r="B47" s="24" t="n">
        <f aca="false">B46-1</f>
        <v>55</v>
      </c>
    </row>
    <row r="48" customFormat="false" ht="20.35" hidden="false" customHeight="true" outlineLevel="0" collapsed="false">
      <c r="A48" s="47" t="n">
        <v>75.07</v>
      </c>
      <c r="B48" s="24" t="n">
        <f aca="false">B47-1</f>
        <v>54</v>
      </c>
    </row>
    <row r="49" customFormat="false" ht="20.35" hidden="false" customHeight="true" outlineLevel="0" collapsed="false">
      <c r="A49" s="47" t="n">
        <v>74.75</v>
      </c>
      <c r="B49" s="24" t="n">
        <f aca="false">B48-1</f>
        <v>53</v>
      </c>
    </row>
    <row r="50" customFormat="false" ht="20.35" hidden="false" customHeight="true" outlineLevel="0" collapsed="false">
      <c r="A50" s="47" t="n">
        <v>73.44</v>
      </c>
      <c r="B50" s="24" t="n">
        <f aca="false">B49-1</f>
        <v>52</v>
      </c>
    </row>
    <row r="51" customFormat="false" ht="20.35" hidden="false" customHeight="true" outlineLevel="0" collapsed="false">
      <c r="A51" s="47" t="n">
        <v>72.14</v>
      </c>
      <c r="B51" s="24" t="n">
        <f aca="false">B50-1</f>
        <v>51</v>
      </c>
    </row>
    <row r="52" customFormat="false" ht="20.35" hidden="false" customHeight="true" outlineLevel="0" collapsed="false">
      <c r="A52" s="47" t="n">
        <v>70.84</v>
      </c>
      <c r="B52" s="24" t="n">
        <f aca="false">B51-1</f>
        <v>50</v>
      </c>
    </row>
    <row r="53" customFormat="false" ht="20.35" hidden="false" customHeight="true" outlineLevel="0" collapsed="false">
      <c r="A53" s="47" t="n">
        <v>70.48</v>
      </c>
      <c r="B53" s="24" t="n">
        <f aca="false">B52-1</f>
        <v>49</v>
      </c>
    </row>
    <row r="54" customFormat="false" ht="20.35" hidden="false" customHeight="true" outlineLevel="0" collapsed="false">
      <c r="A54" s="47" t="n">
        <v>70.11</v>
      </c>
      <c r="B54" s="24" t="n">
        <f aca="false">B53-1</f>
        <v>48</v>
      </c>
    </row>
    <row r="55" customFormat="false" ht="20.35" hidden="false" customHeight="true" outlineLevel="0" collapsed="false">
      <c r="A55" s="47" t="n">
        <v>0</v>
      </c>
      <c r="B55" s="24" t="n">
        <f aca="false">B54-1</f>
        <v>47</v>
      </c>
    </row>
  </sheetData>
  <mergeCells count="1">
    <mergeCell ref="A1:B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25.xml><?xml version="1.0" encoding="utf-8"?>
<worksheet xmlns="http://schemas.openxmlformats.org/spreadsheetml/2006/main" xmlns:r="http://schemas.openxmlformats.org/officeDocument/2006/relationships">
  <sheetPr filterMode="false">
    <pageSetUpPr fitToPage="true"/>
  </sheetPr>
  <dimension ref="A1:E64"/>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256" min="1" style="21" width="16.0663265306122"/>
  </cols>
  <sheetData>
    <row r="1" customFormat="false" ht="28" hidden="false" customHeight="true" outlineLevel="0" collapsed="false">
      <c r="A1" s="7" t="s">
        <v>34</v>
      </c>
      <c r="B1" s="7"/>
      <c r="C1" s="7"/>
      <c r="D1" s="7"/>
      <c r="E1" s="7"/>
    </row>
    <row r="2" customFormat="false" ht="20.55" hidden="false" customHeight="true" outlineLevel="0" collapsed="false">
      <c r="A2" s="46"/>
      <c r="B2" s="46"/>
      <c r="C2" s="46"/>
      <c r="D2" s="46"/>
      <c r="E2" s="46"/>
    </row>
    <row r="3" customFormat="false" ht="20.55" hidden="false" customHeight="true" outlineLevel="0" collapsed="false">
      <c r="A3" s="56" t="n">
        <v>70</v>
      </c>
      <c r="B3" s="25"/>
      <c r="C3" s="25"/>
      <c r="D3" s="25"/>
      <c r="E3" s="25"/>
    </row>
    <row r="4" customFormat="false" ht="20.35" hidden="false" customHeight="true" outlineLevel="0" collapsed="false">
      <c r="A4" s="56" t="n">
        <v>70.21</v>
      </c>
      <c r="B4" s="25"/>
      <c r="C4" s="25"/>
      <c r="D4" s="25"/>
      <c r="E4" s="25"/>
    </row>
    <row r="5" customFormat="false" ht="20.35" hidden="false" customHeight="true" outlineLevel="0" collapsed="false">
      <c r="A5" s="56" t="n">
        <v>72.3</v>
      </c>
      <c r="B5" s="25"/>
      <c r="C5" s="25"/>
      <c r="D5" s="25"/>
      <c r="E5" s="25"/>
    </row>
    <row r="6" customFormat="false" ht="20.35" hidden="false" customHeight="true" outlineLevel="0" collapsed="false">
      <c r="A6" s="56" t="n">
        <v>74.82</v>
      </c>
      <c r="B6" s="25"/>
      <c r="C6" s="25"/>
      <c r="D6" s="25"/>
      <c r="E6" s="25"/>
    </row>
    <row r="7" customFormat="false" ht="20.35" hidden="false" customHeight="true" outlineLevel="0" collapsed="false">
      <c r="A7" s="56" t="n">
        <v>75.17</v>
      </c>
      <c r="B7" s="25"/>
      <c r="C7" s="25"/>
      <c r="D7" s="25"/>
      <c r="E7" s="25"/>
    </row>
    <row r="8" customFormat="false" ht="20.35" hidden="false" customHeight="true" outlineLevel="0" collapsed="false">
      <c r="A8" s="56" t="n">
        <v>75.25</v>
      </c>
      <c r="B8" s="25"/>
      <c r="C8" s="25"/>
      <c r="D8" s="25"/>
      <c r="E8" s="25"/>
    </row>
    <row r="9" customFormat="false" ht="20.35" hidden="false" customHeight="true" outlineLevel="0" collapsed="false">
      <c r="A9" s="56" t="n">
        <v>75.7</v>
      </c>
      <c r="B9" s="25"/>
      <c r="C9" s="25"/>
      <c r="D9" s="25"/>
      <c r="E9" s="25"/>
    </row>
    <row r="10" customFormat="false" ht="20.35" hidden="false" customHeight="true" outlineLevel="0" collapsed="false">
      <c r="A10" s="56" t="n">
        <v>76.51</v>
      </c>
      <c r="B10" s="25"/>
      <c r="C10" s="25"/>
      <c r="D10" s="25"/>
      <c r="E10" s="25"/>
    </row>
    <row r="11" customFormat="false" ht="20.35" hidden="false" customHeight="true" outlineLevel="0" collapsed="false">
      <c r="A11" s="56" t="n">
        <v>76.55</v>
      </c>
      <c r="B11" s="25"/>
      <c r="C11" s="25"/>
      <c r="D11" s="25"/>
      <c r="E11" s="25"/>
    </row>
    <row r="12" customFormat="false" ht="20.35" hidden="false" customHeight="true" outlineLevel="0" collapsed="false">
      <c r="A12" s="56" t="n">
        <v>76.66</v>
      </c>
      <c r="B12" s="25"/>
      <c r="C12" s="25"/>
      <c r="D12" s="25"/>
      <c r="E12" s="25"/>
    </row>
    <row r="13" customFormat="false" ht="20.35" hidden="false" customHeight="true" outlineLevel="0" collapsed="false">
      <c r="A13" s="56" t="n">
        <v>76.85</v>
      </c>
      <c r="B13" s="25"/>
      <c r="C13" s="25"/>
      <c r="D13" s="25"/>
      <c r="E13" s="25"/>
    </row>
    <row r="14" customFormat="false" ht="20.35" hidden="false" customHeight="true" outlineLevel="0" collapsed="false">
      <c r="A14" s="56" t="n">
        <v>76.92</v>
      </c>
      <c r="B14" s="25"/>
      <c r="C14" s="25"/>
      <c r="D14" s="25"/>
      <c r="E14" s="25"/>
    </row>
    <row r="15" customFormat="false" ht="20.35" hidden="false" customHeight="true" outlineLevel="0" collapsed="false">
      <c r="A15" s="56" t="n">
        <v>77.04</v>
      </c>
      <c r="B15" s="25"/>
      <c r="C15" s="25"/>
      <c r="D15" s="25"/>
      <c r="E15" s="25"/>
    </row>
    <row r="16" customFormat="false" ht="20.35" hidden="false" customHeight="true" outlineLevel="0" collapsed="false">
      <c r="A16" s="56" t="n">
        <v>77.12</v>
      </c>
      <c r="B16" s="25"/>
      <c r="C16" s="25"/>
      <c r="D16" s="25"/>
      <c r="E16" s="25"/>
    </row>
    <row r="17" customFormat="false" ht="20.35" hidden="false" customHeight="true" outlineLevel="0" collapsed="false">
      <c r="A17" s="56" t="n">
        <v>77.33</v>
      </c>
      <c r="B17" s="25"/>
      <c r="C17" s="25"/>
      <c r="D17" s="25"/>
      <c r="E17" s="25"/>
    </row>
    <row r="18" customFormat="false" ht="20.35" hidden="false" customHeight="true" outlineLevel="0" collapsed="false">
      <c r="A18" s="56" t="n">
        <v>77.64</v>
      </c>
      <c r="B18" s="25"/>
      <c r="C18" s="25"/>
      <c r="D18" s="25"/>
      <c r="E18" s="25"/>
    </row>
    <row r="19" customFormat="false" ht="20.35" hidden="false" customHeight="true" outlineLevel="0" collapsed="false">
      <c r="A19" s="56" t="n">
        <v>77.73</v>
      </c>
      <c r="B19" s="25"/>
      <c r="C19" s="25"/>
      <c r="D19" s="25"/>
      <c r="E19" s="25"/>
    </row>
    <row r="20" customFormat="false" ht="20.35" hidden="false" customHeight="true" outlineLevel="0" collapsed="false">
      <c r="A20" s="56" t="n">
        <v>77.78</v>
      </c>
      <c r="B20" s="25"/>
      <c r="C20" s="25"/>
      <c r="D20" s="25"/>
      <c r="E20" s="25"/>
    </row>
    <row r="21" customFormat="false" ht="20.35" hidden="false" customHeight="true" outlineLevel="0" collapsed="false">
      <c r="A21" s="56" t="n">
        <v>77.92</v>
      </c>
      <c r="B21" s="25"/>
      <c r="C21" s="25"/>
      <c r="D21" s="25"/>
      <c r="E21" s="25"/>
    </row>
    <row r="22" customFormat="false" ht="20.35" hidden="false" customHeight="true" outlineLevel="0" collapsed="false">
      <c r="A22" s="56" t="n">
        <v>78.11</v>
      </c>
      <c r="B22" s="25"/>
      <c r="C22" s="25"/>
      <c r="D22" s="25"/>
      <c r="E22" s="25"/>
    </row>
    <row r="23" customFormat="false" ht="20.35" hidden="false" customHeight="true" outlineLevel="0" collapsed="false">
      <c r="A23" s="56" t="n">
        <v>78.26</v>
      </c>
      <c r="B23" s="25"/>
      <c r="C23" s="25"/>
      <c r="D23" s="25"/>
      <c r="E23" s="25"/>
    </row>
    <row r="24" customFormat="false" ht="20.35" hidden="false" customHeight="true" outlineLevel="0" collapsed="false">
      <c r="A24" s="56" t="n">
        <v>78.65</v>
      </c>
      <c r="B24" s="25"/>
      <c r="C24" s="25"/>
      <c r="D24" s="25"/>
      <c r="E24" s="25"/>
    </row>
    <row r="25" customFormat="false" ht="20.35" hidden="false" customHeight="true" outlineLevel="0" collapsed="false">
      <c r="A25" s="56" t="n">
        <v>78.72</v>
      </c>
      <c r="B25" s="25"/>
      <c r="C25" s="25"/>
      <c r="D25" s="25"/>
      <c r="E25" s="25"/>
    </row>
    <row r="26" customFormat="false" ht="20.35" hidden="false" customHeight="true" outlineLevel="0" collapsed="false">
      <c r="A26" s="56" t="n">
        <v>78.9</v>
      </c>
      <c r="B26" s="25"/>
      <c r="C26" s="25"/>
      <c r="D26" s="25"/>
      <c r="E26" s="25"/>
    </row>
    <row r="27" customFormat="false" ht="20.35" hidden="false" customHeight="true" outlineLevel="0" collapsed="false">
      <c r="A27" s="56" t="n">
        <v>78.91</v>
      </c>
      <c r="B27" s="25"/>
      <c r="C27" s="25"/>
      <c r="D27" s="25"/>
      <c r="E27" s="25"/>
    </row>
    <row r="28" customFormat="false" ht="20.35" hidden="false" customHeight="true" outlineLevel="0" collapsed="false">
      <c r="A28" s="56" t="n">
        <v>78.92</v>
      </c>
      <c r="B28" s="25"/>
      <c r="C28" s="25"/>
      <c r="D28" s="25"/>
      <c r="E28" s="25"/>
    </row>
    <row r="29" customFormat="false" ht="20.35" hidden="false" customHeight="true" outlineLevel="0" collapsed="false">
      <c r="A29" s="56" t="n">
        <v>79.08</v>
      </c>
      <c r="B29" s="25"/>
      <c r="C29" s="25"/>
      <c r="D29" s="25"/>
      <c r="E29" s="25"/>
    </row>
    <row r="30" customFormat="false" ht="20.35" hidden="false" customHeight="true" outlineLevel="0" collapsed="false">
      <c r="A30" s="56" t="n">
        <v>79.11</v>
      </c>
      <c r="B30" s="25"/>
      <c r="C30" s="25"/>
      <c r="D30" s="25"/>
      <c r="E30" s="25"/>
    </row>
    <row r="31" customFormat="false" ht="20.35" hidden="false" customHeight="true" outlineLevel="0" collapsed="false">
      <c r="A31" s="56" t="n">
        <v>79.23</v>
      </c>
      <c r="B31" s="25"/>
      <c r="C31" s="25"/>
      <c r="D31" s="25"/>
      <c r="E31" s="25"/>
    </row>
    <row r="32" customFormat="false" ht="20.35" hidden="false" customHeight="true" outlineLevel="0" collapsed="false">
      <c r="A32" s="56" t="n">
        <v>79.25</v>
      </c>
      <c r="B32" s="25"/>
      <c r="C32" s="25"/>
      <c r="D32" s="25"/>
      <c r="E32" s="25"/>
    </row>
    <row r="33" customFormat="false" ht="20.35" hidden="false" customHeight="true" outlineLevel="0" collapsed="false">
      <c r="A33" s="56" t="n">
        <v>79.27</v>
      </c>
      <c r="B33" s="25"/>
      <c r="C33" s="25"/>
      <c r="D33" s="25"/>
      <c r="E33" s="25"/>
    </row>
    <row r="34" customFormat="false" ht="20.35" hidden="false" customHeight="true" outlineLevel="0" collapsed="false">
      <c r="A34" s="56" t="n">
        <v>79.44</v>
      </c>
      <c r="B34" s="25"/>
      <c r="C34" s="25"/>
      <c r="D34" s="25"/>
      <c r="E34" s="25"/>
    </row>
    <row r="35" customFormat="false" ht="20.35" hidden="false" customHeight="true" outlineLevel="0" collapsed="false">
      <c r="A35" s="56" t="n">
        <v>79.49</v>
      </c>
      <c r="B35" s="25"/>
      <c r="C35" s="25"/>
      <c r="D35" s="25"/>
      <c r="E35" s="25"/>
    </row>
    <row r="36" customFormat="false" ht="20.35" hidden="false" customHeight="true" outlineLevel="0" collapsed="false">
      <c r="A36" s="56" t="n">
        <v>79.55</v>
      </c>
      <c r="B36" s="25"/>
      <c r="C36" s="25"/>
      <c r="D36" s="25"/>
      <c r="E36" s="25"/>
    </row>
    <row r="37" customFormat="false" ht="20.35" hidden="false" customHeight="true" outlineLevel="0" collapsed="false">
      <c r="A37" s="56" t="n">
        <v>79.58</v>
      </c>
      <c r="B37" s="25"/>
      <c r="C37" s="25"/>
      <c r="D37" s="25"/>
      <c r="E37" s="25"/>
    </row>
    <row r="38" customFormat="false" ht="20.35" hidden="false" customHeight="true" outlineLevel="0" collapsed="false">
      <c r="A38" s="56" t="n">
        <v>79.89</v>
      </c>
      <c r="B38" s="25"/>
      <c r="C38" s="25"/>
      <c r="D38" s="25"/>
      <c r="E38" s="25"/>
    </row>
    <row r="39" customFormat="false" ht="20.35" hidden="false" customHeight="true" outlineLevel="0" collapsed="false">
      <c r="A39" s="56" t="n">
        <v>79.95</v>
      </c>
      <c r="B39" s="25"/>
      <c r="C39" s="25"/>
      <c r="D39" s="25"/>
      <c r="E39" s="25"/>
    </row>
    <row r="40" customFormat="false" ht="20.35" hidden="false" customHeight="true" outlineLevel="0" collapsed="false">
      <c r="A40" s="56" t="n">
        <v>80.06</v>
      </c>
      <c r="B40" s="25"/>
      <c r="C40" s="25"/>
      <c r="D40" s="25"/>
      <c r="E40" s="25"/>
    </row>
    <row r="41" customFormat="false" ht="20.35" hidden="false" customHeight="true" outlineLevel="0" collapsed="false">
      <c r="A41" s="56" t="n">
        <v>80.18</v>
      </c>
      <c r="B41" s="25"/>
      <c r="C41" s="25"/>
      <c r="D41" s="25"/>
      <c r="E41" s="25"/>
    </row>
    <row r="42" customFormat="false" ht="20.35" hidden="false" customHeight="true" outlineLevel="0" collapsed="false">
      <c r="A42" s="56" t="n">
        <v>80.4</v>
      </c>
      <c r="B42" s="25"/>
      <c r="C42" s="25"/>
      <c r="D42" s="25"/>
      <c r="E42" s="25"/>
    </row>
    <row r="43" customFormat="false" ht="20.35" hidden="false" customHeight="true" outlineLevel="0" collapsed="false">
      <c r="A43" s="56" t="n">
        <v>80.54</v>
      </c>
      <c r="B43" s="25"/>
      <c r="C43" s="25"/>
      <c r="D43" s="25"/>
      <c r="E43" s="25"/>
    </row>
    <row r="44" customFormat="false" ht="20.35" hidden="false" customHeight="true" outlineLevel="0" collapsed="false">
      <c r="A44" s="56" t="n">
        <v>80.66</v>
      </c>
      <c r="B44" s="25"/>
      <c r="C44" s="25"/>
      <c r="D44" s="25"/>
      <c r="E44" s="25"/>
    </row>
    <row r="45" customFormat="false" ht="20.35" hidden="false" customHeight="true" outlineLevel="0" collapsed="false">
      <c r="A45" s="56" t="n">
        <v>80.66</v>
      </c>
      <c r="B45" s="25"/>
      <c r="C45" s="25"/>
      <c r="D45" s="25"/>
      <c r="E45" s="25"/>
    </row>
    <row r="46" customFormat="false" ht="20.35" hidden="false" customHeight="true" outlineLevel="0" collapsed="false">
      <c r="A46" s="56" t="n">
        <v>80.69</v>
      </c>
      <c r="B46" s="25"/>
      <c r="C46" s="25"/>
      <c r="D46" s="25"/>
      <c r="E46" s="25"/>
    </row>
    <row r="47" customFormat="false" ht="20.35" hidden="false" customHeight="true" outlineLevel="0" collapsed="false">
      <c r="A47" s="56" t="n">
        <v>80.82</v>
      </c>
      <c r="B47" s="25"/>
      <c r="C47" s="25"/>
      <c r="D47" s="25"/>
      <c r="E47" s="25"/>
    </row>
    <row r="48" customFormat="false" ht="20.35" hidden="false" customHeight="true" outlineLevel="0" collapsed="false">
      <c r="A48" s="56" t="n">
        <v>81.19</v>
      </c>
      <c r="B48" s="25"/>
      <c r="C48" s="25"/>
      <c r="D48" s="25"/>
      <c r="E48" s="25"/>
    </row>
    <row r="49" customFormat="false" ht="20.35" hidden="false" customHeight="true" outlineLevel="0" collapsed="false">
      <c r="A49" s="56" t="n">
        <v>81.22</v>
      </c>
      <c r="B49" s="25"/>
      <c r="C49" s="25"/>
      <c r="D49" s="25"/>
      <c r="E49" s="25"/>
    </row>
    <row r="50" customFormat="false" ht="20.35" hidden="false" customHeight="true" outlineLevel="0" collapsed="false">
      <c r="A50" s="56" t="n">
        <v>82.17</v>
      </c>
      <c r="B50" s="25"/>
      <c r="C50" s="25"/>
      <c r="D50" s="25"/>
      <c r="E50" s="25"/>
    </row>
    <row r="51" customFormat="false" ht="20.35" hidden="false" customHeight="true" outlineLevel="0" collapsed="false">
      <c r="A51" s="56" t="n">
        <v>82.34</v>
      </c>
      <c r="B51" s="25"/>
      <c r="C51" s="25"/>
      <c r="D51" s="25"/>
      <c r="E51" s="25"/>
    </row>
    <row r="52" customFormat="false" ht="20.35" hidden="false" customHeight="true" outlineLevel="0" collapsed="false">
      <c r="A52" s="56" t="n">
        <v>82.46</v>
      </c>
      <c r="B52" s="25"/>
      <c r="C52" s="25"/>
      <c r="D52" s="25"/>
      <c r="E52" s="25"/>
    </row>
    <row r="53" customFormat="false" ht="20.35" hidden="false" customHeight="true" outlineLevel="0" collapsed="false">
      <c r="A53" s="56" t="n">
        <v>82.75</v>
      </c>
      <c r="B53" s="25"/>
      <c r="C53" s="25"/>
      <c r="D53" s="25"/>
      <c r="E53" s="25"/>
    </row>
    <row r="54" customFormat="false" ht="20.35" hidden="false" customHeight="true" outlineLevel="0" collapsed="false">
      <c r="A54" s="56" t="n">
        <v>82.76</v>
      </c>
      <c r="B54" s="25"/>
      <c r="C54" s="25"/>
      <c r="D54" s="25"/>
      <c r="E54" s="25"/>
    </row>
    <row r="55" customFormat="false" ht="20.35" hidden="false" customHeight="true" outlineLevel="0" collapsed="false">
      <c r="A55" s="56" t="n">
        <v>82.94</v>
      </c>
      <c r="B55" s="25"/>
      <c r="C55" s="25"/>
      <c r="D55" s="25"/>
      <c r="E55" s="25"/>
    </row>
    <row r="56" customFormat="false" ht="20.35" hidden="false" customHeight="true" outlineLevel="0" collapsed="false">
      <c r="A56" s="56" t="n">
        <v>83.13</v>
      </c>
      <c r="B56" s="25"/>
      <c r="C56" s="25"/>
      <c r="D56" s="25"/>
      <c r="E56" s="25"/>
    </row>
    <row r="57" customFormat="false" ht="20.35" hidden="false" customHeight="true" outlineLevel="0" collapsed="false">
      <c r="A57" s="56" t="n">
        <v>83.33</v>
      </c>
      <c r="B57" s="25"/>
      <c r="C57" s="25"/>
      <c r="D57" s="25"/>
      <c r="E57" s="25"/>
    </row>
    <row r="58" customFormat="false" ht="20.35" hidden="false" customHeight="true" outlineLevel="0" collapsed="false">
      <c r="A58" s="56" t="n">
        <v>83.45</v>
      </c>
      <c r="B58" s="25"/>
      <c r="C58" s="25"/>
      <c r="D58" s="25"/>
      <c r="E58" s="25"/>
    </row>
    <row r="59" customFormat="false" ht="20.35" hidden="false" customHeight="true" outlineLevel="0" collapsed="false">
      <c r="A59" s="56" t="n">
        <v>83.69</v>
      </c>
      <c r="B59" s="25"/>
      <c r="C59" s="25"/>
      <c r="D59" s="25"/>
      <c r="E59" s="25"/>
    </row>
    <row r="60" customFormat="false" ht="20.35" hidden="false" customHeight="true" outlineLevel="0" collapsed="false">
      <c r="A60" s="56" t="n">
        <v>84.32</v>
      </c>
      <c r="B60" s="25"/>
      <c r="C60" s="25"/>
      <c r="D60" s="25"/>
      <c r="E60" s="25"/>
    </row>
    <row r="61" customFormat="false" ht="20.35" hidden="false" customHeight="true" outlineLevel="0" collapsed="false">
      <c r="A61" s="56" t="n">
        <v>85.44</v>
      </c>
      <c r="B61" s="25"/>
      <c r="C61" s="25"/>
      <c r="D61" s="25"/>
      <c r="E61" s="25"/>
    </row>
    <row r="62" customFormat="false" ht="20.35" hidden="false" customHeight="true" outlineLevel="0" collapsed="false">
      <c r="A62" s="56" t="n">
        <v>85.47</v>
      </c>
      <c r="B62" s="25"/>
      <c r="C62" s="25"/>
      <c r="D62" s="25"/>
      <c r="E62" s="25"/>
    </row>
    <row r="63" customFormat="false" ht="20.35" hidden="false" customHeight="true" outlineLevel="0" collapsed="false">
      <c r="A63" s="56" t="n">
        <v>85.57</v>
      </c>
      <c r="B63" s="25"/>
      <c r="C63" s="25"/>
      <c r="D63" s="25"/>
      <c r="E63" s="25"/>
    </row>
    <row r="64" customFormat="false" ht="20.35" hidden="false" customHeight="true" outlineLevel="0" collapsed="false">
      <c r="A64" s="56" t="n">
        <v>85.8</v>
      </c>
      <c r="B64" s="25"/>
      <c r="C64" s="25"/>
      <c r="D64" s="25"/>
      <c r="E64" s="25"/>
    </row>
  </sheetData>
  <mergeCells count="1">
    <mergeCell ref="A1:E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26.xml><?xml version="1.0" encoding="utf-8"?>
<worksheet xmlns="http://schemas.openxmlformats.org/spreadsheetml/2006/main" xmlns:r="http://schemas.openxmlformats.org/officeDocument/2006/relationships">
  <sheetPr filterMode="false">
    <pageSetUpPr fitToPage="true"/>
  </sheetPr>
  <dimension ref="A1:E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21" width="16.0663265306122"/>
    <col collapsed="false" hidden="false" max="2" min="2" style="21" width="7.56122448979592"/>
    <col collapsed="false" hidden="false" max="3" min="3" style="21" width="6.0765306122449"/>
    <col collapsed="false" hidden="false" max="4" min="4" style="21" width="7.29081632653061"/>
    <col collapsed="false" hidden="false" max="256" min="5" style="21" width="16.0663265306122"/>
  </cols>
  <sheetData>
    <row r="1" customFormat="false" ht="20.55" hidden="false" customHeight="true" outlineLevel="0" collapsed="false">
      <c r="A1" s="22" t="s">
        <v>55</v>
      </c>
      <c r="B1" s="46"/>
      <c r="C1" s="46"/>
      <c r="D1" s="46"/>
      <c r="E1" s="46"/>
    </row>
    <row r="2" customFormat="false" ht="20.55" hidden="false" customHeight="true" outlineLevel="0" collapsed="false">
      <c r="A2" s="22" t="s">
        <v>70</v>
      </c>
      <c r="B2" s="24" t="n">
        <f aca="false">VLOOKUP(STATS!O3,'PH - Tableau 2'!$A$3:$B$69,2)</f>
        <v>48</v>
      </c>
      <c r="C2" s="24" t="n">
        <f aca="false">VLOOKUP(STATS!P3,'PH - Tableau 3'!$A$3:$B$69,2)</f>
        <v>60</v>
      </c>
      <c r="D2" s="57" t="n">
        <f aca="false">(B2+C2)/2</f>
        <v>54</v>
      </c>
      <c r="E2" s="25"/>
    </row>
    <row r="3" customFormat="false" ht="20.35" hidden="false" customHeight="true" outlineLevel="0" collapsed="false">
      <c r="A3" s="22" t="s">
        <v>73</v>
      </c>
      <c r="B3" s="24" t="n">
        <f aca="false">VLOOKUP(STATS!O4,'PH - Tableau 2'!$A$3:$B$69,2)</f>
        <v>53</v>
      </c>
      <c r="C3" s="24" t="n">
        <f aca="false">VLOOKUP(STATS!P4,'PH - Tableau 3'!$A$3:$B$69,2)</f>
        <v>99</v>
      </c>
      <c r="D3" s="57" t="n">
        <f aca="false">(B3+C3)/2</f>
        <v>76</v>
      </c>
      <c r="E3" s="25"/>
    </row>
    <row r="4" customFormat="false" ht="20.35" hidden="false" customHeight="true" outlineLevel="0" collapsed="false">
      <c r="A4" s="22" t="s">
        <v>75</v>
      </c>
      <c r="B4" s="24" t="n">
        <f aca="false">VLOOKUP(STATS!O5,'PH - Tableau 2'!$A$3:$B$69,2)</f>
        <v>83</v>
      </c>
      <c r="C4" s="24" t="n">
        <f aca="false">VLOOKUP(STATS!P5,'PH - Tableau 3'!$A$3:$B$69,2)</f>
        <v>87</v>
      </c>
      <c r="D4" s="57" t="n">
        <f aca="false">(B4+C4)/2</f>
        <v>85</v>
      </c>
      <c r="E4" s="25"/>
    </row>
    <row r="5" customFormat="false" ht="20.35" hidden="false" customHeight="true" outlineLevel="0" collapsed="false">
      <c r="A5" s="22" t="s">
        <v>77</v>
      </c>
      <c r="B5" s="24" t="n">
        <f aca="false">VLOOKUP(STATS!O6,'PH - Tableau 2'!$A$3:$B$69,2)</f>
        <v>64</v>
      </c>
      <c r="C5" s="24" t="n">
        <f aca="false">VLOOKUP(STATS!P6,'PH - Tableau 3'!$A$3:$B$69,2)</f>
        <v>89</v>
      </c>
      <c r="D5" s="57" t="n">
        <f aca="false">(B5+C5)/2</f>
        <v>76.5</v>
      </c>
      <c r="E5" s="25"/>
    </row>
    <row r="6" customFormat="false" ht="20.35" hidden="false" customHeight="true" outlineLevel="0" collapsed="false">
      <c r="A6" s="22" t="s">
        <v>79</v>
      </c>
      <c r="B6" s="24" t="n">
        <f aca="false">VLOOKUP(STATS!O7,'PH - Tableau 2'!$A$3:$B$69,2)</f>
        <v>70</v>
      </c>
      <c r="C6" s="24" t="n">
        <f aca="false">VLOOKUP(STATS!P7,'PH - Tableau 3'!$A$3:$B$69,2)</f>
        <v>85</v>
      </c>
      <c r="D6" s="57" t="n">
        <f aca="false">(B6+C6)/2</f>
        <v>77.5</v>
      </c>
      <c r="E6" s="25"/>
    </row>
    <row r="7" customFormat="false" ht="20.35" hidden="false" customHeight="true" outlineLevel="0" collapsed="false">
      <c r="A7" s="22" t="s">
        <v>81</v>
      </c>
      <c r="B7" s="24" t="n">
        <f aca="false">VLOOKUP(STATS!O8,'PH - Tableau 2'!$A$3:$B$69,2)</f>
        <v>78</v>
      </c>
      <c r="C7" s="24" t="n">
        <f aca="false">VLOOKUP(STATS!P8,'PH - Tableau 3'!$A$3:$B$69,2)</f>
        <v>68</v>
      </c>
      <c r="D7" s="57" t="n">
        <f aca="false">(B7+C7)/2</f>
        <v>73</v>
      </c>
      <c r="E7" s="25"/>
    </row>
    <row r="8" customFormat="false" ht="32.35" hidden="false" customHeight="true" outlineLevel="0" collapsed="false">
      <c r="A8" s="22" t="s">
        <v>83</v>
      </c>
      <c r="B8" s="24" t="n">
        <f aca="false">VLOOKUP(STATS!O9,'PH - Tableau 2'!$A$3:$B$69,2)</f>
        <v>56</v>
      </c>
      <c r="C8" s="24" t="n">
        <f aca="false">VLOOKUP(STATS!P9,'PH - Tableau 3'!$A$3:$B$69,2)</f>
        <v>74</v>
      </c>
      <c r="D8" s="57" t="n">
        <f aca="false">(B8+C8)/2</f>
        <v>65</v>
      </c>
      <c r="E8" s="25"/>
    </row>
    <row r="9" customFormat="false" ht="20.35" hidden="false" customHeight="true" outlineLevel="0" collapsed="false">
      <c r="A9" s="22" t="s">
        <v>85</v>
      </c>
      <c r="B9" s="24" t="n">
        <f aca="false">VLOOKUP(STATS!O10,'PH - Tableau 2'!$A$3:$B$69,2)</f>
        <v>71</v>
      </c>
      <c r="C9" s="24" t="n">
        <f aca="false">VLOOKUP(STATS!P10,'PH - Tableau 3'!$A$3:$B$69,2)</f>
        <v>74</v>
      </c>
      <c r="D9" s="57" t="n">
        <f aca="false">(B9+C9)/2</f>
        <v>72.5</v>
      </c>
      <c r="E9" s="25"/>
    </row>
    <row r="10" customFormat="false" ht="20.35" hidden="false" customHeight="true" outlineLevel="0" collapsed="false">
      <c r="A10" s="22" t="s">
        <v>87</v>
      </c>
      <c r="B10" s="24" t="n">
        <f aca="false">VLOOKUP(STATS!O11,'PH - Tableau 2'!$A$3:$B$69,2)</f>
        <v>61</v>
      </c>
      <c r="C10" s="24" t="n">
        <f aca="false">VLOOKUP(STATS!P11,'PH - Tableau 3'!$A$3:$B$69,2)</f>
        <v>46</v>
      </c>
      <c r="D10" s="57" t="n">
        <f aca="false">(B10+C10)/2</f>
        <v>53.5</v>
      </c>
      <c r="E10" s="25"/>
    </row>
    <row r="11" customFormat="false" ht="20.35" hidden="false" customHeight="true" outlineLevel="0" collapsed="false">
      <c r="A11" s="22" t="s">
        <v>89</v>
      </c>
      <c r="B11" s="24" t="n">
        <f aca="false">VLOOKUP(STATS!O12,'PH - Tableau 2'!$A$3:$B$69,2)</f>
        <v>37</v>
      </c>
      <c r="C11" s="24" t="n">
        <f aca="false">VLOOKUP(STATS!P12,'PH - Tableau 3'!$A$3:$B$69,2)</f>
        <v>91</v>
      </c>
      <c r="D11" s="57" t="n">
        <f aca="false">(B11+C11)/2</f>
        <v>64</v>
      </c>
      <c r="E11" s="25"/>
    </row>
    <row r="12" customFormat="false" ht="20.35" hidden="false" customHeight="true" outlineLevel="0" collapsed="false">
      <c r="A12" s="22" t="s">
        <v>91</v>
      </c>
      <c r="B12" s="24" t="n">
        <f aca="false">VLOOKUP(STATS!O13,'PH - Tableau 2'!$A$3:$B$69,2)</f>
        <v>49</v>
      </c>
      <c r="C12" s="24" t="n">
        <f aca="false">VLOOKUP(STATS!P13,'PH - Tableau 3'!$A$3:$B$69,2)</f>
        <v>62</v>
      </c>
      <c r="D12" s="57" t="n">
        <f aca="false">(B12+C12)/2</f>
        <v>55.5</v>
      </c>
      <c r="E12" s="25"/>
    </row>
    <row r="13" customFormat="false" ht="20.35" hidden="false" customHeight="true" outlineLevel="0" collapsed="false">
      <c r="A13" s="22" t="s">
        <v>93</v>
      </c>
      <c r="B13" s="24" t="n">
        <f aca="false">VLOOKUP(STATS!O14,'PH - Tableau 2'!$A$3:$B$69,2)</f>
        <v>71</v>
      </c>
      <c r="C13" s="24" t="n">
        <f aca="false">VLOOKUP(STATS!P14,'PH - Tableau 3'!$A$3:$B$69,2)</f>
        <v>64</v>
      </c>
      <c r="D13" s="57" t="n">
        <f aca="false">(B13+C13)/2</f>
        <v>67.5</v>
      </c>
      <c r="E13" s="25"/>
    </row>
    <row r="14" customFormat="false" ht="20.35" hidden="false" customHeight="true" outlineLevel="0" collapsed="false">
      <c r="A14" s="22" t="s">
        <v>95</v>
      </c>
      <c r="B14" s="24" t="n">
        <f aca="false">VLOOKUP(STATS!O15,'PH - Tableau 2'!$A$3:$B$69,2)</f>
        <v>51</v>
      </c>
      <c r="C14" s="24" t="n">
        <f aca="false">VLOOKUP(STATS!P15,'PH - Tableau 3'!$A$3:$B$69,2)</f>
        <v>80</v>
      </c>
      <c r="D14" s="57" t="n">
        <f aca="false">(B14+C14)/2</f>
        <v>65.5</v>
      </c>
      <c r="E14" s="25"/>
    </row>
    <row r="15" customFormat="false" ht="20.35" hidden="false" customHeight="true" outlineLevel="0" collapsed="false">
      <c r="A15" s="22" t="s">
        <v>97</v>
      </c>
      <c r="B15" s="24" t="n">
        <f aca="false">VLOOKUP(STATS!O16,'PH - Tableau 2'!$A$3:$B$69,2)</f>
        <v>60</v>
      </c>
      <c r="C15" s="24" t="n">
        <f aca="false">VLOOKUP(STATS!P16,'PH - Tableau 3'!$A$3:$B$69,2)</f>
        <v>85</v>
      </c>
      <c r="D15" s="57" t="n">
        <f aca="false">(B15+C15)/2</f>
        <v>72.5</v>
      </c>
      <c r="E15" s="25"/>
    </row>
    <row r="16" customFormat="false" ht="20.35" hidden="false" customHeight="true" outlineLevel="0" collapsed="false">
      <c r="A16" s="22" t="s">
        <v>98</v>
      </c>
      <c r="B16" s="24" t="n">
        <f aca="false">VLOOKUP(STATS!O17,'PH - Tableau 2'!$A$3:$B$69,2)</f>
        <v>67</v>
      </c>
      <c r="C16" s="24" t="n">
        <f aca="false">VLOOKUP(STATS!P17,'PH - Tableau 3'!$A$3:$B$69,2)</f>
        <v>52</v>
      </c>
      <c r="D16" s="57" t="n">
        <f aca="false">(B16+C16)/2</f>
        <v>59.5</v>
      </c>
      <c r="E16" s="25"/>
    </row>
    <row r="17" customFormat="false" ht="20.35" hidden="false" customHeight="true" outlineLevel="0" collapsed="false">
      <c r="A17" s="22" t="s">
        <v>100</v>
      </c>
      <c r="B17" s="24" t="n">
        <f aca="false">VLOOKUP(STATS!O18,'PH - Tableau 2'!$A$3:$B$69,2)</f>
        <v>70</v>
      </c>
      <c r="C17" s="24" t="n">
        <f aca="false">VLOOKUP(STATS!P18,'PH - Tableau 3'!$A$3:$B$69,2)</f>
        <v>50</v>
      </c>
      <c r="D17" s="57" t="n">
        <f aca="false">(B17+C17)/2</f>
        <v>60</v>
      </c>
      <c r="E17" s="25"/>
    </row>
    <row r="18" customFormat="false" ht="32.35" hidden="false" customHeight="true" outlineLevel="0" collapsed="false">
      <c r="A18" s="22" t="s">
        <v>102</v>
      </c>
      <c r="B18" s="24" t="n">
        <f aca="false">VLOOKUP(STATS!O19,'PH - Tableau 2'!$A$3:$B$69,2)</f>
        <v>43</v>
      </c>
      <c r="C18" s="24" t="n">
        <f aca="false">VLOOKUP(STATS!P19,'PH - Tableau 3'!$A$3:$B$69,2)</f>
        <v>99</v>
      </c>
      <c r="D18" s="57" t="n">
        <f aca="false">(B18+C18)/2</f>
        <v>71</v>
      </c>
      <c r="E18" s="25"/>
    </row>
    <row r="19" customFormat="false" ht="20.35" hidden="false" customHeight="true" outlineLevel="0" collapsed="false">
      <c r="A19" s="22" t="s">
        <v>103</v>
      </c>
      <c r="B19" s="24" t="n">
        <f aca="false">VLOOKUP(STATS!O20,'PH - Tableau 2'!$A$3:$B$69,2)</f>
        <v>84</v>
      </c>
      <c r="C19" s="24" t="n">
        <f aca="false">VLOOKUP(STATS!P20,'PH - Tableau 3'!$A$3:$B$69,2)</f>
        <v>57</v>
      </c>
      <c r="D19" s="57" t="n">
        <f aca="false">(B19+C19)/2</f>
        <v>70.5</v>
      </c>
      <c r="E19" s="25"/>
    </row>
    <row r="20" customFormat="false" ht="20.35" hidden="false" customHeight="true" outlineLevel="0" collapsed="false">
      <c r="A20" s="22" t="s">
        <v>104</v>
      </c>
      <c r="B20" s="24" t="n">
        <f aca="false">VLOOKUP(STATS!O21,'PH - Tableau 2'!$A$3:$B$69,2)</f>
        <v>92</v>
      </c>
      <c r="C20" s="24" t="n">
        <f aca="false">VLOOKUP(STATS!P21,'PH - Tableau 3'!$A$3:$B$69,2)</f>
        <v>99</v>
      </c>
      <c r="D20" s="57" t="n">
        <f aca="false">(B20+C20)/2</f>
        <v>95.5</v>
      </c>
      <c r="E20" s="25"/>
    </row>
    <row r="21" customFormat="false" ht="20.35" hidden="false" customHeight="true" outlineLevel="0" collapsed="false">
      <c r="A21" s="22" t="s">
        <v>106</v>
      </c>
      <c r="B21" s="24" t="n">
        <f aca="false">VLOOKUP(STATS!O22,'PH - Tableau 2'!$A$3:$B$69,2)</f>
        <v>54</v>
      </c>
      <c r="C21" s="24" t="n">
        <f aca="false">VLOOKUP(STATS!P22,'PH - Tableau 3'!$A$3:$B$69,2)</f>
        <v>39</v>
      </c>
      <c r="D21" s="57" t="n">
        <f aca="false">(B21+C21)/2</f>
        <v>46.5</v>
      </c>
      <c r="E21" s="25"/>
    </row>
    <row r="22" customFormat="false" ht="20.35" hidden="false" customHeight="true" outlineLevel="0" collapsed="false">
      <c r="A22" s="22" t="s">
        <v>108</v>
      </c>
      <c r="B22" s="24" t="n">
        <f aca="false">VLOOKUP(STATS!O23,'PH - Tableau 2'!$A$3:$B$69,2)</f>
        <v>67</v>
      </c>
      <c r="C22" s="24" t="n">
        <f aca="false">VLOOKUP(STATS!P23,'PH - Tableau 3'!$A$3:$B$69,2)</f>
        <v>62</v>
      </c>
      <c r="D22" s="57" t="n">
        <f aca="false">(B22+C22)/2</f>
        <v>64.5</v>
      </c>
      <c r="E22" s="25"/>
    </row>
    <row r="23" customFormat="false" ht="20.35" hidden="false" customHeight="true" outlineLevel="0" collapsed="false">
      <c r="A23" s="22" t="s">
        <v>110</v>
      </c>
      <c r="B23" s="24" t="n">
        <f aca="false">VLOOKUP(STATS!O24,'PH - Tableau 2'!$A$3:$B$69,2)</f>
        <v>53</v>
      </c>
      <c r="C23" s="24" t="n">
        <f aca="false">VLOOKUP(STATS!P24,'PH - Tableau 3'!$A$3:$B$69,2)</f>
        <v>41</v>
      </c>
      <c r="D23" s="57" t="n">
        <f aca="false">(B23+C23)/2</f>
        <v>47</v>
      </c>
      <c r="E23" s="25"/>
    </row>
    <row r="24" customFormat="false" ht="20.35" hidden="false" customHeight="true" outlineLevel="0" collapsed="false">
      <c r="A24" s="22" t="s">
        <v>112</v>
      </c>
      <c r="B24" s="24" t="n">
        <f aca="false">VLOOKUP(STATS!O25,'PH - Tableau 2'!$A$3:$B$69,2)</f>
        <v>67</v>
      </c>
      <c r="C24" s="24" t="n">
        <f aca="false">VLOOKUP(STATS!P25,'PH - Tableau 3'!$A$3:$B$69,2)</f>
        <v>70</v>
      </c>
      <c r="D24" s="57" t="n">
        <f aca="false">(B24+C24)/2</f>
        <v>68.5</v>
      </c>
      <c r="E24" s="25"/>
    </row>
    <row r="25" customFormat="false" ht="20.35" hidden="false" customHeight="true" outlineLevel="0" collapsed="false">
      <c r="A25" s="22" t="s">
        <v>114</v>
      </c>
      <c r="B25" s="24" t="n">
        <f aca="false">VLOOKUP(STATS!O26,'PH - Tableau 2'!$A$3:$B$69,2)</f>
        <v>70</v>
      </c>
      <c r="C25" s="24" t="n">
        <f aca="false">VLOOKUP(STATS!P26,'PH - Tableau 3'!$A$3:$B$69,2)</f>
        <v>83</v>
      </c>
      <c r="D25" s="57" t="n">
        <f aca="false">(B25+C25)/2</f>
        <v>76.5</v>
      </c>
      <c r="E25" s="25"/>
    </row>
    <row r="26" customFormat="false" ht="20.35" hidden="false" customHeight="true" outlineLevel="0" collapsed="false">
      <c r="A26" s="22" t="s">
        <v>116</v>
      </c>
      <c r="B26" s="24" t="n">
        <f aca="false">VLOOKUP(STATS!O27,'PH - Tableau 2'!$A$3:$B$69,2)</f>
        <v>86</v>
      </c>
      <c r="C26" s="24" t="n">
        <f aca="false">VLOOKUP(STATS!P27,'PH - Tableau 3'!$A$3:$B$69,2)</f>
        <v>70</v>
      </c>
      <c r="D26" s="57" t="n">
        <f aca="false">(B26+C26)/2</f>
        <v>78</v>
      </c>
      <c r="E26" s="25"/>
    </row>
    <row r="27" customFormat="false" ht="20.35" hidden="false" customHeight="true" outlineLevel="0" collapsed="false">
      <c r="A27" s="22" t="s">
        <v>117</v>
      </c>
      <c r="B27" s="24" t="n">
        <f aca="false">VLOOKUP(STATS!O28,'PH - Tableau 2'!$A$3:$B$69,2)</f>
        <v>47</v>
      </c>
      <c r="C27" s="24" t="n">
        <f aca="false">VLOOKUP(STATS!P28,'PH - Tableau 3'!$A$3:$B$69,2)</f>
        <v>70</v>
      </c>
      <c r="D27" s="57" t="n">
        <f aca="false">(B27+C27)/2</f>
        <v>58.5</v>
      </c>
      <c r="E27" s="25"/>
    </row>
    <row r="28" customFormat="false" ht="32.35" hidden="false" customHeight="true" outlineLevel="0" collapsed="false">
      <c r="A28" s="22" t="s">
        <v>118</v>
      </c>
      <c r="B28" s="24" t="n">
        <f aca="false">VLOOKUP(STATS!O29,'PH - Tableau 2'!$A$3:$B$69,2)</f>
        <v>40</v>
      </c>
      <c r="C28" s="24" t="n">
        <f aca="false">VLOOKUP(STATS!P29,'PH - Tableau 3'!$A$3:$B$69,2)</f>
        <v>83</v>
      </c>
      <c r="D28" s="57" t="n">
        <f aca="false">(B28+C28)/2</f>
        <v>61.5</v>
      </c>
      <c r="E28" s="25"/>
    </row>
    <row r="29" customFormat="false" ht="20.35" hidden="false" customHeight="true" outlineLevel="0" collapsed="false">
      <c r="A29" s="22" t="s">
        <v>120</v>
      </c>
      <c r="B29" s="24" t="n">
        <f aca="false">VLOOKUP(STATS!O30,'PH - Tableau 2'!$A$3:$B$69,2)</f>
        <v>47</v>
      </c>
      <c r="C29" s="24" t="n">
        <f aca="false">VLOOKUP(STATS!P30,'PH - Tableau 3'!$A$3:$B$69,2)</f>
        <v>99</v>
      </c>
      <c r="D29" s="57" t="n">
        <f aca="false">(B29+C29)/2</f>
        <v>73</v>
      </c>
      <c r="E29" s="25"/>
    </row>
    <row r="30" customFormat="false" ht="32.35" hidden="false" customHeight="true" outlineLevel="0" collapsed="false">
      <c r="A30" s="22" t="s">
        <v>121</v>
      </c>
      <c r="B30" s="24" t="n">
        <f aca="false">VLOOKUP(STATS!O31,'PH - Tableau 2'!$A$3:$B$69,2)</f>
        <v>68</v>
      </c>
      <c r="C30" s="24" t="n">
        <f aca="false">VLOOKUP(STATS!P31,'PH - Tableau 3'!$A$3:$B$69,2)</f>
        <v>40</v>
      </c>
      <c r="D30" s="57" t="n">
        <f aca="false">(B30+C30)/2</f>
        <v>54</v>
      </c>
      <c r="E30" s="25"/>
    </row>
    <row r="31" customFormat="false" ht="20.35" hidden="false" customHeight="true" outlineLevel="0" collapsed="false">
      <c r="A31" s="22" t="s">
        <v>123</v>
      </c>
      <c r="B31" s="24" t="n">
        <f aca="false">VLOOKUP(STATS!O32,'PH - Tableau 2'!$A$3:$B$69,2)</f>
        <v>48</v>
      </c>
      <c r="C31" s="24" t="n">
        <f aca="false">VLOOKUP(STATS!P32,'PH - Tableau 3'!$A$3:$B$69,2)</f>
        <v>60</v>
      </c>
      <c r="D31" s="57" t="n">
        <f aca="false">(B31+C31)/2</f>
        <v>54</v>
      </c>
      <c r="E31" s="25"/>
    </row>
    <row r="32" customFormat="false" ht="20.35" hidden="false" customHeight="true" outlineLevel="0" collapsed="false">
      <c r="A32" s="22" t="s">
        <v>124</v>
      </c>
      <c r="B32" s="24" t="n">
        <f aca="false">VLOOKUP(STATS!O33,'PH - Tableau 2'!$A$3:$B$69,2)</f>
        <v>82</v>
      </c>
      <c r="C32" s="24" t="n">
        <f aca="false">VLOOKUP(STATS!P33,'PH - Tableau 3'!$A$3:$B$69,2)</f>
        <v>52</v>
      </c>
      <c r="D32" s="57" t="n">
        <f aca="false">(B32+C32)/2</f>
        <v>67</v>
      </c>
      <c r="E32" s="25"/>
    </row>
    <row r="33" customFormat="false" ht="20.35" hidden="false" customHeight="true" outlineLevel="0" collapsed="false">
      <c r="A33" s="22" t="s">
        <v>126</v>
      </c>
      <c r="B33" s="24" t="n">
        <f aca="false">VLOOKUP(STATS!O34,'PH - Tableau 2'!$A$3:$B$69,2)</f>
        <v>63</v>
      </c>
      <c r="C33" s="24" t="n">
        <f aca="false">VLOOKUP(STATS!P34,'PH - Tableau 3'!$A$3:$B$69,2)</f>
        <v>41</v>
      </c>
      <c r="D33" s="57" t="n">
        <f aca="false">(B33+C33)/2</f>
        <v>52</v>
      </c>
      <c r="E33" s="25"/>
    </row>
    <row r="34" customFormat="false" ht="20.35" hidden="false" customHeight="true" outlineLevel="0" collapsed="false">
      <c r="A34" s="22" t="s">
        <v>128</v>
      </c>
      <c r="B34" s="24" t="n">
        <f aca="false">VLOOKUP(STATS!O35,'PH - Tableau 2'!$A$3:$B$69,2)</f>
        <v>65</v>
      </c>
      <c r="C34" s="24" t="n">
        <f aca="false">VLOOKUP(STATS!P35,'PH - Tableau 3'!$A$3:$B$69,2)</f>
        <v>72</v>
      </c>
      <c r="D34" s="57" t="n">
        <f aca="false">(B34+C34)/2</f>
        <v>68.5</v>
      </c>
      <c r="E34" s="25"/>
    </row>
    <row r="35" customFormat="false" ht="20.35" hidden="false" customHeight="true" outlineLevel="0" collapsed="false">
      <c r="A35" s="22" t="s">
        <v>129</v>
      </c>
      <c r="B35" s="24" t="n">
        <f aca="false">VLOOKUP(STATS!O36,'PH - Tableau 2'!$A$3:$B$69,2)</f>
        <v>92</v>
      </c>
      <c r="C35" s="24" t="n">
        <f aca="false">VLOOKUP(STATS!P36,'PH - Tableau 3'!$A$3:$B$69,2)</f>
        <v>99</v>
      </c>
      <c r="D35" s="57" t="n">
        <f aca="false">(B35+C35)/2</f>
        <v>95.5</v>
      </c>
      <c r="E35" s="25"/>
    </row>
    <row r="36" customFormat="false" ht="20.35" hidden="false" customHeight="true" outlineLevel="0" collapsed="false">
      <c r="A36" s="22" t="s">
        <v>130</v>
      </c>
      <c r="B36" s="24" t="n">
        <f aca="false">VLOOKUP(STATS!O37,'PH - Tableau 2'!$A$3:$B$69,2)</f>
        <v>59</v>
      </c>
      <c r="C36" s="24" t="n">
        <f aca="false">VLOOKUP(STATS!P37,'PH - Tableau 3'!$A$3:$B$69,2)</f>
        <v>56</v>
      </c>
      <c r="D36" s="57" t="n">
        <f aca="false">(B36+C36)/2</f>
        <v>57.5</v>
      </c>
      <c r="E36" s="25"/>
    </row>
    <row r="37" customFormat="false" ht="20.35" hidden="false" customHeight="true" outlineLevel="0" collapsed="false">
      <c r="A37" s="22" t="s">
        <v>132</v>
      </c>
      <c r="B37" s="24" t="n">
        <f aca="false">VLOOKUP(STATS!O38,'PH - Tableau 2'!$A$3:$B$69,2)</f>
        <v>53</v>
      </c>
      <c r="C37" s="24" t="n">
        <f aca="false">VLOOKUP(STATS!P38,'PH - Tableau 3'!$A$3:$B$69,2)</f>
        <v>80</v>
      </c>
      <c r="D37" s="57" t="n">
        <f aca="false">(B37+C37)/2</f>
        <v>66.5</v>
      </c>
      <c r="E37" s="25"/>
    </row>
    <row r="38" customFormat="false" ht="20.35" hidden="false" customHeight="true" outlineLevel="0" collapsed="false">
      <c r="A38" s="22" t="s">
        <v>134</v>
      </c>
      <c r="B38" s="24" t="n">
        <f aca="false">VLOOKUP(STATS!O39,'PH - Tableau 2'!$A$3:$B$69,2)</f>
        <v>85</v>
      </c>
      <c r="C38" s="24" t="n">
        <f aca="false">VLOOKUP(STATS!P39,'PH - Tableau 3'!$A$3:$B$69,2)</f>
        <v>47</v>
      </c>
      <c r="D38" s="57" t="n">
        <f aca="false">(B38+C38)/2</f>
        <v>66</v>
      </c>
      <c r="E38" s="25"/>
    </row>
    <row r="39" customFormat="false" ht="20.35" hidden="false" customHeight="true" outlineLevel="0" collapsed="false">
      <c r="A39" s="22" t="s">
        <v>135</v>
      </c>
      <c r="B39" s="24" t="n">
        <f aca="false">VLOOKUP(STATS!O40,'PH - Tableau 2'!$A$3:$B$69,2)</f>
        <v>99</v>
      </c>
      <c r="C39" s="24" t="n">
        <f aca="false">VLOOKUP(STATS!P40,'PH - Tableau 3'!$A$3:$B$69,2)</f>
        <v>99</v>
      </c>
      <c r="D39" s="57" t="n">
        <f aca="false">(B39+C39)/2</f>
        <v>99</v>
      </c>
      <c r="E39" s="25"/>
    </row>
    <row r="40" customFormat="false" ht="20.35" hidden="false" customHeight="true" outlineLevel="0" collapsed="false">
      <c r="A40" s="22" t="s">
        <v>137</v>
      </c>
      <c r="B40" s="24" t="n">
        <f aca="false">VLOOKUP(STATS!O41,'PH - Tableau 2'!$A$3:$B$69,2)</f>
        <v>67</v>
      </c>
      <c r="C40" s="24" t="n">
        <f aca="false">VLOOKUP(STATS!P41,'PH - Tableau 3'!$A$3:$B$69,2)</f>
        <v>87</v>
      </c>
      <c r="D40" s="57" t="n">
        <f aca="false">(B40+C40)/2</f>
        <v>77</v>
      </c>
      <c r="E40" s="25"/>
    </row>
    <row r="41" customFormat="false" ht="20.35" hidden="false" customHeight="true" outlineLevel="0" collapsed="false">
      <c r="A41" s="22" t="s">
        <v>139</v>
      </c>
      <c r="B41" s="24" t="n">
        <f aca="false">VLOOKUP(STATS!O42,'PH - Tableau 2'!$A$3:$B$69,2)</f>
        <v>70</v>
      </c>
      <c r="C41" s="24" t="n">
        <f aca="false">VLOOKUP(STATS!P42,'PH - Tableau 3'!$A$3:$B$69,2)</f>
        <v>91</v>
      </c>
      <c r="D41" s="57" t="n">
        <f aca="false">(B41+C41)/2</f>
        <v>80.5</v>
      </c>
      <c r="E41" s="25"/>
    </row>
    <row r="42" customFormat="false" ht="20.35" hidden="false" customHeight="true" outlineLevel="0" collapsed="false">
      <c r="A42" s="22" t="s">
        <v>140</v>
      </c>
      <c r="B42" s="24" t="n">
        <f aca="false">VLOOKUP(STATS!O43,'PH - Tableau 2'!$A$3:$B$69,2)</f>
        <v>50</v>
      </c>
      <c r="C42" s="24" t="n">
        <f aca="false">VLOOKUP(STATS!P43,'PH - Tableau 3'!$A$3:$B$69,2)</f>
        <v>37</v>
      </c>
      <c r="D42" s="57" t="n">
        <f aca="false">(B42+C42)/2</f>
        <v>43.5</v>
      </c>
      <c r="E42" s="25"/>
    </row>
    <row r="43" customFormat="false" ht="20.35" hidden="false" customHeight="true" outlineLevel="0" collapsed="false">
      <c r="A43" s="22" t="s">
        <v>141</v>
      </c>
      <c r="B43" s="24" t="n">
        <f aca="false">VLOOKUP(STATS!O44,'PH - Tableau 2'!$A$3:$B$69,2)</f>
        <v>50</v>
      </c>
      <c r="C43" s="24" t="n">
        <f aca="false">VLOOKUP(STATS!P44,'PH - Tableau 3'!$A$3:$B$69,2)</f>
        <v>89</v>
      </c>
      <c r="D43" s="57" t="n">
        <f aca="false">(B43+C43)/2</f>
        <v>69.5</v>
      </c>
      <c r="E43" s="25"/>
    </row>
    <row r="44" customFormat="false" ht="20.35" hidden="false" customHeight="true" outlineLevel="0" collapsed="false">
      <c r="A44" s="22" t="s">
        <v>143</v>
      </c>
      <c r="B44" s="24" t="n">
        <f aca="false">VLOOKUP(STATS!O45,'PH - Tableau 2'!$A$3:$B$69,2)</f>
        <v>69</v>
      </c>
      <c r="C44" s="24" t="n">
        <f aca="false">VLOOKUP(STATS!P45,'PH - Tableau 3'!$A$3:$B$69,2)</f>
        <v>41</v>
      </c>
      <c r="D44" s="57" t="n">
        <f aca="false">(B44+C44)/2</f>
        <v>55</v>
      </c>
      <c r="E44" s="25"/>
    </row>
    <row r="45" customFormat="false" ht="20.35" hidden="false" customHeight="true" outlineLevel="0" collapsed="false">
      <c r="A45" s="22" t="s">
        <v>144</v>
      </c>
      <c r="B45" s="24" t="n">
        <f aca="false">VLOOKUP(STATS!O46,'PH - Tableau 2'!$A$3:$B$69,2)</f>
        <v>87</v>
      </c>
      <c r="C45" s="24" t="n">
        <f aca="false">VLOOKUP(STATS!P46,'PH - Tableau 3'!$A$3:$B$69,2)</f>
        <v>47</v>
      </c>
      <c r="D45" s="57" t="n">
        <f aca="false">(B45+C45)/2</f>
        <v>67</v>
      </c>
      <c r="E45" s="25"/>
    </row>
    <row r="46" customFormat="false" ht="20.35" hidden="false" customHeight="true" outlineLevel="0" collapsed="false">
      <c r="A46" s="22" t="s">
        <v>146</v>
      </c>
      <c r="B46" s="24" t="n">
        <f aca="false">VLOOKUP(STATS!O47,'PH - Tableau 2'!$A$3:$B$69,2)</f>
        <v>77</v>
      </c>
      <c r="C46" s="24" t="n">
        <f aca="false">VLOOKUP(STATS!P47,'PH - Tableau 3'!$A$3:$B$69,2)</f>
        <v>54</v>
      </c>
      <c r="D46" s="57" t="n">
        <f aca="false">(B46+C46)/2</f>
        <v>65.5</v>
      </c>
      <c r="E46" s="25"/>
    </row>
    <row r="47" customFormat="false" ht="20.35" hidden="false" customHeight="true" outlineLevel="0" collapsed="false">
      <c r="A47" s="22" t="s">
        <v>147</v>
      </c>
      <c r="B47" s="24" t="n">
        <f aca="false">VLOOKUP(STATS!O48,'PH - Tableau 2'!$A$3:$B$69,2)</f>
        <v>60</v>
      </c>
      <c r="C47" s="24" t="n">
        <f aca="false">VLOOKUP(STATS!P48,'PH - Tableau 3'!$A$3:$B$69,2)</f>
        <v>68</v>
      </c>
      <c r="D47" s="57" t="n">
        <f aca="false">(B47+C47)/2</f>
        <v>64</v>
      </c>
      <c r="E47" s="25"/>
    </row>
    <row r="48" customFormat="false" ht="20.35" hidden="false" customHeight="true" outlineLevel="0" collapsed="false">
      <c r="A48" s="22" t="s">
        <v>148</v>
      </c>
      <c r="B48" s="24" t="n">
        <f aca="false">VLOOKUP(STATS!O49,'PH - Tableau 2'!$A$3:$B$69,2)</f>
        <v>85</v>
      </c>
      <c r="C48" s="24" t="n">
        <f aca="false">VLOOKUP(STATS!P49,'PH - Tableau 3'!$A$3:$B$69,2)</f>
        <v>91</v>
      </c>
      <c r="D48" s="57" t="n">
        <f aca="false">(B48+C48)/2</f>
        <v>88</v>
      </c>
      <c r="E48" s="25"/>
    </row>
    <row r="49" customFormat="false" ht="20.35" hidden="false" customHeight="true" outlineLevel="0" collapsed="false">
      <c r="A49" s="22" t="s">
        <v>149</v>
      </c>
      <c r="B49" s="24" t="n">
        <f aca="false">VLOOKUP(STATS!O50,'PH - Tableau 2'!$A$3:$B$69,2)</f>
        <v>63</v>
      </c>
      <c r="C49" s="24" t="n">
        <f aca="false">VLOOKUP(STATS!P50,'PH - Tableau 3'!$A$3:$B$69,2)</f>
        <v>41</v>
      </c>
      <c r="D49" s="57" t="n">
        <f aca="false">(B49+C49)/2</f>
        <v>52</v>
      </c>
      <c r="E49" s="25"/>
    </row>
    <row r="50" customFormat="false" ht="20.35" hidden="false" customHeight="true" outlineLevel="0" collapsed="false">
      <c r="A50" s="22" t="s">
        <v>151</v>
      </c>
      <c r="B50" s="24" t="n">
        <f aca="false">VLOOKUP(STATS!O51,'PH - Tableau 2'!$A$3:$B$69,2)</f>
        <v>85</v>
      </c>
      <c r="C50" s="24" t="n">
        <f aca="false">VLOOKUP(STATS!P51,'PH - Tableau 3'!$A$3:$B$69,2)</f>
        <v>89</v>
      </c>
      <c r="D50" s="57" t="n">
        <f aca="false">(B50+C50)/2</f>
        <v>87</v>
      </c>
      <c r="E50" s="25"/>
    </row>
    <row r="51" customFormat="false" ht="32.35" hidden="false" customHeight="true" outlineLevel="0" collapsed="false">
      <c r="A51" s="22" t="s">
        <v>152</v>
      </c>
      <c r="B51" s="24" t="n">
        <f aca="false">VLOOKUP(STATS!O52,'PH - Tableau 2'!$A$3:$B$69,2)</f>
        <v>52</v>
      </c>
      <c r="C51" s="24" t="n">
        <f aca="false">VLOOKUP(STATS!P52,'PH - Tableau 3'!$A$3:$B$69,2)</f>
        <v>83</v>
      </c>
      <c r="D51" s="57" t="n">
        <f aca="false">(B51+C51)/2</f>
        <v>67.5</v>
      </c>
      <c r="E51" s="25"/>
    </row>
    <row r="52" customFormat="false" ht="20.35" hidden="false" customHeight="true" outlineLevel="0" collapsed="false">
      <c r="A52" s="22" t="s">
        <v>153</v>
      </c>
      <c r="B52" s="24" t="n">
        <f aca="false">VLOOKUP(STATS!O53,'PH - Tableau 2'!$A$3:$B$69,2)</f>
        <v>41</v>
      </c>
      <c r="C52" s="24" t="n">
        <f aca="false">VLOOKUP(STATS!P53,'PH - Tableau 3'!$A$3:$B$69,2)</f>
        <v>72</v>
      </c>
      <c r="D52" s="57" t="n">
        <f aca="false">(B52+C52)/2</f>
        <v>56.5</v>
      </c>
      <c r="E52" s="25"/>
    </row>
    <row r="53" customFormat="false" ht="20.35" hidden="false" customHeight="true" outlineLevel="0" collapsed="false">
      <c r="A53" s="22" t="s">
        <v>154</v>
      </c>
      <c r="B53" s="24" t="n">
        <f aca="false">VLOOKUP(STATS!O54,'PH - Tableau 2'!$A$3:$B$69,2)</f>
        <v>86</v>
      </c>
      <c r="C53" s="24" t="n">
        <f aca="false">VLOOKUP(STATS!P54,'PH - Tableau 3'!$A$3:$B$69,2)</f>
        <v>45</v>
      </c>
      <c r="D53" s="57" t="n">
        <f aca="false">(B53+C53)/2</f>
        <v>65.5</v>
      </c>
      <c r="E53" s="25"/>
    </row>
    <row r="54" customFormat="false" ht="20.35" hidden="false" customHeight="true" outlineLevel="0" collapsed="false">
      <c r="A54" s="22" t="s">
        <v>155</v>
      </c>
      <c r="B54" s="24" t="n">
        <f aca="false">VLOOKUP(STATS!O55,'PH - Tableau 2'!$A$3:$B$69,2)</f>
        <v>62</v>
      </c>
      <c r="C54" s="24" t="n">
        <f aca="false">VLOOKUP(STATS!P55,'PH - Tableau 3'!$A$3:$B$69,2)</f>
        <v>51</v>
      </c>
      <c r="D54" s="57" t="n">
        <f aca="false">(B54+C54)/2</f>
        <v>56.5</v>
      </c>
      <c r="E54" s="25"/>
    </row>
    <row r="55" customFormat="false" ht="20.35" hidden="false" customHeight="true" outlineLevel="0" collapsed="false">
      <c r="A55" s="22" t="s">
        <v>157</v>
      </c>
      <c r="B55" s="24" t="n">
        <f aca="false">VLOOKUP(STATS!O56,'PH - Tableau 2'!$A$3:$B$69,2)</f>
        <v>53</v>
      </c>
      <c r="C55" s="24" t="n">
        <f aca="false">VLOOKUP(STATS!P56,'PH - Tableau 3'!$A$3:$B$69,2)</f>
        <v>80</v>
      </c>
      <c r="D55" s="57" t="n">
        <f aca="false">(B55+C55)/2</f>
        <v>66.5</v>
      </c>
      <c r="E55" s="25"/>
    </row>
    <row r="56" customFormat="false" ht="20.35" hidden="false" customHeight="true" outlineLevel="0" collapsed="false">
      <c r="A56" s="22" t="s">
        <v>158</v>
      </c>
      <c r="B56" s="24" t="n">
        <f aca="false">VLOOKUP(STATS!O57,'PH - Tableau 2'!$A$3:$B$69,2)</f>
        <v>69</v>
      </c>
      <c r="C56" s="24" t="n">
        <f aca="false">VLOOKUP(STATS!P57,'PH - Tableau 3'!$A$3:$B$69,2)</f>
        <v>83</v>
      </c>
      <c r="D56" s="57" t="n">
        <f aca="false">(B56+C56)/2</f>
        <v>76</v>
      </c>
      <c r="E56" s="25"/>
    </row>
    <row r="57" customFormat="false" ht="20.35" hidden="false" customHeight="true" outlineLevel="0" collapsed="false">
      <c r="A57" s="22" t="s">
        <v>159</v>
      </c>
      <c r="B57" s="24" t="n">
        <f aca="false">VLOOKUP(STATS!O58,'PH - Tableau 2'!$A$3:$B$69,2)</f>
        <v>75</v>
      </c>
      <c r="C57" s="24" t="n">
        <f aca="false">VLOOKUP(STATS!P58,'PH - Tableau 3'!$A$3:$B$69,2)</f>
        <v>33</v>
      </c>
      <c r="D57" s="57" t="n">
        <f aca="false">(B57+C57)/2</f>
        <v>54</v>
      </c>
      <c r="E57" s="25"/>
    </row>
    <row r="58" customFormat="false" ht="20.35" hidden="false" customHeight="true" outlineLevel="0" collapsed="false">
      <c r="A58" s="22" t="s">
        <v>160</v>
      </c>
      <c r="B58" s="24" t="n">
        <f aca="false">VLOOKUP(STATS!O59,'PH - Tableau 2'!$A$3:$B$69,2)</f>
        <v>72</v>
      </c>
      <c r="C58" s="24" t="n">
        <f aca="false">VLOOKUP(STATS!P59,'PH - Tableau 3'!$A$3:$B$69,2)</f>
        <v>78</v>
      </c>
      <c r="D58" s="57" t="n">
        <f aca="false">(B58+C58)/2</f>
        <v>75</v>
      </c>
      <c r="E58" s="25"/>
    </row>
    <row r="59" customFormat="false" ht="20.35" hidden="false" customHeight="true" outlineLevel="0" collapsed="false">
      <c r="A59" s="22" t="s">
        <v>162</v>
      </c>
      <c r="B59" s="24" t="n">
        <f aca="false">VLOOKUP(STATS!O60,'PH - Tableau 2'!$A$3:$B$69,2)</f>
        <v>55</v>
      </c>
      <c r="C59" s="24" t="n">
        <f aca="false">VLOOKUP(STATS!P60,'PH - Tableau 3'!$A$3:$B$69,2)</f>
        <v>70</v>
      </c>
      <c r="D59" s="57" t="n">
        <f aca="false">(B59+C59)/2</f>
        <v>62.5</v>
      </c>
      <c r="E59" s="25"/>
    </row>
    <row r="60" customFormat="false" ht="20.35" hidden="false" customHeight="true" outlineLevel="0" collapsed="false">
      <c r="A60" s="22" t="s">
        <v>164</v>
      </c>
      <c r="B60" s="24" t="n">
        <f aca="false">VLOOKUP(STATS!O61,'PH - Tableau 2'!$A$3:$B$69,2)</f>
        <v>85</v>
      </c>
      <c r="C60" s="24" t="n">
        <f aca="false">VLOOKUP(STATS!P61,'PH - Tableau 3'!$A$3:$B$69,2)</f>
        <v>72</v>
      </c>
      <c r="D60" s="57" t="n">
        <f aca="false">(B60+C60)/2</f>
        <v>78.5</v>
      </c>
      <c r="E60" s="25"/>
    </row>
    <row r="61" customFormat="false" ht="20.35" hidden="false" customHeight="true" outlineLevel="0" collapsed="false">
      <c r="A61" s="22" t="s">
        <v>165</v>
      </c>
      <c r="B61" s="24" t="n">
        <f aca="false">VLOOKUP(STATS!O62,'PH - Tableau 2'!$A$3:$B$69,2)</f>
        <v>76</v>
      </c>
      <c r="C61" s="24" t="n">
        <f aca="false">VLOOKUP(STATS!P62,'PH - Tableau 3'!$A$3:$B$69,2)</f>
        <v>62</v>
      </c>
      <c r="D61" s="57" t="n">
        <f aca="false">(B61+C61)/2</f>
        <v>69</v>
      </c>
      <c r="E61" s="25"/>
    </row>
    <row r="62" customFormat="false" ht="20.35" hidden="false" customHeight="true" outlineLevel="0" collapsed="false">
      <c r="A62" s="22" t="s">
        <v>166</v>
      </c>
      <c r="B62" s="24" t="n">
        <f aca="false">VLOOKUP(STATS!O63,'PH - Tableau 2'!$A$3:$B$69,2)</f>
        <v>96</v>
      </c>
      <c r="C62" s="24" t="n">
        <f aca="false">VLOOKUP(STATS!P63,'PH - Tableau 3'!$A$3:$B$69,2)</f>
        <v>89</v>
      </c>
      <c r="D62" s="57" t="n">
        <f aca="false">(B62+C62)/2</f>
        <v>92.5</v>
      </c>
      <c r="E62" s="25"/>
    </row>
    <row r="63" customFormat="false" ht="20.35" hidden="false" customHeight="true" outlineLevel="0" collapsed="false">
      <c r="A63" s="22" t="s">
        <v>167</v>
      </c>
      <c r="B63" s="24" t="n">
        <f aca="false">VLOOKUP(STATS!O64,'PH - Tableau 2'!$A$3:$B$69,2)</f>
        <v>58</v>
      </c>
      <c r="C63" s="24" t="n">
        <f aca="false">VLOOKUP(STATS!P64,'PH - Tableau 3'!$A$3:$B$69,2)</f>
        <v>76</v>
      </c>
      <c r="D63" s="57" t="n">
        <f aca="false">(B63+C63)/2</f>
        <v>67</v>
      </c>
      <c r="E63" s="25"/>
    </row>
    <row r="64" customFormat="false" ht="20.35" hidden="false" customHeight="true" outlineLevel="0" collapsed="false">
      <c r="A64" s="22" t="s">
        <v>168</v>
      </c>
      <c r="B64" s="24" t="n">
        <f aca="false">VLOOKUP(STATS!O65,'PH - Tableau 2'!$A$3:$B$69,2)</f>
        <v>83</v>
      </c>
      <c r="C64" s="24" t="n">
        <f aca="false">VLOOKUP(STATS!P65,'PH - Tableau 3'!$A$3:$B$69,2)</f>
        <v>91</v>
      </c>
      <c r="D64" s="57" t="n">
        <f aca="false">(B64+C64)/2</f>
        <v>87</v>
      </c>
      <c r="E64" s="25"/>
    </row>
    <row r="65" customFormat="false" ht="20.35" hidden="false" customHeight="true" outlineLevel="0" collapsed="false">
      <c r="A65" s="22" t="s">
        <v>169</v>
      </c>
      <c r="B65" s="24" t="n">
        <f aca="false">VLOOKUP(STATS!O66,'PH - Tableau 2'!$A$3:$B$69,2)</f>
        <v>68</v>
      </c>
      <c r="C65" s="24" t="n">
        <f aca="false">VLOOKUP(STATS!P66,'PH - Tableau 3'!$A$3:$B$69,2)</f>
        <v>72</v>
      </c>
      <c r="D65" s="57" t="n">
        <f aca="false">(B65+C65)/2</f>
        <v>70</v>
      </c>
      <c r="E65" s="25"/>
    </row>
    <row r="66" customFormat="false" ht="20.35" hidden="false" customHeight="true" outlineLevel="0" collapsed="false">
      <c r="A66" s="22" t="s">
        <v>171</v>
      </c>
      <c r="B66" s="24" t="n">
        <f aca="false">VLOOKUP(STATS!O67,'PH - Tableau 2'!$A$3:$B$69,2)</f>
        <v>69</v>
      </c>
      <c r="C66" s="24" t="n">
        <f aca="false">VLOOKUP(STATS!P67,'PH - Tableau 3'!$A$3:$B$69,2)</f>
        <v>80</v>
      </c>
      <c r="D66" s="57" t="n">
        <f aca="false">(B66+C66)/2</f>
        <v>74.5</v>
      </c>
      <c r="E66" s="25"/>
    </row>
    <row r="67" customFormat="false" ht="20.35" hidden="false" customHeight="true" outlineLevel="0" collapsed="false">
      <c r="A67" s="22" t="s">
        <v>172</v>
      </c>
      <c r="B67" s="24" t="n">
        <f aca="false">VLOOKUP(STATS!O68,'PH - Tableau 2'!$A$3:$B$69,2)</f>
        <v>64</v>
      </c>
      <c r="C67" s="24" t="n">
        <f aca="false">VLOOKUP(STATS!P68,'PH - Tableau 3'!$A$3:$B$69,2)</f>
        <v>52</v>
      </c>
      <c r="D67" s="57" t="n">
        <f aca="false">(B67+C67)/2</f>
        <v>58</v>
      </c>
      <c r="E67" s="25"/>
    </row>
    <row r="68" customFormat="false" ht="20.35" hidden="false" customHeight="true" outlineLevel="0" collapsed="false">
      <c r="A68" s="22" t="s">
        <v>173</v>
      </c>
      <c r="B68" s="24" t="n">
        <f aca="false">VLOOKUP(STATS!O69,'PH - Tableau 2'!$A$3:$B$69,2)</f>
        <v>46</v>
      </c>
      <c r="C68" s="24" t="n">
        <f aca="false">VLOOKUP(STATS!P69,'PH - Tableau 3'!$A$3:$B$69,2)</f>
        <v>99</v>
      </c>
      <c r="D68" s="57" t="n">
        <f aca="false">(B68+C68)/2</f>
        <v>72.5</v>
      </c>
      <c r="E68" s="25"/>
    </row>
    <row r="69" customFormat="false" ht="20.35" hidden="false" customHeight="true" outlineLevel="0" collapsed="false">
      <c r="A69" s="22" t="s">
        <v>174</v>
      </c>
      <c r="B69" s="24" t="n">
        <f aca="false">VLOOKUP(STATS!O70,'PH - Tableau 2'!$A$3:$B$69,2)</f>
        <v>54</v>
      </c>
      <c r="C69" s="24" t="n">
        <f aca="false">VLOOKUP(STATS!P70,'PH - Tableau 3'!$A$3:$B$69,2)</f>
        <v>66</v>
      </c>
      <c r="D69" s="57" t="n">
        <f aca="false">(B69+C69)/2</f>
        <v>60</v>
      </c>
      <c r="E69" s="25"/>
    </row>
    <row r="70" customFormat="false" ht="20.35" hidden="false" customHeight="true" outlineLevel="0" collapsed="false">
      <c r="A70" s="22" t="s">
        <v>175</v>
      </c>
      <c r="B70" s="24" t="n">
        <f aca="false">VLOOKUP(STATS!O71,'PH - Tableau 2'!$A$3:$B$69,2)</f>
        <v>70</v>
      </c>
      <c r="C70" s="24" t="n">
        <f aca="false">VLOOKUP(STATS!P71,'PH - Tableau 3'!$A$3:$B$69,2)</f>
        <v>66</v>
      </c>
      <c r="D70" s="57" t="n">
        <f aca="false">(B70+C70)/2</f>
        <v>68</v>
      </c>
      <c r="E70" s="25"/>
    </row>
    <row r="71" customFormat="false" ht="20.35" hidden="false" customHeight="true" outlineLevel="0" collapsed="false">
      <c r="A71" s="22" t="s">
        <v>176</v>
      </c>
      <c r="B71" s="24" t="n">
        <f aca="false">VLOOKUP(STATS!O72,'PH - Tableau 2'!$A$3:$B$69,2)</f>
        <v>67</v>
      </c>
      <c r="C71" s="24" t="n">
        <f aca="false">VLOOKUP(STATS!P72,'PH - Tableau 3'!$A$3:$B$69,2)</f>
        <v>76</v>
      </c>
      <c r="D71" s="57" t="n">
        <f aca="false">(B71+C71)/2</f>
        <v>71.5</v>
      </c>
      <c r="E71" s="25"/>
    </row>
    <row r="72" customFormat="false" ht="32.35" hidden="false" customHeight="true" outlineLevel="0" collapsed="false">
      <c r="A72" s="22" t="s">
        <v>177</v>
      </c>
      <c r="B72" s="24" t="n">
        <f aca="false">VLOOKUP(STATS!O73,'PH - Tableau 2'!$A$3:$B$69,2)</f>
        <v>55</v>
      </c>
      <c r="C72" s="24" t="n">
        <f aca="false">VLOOKUP(STATS!P73,'PH - Tableau 3'!$A$3:$B$69,2)</f>
        <v>87</v>
      </c>
      <c r="D72" s="57" t="n">
        <f aca="false">(B72+C72)/2</f>
        <v>71</v>
      </c>
      <c r="E72" s="25"/>
    </row>
    <row r="73" customFormat="false" ht="20.35" hidden="false" customHeight="true" outlineLevel="0" collapsed="false">
      <c r="A73" s="22" t="s">
        <v>178</v>
      </c>
      <c r="B73" s="24" t="n">
        <f aca="false">VLOOKUP(STATS!O74,'PH - Tableau 2'!$A$3:$B$69,2)</f>
        <v>68</v>
      </c>
      <c r="C73" s="24" t="n">
        <f aca="false">VLOOKUP(STATS!P74,'PH - Tableau 3'!$A$3:$B$69,2)</f>
        <v>76</v>
      </c>
      <c r="D73" s="57" t="n">
        <f aca="false">(B73+C73)/2</f>
        <v>72</v>
      </c>
      <c r="E73" s="25"/>
    </row>
    <row r="74" customFormat="false" ht="20.35" hidden="false" customHeight="true" outlineLevel="0" collapsed="false">
      <c r="A74" s="22" t="s">
        <v>179</v>
      </c>
      <c r="B74" s="24" t="n">
        <f aca="false">VLOOKUP(STATS!O75,'PH - Tableau 2'!$A$3:$B$69,2)</f>
        <v>48</v>
      </c>
      <c r="C74" s="24" t="n">
        <f aca="false">VLOOKUP(STATS!P75,'PH - Tableau 3'!$A$3:$B$69,2)</f>
        <v>37</v>
      </c>
      <c r="D74" s="57" t="n">
        <f aca="false">(B74+C74)/2</f>
        <v>42.5</v>
      </c>
      <c r="E74" s="25"/>
    </row>
    <row r="75" customFormat="false" ht="20.35" hidden="false" customHeight="true" outlineLevel="0" collapsed="false">
      <c r="A75" s="22" t="s">
        <v>180</v>
      </c>
      <c r="B75" s="24" t="n">
        <f aca="false">VLOOKUP(STATS!O76,'PH - Tableau 2'!$A$3:$B$69,2)</f>
        <v>60</v>
      </c>
      <c r="C75" s="24" t="n">
        <f aca="false">VLOOKUP(STATS!P76,'PH - Tableau 3'!$A$3:$B$69,2)</f>
        <v>57</v>
      </c>
      <c r="D75" s="57" t="n">
        <f aca="false">(B75+C75)/2</f>
        <v>58.5</v>
      </c>
      <c r="E75" s="25"/>
    </row>
    <row r="76" customFormat="false" ht="20.35" hidden="false" customHeight="true" outlineLevel="0" collapsed="false">
      <c r="A76" s="22" t="s">
        <v>181</v>
      </c>
      <c r="B76" s="24" t="n">
        <f aca="false">VLOOKUP(STATS!O77,'PH - Tableau 2'!$A$3:$B$69,2)</f>
        <v>90</v>
      </c>
      <c r="C76" s="24" t="n">
        <f aca="false">VLOOKUP(STATS!P77,'PH - Tableau 3'!$A$3:$B$69,2)</f>
        <v>99</v>
      </c>
      <c r="D76" s="57" t="n">
        <f aca="false">(B76+C76)/2</f>
        <v>94.5</v>
      </c>
      <c r="E76" s="25"/>
    </row>
    <row r="77" customFormat="false" ht="20.35" hidden="false" customHeight="true" outlineLevel="0" collapsed="false">
      <c r="A77" s="22" t="s">
        <v>182</v>
      </c>
      <c r="B77" s="24" t="n">
        <f aca="false">VLOOKUP(STATS!O78,'PH - Tableau 2'!$A$3:$B$69,2)</f>
        <v>63</v>
      </c>
      <c r="C77" s="24" t="n">
        <f aca="false">VLOOKUP(STATS!P78,'PH - Tableau 3'!$A$3:$B$69,2)</f>
        <v>85</v>
      </c>
      <c r="D77" s="57" t="n">
        <f aca="false">(B77+C77)/2</f>
        <v>74</v>
      </c>
      <c r="E77" s="25"/>
    </row>
    <row r="78" customFormat="false" ht="20.35" hidden="false" customHeight="true" outlineLevel="0" collapsed="false">
      <c r="A78" s="22" t="s">
        <v>183</v>
      </c>
      <c r="B78" s="24" t="n">
        <f aca="false">VLOOKUP(STATS!O79,'PH - Tableau 2'!$A$3:$B$69,2)</f>
        <v>57</v>
      </c>
      <c r="C78" s="24" t="n">
        <f aca="false">VLOOKUP(STATS!P79,'PH - Tableau 3'!$A$3:$B$69,2)</f>
        <v>99</v>
      </c>
      <c r="D78" s="57" t="n">
        <f aca="false">(B78+C78)/2</f>
        <v>78</v>
      </c>
      <c r="E78" s="25"/>
    </row>
    <row r="79" customFormat="false" ht="20.35" hidden="false" customHeight="true" outlineLevel="0" collapsed="false">
      <c r="A79" s="22" t="s">
        <v>184</v>
      </c>
      <c r="B79" s="24" t="n">
        <f aca="false">VLOOKUP(STATS!O80,'PH - Tableau 2'!$A$3:$B$69,2)</f>
        <v>71</v>
      </c>
      <c r="C79" s="24" t="n">
        <f aca="false">VLOOKUP(STATS!P80,'PH - Tableau 3'!$A$3:$B$69,2)</f>
        <v>43</v>
      </c>
      <c r="D79" s="57" t="n">
        <f aca="false">(B79+C79)/2</f>
        <v>57</v>
      </c>
      <c r="E79" s="25"/>
    </row>
    <row r="80" customFormat="false" ht="20.35" hidden="false" customHeight="true" outlineLevel="0" collapsed="false">
      <c r="A80" s="22" t="s">
        <v>185</v>
      </c>
      <c r="B80" s="24" t="n">
        <f aca="false">VLOOKUP(STATS!O81,'PH - Tableau 2'!$A$3:$B$69,2)</f>
        <v>80</v>
      </c>
      <c r="C80" s="24" t="n">
        <f aca="false">VLOOKUP(STATS!P81,'PH - Tableau 3'!$A$3:$B$69,2)</f>
        <v>91</v>
      </c>
      <c r="D80" s="57" t="n">
        <f aca="false">(B80+C80)/2</f>
        <v>85.5</v>
      </c>
      <c r="E80" s="25"/>
    </row>
    <row r="81" customFormat="false" ht="20.35" hidden="false" customHeight="true" outlineLevel="0" collapsed="false">
      <c r="A81" s="22" t="s">
        <v>186</v>
      </c>
      <c r="B81" s="24" t="n">
        <f aca="false">VLOOKUP(STATS!O82,'PH - Tableau 2'!$A$3:$B$69,2)</f>
        <v>75</v>
      </c>
      <c r="C81" s="24" t="n">
        <f aca="false">VLOOKUP(STATS!P82,'PH - Tableau 3'!$A$3:$B$69,2)</f>
        <v>64</v>
      </c>
      <c r="D81" s="57" t="n">
        <f aca="false">(B81+C81)/2</f>
        <v>69.5</v>
      </c>
      <c r="E81" s="25"/>
    </row>
    <row r="82" customFormat="false" ht="20.35" hidden="false" customHeight="true" outlineLevel="0" collapsed="false">
      <c r="A82" s="22" t="s">
        <v>188</v>
      </c>
      <c r="B82" s="24" t="n">
        <f aca="false">VLOOKUP(STATS!O83,'PH - Tableau 2'!$A$3:$B$69,2)</f>
        <v>77</v>
      </c>
      <c r="C82" s="24" t="n">
        <f aca="false">VLOOKUP(STATS!P83,'PH - Tableau 3'!$A$3:$B$69,2)</f>
        <v>74</v>
      </c>
      <c r="D82" s="57" t="n">
        <f aca="false">(B82+C82)/2</f>
        <v>75.5</v>
      </c>
      <c r="E82" s="25"/>
    </row>
    <row r="83" customFormat="false" ht="20.35" hidden="false" customHeight="true" outlineLevel="0" collapsed="false">
      <c r="A83" s="22" t="s">
        <v>189</v>
      </c>
      <c r="B83" s="24" t="n">
        <f aca="false">VLOOKUP(STATS!O84,'PH - Tableau 2'!$A$3:$B$69,2)</f>
        <v>52</v>
      </c>
      <c r="C83" s="24" t="n">
        <f aca="false">VLOOKUP(STATS!P84,'PH - Tableau 3'!$A$3:$B$69,2)</f>
        <v>83</v>
      </c>
      <c r="D83" s="57" t="n">
        <f aca="false">(B83+C83)/2</f>
        <v>67.5</v>
      </c>
      <c r="E83" s="25"/>
    </row>
    <row r="84" customFormat="false" ht="20.35" hidden="false" customHeight="true" outlineLevel="0" collapsed="false">
      <c r="A84" s="22" t="s">
        <v>190</v>
      </c>
      <c r="B84" s="24" t="n">
        <f aca="false">VLOOKUP(STATS!O85,'PH - Tableau 2'!$A$3:$B$69,2)</f>
        <v>49</v>
      </c>
      <c r="C84" s="24" t="n">
        <f aca="false">VLOOKUP(STATS!P85,'PH - Tableau 3'!$A$3:$B$69,2)</f>
        <v>53</v>
      </c>
      <c r="D84" s="57" t="n">
        <f aca="false">(B84+C84)/2</f>
        <v>51</v>
      </c>
      <c r="E84" s="25"/>
    </row>
    <row r="85" customFormat="false" ht="20.35" hidden="false" customHeight="true" outlineLevel="0" collapsed="false">
      <c r="A85" s="22" t="s">
        <v>191</v>
      </c>
      <c r="B85" s="24" t="n">
        <f aca="false">VLOOKUP(STATS!O86,'PH - Tableau 2'!$A$3:$B$69,2)</f>
        <v>86</v>
      </c>
      <c r="C85" s="24" t="n">
        <f aca="false">VLOOKUP(STATS!P86,'PH - Tableau 3'!$A$3:$B$69,2)</f>
        <v>49</v>
      </c>
      <c r="D85" s="57" t="n">
        <f aca="false">(B85+C85)/2</f>
        <v>67.5</v>
      </c>
      <c r="E85" s="25"/>
    </row>
    <row r="86" customFormat="false" ht="20.35" hidden="false" customHeight="true" outlineLevel="0" collapsed="false">
      <c r="A86" s="22" t="s">
        <v>192</v>
      </c>
      <c r="B86" s="24" t="n">
        <f aca="false">VLOOKUP(STATS!O87,'PH - Tableau 2'!$A$3:$B$69,2)</f>
        <v>73</v>
      </c>
      <c r="C86" s="24" t="n">
        <f aca="false">VLOOKUP(STATS!P87,'PH - Tableau 3'!$A$3:$B$69,2)</f>
        <v>74</v>
      </c>
      <c r="D86" s="57" t="n">
        <f aca="false">(B86+C86)/2</f>
        <v>73.5</v>
      </c>
      <c r="E86" s="25"/>
    </row>
    <row r="87" customFormat="false" ht="20.35" hidden="false" customHeight="true" outlineLevel="0" collapsed="false">
      <c r="A87" s="22" t="s">
        <v>193</v>
      </c>
      <c r="B87" s="24" t="n">
        <f aca="false">VLOOKUP(STATS!O88,'PH - Tableau 2'!$A$3:$B$69,2)</f>
        <v>33</v>
      </c>
      <c r="C87" s="24" t="n">
        <f aca="false">VLOOKUP(STATS!P88,'PH - Tableau 3'!$A$3:$B$69,2)</f>
        <v>99</v>
      </c>
      <c r="D87" s="57" t="n">
        <f aca="false">(B87+C87)/2</f>
        <v>66</v>
      </c>
      <c r="E87" s="25"/>
    </row>
    <row r="88" customFormat="false" ht="20.35" hidden="false" customHeight="true" outlineLevel="0" collapsed="false">
      <c r="A88" s="22" t="s">
        <v>194</v>
      </c>
      <c r="B88" s="24" t="n">
        <f aca="false">VLOOKUP(STATS!O89,'PH - Tableau 2'!$A$3:$B$69,2)</f>
        <v>61</v>
      </c>
      <c r="C88" s="24" t="n">
        <f aca="false">VLOOKUP(STATS!P89,'PH - Tableau 3'!$A$3:$B$69,2)</f>
        <v>83</v>
      </c>
      <c r="D88" s="57" t="n">
        <f aca="false">(B88+C88)/2</f>
        <v>72</v>
      </c>
      <c r="E88" s="25"/>
    </row>
    <row r="89" customFormat="false" ht="20.35" hidden="false" customHeight="true" outlineLevel="0" collapsed="false">
      <c r="A89" s="22" t="s">
        <v>195</v>
      </c>
      <c r="B89" s="24" t="n">
        <f aca="false">VLOOKUP(STATS!O90,'PH - Tableau 2'!$A$3:$B$69,2)</f>
        <v>69</v>
      </c>
      <c r="C89" s="24" t="n">
        <f aca="false">VLOOKUP(STATS!P90,'PH - Tableau 3'!$A$3:$B$69,2)</f>
        <v>58</v>
      </c>
      <c r="D89" s="57" t="n">
        <f aca="false">(B89+C89)/2</f>
        <v>63.5</v>
      </c>
      <c r="E89" s="25"/>
    </row>
    <row r="90" customFormat="false" ht="20.35" hidden="false" customHeight="true" outlineLevel="0" collapsed="false">
      <c r="A90" s="22" t="s">
        <v>196</v>
      </c>
      <c r="B90" s="24" t="n">
        <f aca="false">VLOOKUP(STATS!O91,'PH - Tableau 2'!$A$3:$B$69,2)</f>
        <v>69</v>
      </c>
      <c r="C90" s="24" t="n">
        <f aca="false">VLOOKUP(STATS!P91,'PH - Tableau 3'!$A$3:$B$69,2)</f>
        <v>60</v>
      </c>
      <c r="D90" s="57" t="n">
        <f aca="false">(B90+C90)/2</f>
        <v>64.5</v>
      </c>
      <c r="E90" s="25"/>
    </row>
    <row r="91" customFormat="false" ht="20.35" hidden="false" customHeight="true" outlineLevel="0" collapsed="false">
      <c r="A91" s="22" t="s">
        <v>197</v>
      </c>
      <c r="B91" s="24" t="n">
        <f aca="false">VLOOKUP(STATS!O92,'PH - Tableau 2'!$A$3:$B$69,2)</f>
        <v>68</v>
      </c>
      <c r="C91" s="24" t="n">
        <f aca="false">VLOOKUP(STATS!P92,'PH - Tableau 3'!$A$3:$B$69,2)</f>
        <v>72</v>
      </c>
      <c r="D91" s="57" t="n">
        <f aca="false">(B91+C91)/2</f>
        <v>70</v>
      </c>
      <c r="E91" s="25"/>
    </row>
    <row r="92" customFormat="false" ht="20.35" hidden="false" customHeight="true" outlineLevel="0" collapsed="false">
      <c r="A92" s="22" t="s">
        <v>198</v>
      </c>
      <c r="B92" s="24" t="n">
        <f aca="false">VLOOKUP(STATS!O93,'PH - Tableau 2'!$A$3:$B$69,2)</f>
        <v>48</v>
      </c>
      <c r="C92" s="24" t="n">
        <f aca="false">VLOOKUP(STATS!P93,'PH - Tableau 3'!$A$3:$B$69,2)</f>
        <v>74</v>
      </c>
      <c r="D92" s="57" t="n">
        <f aca="false">(B92+C92)/2</f>
        <v>61</v>
      </c>
      <c r="E92" s="25"/>
    </row>
    <row r="93" customFormat="false" ht="20.35" hidden="false" customHeight="true" outlineLevel="0" collapsed="false">
      <c r="A93" s="22" t="s">
        <v>199</v>
      </c>
      <c r="B93" s="24" t="n">
        <f aca="false">VLOOKUP(STATS!O94,'PH - Tableau 2'!$A$3:$B$69,2)</f>
        <v>92</v>
      </c>
      <c r="C93" s="24" t="n">
        <f aca="false">VLOOKUP(STATS!P94,'PH - Tableau 3'!$A$3:$B$69,2)</f>
        <v>91</v>
      </c>
      <c r="D93" s="57" t="n">
        <f aca="false">(B93+C93)/2</f>
        <v>91.5</v>
      </c>
      <c r="E93" s="25"/>
    </row>
    <row r="94" customFormat="false" ht="20.35" hidden="false" customHeight="true" outlineLevel="0" collapsed="false">
      <c r="A94" s="22" t="s">
        <v>200</v>
      </c>
      <c r="B94" s="24" t="n">
        <f aca="false">VLOOKUP(STATS!O95,'PH - Tableau 2'!$A$3:$B$69,2)</f>
        <v>52</v>
      </c>
      <c r="C94" s="24" t="n">
        <f aca="false">VLOOKUP(STATS!P95,'PH - Tableau 3'!$A$3:$B$69,2)</f>
        <v>62</v>
      </c>
      <c r="D94" s="57" t="n">
        <f aca="false">(B94+C94)/2</f>
        <v>57</v>
      </c>
      <c r="E94" s="25"/>
    </row>
    <row r="95" customFormat="false" ht="20.35" hidden="false" customHeight="true" outlineLevel="0" collapsed="false">
      <c r="A95" s="22" t="s">
        <v>201</v>
      </c>
      <c r="B95" s="24" t="n">
        <f aca="false">VLOOKUP(STATS!O96,'PH - Tableau 2'!$A$3:$B$69,2)</f>
        <v>68</v>
      </c>
      <c r="C95" s="24" t="n">
        <f aca="false">VLOOKUP(STATS!P96,'PH - Tableau 3'!$A$3:$B$69,2)</f>
        <v>72</v>
      </c>
      <c r="D95" s="57" t="n">
        <f aca="false">(B95+C95)/2</f>
        <v>70</v>
      </c>
      <c r="E95" s="25"/>
    </row>
    <row r="96" customFormat="false" ht="20.35" hidden="false" customHeight="true" outlineLevel="0" collapsed="false">
      <c r="A96" s="22" t="s">
        <v>202</v>
      </c>
      <c r="B96" s="24" t="n">
        <f aca="false">VLOOKUP(STATS!O97,'PH - Tableau 2'!$A$3:$B$69,2)</f>
        <v>86</v>
      </c>
      <c r="C96" s="24" t="n">
        <f aca="false">VLOOKUP(STATS!P97,'PH - Tableau 3'!$A$3:$B$69,2)</f>
        <v>64</v>
      </c>
      <c r="D96" s="57" t="n">
        <f aca="false">(B96+C96)/2</f>
        <v>75</v>
      </c>
      <c r="E96" s="25"/>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27.xml><?xml version="1.0" encoding="utf-8"?>
<worksheet xmlns="http://schemas.openxmlformats.org/spreadsheetml/2006/main" xmlns:r="http://schemas.openxmlformats.org/officeDocument/2006/relationships">
  <sheetPr filterMode="false">
    <pageSetUpPr fitToPage="true"/>
  </sheetPr>
  <dimension ref="A1:B6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256" min="1" style="21" width="16.0663265306122"/>
  </cols>
  <sheetData>
    <row r="1" customFormat="false" ht="28" hidden="false" customHeight="true" outlineLevel="0" collapsed="false">
      <c r="A1" s="7" t="s">
        <v>48</v>
      </c>
      <c r="B1" s="7"/>
    </row>
    <row r="2" customFormat="false" ht="20.55" hidden="false" customHeight="true" outlineLevel="0" collapsed="false">
      <c r="A2" s="46"/>
      <c r="B2" s="46"/>
    </row>
    <row r="3" customFormat="false" ht="20.55" hidden="false" customHeight="true" outlineLevel="0" collapsed="false">
      <c r="A3" s="47" t="n">
        <v>0</v>
      </c>
      <c r="B3" s="24" t="n">
        <v>99</v>
      </c>
    </row>
    <row r="4" customFormat="false" ht="20.35" hidden="false" customHeight="true" outlineLevel="0" collapsed="false">
      <c r="A4" s="47" t="n">
        <v>84.5</v>
      </c>
      <c r="B4" s="24" t="n">
        <f aca="false">B3-1</f>
        <v>98</v>
      </c>
    </row>
    <row r="5" customFormat="false" ht="20.35" hidden="false" customHeight="true" outlineLevel="0" collapsed="false">
      <c r="A5" s="47" t="n">
        <v>91.9</v>
      </c>
      <c r="B5" s="24" t="n">
        <f aca="false">B4-1</f>
        <v>97</v>
      </c>
    </row>
    <row r="6" customFormat="false" ht="20.35" hidden="false" customHeight="true" outlineLevel="0" collapsed="false">
      <c r="A6" s="47" t="n">
        <v>96.2</v>
      </c>
      <c r="B6" s="24" t="n">
        <f aca="false">B5-1</f>
        <v>96</v>
      </c>
    </row>
    <row r="7" customFormat="false" ht="20.35" hidden="false" customHeight="true" outlineLevel="0" collapsed="false">
      <c r="A7" s="47" t="n">
        <v>100.5</v>
      </c>
      <c r="B7" s="24" t="n">
        <f aca="false">B6-1</f>
        <v>95</v>
      </c>
    </row>
    <row r="8" customFormat="false" ht="20.35" hidden="false" customHeight="true" outlineLevel="0" collapsed="false">
      <c r="A8" s="47" t="n">
        <v>101.5</v>
      </c>
      <c r="B8" s="24" t="n">
        <f aca="false">B7-1</f>
        <v>94</v>
      </c>
    </row>
    <row r="9" customFormat="false" ht="20.35" hidden="false" customHeight="true" outlineLevel="0" collapsed="false">
      <c r="A9" s="47" t="n">
        <v>103.5</v>
      </c>
      <c r="B9" s="24" t="n">
        <f aca="false">B8-1</f>
        <v>93</v>
      </c>
    </row>
    <row r="10" customFormat="false" ht="20.35" hidden="false" customHeight="true" outlineLevel="0" collapsed="false">
      <c r="A10" s="47" t="n">
        <v>105.5</v>
      </c>
      <c r="B10" s="24" t="n">
        <f aca="false">B9-1</f>
        <v>92</v>
      </c>
    </row>
    <row r="11" customFormat="false" ht="20.35" hidden="false" customHeight="true" outlineLevel="0" collapsed="false">
      <c r="A11" s="47" t="n">
        <v>107.5</v>
      </c>
      <c r="B11" s="24" t="n">
        <f aca="false">B10-1</f>
        <v>91</v>
      </c>
    </row>
    <row r="12" customFormat="false" ht="20.35" hidden="false" customHeight="true" outlineLevel="0" collapsed="false">
      <c r="A12" s="47" t="n">
        <v>108</v>
      </c>
      <c r="B12" s="24" t="n">
        <f aca="false">B11-1</f>
        <v>90</v>
      </c>
    </row>
    <row r="13" customFormat="false" ht="20.35" hidden="false" customHeight="true" outlineLevel="0" collapsed="false">
      <c r="A13" s="47" t="n">
        <v>108.5</v>
      </c>
      <c r="B13" s="24" t="n">
        <f aca="false">B12-1</f>
        <v>89</v>
      </c>
    </row>
    <row r="14" customFormat="false" ht="20.35" hidden="false" customHeight="true" outlineLevel="0" collapsed="false">
      <c r="A14" s="47" t="n">
        <v>109</v>
      </c>
      <c r="B14" s="24" t="n">
        <f aca="false">B13-1</f>
        <v>88</v>
      </c>
    </row>
    <row r="15" customFormat="false" ht="20.35" hidden="false" customHeight="true" outlineLevel="0" collapsed="false">
      <c r="A15" s="47" t="n">
        <v>109.5</v>
      </c>
      <c r="B15" s="24" t="n">
        <f aca="false">B14-1</f>
        <v>87</v>
      </c>
    </row>
    <row r="16" customFormat="false" ht="20.35" hidden="false" customHeight="true" outlineLevel="0" collapsed="false">
      <c r="A16" s="47" t="n">
        <v>110</v>
      </c>
      <c r="B16" s="24" t="n">
        <f aca="false">B15-1</f>
        <v>86</v>
      </c>
    </row>
    <row r="17" customFormat="false" ht="20.35" hidden="false" customHeight="true" outlineLevel="0" collapsed="false">
      <c r="A17" s="47" t="n">
        <v>110.5</v>
      </c>
      <c r="B17" s="24" t="n">
        <f aca="false">B16-1</f>
        <v>85</v>
      </c>
    </row>
    <row r="18" customFormat="false" ht="20.35" hidden="false" customHeight="true" outlineLevel="0" collapsed="false">
      <c r="A18" s="47" t="n">
        <v>111.1</v>
      </c>
      <c r="B18" s="24" t="n">
        <f aca="false">B17-1</f>
        <v>84</v>
      </c>
    </row>
    <row r="19" customFormat="false" ht="20.35" hidden="false" customHeight="true" outlineLevel="0" collapsed="false">
      <c r="A19" s="47" t="n">
        <v>111.6</v>
      </c>
      <c r="B19" s="24" t="n">
        <f aca="false">B18-1</f>
        <v>83</v>
      </c>
    </row>
    <row r="20" customFormat="false" ht="20.35" hidden="false" customHeight="true" outlineLevel="0" collapsed="false">
      <c r="A20" s="47" t="n">
        <v>112.2</v>
      </c>
      <c r="B20" s="24" t="n">
        <f aca="false">B19-1</f>
        <v>82</v>
      </c>
    </row>
    <row r="21" customFormat="false" ht="20.35" hidden="false" customHeight="true" outlineLevel="0" collapsed="false">
      <c r="A21" s="47" t="n">
        <v>112.4</v>
      </c>
      <c r="B21" s="24" t="n">
        <f aca="false">B20-1</f>
        <v>81</v>
      </c>
    </row>
    <row r="22" customFormat="false" ht="20.35" hidden="false" customHeight="true" outlineLevel="0" collapsed="false">
      <c r="A22" s="47" t="n">
        <v>112.6</v>
      </c>
      <c r="B22" s="24" t="n">
        <f aca="false">B21-1</f>
        <v>80</v>
      </c>
    </row>
    <row r="23" customFormat="false" ht="20.35" hidden="false" customHeight="true" outlineLevel="0" collapsed="false">
      <c r="A23" s="47" t="n">
        <v>112.8</v>
      </c>
      <c r="B23" s="24" t="n">
        <f aca="false">B22-1</f>
        <v>79</v>
      </c>
    </row>
    <row r="24" customFormat="false" ht="20.35" hidden="false" customHeight="true" outlineLevel="0" collapsed="false">
      <c r="A24" s="47" t="n">
        <v>113</v>
      </c>
      <c r="B24" s="24" t="n">
        <f aca="false">B23-1</f>
        <v>78</v>
      </c>
    </row>
    <row r="25" customFormat="false" ht="20.35" hidden="false" customHeight="true" outlineLevel="0" collapsed="false">
      <c r="A25" s="47" t="n">
        <v>113.2</v>
      </c>
      <c r="B25" s="24" t="n">
        <f aca="false">B24-1</f>
        <v>77</v>
      </c>
    </row>
    <row r="26" customFormat="false" ht="20.35" hidden="false" customHeight="true" outlineLevel="0" collapsed="false">
      <c r="A26" s="47" t="n">
        <v>113.4</v>
      </c>
      <c r="B26" s="24" t="n">
        <f aca="false">B25-1</f>
        <v>76</v>
      </c>
    </row>
    <row r="27" customFormat="false" ht="20.35" hidden="false" customHeight="true" outlineLevel="0" collapsed="false">
      <c r="A27" s="47" t="n">
        <v>113.6</v>
      </c>
      <c r="B27" s="24" t="n">
        <f aca="false">B26-1</f>
        <v>75</v>
      </c>
    </row>
    <row r="28" customFormat="false" ht="20.35" hidden="false" customHeight="true" outlineLevel="0" collapsed="false">
      <c r="A28" s="47" t="n">
        <v>113.8</v>
      </c>
      <c r="B28" s="24" t="n">
        <f aca="false">B27-1</f>
        <v>74</v>
      </c>
    </row>
    <row r="29" customFormat="false" ht="20.35" hidden="false" customHeight="true" outlineLevel="0" collapsed="false">
      <c r="A29" s="47" t="n">
        <v>114</v>
      </c>
      <c r="B29" s="24" t="n">
        <f aca="false">B28-1</f>
        <v>73</v>
      </c>
    </row>
    <row r="30" customFormat="false" ht="20.35" hidden="false" customHeight="true" outlineLevel="0" collapsed="false">
      <c r="A30" s="47" t="n">
        <v>114.3</v>
      </c>
      <c r="B30" s="24" t="n">
        <f aca="false">B29-1</f>
        <v>72</v>
      </c>
    </row>
    <row r="31" customFormat="false" ht="20.35" hidden="false" customHeight="true" outlineLevel="0" collapsed="false">
      <c r="A31" s="47" t="n">
        <v>114.6</v>
      </c>
      <c r="B31" s="24" t="n">
        <f aca="false">B30-1</f>
        <v>71</v>
      </c>
    </row>
    <row r="32" customFormat="false" ht="20.35" hidden="false" customHeight="true" outlineLevel="0" collapsed="false">
      <c r="A32" s="47" t="n">
        <v>114.9</v>
      </c>
      <c r="B32" s="24" t="n">
        <f aca="false">B31-1</f>
        <v>70</v>
      </c>
    </row>
    <row r="33" customFormat="false" ht="20.35" hidden="false" customHeight="true" outlineLevel="0" collapsed="false">
      <c r="A33" s="47" t="n">
        <v>115.2</v>
      </c>
      <c r="B33" s="24" t="n">
        <f aca="false">B32-1</f>
        <v>69</v>
      </c>
    </row>
    <row r="34" customFormat="false" ht="20.35" hidden="false" customHeight="true" outlineLevel="0" collapsed="false">
      <c r="A34" s="47" t="n">
        <v>115.5</v>
      </c>
      <c r="B34" s="24" t="n">
        <f aca="false">B33-1</f>
        <v>68</v>
      </c>
    </row>
    <row r="35" customFormat="false" ht="20.35" hidden="false" customHeight="true" outlineLevel="0" collapsed="false">
      <c r="A35" s="47" t="n">
        <v>115.8</v>
      </c>
      <c r="B35" s="24" t="n">
        <f aca="false">B34-1</f>
        <v>67</v>
      </c>
    </row>
    <row r="36" customFormat="false" ht="20.35" hidden="false" customHeight="true" outlineLevel="0" collapsed="false">
      <c r="A36" s="47" t="n">
        <v>116.1</v>
      </c>
      <c r="B36" s="24" t="n">
        <f aca="false">B35-1</f>
        <v>66</v>
      </c>
    </row>
    <row r="37" customFormat="false" ht="20.35" hidden="false" customHeight="true" outlineLevel="0" collapsed="false">
      <c r="A37" s="47" t="n">
        <v>116.3</v>
      </c>
      <c r="B37" s="24" t="n">
        <f aca="false">B36-1</f>
        <v>65</v>
      </c>
    </row>
    <row r="38" customFormat="false" ht="20.35" hidden="false" customHeight="true" outlineLevel="0" collapsed="false">
      <c r="A38" s="47" t="n">
        <v>116.5</v>
      </c>
      <c r="B38" s="24" t="n">
        <f aca="false">B37-1</f>
        <v>64</v>
      </c>
    </row>
    <row r="39" customFormat="false" ht="20.35" hidden="false" customHeight="true" outlineLevel="0" collapsed="false">
      <c r="A39" s="47" t="n">
        <v>116.7</v>
      </c>
      <c r="B39" s="24" t="n">
        <f aca="false">B38-1</f>
        <v>63</v>
      </c>
    </row>
    <row r="40" customFormat="false" ht="20.35" hidden="false" customHeight="true" outlineLevel="0" collapsed="false">
      <c r="A40" s="47" t="n">
        <v>116.9</v>
      </c>
      <c r="B40" s="24" t="n">
        <f aca="false">B39-1</f>
        <v>62</v>
      </c>
    </row>
    <row r="41" customFormat="false" ht="20.35" hidden="false" customHeight="true" outlineLevel="0" collapsed="false">
      <c r="A41" s="47" t="n">
        <v>117.1</v>
      </c>
      <c r="B41" s="24" t="n">
        <f aca="false">B40-1</f>
        <v>61</v>
      </c>
    </row>
    <row r="42" customFormat="false" ht="20.35" hidden="false" customHeight="true" outlineLevel="0" collapsed="false">
      <c r="A42" s="47" t="n">
        <v>117.3</v>
      </c>
      <c r="B42" s="24" t="n">
        <f aca="false">B41-1</f>
        <v>60</v>
      </c>
    </row>
    <row r="43" customFormat="false" ht="20.35" hidden="false" customHeight="true" outlineLevel="0" collapsed="false">
      <c r="A43" s="47" t="n">
        <v>117.5</v>
      </c>
      <c r="B43" s="24" t="n">
        <f aca="false">B42-1</f>
        <v>59</v>
      </c>
    </row>
    <row r="44" customFormat="false" ht="20.35" hidden="false" customHeight="true" outlineLevel="0" collapsed="false">
      <c r="A44" s="47" t="n">
        <v>117.8</v>
      </c>
      <c r="B44" s="24" t="n">
        <f aca="false">B43-1</f>
        <v>58</v>
      </c>
    </row>
    <row r="45" customFormat="false" ht="20.35" hidden="false" customHeight="true" outlineLevel="0" collapsed="false">
      <c r="A45" s="47" t="n">
        <v>118.1</v>
      </c>
      <c r="B45" s="24" t="n">
        <f aca="false">B44-1</f>
        <v>57</v>
      </c>
    </row>
    <row r="46" customFormat="false" ht="20.35" hidden="false" customHeight="true" outlineLevel="0" collapsed="false">
      <c r="A46" s="47" t="n">
        <v>118.4</v>
      </c>
      <c r="B46" s="24" t="n">
        <f aca="false">B45-1</f>
        <v>56</v>
      </c>
    </row>
    <row r="47" customFormat="false" ht="20.35" hidden="false" customHeight="true" outlineLevel="0" collapsed="false">
      <c r="A47" s="47" t="n">
        <v>118.7</v>
      </c>
      <c r="B47" s="24" t="n">
        <f aca="false">B46-1</f>
        <v>55</v>
      </c>
    </row>
    <row r="48" customFormat="false" ht="20.35" hidden="false" customHeight="true" outlineLevel="0" collapsed="false">
      <c r="A48" s="47" t="n">
        <v>119</v>
      </c>
      <c r="B48" s="24" t="n">
        <f aca="false">B47-1</f>
        <v>54</v>
      </c>
    </row>
    <row r="49" customFormat="false" ht="20.35" hidden="false" customHeight="true" outlineLevel="0" collapsed="false">
      <c r="A49" s="47" t="n">
        <v>119.3</v>
      </c>
      <c r="B49" s="24" t="n">
        <f aca="false">B48-1</f>
        <v>53</v>
      </c>
    </row>
    <row r="50" customFormat="false" ht="20.35" hidden="false" customHeight="true" outlineLevel="0" collapsed="false">
      <c r="A50" s="47" t="n">
        <v>119.6</v>
      </c>
      <c r="B50" s="24" t="n">
        <f aca="false">B49-1</f>
        <v>52</v>
      </c>
    </row>
    <row r="51" customFormat="false" ht="20.35" hidden="false" customHeight="true" outlineLevel="0" collapsed="false">
      <c r="A51" s="47" t="n">
        <v>119.9</v>
      </c>
      <c r="B51" s="24" t="n">
        <f aca="false">B50-1</f>
        <v>51</v>
      </c>
    </row>
    <row r="52" customFormat="false" ht="20.35" hidden="false" customHeight="true" outlineLevel="0" collapsed="false">
      <c r="A52" s="47" t="n">
        <v>120.2</v>
      </c>
      <c r="B52" s="24" t="n">
        <f aca="false">B51-1</f>
        <v>50</v>
      </c>
    </row>
    <row r="53" customFormat="false" ht="20.35" hidden="false" customHeight="true" outlineLevel="0" collapsed="false">
      <c r="A53" s="47" t="n">
        <v>120.5</v>
      </c>
      <c r="B53" s="24" t="n">
        <f aca="false">B52-1</f>
        <v>49</v>
      </c>
    </row>
    <row r="54" customFormat="false" ht="20.35" hidden="false" customHeight="true" outlineLevel="0" collapsed="false">
      <c r="A54" s="47" t="n">
        <v>121</v>
      </c>
      <c r="B54" s="24" t="n">
        <f aca="false">B53-1</f>
        <v>48</v>
      </c>
    </row>
    <row r="55" customFormat="false" ht="20.35" hidden="false" customHeight="true" outlineLevel="0" collapsed="false">
      <c r="A55" s="47" t="n">
        <v>121.6</v>
      </c>
      <c r="B55" s="24" t="n">
        <f aca="false">B54-1</f>
        <v>47</v>
      </c>
    </row>
    <row r="56" customFormat="false" ht="20.35" hidden="false" customHeight="true" outlineLevel="0" collapsed="false">
      <c r="A56" s="47" t="n">
        <v>122.2</v>
      </c>
      <c r="B56" s="24" t="n">
        <f aca="false">B55-1</f>
        <v>46</v>
      </c>
    </row>
    <row r="57" customFormat="false" ht="20.35" hidden="false" customHeight="true" outlineLevel="0" collapsed="false">
      <c r="A57" s="47" t="n">
        <v>122.8</v>
      </c>
      <c r="B57" s="24" t="n">
        <f aca="false">B56-1</f>
        <v>45</v>
      </c>
    </row>
    <row r="58" customFormat="false" ht="20.35" hidden="false" customHeight="true" outlineLevel="0" collapsed="false">
      <c r="A58" s="47" t="n">
        <v>123.4</v>
      </c>
      <c r="B58" s="24" t="n">
        <f aca="false">B57-1</f>
        <v>44</v>
      </c>
    </row>
    <row r="59" customFormat="false" ht="20.35" hidden="false" customHeight="true" outlineLevel="0" collapsed="false">
      <c r="A59" s="47" t="n">
        <v>124</v>
      </c>
      <c r="B59" s="24" t="n">
        <f aca="false">B58-1</f>
        <v>43</v>
      </c>
    </row>
    <row r="60" customFormat="false" ht="20.35" hidden="false" customHeight="true" outlineLevel="0" collapsed="false">
      <c r="A60" s="47" t="n">
        <v>124.6</v>
      </c>
      <c r="B60" s="24" t="n">
        <f aca="false">B59-1</f>
        <v>42</v>
      </c>
    </row>
    <row r="61" customFormat="false" ht="20.35" hidden="false" customHeight="true" outlineLevel="0" collapsed="false">
      <c r="A61" s="47" t="n">
        <v>125.2</v>
      </c>
      <c r="B61" s="24" t="n">
        <f aca="false">B60-1</f>
        <v>41</v>
      </c>
    </row>
    <row r="62" customFormat="false" ht="20.35" hidden="false" customHeight="true" outlineLevel="0" collapsed="false">
      <c r="A62" s="47" t="n">
        <v>127.3</v>
      </c>
      <c r="B62" s="24" t="n">
        <f aca="false">B61-1</f>
        <v>40</v>
      </c>
    </row>
    <row r="63" customFormat="false" ht="20.35" hidden="false" customHeight="true" outlineLevel="0" collapsed="false">
      <c r="A63" s="47" t="n">
        <v>129.5</v>
      </c>
      <c r="B63" s="24" t="n">
        <f aca="false">B62-1</f>
        <v>39</v>
      </c>
    </row>
    <row r="64" customFormat="false" ht="20.35" hidden="false" customHeight="true" outlineLevel="0" collapsed="false">
      <c r="A64" s="47" t="n">
        <v>131.7</v>
      </c>
      <c r="B64" s="24" t="n">
        <f aca="false">B63-1</f>
        <v>38</v>
      </c>
    </row>
    <row r="65" customFormat="false" ht="20.35" hidden="false" customHeight="true" outlineLevel="0" collapsed="false">
      <c r="A65" s="47" t="n">
        <v>133.9</v>
      </c>
      <c r="B65" s="24" t="n">
        <f aca="false">B64-1</f>
        <v>37</v>
      </c>
    </row>
    <row r="66" customFormat="false" ht="20.35" hidden="false" customHeight="true" outlineLevel="0" collapsed="false">
      <c r="A66" s="47" t="n">
        <v>137.3</v>
      </c>
      <c r="B66" s="24" t="n">
        <f aca="false">B65-1</f>
        <v>36</v>
      </c>
    </row>
    <row r="67" customFormat="false" ht="20.35" hidden="false" customHeight="true" outlineLevel="0" collapsed="false">
      <c r="A67" s="47" t="n">
        <v>140.6</v>
      </c>
      <c r="B67" s="24" t="n">
        <f aca="false">B66-1</f>
        <v>35</v>
      </c>
    </row>
    <row r="68" customFormat="false" ht="20.35" hidden="false" customHeight="true" outlineLevel="0" collapsed="false">
      <c r="A68" s="47" t="n">
        <v>143.3</v>
      </c>
      <c r="B68" s="24" t="n">
        <f aca="false">B67-1</f>
        <v>34</v>
      </c>
    </row>
    <row r="69" customFormat="false" ht="20.35" hidden="false" customHeight="true" outlineLevel="0" collapsed="false">
      <c r="A69" s="47" t="n">
        <v>145.5</v>
      </c>
      <c r="B69" s="24" t="n">
        <v>33</v>
      </c>
    </row>
  </sheetData>
  <mergeCells count="1">
    <mergeCell ref="A1:B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28.xml><?xml version="1.0" encoding="utf-8"?>
<worksheet xmlns="http://schemas.openxmlformats.org/spreadsheetml/2006/main" xmlns:r="http://schemas.openxmlformats.org/officeDocument/2006/relationships">
  <sheetPr filterMode="false">
    <pageSetUpPr fitToPage="true"/>
  </sheetPr>
  <dimension ref="A1:B6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256" min="1" style="21" width="16.0663265306122"/>
  </cols>
  <sheetData>
    <row r="1" customFormat="false" ht="28" hidden="false" customHeight="true" outlineLevel="0" collapsed="false">
      <c r="A1" s="7" t="s">
        <v>34</v>
      </c>
      <c r="B1" s="7"/>
    </row>
    <row r="2" customFormat="false" ht="20.55" hidden="false" customHeight="true" outlineLevel="0" collapsed="false">
      <c r="A2" s="46"/>
      <c r="B2" s="46"/>
    </row>
    <row r="3" customFormat="false" ht="20.55" hidden="false" customHeight="true" outlineLevel="0" collapsed="false">
      <c r="A3" s="47" t="n">
        <v>0</v>
      </c>
      <c r="B3" s="24" t="n">
        <v>99</v>
      </c>
    </row>
    <row r="4" customFormat="false" ht="20.35" hidden="false" customHeight="true" outlineLevel="0" collapsed="false">
      <c r="A4" s="46"/>
      <c r="B4" s="24" t="n">
        <f aca="false">B3-1</f>
        <v>98</v>
      </c>
    </row>
    <row r="5" customFormat="false" ht="20.35" hidden="false" customHeight="true" outlineLevel="0" collapsed="false">
      <c r="A5" s="46"/>
      <c r="B5" s="24" t="n">
        <f aca="false">B4-1</f>
        <v>97</v>
      </c>
    </row>
    <row r="6" customFormat="false" ht="20.35" hidden="false" customHeight="true" outlineLevel="0" collapsed="false">
      <c r="A6" s="46"/>
      <c r="B6" s="24" t="n">
        <f aca="false">B5-1</f>
        <v>96</v>
      </c>
    </row>
    <row r="7" customFormat="false" ht="20.35" hidden="false" customHeight="true" outlineLevel="0" collapsed="false">
      <c r="A7" s="46"/>
      <c r="B7" s="24" t="n">
        <f aca="false">B6-1</f>
        <v>95</v>
      </c>
    </row>
    <row r="8" customFormat="false" ht="20.35" hidden="false" customHeight="true" outlineLevel="0" collapsed="false">
      <c r="A8" s="46"/>
      <c r="B8" s="24" t="n">
        <f aca="false">B7-1</f>
        <v>94</v>
      </c>
    </row>
    <row r="9" customFormat="false" ht="20.35" hidden="false" customHeight="true" outlineLevel="0" collapsed="false">
      <c r="A9" s="46"/>
      <c r="B9" s="24" t="n">
        <f aca="false">B8-1</f>
        <v>93</v>
      </c>
    </row>
    <row r="10" customFormat="false" ht="20.35" hidden="false" customHeight="true" outlineLevel="0" collapsed="false">
      <c r="A10" s="46"/>
      <c r="B10" s="24" t="n">
        <f aca="false">B9-1</f>
        <v>92</v>
      </c>
    </row>
    <row r="11" customFormat="false" ht="20.35" hidden="false" customHeight="true" outlineLevel="0" collapsed="false">
      <c r="A11" s="47" t="n">
        <v>1</v>
      </c>
      <c r="B11" s="24" t="n">
        <f aca="false">B10-1</f>
        <v>91</v>
      </c>
    </row>
    <row r="12" customFormat="false" ht="20.35" hidden="false" customHeight="true" outlineLevel="0" collapsed="false">
      <c r="A12" s="46"/>
      <c r="B12" s="24" t="n">
        <f aca="false">B11-1</f>
        <v>90</v>
      </c>
    </row>
    <row r="13" customFormat="false" ht="20.35" hidden="false" customHeight="true" outlineLevel="0" collapsed="false">
      <c r="A13" s="47" t="n">
        <v>2</v>
      </c>
      <c r="B13" s="24" t="n">
        <f aca="false">B12-1</f>
        <v>89</v>
      </c>
    </row>
    <row r="14" customFormat="false" ht="20.35" hidden="false" customHeight="true" outlineLevel="0" collapsed="false">
      <c r="A14" s="46"/>
      <c r="B14" s="24" t="n">
        <f aca="false">B13-1</f>
        <v>88</v>
      </c>
    </row>
    <row r="15" customFormat="false" ht="20.35" hidden="false" customHeight="true" outlineLevel="0" collapsed="false">
      <c r="A15" s="47" t="n">
        <v>3</v>
      </c>
      <c r="B15" s="24" t="n">
        <f aca="false">B14-1</f>
        <v>87</v>
      </c>
    </row>
    <row r="16" customFormat="false" ht="20.35" hidden="false" customHeight="true" outlineLevel="0" collapsed="false">
      <c r="A16" s="46"/>
      <c r="B16" s="24" t="n">
        <f aca="false">B15-1</f>
        <v>86</v>
      </c>
    </row>
    <row r="17" customFormat="false" ht="20.35" hidden="false" customHeight="true" outlineLevel="0" collapsed="false">
      <c r="A17" s="47" t="n">
        <v>4</v>
      </c>
      <c r="B17" s="24" t="n">
        <f aca="false">B16-1</f>
        <v>85</v>
      </c>
    </row>
    <row r="18" customFormat="false" ht="20.35" hidden="false" customHeight="true" outlineLevel="0" collapsed="false">
      <c r="A18" s="46"/>
      <c r="B18" s="24" t="n">
        <f aca="false">B17-1</f>
        <v>84</v>
      </c>
    </row>
    <row r="19" customFormat="false" ht="20.35" hidden="false" customHeight="true" outlineLevel="0" collapsed="false">
      <c r="A19" s="47" t="n">
        <v>5</v>
      </c>
      <c r="B19" s="24" t="n">
        <f aca="false">B18-1</f>
        <v>83</v>
      </c>
    </row>
    <row r="20" customFormat="false" ht="20.35" hidden="false" customHeight="true" outlineLevel="0" collapsed="false">
      <c r="A20" s="46"/>
      <c r="B20" s="24" t="n">
        <f aca="false">B19-1</f>
        <v>82</v>
      </c>
    </row>
    <row r="21" customFormat="false" ht="20.35" hidden="false" customHeight="true" outlineLevel="0" collapsed="false">
      <c r="A21" s="46"/>
      <c r="B21" s="24" t="n">
        <f aca="false">B20-1</f>
        <v>81</v>
      </c>
    </row>
    <row r="22" customFormat="false" ht="20.35" hidden="false" customHeight="true" outlineLevel="0" collapsed="false">
      <c r="A22" s="47" t="n">
        <v>6</v>
      </c>
      <c r="B22" s="24" t="n">
        <f aca="false">B21-1</f>
        <v>80</v>
      </c>
    </row>
    <row r="23" customFormat="false" ht="20.35" hidden="false" customHeight="true" outlineLevel="0" collapsed="false">
      <c r="A23" s="46"/>
      <c r="B23" s="24" t="n">
        <f aca="false">B22-1</f>
        <v>79</v>
      </c>
    </row>
    <row r="24" customFormat="false" ht="20.35" hidden="false" customHeight="true" outlineLevel="0" collapsed="false">
      <c r="A24" s="47" t="n">
        <v>7</v>
      </c>
      <c r="B24" s="24" t="n">
        <f aca="false">B23-1</f>
        <v>78</v>
      </c>
    </row>
    <row r="25" customFormat="false" ht="20.35" hidden="false" customHeight="true" outlineLevel="0" collapsed="false">
      <c r="A25" s="46"/>
      <c r="B25" s="24" t="n">
        <f aca="false">B24-1</f>
        <v>77</v>
      </c>
    </row>
    <row r="26" customFormat="false" ht="20.35" hidden="false" customHeight="true" outlineLevel="0" collapsed="false">
      <c r="A26" s="47" t="n">
        <v>8</v>
      </c>
      <c r="B26" s="24" t="n">
        <f aca="false">B25-1</f>
        <v>76</v>
      </c>
    </row>
    <row r="27" customFormat="false" ht="20.35" hidden="false" customHeight="true" outlineLevel="0" collapsed="false">
      <c r="A27" s="46"/>
      <c r="B27" s="24" t="n">
        <f aca="false">B26-1</f>
        <v>75</v>
      </c>
    </row>
    <row r="28" customFormat="false" ht="20.35" hidden="false" customHeight="true" outlineLevel="0" collapsed="false">
      <c r="A28" s="47" t="n">
        <v>9</v>
      </c>
      <c r="B28" s="24" t="n">
        <f aca="false">B27-1</f>
        <v>74</v>
      </c>
    </row>
    <row r="29" customFormat="false" ht="20.35" hidden="false" customHeight="true" outlineLevel="0" collapsed="false">
      <c r="A29" s="46"/>
      <c r="B29" s="24" t="n">
        <f aca="false">B28-1</f>
        <v>73</v>
      </c>
    </row>
    <row r="30" customFormat="false" ht="20.35" hidden="false" customHeight="true" outlineLevel="0" collapsed="false">
      <c r="A30" s="47" t="n">
        <v>10</v>
      </c>
      <c r="B30" s="24" t="n">
        <f aca="false">B29-1</f>
        <v>72</v>
      </c>
    </row>
    <row r="31" customFormat="false" ht="20.35" hidden="false" customHeight="true" outlineLevel="0" collapsed="false">
      <c r="A31" s="46"/>
      <c r="B31" s="24" t="n">
        <f aca="false">B30-1</f>
        <v>71</v>
      </c>
    </row>
    <row r="32" customFormat="false" ht="20.35" hidden="false" customHeight="true" outlineLevel="0" collapsed="false">
      <c r="A32" s="47" t="n">
        <v>11</v>
      </c>
      <c r="B32" s="24" t="n">
        <f aca="false">B31-1</f>
        <v>70</v>
      </c>
    </row>
    <row r="33" customFormat="false" ht="20.35" hidden="false" customHeight="true" outlineLevel="0" collapsed="false">
      <c r="A33" s="46"/>
      <c r="B33" s="24" t="n">
        <f aca="false">B32-1</f>
        <v>69</v>
      </c>
    </row>
    <row r="34" customFormat="false" ht="20.35" hidden="false" customHeight="true" outlineLevel="0" collapsed="false">
      <c r="A34" s="47" t="n">
        <v>12</v>
      </c>
      <c r="B34" s="24" t="n">
        <f aca="false">B33-1</f>
        <v>68</v>
      </c>
    </row>
    <row r="35" customFormat="false" ht="20.35" hidden="false" customHeight="true" outlineLevel="0" collapsed="false">
      <c r="A35" s="46"/>
      <c r="B35" s="24" t="n">
        <f aca="false">B34-1</f>
        <v>67</v>
      </c>
    </row>
    <row r="36" customFormat="false" ht="20.35" hidden="false" customHeight="true" outlineLevel="0" collapsed="false">
      <c r="A36" s="47" t="n">
        <v>13</v>
      </c>
      <c r="B36" s="24" t="n">
        <f aca="false">B35-1</f>
        <v>66</v>
      </c>
    </row>
    <row r="37" customFormat="false" ht="20.35" hidden="false" customHeight="true" outlineLevel="0" collapsed="false">
      <c r="A37" s="46"/>
      <c r="B37" s="24" t="n">
        <f aca="false">B36-1</f>
        <v>65</v>
      </c>
    </row>
    <row r="38" customFormat="false" ht="20.35" hidden="false" customHeight="true" outlineLevel="0" collapsed="false">
      <c r="A38" s="47" t="n">
        <v>14</v>
      </c>
      <c r="B38" s="24" t="n">
        <f aca="false">B37-1</f>
        <v>64</v>
      </c>
    </row>
    <row r="39" customFormat="false" ht="20.35" hidden="false" customHeight="true" outlineLevel="0" collapsed="false">
      <c r="A39" s="46"/>
      <c r="B39" s="24" t="n">
        <f aca="false">B38-1</f>
        <v>63</v>
      </c>
    </row>
    <row r="40" customFormat="false" ht="20.35" hidden="false" customHeight="true" outlineLevel="0" collapsed="false">
      <c r="A40" s="47" t="n">
        <v>15</v>
      </c>
      <c r="B40" s="24" t="n">
        <f aca="false">B39-1</f>
        <v>62</v>
      </c>
    </row>
    <row r="41" customFormat="false" ht="20.35" hidden="false" customHeight="true" outlineLevel="0" collapsed="false">
      <c r="A41" s="46"/>
      <c r="B41" s="24" t="n">
        <f aca="false">B40-1</f>
        <v>61</v>
      </c>
    </row>
    <row r="42" customFormat="false" ht="20.35" hidden="false" customHeight="true" outlineLevel="0" collapsed="false">
      <c r="A42" s="47" t="n">
        <v>16</v>
      </c>
      <c r="B42" s="24" t="n">
        <f aca="false">B41-1</f>
        <v>60</v>
      </c>
    </row>
    <row r="43" customFormat="false" ht="20.35" hidden="false" customHeight="true" outlineLevel="0" collapsed="false">
      <c r="A43" s="46"/>
      <c r="B43" s="24" t="n">
        <f aca="false">B42-1</f>
        <v>59</v>
      </c>
    </row>
    <row r="44" customFormat="false" ht="20.35" hidden="false" customHeight="true" outlineLevel="0" collapsed="false">
      <c r="A44" s="47" t="n">
        <v>17</v>
      </c>
      <c r="B44" s="24" t="n">
        <v>58</v>
      </c>
    </row>
    <row r="45" customFormat="false" ht="20.35" hidden="false" customHeight="true" outlineLevel="0" collapsed="false">
      <c r="A45" s="47" t="n">
        <v>18</v>
      </c>
      <c r="B45" s="24" t="n">
        <f aca="false">B44-1</f>
        <v>57</v>
      </c>
    </row>
    <row r="46" customFormat="false" ht="20.35" hidden="false" customHeight="true" outlineLevel="0" collapsed="false">
      <c r="A46" s="47" t="n">
        <v>19</v>
      </c>
      <c r="B46" s="24" t="n">
        <f aca="false">B45-1</f>
        <v>56</v>
      </c>
    </row>
    <row r="47" customFormat="false" ht="20.35" hidden="false" customHeight="true" outlineLevel="0" collapsed="false">
      <c r="A47" s="47" t="n">
        <v>20</v>
      </c>
      <c r="B47" s="24" t="n">
        <f aca="false">B46-1</f>
        <v>55</v>
      </c>
    </row>
    <row r="48" customFormat="false" ht="20.35" hidden="false" customHeight="true" outlineLevel="0" collapsed="false">
      <c r="A48" s="47" t="n">
        <v>21</v>
      </c>
      <c r="B48" s="24" t="n">
        <f aca="false">B47-1</f>
        <v>54</v>
      </c>
    </row>
    <row r="49" customFormat="false" ht="20.35" hidden="false" customHeight="true" outlineLevel="0" collapsed="false">
      <c r="A49" s="47" t="n">
        <v>22</v>
      </c>
      <c r="B49" s="24" t="n">
        <f aca="false">B48-1</f>
        <v>53</v>
      </c>
    </row>
    <row r="50" customFormat="false" ht="20.35" hidden="false" customHeight="true" outlineLevel="0" collapsed="false">
      <c r="A50" s="47" t="n">
        <v>23</v>
      </c>
      <c r="B50" s="24" t="n">
        <f aca="false">B49-1</f>
        <v>52</v>
      </c>
    </row>
    <row r="51" customFormat="false" ht="20.35" hidden="false" customHeight="true" outlineLevel="0" collapsed="false">
      <c r="A51" s="47" t="n">
        <v>24</v>
      </c>
      <c r="B51" s="24" t="n">
        <f aca="false">B50-1</f>
        <v>51</v>
      </c>
    </row>
    <row r="52" customFormat="false" ht="20.35" hidden="false" customHeight="true" outlineLevel="0" collapsed="false">
      <c r="A52" s="47" t="n">
        <v>25</v>
      </c>
      <c r="B52" s="24" t="n">
        <f aca="false">B51-1</f>
        <v>50</v>
      </c>
    </row>
    <row r="53" customFormat="false" ht="20.35" hidden="false" customHeight="true" outlineLevel="0" collapsed="false">
      <c r="A53" s="47" t="n">
        <v>27</v>
      </c>
      <c r="B53" s="24" t="n">
        <f aca="false">B52-1</f>
        <v>49</v>
      </c>
    </row>
    <row r="54" customFormat="false" ht="20.35" hidden="false" customHeight="true" outlineLevel="0" collapsed="false">
      <c r="A54" s="47" t="n">
        <v>28</v>
      </c>
      <c r="B54" s="24" t="n">
        <f aca="false">B53-1</f>
        <v>48</v>
      </c>
    </row>
    <row r="55" customFormat="false" ht="20.35" hidden="false" customHeight="true" outlineLevel="0" collapsed="false">
      <c r="A55" s="47" t="n">
        <v>29</v>
      </c>
      <c r="B55" s="24" t="n">
        <f aca="false">B54-1</f>
        <v>47</v>
      </c>
    </row>
    <row r="56" customFormat="false" ht="20.35" hidden="false" customHeight="true" outlineLevel="0" collapsed="false">
      <c r="A56" s="47" t="n">
        <v>30</v>
      </c>
      <c r="B56" s="24" t="n">
        <f aca="false">B55-1</f>
        <v>46</v>
      </c>
    </row>
    <row r="57" customFormat="false" ht="20.35" hidden="false" customHeight="true" outlineLevel="0" collapsed="false">
      <c r="A57" s="47" t="n">
        <v>31</v>
      </c>
      <c r="B57" s="24" t="n">
        <f aca="false">B56-1</f>
        <v>45</v>
      </c>
    </row>
    <row r="58" customFormat="false" ht="20.35" hidden="false" customHeight="true" outlineLevel="0" collapsed="false">
      <c r="A58" s="47" t="n">
        <v>32</v>
      </c>
      <c r="B58" s="24" t="n">
        <f aca="false">B57-1</f>
        <v>44</v>
      </c>
    </row>
    <row r="59" customFormat="false" ht="20.35" hidden="false" customHeight="true" outlineLevel="0" collapsed="false">
      <c r="A59" s="47" t="n">
        <v>33</v>
      </c>
      <c r="B59" s="24" t="n">
        <f aca="false">B58-1</f>
        <v>43</v>
      </c>
    </row>
    <row r="60" customFormat="false" ht="20.35" hidden="false" customHeight="true" outlineLevel="0" collapsed="false">
      <c r="A60" s="47" t="n">
        <v>34</v>
      </c>
      <c r="B60" s="24" t="n">
        <f aca="false">B59-1</f>
        <v>42</v>
      </c>
    </row>
    <row r="61" customFormat="false" ht="20.35" hidden="false" customHeight="true" outlineLevel="0" collapsed="false">
      <c r="A61" s="47" t="n">
        <v>35</v>
      </c>
      <c r="B61" s="24" t="n">
        <f aca="false">B60-1</f>
        <v>41</v>
      </c>
    </row>
    <row r="62" customFormat="false" ht="20.35" hidden="false" customHeight="true" outlineLevel="0" collapsed="false">
      <c r="A62" s="47" t="n">
        <v>37</v>
      </c>
      <c r="B62" s="24" t="n">
        <f aca="false">B61-1</f>
        <v>40</v>
      </c>
    </row>
    <row r="63" customFormat="false" ht="20.35" hidden="false" customHeight="true" outlineLevel="0" collapsed="false">
      <c r="A63" s="47" t="n">
        <v>39</v>
      </c>
      <c r="B63" s="24" t="n">
        <f aca="false">B62-1</f>
        <v>39</v>
      </c>
    </row>
    <row r="64" customFormat="false" ht="20.35" hidden="false" customHeight="true" outlineLevel="0" collapsed="false">
      <c r="A64" s="47" t="n">
        <v>40</v>
      </c>
      <c r="B64" s="24" t="n">
        <f aca="false">B63-1</f>
        <v>38</v>
      </c>
    </row>
    <row r="65" customFormat="false" ht="20.35" hidden="false" customHeight="true" outlineLevel="0" collapsed="false">
      <c r="A65" s="47" t="n">
        <v>41</v>
      </c>
      <c r="B65" s="24" t="n">
        <f aca="false">B64-1</f>
        <v>37</v>
      </c>
    </row>
    <row r="66" customFormat="false" ht="20.35" hidden="false" customHeight="true" outlineLevel="0" collapsed="false">
      <c r="A66" s="47" t="n">
        <v>43</v>
      </c>
      <c r="B66" s="24" t="n">
        <f aca="false">B65-1</f>
        <v>36</v>
      </c>
    </row>
    <row r="67" customFormat="false" ht="20.35" hidden="false" customHeight="true" outlineLevel="0" collapsed="false">
      <c r="A67" s="47" t="n">
        <v>45</v>
      </c>
      <c r="B67" s="24" t="n">
        <f aca="false">B66-1</f>
        <v>35</v>
      </c>
    </row>
    <row r="68" customFormat="false" ht="20.35" hidden="false" customHeight="true" outlineLevel="0" collapsed="false">
      <c r="A68" s="47" t="n">
        <v>48</v>
      </c>
      <c r="B68" s="24" t="n">
        <f aca="false">B67-1</f>
        <v>34</v>
      </c>
    </row>
    <row r="69" customFormat="false" ht="20.35" hidden="false" customHeight="true" outlineLevel="0" collapsed="false">
      <c r="A69" s="47" t="n">
        <v>51</v>
      </c>
      <c r="B69" s="24" t="n">
        <f aca="false">B68-1</f>
        <v>33</v>
      </c>
    </row>
  </sheetData>
  <mergeCells count="1">
    <mergeCell ref="A1:B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29.xml><?xml version="1.0" encoding="utf-8"?>
<worksheet xmlns="http://schemas.openxmlformats.org/spreadsheetml/2006/main" xmlns:r="http://schemas.openxmlformats.org/officeDocument/2006/relationships">
  <sheetPr filterMode="false">
    <pageSetUpPr fitToPage="true"/>
  </sheetPr>
  <dimension ref="A1:D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21" width="18.8979591836735"/>
    <col collapsed="false" hidden="false" max="256" min="2" style="21" width="16.0663265306122"/>
  </cols>
  <sheetData>
    <row r="1" customFormat="false" ht="20.55" hidden="false" customHeight="true" outlineLevel="0" collapsed="false">
      <c r="A1" s="22" t="s">
        <v>55</v>
      </c>
      <c r="B1" s="43" t="s">
        <v>551</v>
      </c>
      <c r="C1" s="43" t="s">
        <v>552</v>
      </c>
      <c r="D1" s="43" t="s">
        <v>553</v>
      </c>
    </row>
    <row r="2" customFormat="false" ht="20.55" hidden="false" customHeight="true" outlineLevel="0" collapsed="false">
      <c r="A2" s="22" t="s">
        <v>70</v>
      </c>
      <c r="B2" s="32" t="n">
        <f aca="false">VLOOKUP(STATS!M3,'PS - SO%'!$A$4:$B$55,2)</f>
        <v>98</v>
      </c>
      <c r="C2" s="32" t="n">
        <f aca="false">IF(STATS!N3&lt;10,(68.8*(10-STATS!N3)+STATS!M3*STATS!N3)/10,B2)</f>
        <v>78.16</v>
      </c>
      <c r="D2" s="45" t="n">
        <f aca="false">IF(STATS!N3=0,66,C2)</f>
        <v>78.16</v>
      </c>
    </row>
    <row r="3" customFormat="false" ht="20.35" hidden="false" customHeight="true" outlineLevel="0" collapsed="false">
      <c r="A3" s="22" t="s">
        <v>73</v>
      </c>
      <c r="B3" s="32" t="n">
        <f aca="false">VLOOKUP(STATS!M4,'PS - SO%'!$A$4:$B$55,2)</f>
        <v>47</v>
      </c>
      <c r="C3" s="32" t="n">
        <f aca="false">IF(STATS!N4&lt;10,(68.8*(10-STATS!N4)+STATS!M4*STATS!N4)/10,B3)</f>
        <v>68.8</v>
      </c>
      <c r="D3" s="45" t="n">
        <f aca="false">IF(STATS!N4=0,66,C3)</f>
        <v>66</v>
      </c>
    </row>
    <row r="4" customFormat="false" ht="20.35" hidden="false" customHeight="true" outlineLevel="0" collapsed="false">
      <c r="A4" s="22" t="s">
        <v>75</v>
      </c>
      <c r="B4" s="32" t="n">
        <f aca="false">VLOOKUP(STATS!M5,'PS - SO%'!$A$4:$B$55,2)</f>
        <v>86</v>
      </c>
      <c r="C4" s="32" t="n">
        <f aca="false">IF(STATS!N5&lt;10,(68.8*(10-STATS!N5)+STATS!M5*STATS!N5)/10,B4)</f>
        <v>74.4</v>
      </c>
      <c r="D4" s="45" t="n">
        <f aca="false">IF(STATS!N5=0,66,C4)</f>
        <v>74.4</v>
      </c>
    </row>
    <row r="5" customFormat="false" ht="20.35" hidden="false" customHeight="true" outlineLevel="0" collapsed="false">
      <c r="A5" s="22" t="s">
        <v>77</v>
      </c>
      <c r="B5" s="32" t="n">
        <f aca="false">VLOOKUP(STATS!M6,'PS - SO%'!$A$4:$B$55,2)</f>
        <v>70</v>
      </c>
      <c r="C5" s="32" t="n">
        <f aca="false">IF(STATS!N6&lt;10,(68.8*(10-STATS!N6)+STATS!M6*STATS!N6)/10,B5)</f>
        <v>68.17</v>
      </c>
      <c r="D5" s="45" t="n">
        <f aca="false">IF(STATS!N6=0,66,C5)</f>
        <v>68.17</v>
      </c>
    </row>
    <row r="6" customFormat="false" ht="20.35" hidden="false" customHeight="true" outlineLevel="0" collapsed="false">
      <c r="A6" s="22" t="s">
        <v>79</v>
      </c>
      <c r="B6" s="32" t="n">
        <f aca="false">VLOOKUP(STATS!M7,'PS - SO%'!$A$4:$B$55,2)</f>
        <v>70</v>
      </c>
      <c r="C6" s="32" t="n">
        <f aca="false">IF(STATS!N7&lt;10,(68.8*(10-STATS!N7)+STATS!M7*STATS!N7)/10,B6)</f>
        <v>68.17</v>
      </c>
      <c r="D6" s="45" t="n">
        <f aca="false">IF(STATS!N7=0,66,C6)</f>
        <v>68.17</v>
      </c>
    </row>
    <row r="7" customFormat="false" ht="20.35" hidden="false" customHeight="true" outlineLevel="0" collapsed="false">
      <c r="A7" s="22" t="s">
        <v>81</v>
      </c>
      <c r="B7" s="32" t="n">
        <f aca="false">VLOOKUP(STATS!M8,'PS - SO%'!$A$4:$B$55,2)</f>
        <v>86</v>
      </c>
      <c r="C7" s="32" t="n">
        <f aca="false">IF(STATS!N8&lt;10,(68.8*(10-STATS!N8)+STATS!M8*STATS!N8)/10,B7)</f>
        <v>86</v>
      </c>
      <c r="D7" s="45" t="n">
        <f aca="false">IF(STATS!N8=0,66,C7)</f>
        <v>86</v>
      </c>
    </row>
    <row r="8" customFormat="false" ht="20.35" hidden="false" customHeight="true" outlineLevel="0" collapsed="false">
      <c r="A8" s="22" t="s">
        <v>83</v>
      </c>
      <c r="B8" s="32" t="n">
        <f aca="false">VLOOKUP(STATS!M9,'PS - SO%'!$A$4:$B$55,2)</f>
        <v>47</v>
      </c>
      <c r="C8" s="32" t="n">
        <f aca="false">IF(STATS!N9&lt;10,(68.8*(10-STATS!N9)+STATS!M9*STATS!N9)/10,B8)</f>
        <v>68.8</v>
      </c>
      <c r="D8" s="45" t="n">
        <f aca="false">IF(STATS!N9=0,66,C8)</f>
        <v>66</v>
      </c>
    </row>
    <row r="9" customFormat="false" ht="20.35" hidden="false" customHeight="true" outlineLevel="0" collapsed="false">
      <c r="A9" s="22" t="s">
        <v>85</v>
      </c>
      <c r="B9" s="32" t="n">
        <f aca="false">VLOOKUP(STATS!M10,'PS - SO%'!$A$4:$B$55,2)</f>
        <v>47</v>
      </c>
      <c r="C9" s="32" t="n">
        <f aca="false">IF(STATS!N10&lt;10,(68.8*(10-STATS!N10)+STATS!M10*STATS!N10)/10,B9)</f>
        <v>51.28</v>
      </c>
      <c r="D9" s="45" t="n">
        <f aca="false">IF(STATS!N10=0,66,C9)</f>
        <v>51.28</v>
      </c>
    </row>
    <row r="10" customFormat="false" ht="20.35" hidden="false" customHeight="true" outlineLevel="0" collapsed="false">
      <c r="A10" s="22" t="s">
        <v>87</v>
      </c>
      <c r="B10" s="32" t="n">
        <f aca="false">VLOOKUP(STATS!M11,'PS - SO%'!$A$4:$B$55,2)</f>
        <v>95</v>
      </c>
      <c r="C10" s="32" t="n">
        <f aca="false">IF(STATS!N11&lt;10,(68.8*(10-STATS!N11)+STATS!M11*STATS!N11)/10,B10)</f>
        <v>95</v>
      </c>
      <c r="D10" s="45" t="n">
        <f aca="false">IF(STATS!N11=0,66,C10)</f>
        <v>95</v>
      </c>
    </row>
    <row r="11" customFormat="false" ht="20.35" hidden="false" customHeight="true" outlineLevel="0" collapsed="false">
      <c r="A11" s="22" t="s">
        <v>89</v>
      </c>
      <c r="B11" s="32" t="n">
        <f aca="false">VLOOKUP(STATS!M12,'PS - SO%'!$A$4:$B$55,2)</f>
        <v>47</v>
      </c>
      <c r="C11" s="32" t="n">
        <f aca="false">IF(STATS!N12&lt;10,(68.8*(10-STATS!N12)+STATS!M12*STATS!N12)/10,B11)</f>
        <v>68.8</v>
      </c>
      <c r="D11" s="45" t="n">
        <f aca="false">IF(STATS!N12=0,66,C11)</f>
        <v>66</v>
      </c>
    </row>
    <row r="12" customFormat="false" ht="20.35" hidden="false" customHeight="true" outlineLevel="0" collapsed="false">
      <c r="A12" s="22" t="s">
        <v>91</v>
      </c>
      <c r="B12" s="32" t="n">
        <f aca="false">VLOOKUP(STATS!M13,'PS - SO%'!$A$4:$B$55,2)</f>
        <v>51</v>
      </c>
      <c r="C12" s="32" t="n">
        <f aca="false">IF(STATS!N13&lt;10,(68.8*(10-STATS!N13)+STATS!M13*STATS!N13)/10,B12)</f>
        <v>51</v>
      </c>
      <c r="D12" s="45" t="n">
        <f aca="false">IF(STATS!N13=0,66,C12)</f>
        <v>51</v>
      </c>
    </row>
    <row r="13" customFormat="false" ht="20.35" hidden="false" customHeight="true" outlineLevel="0" collapsed="false">
      <c r="A13" s="22" t="s">
        <v>93</v>
      </c>
      <c r="B13" s="32" t="n">
        <f aca="false">VLOOKUP(STATS!M14,'PS - SO%'!$A$4:$B$55,2)</f>
        <v>84</v>
      </c>
      <c r="C13" s="32" t="n">
        <f aca="false">IF(STATS!N14&lt;10,(68.8*(10-STATS!N14)+STATS!M14*STATS!N14)/10,B13)</f>
        <v>84</v>
      </c>
      <c r="D13" s="45" t="n">
        <f aca="false">IF(STATS!N14=0,66,C13)</f>
        <v>84</v>
      </c>
    </row>
    <row r="14" customFormat="false" ht="20.35" hidden="false" customHeight="true" outlineLevel="0" collapsed="false">
      <c r="A14" s="22" t="s">
        <v>95</v>
      </c>
      <c r="B14" s="32" t="n">
        <f aca="false">VLOOKUP(STATS!M15,'PS - SO%'!$A$4:$B$55,2)</f>
        <v>53</v>
      </c>
      <c r="C14" s="32" t="n">
        <f aca="false">IF(STATS!N15&lt;10,(68.8*(10-STATS!N15)+STATS!M15*STATS!N15)/10,B14)</f>
        <v>56.92</v>
      </c>
      <c r="D14" s="45" t="n">
        <f aca="false">IF(STATS!N15=0,66,C14)</f>
        <v>56.92</v>
      </c>
    </row>
    <row r="15" customFormat="false" ht="20.35" hidden="false" customHeight="true" outlineLevel="0" collapsed="false">
      <c r="A15" s="22" t="s">
        <v>97</v>
      </c>
      <c r="B15" s="32" t="n">
        <f aca="false">VLOOKUP(STATS!M16,'PS - SO%'!$A$4:$B$55,2)</f>
        <v>56</v>
      </c>
      <c r="C15" s="32" t="n">
        <f aca="false">IF(STATS!N16&lt;10,(68.8*(10-STATS!N16)+STATS!M16*STATS!N16)/10,B15)</f>
        <v>56</v>
      </c>
      <c r="D15" s="45" t="n">
        <f aca="false">IF(STATS!N16=0,66,C15)</f>
        <v>56</v>
      </c>
    </row>
    <row r="16" customFormat="false" ht="20.35" hidden="false" customHeight="true" outlineLevel="0" collapsed="false">
      <c r="A16" s="22" t="s">
        <v>98</v>
      </c>
      <c r="B16" s="32" t="n">
        <f aca="false">VLOOKUP(STATS!M17,'PS - SO%'!$A$4:$B$55,2)</f>
        <v>90</v>
      </c>
      <c r="C16" s="32" t="n">
        <f aca="false">IF(STATS!N17&lt;10,(68.8*(10-STATS!N17)+STATS!M17*STATS!N17)/10,B16)</f>
        <v>80.63</v>
      </c>
      <c r="D16" s="45" t="n">
        <f aca="false">IF(STATS!N17=0,66,C16)</f>
        <v>80.63</v>
      </c>
    </row>
    <row r="17" customFormat="false" ht="20.35" hidden="false" customHeight="true" outlineLevel="0" collapsed="false">
      <c r="A17" s="22" t="s">
        <v>100</v>
      </c>
      <c r="B17" s="32" t="n">
        <f aca="false">VLOOKUP(STATS!M18,'PS - SO%'!$A$4:$B$55,2)</f>
        <v>93</v>
      </c>
      <c r="C17" s="32" t="n">
        <f aca="false">IF(STATS!N18&lt;10,(68.8*(10-STATS!N18)+STATS!M18*STATS!N18)/10,B17)</f>
        <v>86.89</v>
      </c>
      <c r="D17" s="45" t="n">
        <f aca="false">IF(STATS!N18=0,66,C17)</f>
        <v>86.89</v>
      </c>
    </row>
    <row r="18" customFormat="false" ht="20.35" hidden="false" customHeight="true" outlineLevel="0" collapsed="false">
      <c r="A18" s="22" t="s">
        <v>102</v>
      </c>
      <c r="B18" s="32" t="n">
        <f aca="false">VLOOKUP(STATS!M19,'PS - SO%'!$A$4:$B$55,2)</f>
        <v>47</v>
      </c>
      <c r="C18" s="32" t="n">
        <f aca="false">IF(STATS!N19&lt;10,(68.8*(10-STATS!N19)+STATS!M19*STATS!N19)/10,B18)</f>
        <v>68.8</v>
      </c>
      <c r="D18" s="45" t="n">
        <f aca="false">IF(STATS!N19=0,66,C18)</f>
        <v>66</v>
      </c>
    </row>
    <row r="19" customFormat="false" ht="20.35" hidden="false" customHeight="true" outlineLevel="0" collapsed="false">
      <c r="A19" s="22" t="s">
        <v>103</v>
      </c>
      <c r="B19" s="32" t="n">
        <f aca="false">VLOOKUP(STATS!M20,'PS - SO%'!$A$4:$B$55,2)</f>
        <v>47</v>
      </c>
      <c r="C19" s="32" t="n">
        <f aca="false">IF(STATS!N20&lt;10,(68.8*(10-STATS!N20)+STATS!M20*STATS!N20)/10,B19)</f>
        <v>46.84</v>
      </c>
      <c r="D19" s="45" t="n">
        <f aca="false">IF(STATS!N20=0,66,C19)</f>
        <v>46.84</v>
      </c>
    </row>
    <row r="20" customFormat="false" ht="20.35" hidden="false" customHeight="true" outlineLevel="0" collapsed="false">
      <c r="A20" s="22" t="s">
        <v>104</v>
      </c>
      <c r="B20" s="32" t="n">
        <f aca="false">VLOOKUP(STATS!M21,'PS - SO%'!$A$4:$B$55,2)</f>
        <v>47</v>
      </c>
      <c r="C20" s="32" t="n">
        <f aca="false">IF(STATS!N21&lt;10,(68.8*(10-STATS!N21)+STATS!M21*STATS!N21)/10,B20)</f>
        <v>68.8</v>
      </c>
      <c r="D20" s="45" t="n">
        <f aca="false">IF(STATS!N21=0,66,C20)</f>
        <v>66</v>
      </c>
    </row>
    <row r="21" customFormat="false" ht="20.35" hidden="false" customHeight="true" outlineLevel="0" collapsed="false">
      <c r="A21" s="22" t="s">
        <v>106</v>
      </c>
      <c r="B21" s="32" t="n">
        <f aca="false">VLOOKUP(STATS!M22,'PS - SO%'!$A$4:$B$55,2)</f>
        <v>62</v>
      </c>
      <c r="C21" s="32" t="n">
        <f aca="false">IF(STATS!N22&lt;10,(68.8*(10-STATS!N22)+STATS!M22*STATS!N22)/10,B21)</f>
        <v>62</v>
      </c>
      <c r="D21" s="45" t="n">
        <f aca="false">IF(STATS!N22=0,66,C21)</f>
        <v>62</v>
      </c>
    </row>
    <row r="22" customFormat="false" ht="20.35" hidden="false" customHeight="true" outlineLevel="0" collapsed="false">
      <c r="A22" s="22" t="s">
        <v>108</v>
      </c>
      <c r="B22" s="32" t="n">
        <f aca="false">VLOOKUP(STATS!M23,'PS - SO%'!$A$4:$B$55,2)</f>
        <v>86</v>
      </c>
      <c r="C22" s="32" t="n">
        <f aca="false">IF(STATS!N23&lt;10,(68.8*(10-STATS!N23)+STATS!M23*STATS!N23)/10,B22)</f>
        <v>74.4</v>
      </c>
      <c r="D22" s="45" t="n">
        <f aca="false">IF(STATS!N23=0,66,C22)</f>
        <v>74.4</v>
      </c>
    </row>
    <row r="23" customFormat="false" ht="20.35" hidden="false" customHeight="true" outlineLevel="0" collapsed="false">
      <c r="A23" s="22" t="s">
        <v>110</v>
      </c>
      <c r="B23" s="32" t="n">
        <f aca="false">VLOOKUP(STATS!M24,'PS - SO%'!$A$4:$B$55,2)</f>
        <v>80</v>
      </c>
      <c r="C23" s="32" t="n">
        <f aca="false">IF(STATS!N24&lt;10,(68.8*(10-STATS!N24)+STATS!M24*STATS!N24)/10,B23)</f>
        <v>80</v>
      </c>
      <c r="D23" s="45" t="n">
        <f aca="false">IF(STATS!N24=0,66,C23)</f>
        <v>80</v>
      </c>
    </row>
    <row r="24" customFormat="false" ht="20.35" hidden="false" customHeight="true" outlineLevel="0" collapsed="false">
      <c r="A24" s="22" t="s">
        <v>112</v>
      </c>
      <c r="B24" s="32" t="n">
        <f aca="false">VLOOKUP(STATS!M25,'PS - SO%'!$A$4:$B$55,2)</f>
        <v>98</v>
      </c>
      <c r="C24" s="32" t="n">
        <f aca="false">IF(STATS!N25&lt;10,(68.8*(10-STATS!N25)+STATS!M25*STATS!N25)/10,B24)</f>
        <v>81.28</v>
      </c>
      <c r="D24" s="45" t="n">
        <f aca="false">IF(STATS!N25=0,66,C24)</f>
        <v>81.28</v>
      </c>
    </row>
    <row r="25" customFormat="false" ht="20.35" hidden="false" customHeight="true" outlineLevel="0" collapsed="false">
      <c r="A25" s="22" t="s">
        <v>114</v>
      </c>
      <c r="B25" s="32" t="n">
        <f aca="false">VLOOKUP(STATS!M26,'PS - SO%'!$A$4:$B$55,2)</f>
        <v>47</v>
      </c>
      <c r="C25" s="32" t="n">
        <f aca="false">IF(STATS!N26&lt;10,(68.8*(10-STATS!N26)+STATS!M26*STATS!N26)/10,B25)</f>
        <v>68.8</v>
      </c>
      <c r="D25" s="45" t="n">
        <f aca="false">IF(STATS!N26=0,66,C25)</f>
        <v>66</v>
      </c>
    </row>
    <row r="26" customFormat="false" ht="20.35" hidden="false" customHeight="true" outlineLevel="0" collapsed="false">
      <c r="A26" s="22" t="s">
        <v>116</v>
      </c>
      <c r="B26" s="32" t="n">
        <f aca="false">VLOOKUP(STATS!M27,'PS - SO%'!$A$4:$B$55,2)</f>
        <v>47</v>
      </c>
      <c r="C26" s="32" t="n">
        <f aca="false">IF(STATS!N27&lt;10,(68.8*(10-STATS!N27)+STATS!M27*STATS!N27)/10,B26)</f>
        <v>68.8</v>
      </c>
      <c r="D26" s="45" t="n">
        <f aca="false">IF(STATS!N27=0,66,C26)</f>
        <v>66</v>
      </c>
    </row>
    <row r="27" customFormat="false" ht="20.35" hidden="false" customHeight="true" outlineLevel="0" collapsed="false">
      <c r="A27" s="22" t="s">
        <v>117</v>
      </c>
      <c r="B27" s="32" t="n">
        <f aca="false">VLOOKUP(STATS!M28,'PS - SO%'!$A$4:$B$55,2)</f>
        <v>70</v>
      </c>
      <c r="C27" s="32" t="n">
        <f aca="false">IF(STATS!N28&lt;10,(68.8*(10-STATS!N28)+STATS!M28*STATS!N28)/10,B27)</f>
        <v>67.54</v>
      </c>
      <c r="D27" s="45" t="n">
        <f aca="false">IF(STATS!N28=0,66,C27)</f>
        <v>67.54</v>
      </c>
    </row>
    <row r="28" customFormat="false" ht="20.35" hidden="false" customHeight="true" outlineLevel="0" collapsed="false">
      <c r="A28" s="22" t="s">
        <v>118</v>
      </c>
      <c r="B28" s="32" t="n">
        <f aca="false">VLOOKUP(STATS!M29,'PS - SO%'!$A$4:$B$55,2)</f>
        <v>47</v>
      </c>
      <c r="C28" s="32" t="n">
        <f aca="false">IF(STATS!N29&lt;10,(68.8*(10-STATS!N29)+STATS!M29*STATS!N29)/10,B28)</f>
        <v>58.15</v>
      </c>
      <c r="D28" s="45" t="n">
        <f aca="false">IF(STATS!N29=0,66,C28)</f>
        <v>58.15</v>
      </c>
    </row>
    <row r="29" customFormat="false" ht="20.35" hidden="false" customHeight="true" outlineLevel="0" collapsed="false">
      <c r="A29" s="22" t="s">
        <v>120</v>
      </c>
      <c r="B29" s="32" t="n">
        <f aca="false">VLOOKUP(STATS!M30,'PS - SO%'!$A$4:$B$55,2)</f>
        <v>47</v>
      </c>
      <c r="C29" s="32" t="n">
        <f aca="false">IF(STATS!N30&lt;10,(68.8*(10-STATS!N30)+STATS!M30*STATS!N30)/10,B29)</f>
        <v>68.8</v>
      </c>
      <c r="D29" s="45" t="n">
        <f aca="false">IF(STATS!N30=0,66,C29)</f>
        <v>66</v>
      </c>
    </row>
    <row r="30" customFormat="false" ht="20.35" hidden="false" customHeight="true" outlineLevel="0" collapsed="false">
      <c r="A30" s="22" t="s">
        <v>121</v>
      </c>
      <c r="B30" s="32" t="n">
        <f aca="false">VLOOKUP(STATS!M31,'PS - SO%'!$A$4:$B$55,2)</f>
        <v>77</v>
      </c>
      <c r="C30" s="32" t="n">
        <f aca="false">IF(STATS!N31&lt;10,(68.8*(10-STATS!N31)+STATS!M31*STATS!N31)/10,B30)</f>
        <v>77</v>
      </c>
      <c r="D30" s="45" t="n">
        <f aca="false">IF(STATS!N31=0,66,C30)</f>
        <v>77</v>
      </c>
    </row>
    <row r="31" customFormat="false" ht="20.35" hidden="false" customHeight="true" outlineLevel="0" collapsed="false">
      <c r="A31" s="22" t="s">
        <v>123</v>
      </c>
      <c r="B31" s="32" t="n">
        <f aca="false">VLOOKUP(STATS!M32,'PS - SO%'!$A$4:$B$55,2)</f>
        <v>47</v>
      </c>
      <c r="C31" s="32" t="n">
        <f aca="false">IF(STATS!N32&lt;10,(68.8*(10-STATS!N32)+STATS!M32*STATS!N32)/10,B31)</f>
        <v>68.8</v>
      </c>
      <c r="D31" s="45" t="n">
        <f aca="false">IF(STATS!N32=0,66,C31)</f>
        <v>66</v>
      </c>
    </row>
    <row r="32" customFormat="false" ht="20.35" hidden="false" customHeight="true" outlineLevel="0" collapsed="false">
      <c r="A32" s="22" t="s">
        <v>124</v>
      </c>
      <c r="B32" s="32" t="n">
        <f aca="false">VLOOKUP(STATS!M33,'PS - SO%'!$A$4:$B$55,2)</f>
        <v>88</v>
      </c>
      <c r="C32" s="32" t="n">
        <f aca="false">IF(STATS!N33&lt;10,(68.8*(10-STATS!N33)+STATS!M33*STATS!N33)/10,B32)</f>
        <v>88</v>
      </c>
      <c r="D32" s="45" t="n">
        <f aca="false">IF(STATS!N33=0,66,C32)</f>
        <v>88</v>
      </c>
    </row>
    <row r="33" customFormat="false" ht="20.35" hidden="false" customHeight="true" outlineLevel="0" collapsed="false">
      <c r="A33" s="22" t="s">
        <v>126</v>
      </c>
      <c r="B33" s="32" t="n">
        <f aca="false">VLOOKUP(STATS!M34,'PS - SO%'!$A$4:$B$55,2)</f>
        <v>67</v>
      </c>
      <c r="C33" s="32" t="n">
        <f aca="false">IF(STATS!N34&lt;10,(68.8*(10-STATS!N34)+STATS!M34*STATS!N34)/10,B33)</f>
        <v>67</v>
      </c>
      <c r="D33" s="45" t="n">
        <f aca="false">IF(STATS!N34=0,66,C33)</f>
        <v>67</v>
      </c>
    </row>
    <row r="34" customFormat="false" ht="20.35" hidden="false" customHeight="true" outlineLevel="0" collapsed="false">
      <c r="A34" s="22" t="s">
        <v>128</v>
      </c>
      <c r="B34" s="32" t="n">
        <f aca="false">VLOOKUP(STATS!M35,'PS - SO%'!$A$4:$B$55,2)</f>
        <v>98</v>
      </c>
      <c r="C34" s="32" t="n">
        <f aca="false">IF(STATS!N35&lt;10,(68.8*(10-STATS!N35)+STATS!M35*STATS!N35)/10,B34)</f>
        <v>75.04</v>
      </c>
      <c r="D34" s="45" t="n">
        <f aca="false">IF(STATS!N35=0,66,C34)</f>
        <v>75.04</v>
      </c>
    </row>
    <row r="35" customFormat="false" ht="20.35" hidden="false" customHeight="true" outlineLevel="0" collapsed="false">
      <c r="A35" s="22" t="s">
        <v>129</v>
      </c>
      <c r="B35" s="32" t="n">
        <f aca="false">VLOOKUP(STATS!M36,'PS - SO%'!$A$4:$B$55,2)</f>
        <v>47</v>
      </c>
      <c r="C35" s="32" t="n">
        <f aca="false">IF(STATS!N36&lt;10,(68.8*(10-STATS!N36)+STATS!M36*STATS!N36)/10,B35)</f>
        <v>68.8</v>
      </c>
      <c r="D35" s="45" t="n">
        <f aca="false">IF(STATS!N36=0,66,C35)</f>
        <v>66</v>
      </c>
    </row>
    <row r="36" customFormat="false" ht="20.35" hidden="false" customHeight="true" outlineLevel="0" collapsed="false">
      <c r="A36" s="22" t="s">
        <v>130</v>
      </c>
      <c r="B36" s="32" t="n">
        <f aca="false">VLOOKUP(STATS!M37,'PS - SO%'!$A$4:$B$55,2)</f>
        <v>98</v>
      </c>
      <c r="C36" s="32" t="n">
        <f aca="false">IF(STATS!N37&lt;10,(68.8*(10-STATS!N37)+STATS!M37*STATS!N37)/10,B36)</f>
        <v>75.04</v>
      </c>
      <c r="D36" s="45" t="n">
        <f aca="false">IF(STATS!N37=0,66,C36)</f>
        <v>75.04</v>
      </c>
    </row>
    <row r="37" customFormat="false" ht="20.35" hidden="false" customHeight="true" outlineLevel="0" collapsed="false">
      <c r="A37" s="22" t="s">
        <v>132</v>
      </c>
      <c r="B37" s="32" t="n">
        <f aca="false">VLOOKUP(STATS!M38,'PS - SO%'!$A$4:$B$55,2)</f>
        <v>47</v>
      </c>
      <c r="C37" s="32" t="n">
        <f aca="false">IF(STATS!N38&lt;10,(68.8*(10-STATS!N38)+STATS!M38*STATS!N38)/10,B37)</f>
        <v>47.5</v>
      </c>
      <c r="D37" s="45" t="n">
        <f aca="false">IF(STATS!N38=0,66,C37)</f>
        <v>47.5</v>
      </c>
    </row>
    <row r="38" customFormat="false" ht="20.35" hidden="false" customHeight="true" outlineLevel="0" collapsed="false">
      <c r="A38" s="22" t="s">
        <v>134</v>
      </c>
      <c r="B38" s="32" t="n">
        <f aca="false">VLOOKUP(STATS!M39,'PS - SO%'!$A$4:$B$55,2)</f>
        <v>75</v>
      </c>
      <c r="C38" s="32" t="n">
        <f aca="false">IF(STATS!N39&lt;10,(68.8*(10-STATS!N39)+STATS!M39*STATS!N39)/10,B38)</f>
        <v>75</v>
      </c>
      <c r="D38" s="45" t="n">
        <f aca="false">IF(STATS!N39=0,66,C38)</f>
        <v>75</v>
      </c>
    </row>
    <row r="39" customFormat="false" ht="20.35" hidden="false" customHeight="true" outlineLevel="0" collapsed="false">
      <c r="A39" s="22" t="s">
        <v>135</v>
      </c>
      <c r="B39" s="32" t="n">
        <f aca="false">VLOOKUP(STATS!M40,'PS - SO%'!$A$4:$B$55,2)</f>
        <v>47</v>
      </c>
      <c r="C39" s="32" t="n">
        <f aca="false">IF(STATS!N40&lt;10,(68.8*(10-STATS!N40)+STATS!M40*STATS!N40)/10,B39)</f>
        <v>68.8</v>
      </c>
      <c r="D39" s="45" t="n">
        <f aca="false">IF(STATS!N40=0,66,C39)</f>
        <v>66</v>
      </c>
    </row>
    <row r="40" customFormat="false" ht="20.35" hidden="false" customHeight="true" outlineLevel="0" collapsed="false">
      <c r="A40" s="22" t="s">
        <v>137</v>
      </c>
      <c r="B40" s="32" t="n">
        <f aca="false">VLOOKUP(STATS!M41,'PS - SO%'!$A$4:$B$55,2)</f>
        <v>47</v>
      </c>
      <c r="C40" s="32" t="n">
        <f aca="false">IF(STATS!N41&lt;10,(68.8*(10-STATS!N41)+STATS!M41*STATS!N41)/10,B40)</f>
        <v>68.8</v>
      </c>
      <c r="D40" s="45" t="n">
        <f aca="false">IF(STATS!N41=0,66,C40)</f>
        <v>66</v>
      </c>
    </row>
    <row r="41" customFormat="false" ht="20.35" hidden="false" customHeight="true" outlineLevel="0" collapsed="false">
      <c r="A41" s="22" t="s">
        <v>139</v>
      </c>
      <c r="B41" s="32" t="n">
        <f aca="false">VLOOKUP(STATS!M42,'PS - SO%'!$A$4:$B$55,2)</f>
        <v>47</v>
      </c>
      <c r="C41" s="32" t="n">
        <f aca="false">IF(STATS!N42&lt;10,(68.8*(10-STATS!N42)+STATS!M42*STATS!N42)/10,B41)</f>
        <v>68.8</v>
      </c>
      <c r="D41" s="45" t="n">
        <f aca="false">IF(STATS!N42=0,66,C41)</f>
        <v>66</v>
      </c>
    </row>
    <row r="42" customFormat="false" ht="20.35" hidden="false" customHeight="true" outlineLevel="0" collapsed="false">
      <c r="A42" s="22" t="s">
        <v>140</v>
      </c>
      <c r="B42" s="32" t="n">
        <f aca="false">VLOOKUP(STATS!M43,'PS - SO%'!$A$4:$B$55,2)</f>
        <v>85</v>
      </c>
      <c r="C42" s="32" t="n">
        <f aca="false">IF(STATS!N43&lt;10,(68.8*(10-STATS!N43)+STATS!M43*STATS!N43)/10,B42)</f>
        <v>85</v>
      </c>
      <c r="D42" s="45" t="n">
        <f aca="false">IF(STATS!N43=0,66,C42)</f>
        <v>85</v>
      </c>
    </row>
    <row r="43" customFormat="false" ht="20.35" hidden="false" customHeight="true" outlineLevel="0" collapsed="false">
      <c r="A43" s="22" t="s">
        <v>141</v>
      </c>
      <c r="B43" s="32" t="n">
        <f aca="false">VLOOKUP(STATS!M44,'PS - SO%'!$A$4:$B$55,2)</f>
        <v>47</v>
      </c>
      <c r="C43" s="32" t="n">
        <f aca="false">IF(STATS!N44&lt;10,(68.8*(10-STATS!N44)+STATS!M44*STATS!N44)/10,B43)</f>
        <v>68.8</v>
      </c>
      <c r="D43" s="45" t="n">
        <f aca="false">IF(STATS!N44=0,66,C43)</f>
        <v>66</v>
      </c>
    </row>
    <row r="44" customFormat="false" ht="20.35" hidden="false" customHeight="true" outlineLevel="0" collapsed="false">
      <c r="A44" s="22" t="s">
        <v>143</v>
      </c>
      <c r="B44" s="32" t="n">
        <f aca="false">VLOOKUP(STATS!M45,'PS - SO%'!$A$4:$B$55,2)</f>
        <v>56</v>
      </c>
      <c r="C44" s="32" t="n">
        <f aca="false">IF(STATS!N45&lt;10,(68.8*(10-STATS!N45)+STATS!M45*STATS!N45)/10,B44)</f>
        <v>56</v>
      </c>
      <c r="D44" s="45" t="n">
        <f aca="false">IF(STATS!N45=0,66,C44)</f>
        <v>56</v>
      </c>
    </row>
    <row r="45" customFormat="false" ht="20.35" hidden="false" customHeight="true" outlineLevel="0" collapsed="false">
      <c r="A45" s="22" t="s">
        <v>144</v>
      </c>
      <c r="B45" s="32" t="n">
        <f aca="false">VLOOKUP(STATS!M46,'PS - SO%'!$A$4:$B$55,2)</f>
        <v>57</v>
      </c>
      <c r="C45" s="32" t="n">
        <f aca="false">IF(STATS!N46&lt;10,(68.8*(10-STATS!N46)+STATS!M46*STATS!N46)/10,B45)</f>
        <v>57</v>
      </c>
      <c r="D45" s="45" t="n">
        <f aca="false">IF(STATS!N46=0,66,C45)</f>
        <v>57</v>
      </c>
    </row>
    <row r="46" customFormat="false" ht="20.35" hidden="false" customHeight="true" outlineLevel="0" collapsed="false">
      <c r="A46" s="22" t="s">
        <v>146</v>
      </c>
      <c r="B46" s="32" t="n">
        <f aca="false">VLOOKUP(STATS!M47,'PS - SO%'!$A$4:$B$55,2)</f>
        <v>98</v>
      </c>
      <c r="C46" s="32" t="n">
        <f aca="false">IF(STATS!N47&lt;10,(68.8*(10-STATS!N47)+STATS!M47*STATS!N47)/10,B46)</f>
        <v>75.04</v>
      </c>
      <c r="D46" s="45" t="n">
        <f aca="false">IF(STATS!N47=0,66,C46)</f>
        <v>75.04</v>
      </c>
    </row>
    <row r="47" customFormat="false" ht="20.35" hidden="false" customHeight="true" outlineLevel="0" collapsed="false">
      <c r="A47" s="22" t="s">
        <v>147</v>
      </c>
      <c r="B47" s="32" t="n">
        <f aca="false">VLOOKUP(STATS!M48,'PS - SO%'!$A$4:$B$55,2)</f>
        <v>66</v>
      </c>
      <c r="C47" s="32" t="n">
        <f aca="false">IF(STATS!N48&lt;10,(68.8*(10-STATS!N48)+STATS!M48*STATS!N48)/10,B47)</f>
        <v>66</v>
      </c>
      <c r="D47" s="45" t="n">
        <f aca="false">IF(STATS!N48=0,66,C47)</f>
        <v>66</v>
      </c>
    </row>
    <row r="48" customFormat="false" ht="20.35" hidden="false" customHeight="true" outlineLevel="0" collapsed="false">
      <c r="A48" s="22" t="s">
        <v>148</v>
      </c>
      <c r="B48" s="32" t="n">
        <f aca="false">VLOOKUP(STATS!M49,'PS - SO%'!$A$4:$B$55,2)</f>
        <v>47</v>
      </c>
      <c r="C48" s="32" t="n">
        <f aca="false">IF(STATS!N49&lt;10,(68.8*(10-STATS!N49)+STATS!M49*STATS!N49)/10,B48)</f>
        <v>68.8</v>
      </c>
      <c r="D48" s="45" t="n">
        <f aca="false">IF(STATS!N49=0,66,C48)</f>
        <v>66</v>
      </c>
    </row>
    <row r="49" customFormat="false" ht="20.35" hidden="false" customHeight="true" outlineLevel="0" collapsed="false">
      <c r="A49" s="22" t="s">
        <v>149</v>
      </c>
      <c r="B49" s="32" t="n">
        <f aca="false">VLOOKUP(STATS!M50,'PS - SO%'!$A$4:$B$55,2)</f>
        <v>90</v>
      </c>
      <c r="C49" s="32" t="n">
        <f aca="false">IF(STATS!N50&lt;10,(68.8*(10-STATS!N50)+STATS!M50*STATS!N50)/10,B49)</f>
        <v>90</v>
      </c>
      <c r="D49" s="45" t="n">
        <f aca="false">IF(STATS!N50=0,66,C49)</f>
        <v>90</v>
      </c>
    </row>
    <row r="50" customFormat="false" ht="20.35" hidden="false" customHeight="true" outlineLevel="0" collapsed="false">
      <c r="A50" s="22" t="s">
        <v>151</v>
      </c>
      <c r="B50" s="32" t="n">
        <f aca="false">VLOOKUP(STATS!M51,'PS - SO%'!$A$4:$B$55,2)</f>
        <v>47</v>
      </c>
      <c r="C50" s="32" t="n">
        <f aca="false">IF(STATS!N51&lt;10,(68.8*(10-STATS!N51)+STATS!M51*STATS!N51)/10,B50)</f>
        <v>68.8</v>
      </c>
      <c r="D50" s="45" t="n">
        <f aca="false">IF(STATS!N51=0,66,C50)</f>
        <v>66</v>
      </c>
    </row>
    <row r="51" customFormat="false" ht="20.35" hidden="false" customHeight="true" outlineLevel="0" collapsed="false">
      <c r="A51" s="22" t="s">
        <v>152</v>
      </c>
      <c r="B51" s="32" t="n">
        <f aca="false">VLOOKUP(STATS!M52,'PS - SO%'!$A$4:$B$55,2)</f>
        <v>60</v>
      </c>
      <c r="C51" s="32" t="n">
        <f aca="false">IF(STATS!N52&lt;10,(68.8*(10-STATS!N52)+STATS!M52*STATS!N52)/10,B51)</f>
        <v>64.4</v>
      </c>
      <c r="D51" s="45" t="n">
        <f aca="false">IF(STATS!N52=0,66,C51)</f>
        <v>64.4</v>
      </c>
    </row>
    <row r="52" customFormat="false" ht="20.35" hidden="false" customHeight="true" outlineLevel="0" collapsed="false">
      <c r="A52" s="22" t="s">
        <v>153</v>
      </c>
      <c r="B52" s="32" t="n">
        <f aca="false">VLOOKUP(STATS!M53,'PS - SO%'!$A$4:$B$55,2)</f>
        <v>47</v>
      </c>
      <c r="C52" s="32" t="n">
        <f aca="false">IF(STATS!N53&lt;10,(68.8*(10-STATS!N53)+STATS!M53*STATS!N53)/10,B52)</f>
        <v>68.8</v>
      </c>
      <c r="D52" s="45" t="n">
        <f aca="false">IF(STATS!N53=0,66,C52)</f>
        <v>66</v>
      </c>
    </row>
    <row r="53" customFormat="false" ht="20.35" hidden="false" customHeight="true" outlineLevel="0" collapsed="false">
      <c r="A53" s="22" t="s">
        <v>154</v>
      </c>
      <c r="B53" s="32" t="n">
        <f aca="false">VLOOKUP(STATS!M54,'PS - SO%'!$A$4:$B$55,2)</f>
        <v>93</v>
      </c>
      <c r="C53" s="32" t="n">
        <f aca="false">IF(STATS!N54&lt;10,(68.8*(10-STATS!N54)+STATS!M54*STATS!N54)/10,B53)</f>
        <v>93</v>
      </c>
      <c r="D53" s="45" t="n">
        <f aca="false">IF(STATS!N54=0,66,C53)</f>
        <v>93</v>
      </c>
    </row>
    <row r="54" customFormat="false" ht="20.35" hidden="false" customHeight="true" outlineLevel="0" collapsed="false">
      <c r="A54" s="22" t="s">
        <v>155</v>
      </c>
      <c r="B54" s="32" t="n">
        <f aca="false">VLOOKUP(STATS!M55,'PS - SO%'!$A$4:$B$55,2)</f>
        <v>65</v>
      </c>
      <c r="C54" s="32" t="n">
        <f aca="false">IF(STATS!N55&lt;10,(68.8*(10-STATS!N55)+STATS!M55*STATS!N55)/10,B54)</f>
        <v>65</v>
      </c>
      <c r="D54" s="45" t="n">
        <f aca="false">IF(STATS!N55=0,66,C54)</f>
        <v>65</v>
      </c>
    </row>
    <row r="55" customFormat="false" ht="20.35" hidden="false" customHeight="true" outlineLevel="0" collapsed="false">
      <c r="A55" s="22" t="s">
        <v>157</v>
      </c>
      <c r="B55" s="32" t="n">
        <f aca="false">VLOOKUP(STATS!M56,'PS - SO%'!$A$4:$B$55,2)</f>
        <v>47</v>
      </c>
      <c r="C55" s="32" t="n">
        <f aca="false">IF(STATS!N56&lt;10,(68.8*(10-STATS!N56)+STATS!M56*STATS!N56)/10,B55)</f>
        <v>68.8</v>
      </c>
      <c r="D55" s="45" t="n">
        <f aca="false">IF(STATS!N56=0,66,C55)</f>
        <v>66</v>
      </c>
    </row>
    <row r="56" customFormat="false" ht="20.35" hidden="false" customHeight="true" outlineLevel="0" collapsed="false">
      <c r="A56" s="22" t="s">
        <v>158</v>
      </c>
      <c r="B56" s="32" t="n">
        <f aca="false">VLOOKUP(STATS!M57,'PS - SO%'!$A$4:$B$55,2)</f>
        <v>47</v>
      </c>
      <c r="C56" s="32" t="n">
        <f aca="false">IF(STATS!N57&lt;10,(68.8*(10-STATS!N57)+STATS!M57*STATS!N57)/10,B56)</f>
        <v>58.15</v>
      </c>
      <c r="D56" s="45" t="n">
        <f aca="false">IF(STATS!N57=0,66,C56)</f>
        <v>58.15</v>
      </c>
    </row>
    <row r="57" customFormat="false" ht="20.35" hidden="false" customHeight="true" outlineLevel="0" collapsed="false">
      <c r="A57" s="22" t="s">
        <v>159</v>
      </c>
      <c r="B57" s="32" t="n">
        <f aca="false">VLOOKUP(STATS!M58,'PS - SO%'!$A$4:$B$55,2)</f>
        <v>80</v>
      </c>
      <c r="C57" s="32" t="n">
        <f aca="false">IF(STATS!N58&lt;10,(68.8*(10-STATS!N58)+STATS!M58*STATS!N58)/10,B57)</f>
        <v>71.28</v>
      </c>
      <c r="D57" s="45" t="n">
        <f aca="false">IF(STATS!N58=0,66,C57)</f>
        <v>71.28</v>
      </c>
    </row>
    <row r="58" customFormat="false" ht="20.35" hidden="false" customHeight="true" outlineLevel="0" collapsed="false">
      <c r="A58" s="22" t="s">
        <v>160</v>
      </c>
      <c r="B58" s="32" t="n">
        <f aca="false">VLOOKUP(STATS!M59,'PS - SO%'!$A$4:$B$55,2)</f>
        <v>98</v>
      </c>
      <c r="C58" s="32" t="n">
        <f aca="false">IF(STATS!N59&lt;10,(68.8*(10-STATS!N59)+STATS!M59*STATS!N59)/10,B58)</f>
        <v>84.4</v>
      </c>
      <c r="D58" s="45" t="n">
        <f aca="false">IF(STATS!N59=0,66,C58)</f>
        <v>84.4</v>
      </c>
    </row>
    <row r="59" customFormat="false" ht="20.35" hidden="false" customHeight="true" outlineLevel="0" collapsed="false">
      <c r="A59" s="22" t="s">
        <v>162</v>
      </c>
      <c r="B59" s="32" t="n">
        <f aca="false">VLOOKUP(STATS!M60,'PS - SO%'!$A$4:$B$55,2)</f>
        <v>48</v>
      </c>
      <c r="C59" s="32" t="n">
        <f aca="false">IF(STATS!N60&lt;10,(68.8*(10-STATS!N60)+STATS!M60*STATS!N60)/10,B59)</f>
        <v>48</v>
      </c>
      <c r="D59" s="45" t="n">
        <f aca="false">IF(STATS!N60=0,66,C59)</f>
        <v>48</v>
      </c>
    </row>
    <row r="60" customFormat="false" ht="20.35" hidden="false" customHeight="true" outlineLevel="0" collapsed="false">
      <c r="A60" s="22" t="s">
        <v>164</v>
      </c>
      <c r="B60" s="32" t="n">
        <f aca="false">VLOOKUP(STATS!M61,'PS - SO%'!$A$4:$B$55,2)</f>
        <v>58</v>
      </c>
      <c r="C60" s="32" t="n">
        <f aca="false">IF(STATS!N61&lt;10,(68.8*(10-STATS!N61)+STATS!M61*STATS!N61)/10,B60)</f>
        <v>58</v>
      </c>
      <c r="D60" s="45" t="n">
        <f aca="false">IF(STATS!N61=0,66,C60)</f>
        <v>58</v>
      </c>
    </row>
    <row r="61" customFormat="false" ht="20.35" hidden="false" customHeight="true" outlineLevel="0" collapsed="false">
      <c r="A61" s="22" t="s">
        <v>165</v>
      </c>
      <c r="B61" s="32" t="n">
        <f aca="false">VLOOKUP(STATS!M62,'PS - SO%'!$A$4:$B$55,2)</f>
        <v>67</v>
      </c>
      <c r="C61" s="32" t="n">
        <f aca="false">IF(STATS!N62&lt;10,(68.8*(10-STATS!N62)+STATS!M62*STATS!N62)/10,B61)</f>
        <v>67</v>
      </c>
      <c r="D61" s="45" t="n">
        <f aca="false">IF(STATS!N62=0,66,C61)</f>
        <v>67</v>
      </c>
    </row>
    <row r="62" customFormat="false" ht="20.35" hidden="false" customHeight="true" outlineLevel="0" collapsed="false">
      <c r="A62" s="22" t="s">
        <v>166</v>
      </c>
      <c r="B62" s="32" t="n">
        <f aca="false">VLOOKUP(STATS!M63,'PS - SO%'!$A$4:$B$55,2)</f>
        <v>47</v>
      </c>
      <c r="C62" s="32" t="n">
        <f aca="false">IF(STATS!N63&lt;10,(68.8*(10-STATS!N63)+STATS!M63*STATS!N63)/10,B62)</f>
        <v>68.8</v>
      </c>
      <c r="D62" s="45" t="n">
        <f aca="false">IF(STATS!N63=0,66,C62)</f>
        <v>66</v>
      </c>
    </row>
    <row r="63" customFormat="false" ht="20.35" hidden="false" customHeight="true" outlineLevel="0" collapsed="false">
      <c r="A63" s="22" t="s">
        <v>167</v>
      </c>
      <c r="B63" s="32" t="n">
        <f aca="false">VLOOKUP(STATS!M64,'PS - SO%'!$A$4:$B$55,2)</f>
        <v>70</v>
      </c>
      <c r="C63" s="32" t="n">
        <f aca="false">IF(STATS!N64&lt;10,(68.8*(10-STATS!N64)+STATS!M64*STATS!N64)/10,B63)</f>
        <v>68.17</v>
      </c>
      <c r="D63" s="45" t="n">
        <f aca="false">IF(STATS!N64=0,66,C63)</f>
        <v>68.17</v>
      </c>
    </row>
    <row r="64" customFormat="false" ht="20.35" hidden="false" customHeight="true" outlineLevel="0" collapsed="false">
      <c r="A64" s="22" t="s">
        <v>168</v>
      </c>
      <c r="B64" s="32" t="n">
        <f aca="false">VLOOKUP(STATS!M65,'PS - SO%'!$A$4:$B$55,2)</f>
        <v>47</v>
      </c>
      <c r="C64" s="32" t="n">
        <f aca="false">IF(STATS!N65&lt;10,(68.8*(10-STATS!N65)+STATS!M65*STATS!N65)/10,B64)</f>
        <v>68.8</v>
      </c>
      <c r="D64" s="45" t="n">
        <f aca="false">IF(STATS!N65=0,66,C64)</f>
        <v>66</v>
      </c>
    </row>
    <row r="65" customFormat="false" ht="20.35" hidden="false" customHeight="true" outlineLevel="0" collapsed="false">
      <c r="A65" s="22" t="s">
        <v>169</v>
      </c>
      <c r="B65" s="32" t="n">
        <f aca="false">VLOOKUP(STATS!M66,'PS - SO%'!$A$4:$B$55,2)</f>
        <v>80</v>
      </c>
      <c r="C65" s="32" t="n">
        <f aca="false">IF(STATS!N66&lt;10,(68.8*(10-STATS!N66)+STATS!M66*STATS!N66)/10,B65)</f>
        <v>71.28</v>
      </c>
      <c r="D65" s="45" t="n">
        <f aca="false">IF(STATS!N66=0,66,C65)</f>
        <v>71.28</v>
      </c>
    </row>
    <row r="66" customFormat="false" ht="20.35" hidden="false" customHeight="true" outlineLevel="0" collapsed="false">
      <c r="A66" s="22" t="s">
        <v>171</v>
      </c>
      <c r="B66" s="32" t="n">
        <f aca="false">VLOOKUP(STATS!M67,'PS - SO%'!$A$4:$B$55,2)</f>
        <v>98</v>
      </c>
      <c r="C66" s="32" t="n">
        <f aca="false">IF(STATS!N67&lt;10,(68.8*(10-STATS!N67)+STATS!M67*STATS!N67)/10,B66)</f>
        <v>98</v>
      </c>
      <c r="D66" s="45" t="n">
        <f aca="false">IF(STATS!N67=0,66,C66)</f>
        <v>98</v>
      </c>
    </row>
    <row r="67" customFormat="false" ht="20.35" hidden="false" customHeight="true" outlineLevel="0" collapsed="false">
      <c r="A67" s="22" t="s">
        <v>172</v>
      </c>
      <c r="B67" s="32" t="n">
        <f aca="false">VLOOKUP(STATS!M68,'PS - SO%'!$A$4:$B$55,2)</f>
        <v>73</v>
      </c>
      <c r="C67" s="32" t="n">
        <f aca="false">IF(STATS!N68&lt;10,(68.8*(10-STATS!N68)+STATS!M68*STATS!N68)/10,B67)</f>
        <v>73</v>
      </c>
      <c r="D67" s="45" t="n">
        <f aca="false">IF(STATS!N68=0,66,C67)</f>
        <v>73</v>
      </c>
    </row>
    <row r="68" customFormat="false" ht="20.35" hidden="false" customHeight="true" outlineLevel="0" collapsed="false">
      <c r="A68" s="22" t="s">
        <v>173</v>
      </c>
      <c r="B68" s="32" t="n">
        <f aca="false">VLOOKUP(STATS!M69,'PS - SO%'!$A$4:$B$55,2)</f>
        <v>47</v>
      </c>
      <c r="C68" s="32" t="n">
        <f aca="false">IF(STATS!N69&lt;10,(68.8*(10-STATS!N69)+STATS!M69*STATS!N69)/10,B68)</f>
        <v>68.8</v>
      </c>
      <c r="D68" s="45" t="n">
        <f aca="false">IF(STATS!N69=0,66,C68)</f>
        <v>66</v>
      </c>
    </row>
    <row r="69" customFormat="false" ht="20.35" hidden="false" customHeight="true" outlineLevel="0" collapsed="false">
      <c r="A69" s="22" t="s">
        <v>174</v>
      </c>
      <c r="B69" s="32" t="n">
        <f aca="false">VLOOKUP(STATS!M70,'PS - SO%'!$A$4:$B$55,2)</f>
        <v>70</v>
      </c>
      <c r="C69" s="32" t="n">
        <f aca="false">IF(STATS!N70&lt;10,(68.8*(10-STATS!N70)+STATS!M70*STATS!N70)/10,B69)</f>
        <v>70</v>
      </c>
      <c r="D69" s="45" t="n">
        <f aca="false">IF(STATS!N70=0,66,C69)</f>
        <v>70</v>
      </c>
    </row>
    <row r="70" customFormat="false" ht="20.35" hidden="false" customHeight="true" outlineLevel="0" collapsed="false">
      <c r="A70" s="22" t="s">
        <v>175</v>
      </c>
      <c r="B70" s="32" t="n">
        <f aca="false">VLOOKUP(STATS!M71,'PS - SO%'!$A$4:$B$55,2)</f>
        <v>84</v>
      </c>
      <c r="C70" s="32" t="n">
        <f aca="false">IF(STATS!N71&lt;10,(68.8*(10-STATS!N71)+STATS!M71*STATS!N71)/10,B70)</f>
        <v>76.9</v>
      </c>
      <c r="D70" s="45" t="n">
        <f aca="false">IF(STATS!N71=0,66,C70)</f>
        <v>76.9</v>
      </c>
    </row>
    <row r="71" customFormat="false" ht="20.35" hidden="false" customHeight="true" outlineLevel="0" collapsed="false">
      <c r="A71" s="22" t="s">
        <v>176</v>
      </c>
      <c r="B71" s="32" t="n">
        <f aca="false">VLOOKUP(STATS!M72,'PS - SO%'!$A$4:$B$55,2)</f>
        <v>70</v>
      </c>
      <c r="C71" s="32" t="n">
        <f aca="false">IF(STATS!N72&lt;10,(68.8*(10-STATS!N72)+STATS!M72*STATS!N72)/10,B71)</f>
        <v>68.17</v>
      </c>
      <c r="D71" s="45" t="n">
        <f aca="false">IF(STATS!N72=0,66,C71)</f>
        <v>68.17</v>
      </c>
    </row>
    <row r="72" customFormat="false" ht="20.35" hidden="false" customHeight="true" outlineLevel="0" collapsed="false">
      <c r="A72" s="22" t="s">
        <v>177</v>
      </c>
      <c r="B72" s="32" t="n">
        <f aca="false">VLOOKUP(STATS!M73,'PS - SO%'!$A$4:$B$55,2)</f>
        <v>47</v>
      </c>
      <c r="C72" s="32" t="n">
        <f aca="false">IF(STATS!N73&lt;10,(68.8*(10-STATS!N73)+STATS!M73*STATS!N73)/10,B72)</f>
        <v>68.8</v>
      </c>
      <c r="D72" s="45" t="n">
        <f aca="false">IF(STATS!N73=0,66,C72)</f>
        <v>66</v>
      </c>
    </row>
    <row r="73" customFormat="false" ht="20.35" hidden="false" customHeight="true" outlineLevel="0" collapsed="false">
      <c r="A73" s="22" t="s">
        <v>178</v>
      </c>
      <c r="B73" s="32" t="n">
        <f aca="false">VLOOKUP(STATS!M74,'PS - SO%'!$A$4:$B$55,2)</f>
        <v>80</v>
      </c>
      <c r="C73" s="32" t="n">
        <f aca="false">IF(STATS!N74&lt;10,(68.8*(10-STATS!N74)+STATS!M74*STATS!N74)/10,B73)</f>
        <v>80</v>
      </c>
      <c r="D73" s="45" t="n">
        <f aca="false">IF(STATS!N74=0,66,C73)</f>
        <v>80</v>
      </c>
    </row>
    <row r="74" customFormat="false" ht="20.35" hidden="false" customHeight="true" outlineLevel="0" collapsed="false">
      <c r="A74" s="22" t="s">
        <v>179</v>
      </c>
      <c r="B74" s="32" t="n">
        <f aca="false">VLOOKUP(STATS!M75,'PS - SO%'!$A$4:$B$55,2)</f>
        <v>48</v>
      </c>
      <c r="C74" s="32" t="n">
        <f aca="false">IF(STATS!N75&lt;10,(68.8*(10-STATS!N75)+STATS!M75*STATS!N75)/10,B74)</f>
        <v>48</v>
      </c>
      <c r="D74" s="45" t="n">
        <f aca="false">IF(STATS!N75=0,66,C74)</f>
        <v>48</v>
      </c>
    </row>
    <row r="75" customFormat="false" ht="20.35" hidden="false" customHeight="true" outlineLevel="0" collapsed="false">
      <c r="A75" s="22" t="s">
        <v>180</v>
      </c>
      <c r="B75" s="32" t="n">
        <f aca="false">VLOOKUP(STATS!M76,'PS - SO%'!$A$4:$B$55,2)</f>
        <v>47</v>
      </c>
      <c r="C75" s="32" t="n">
        <f aca="false">IF(STATS!N76&lt;10,(68.8*(10-STATS!N76)+STATS!M76*STATS!N76)/10,B75)</f>
        <v>68.8</v>
      </c>
      <c r="D75" s="45" t="n">
        <f aca="false">IF(STATS!N76=0,66,C75)</f>
        <v>66</v>
      </c>
    </row>
    <row r="76" customFormat="false" ht="20.35" hidden="false" customHeight="true" outlineLevel="0" collapsed="false">
      <c r="A76" s="22" t="s">
        <v>181</v>
      </c>
      <c r="B76" s="32" t="n">
        <f aca="false">VLOOKUP(STATS!M77,'PS - SO%'!$A$4:$B$55,2)</f>
        <v>53</v>
      </c>
      <c r="C76" s="32" t="n">
        <f aca="false">IF(STATS!N77&lt;10,(68.8*(10-STATS!N77)+STATS!M77*STATS!N77)/10,B76)</f>
        <v>53</v>
      </c>
      <c r="D76" s="45" t="n">
        <f aca="false">IF(STATS!N77=0,66,C76)</f>
        <v>53</v>
      </c>
    </row>
    <row r="77" customFormat="false" ht="20.35" hidden="false" customHeight="true" outlineLevel="0" collapsed="false">
      <c r="A77" s="22" t="s">
        <v>182</v>
      </c>
      <c r="B77" s="32" t="n">
        <f aca="false">VLOOKUP(STATS!M78,'PS - SO%'!$A$4:$B$55,2)</f>
        <v>60</v>
      </c>
      <c r="C77" s="32" t="n">
        <f aca="false">IF(STATS!N78&lt;10,(68.8*(10-STATS!N78)+STATS!M78*STATS!N78)/10,B77)</f>
        <v>64.4</v>
      </c>
      <c r="D77" s="45" t="n">
        <f aca="false">IF(STATS!N78=0,66,C77)</f>
        <v>64.4</v>
      </c>
    </row>
    <row r="78" customFormat="false" ht="20.35" hidden="false" customHeight="true" outlineLevel="0" collapsed="false">
      <c r="A78" s="22" t="s">
        <v>183</v>
      </c>
      <c r="B78" s="32" t="n">
        <f aca="false">VLOOKUP(STATS!M79,'PS - SO%'!$A$4:$B$55,2)</f>
        <v>47</v>
      </c>
      <c r="C78" s="32" t="n">
        <f aca="false">IF(STATS!N79&lt;10,(68.8*(10-STATS!N79)+STATS!M79*STATS!N79)/10,B78)</f>
        <v>68.8</v>
      </c>
      <c r="D78" s="45" t="n">
        <f aca="false">IF(STATS!N79=0,66,C78)</f>
        <v>66</v>
      </c>
    </row>
    <row r="79" customFormat="false" ht="20.35" hidden="false" customHeight="true" outlineLevel="0" collapsed="false">
      <c r="A79" s="22" t="s">
        <v>184</v>
      </c>
      <c r="B79" s="32" t="n">
        <f aca="false">VLOOKUP(STATS!M80,'PS - SO%'!$A$4:$B$55,2)</f>
        <v>85</v>
      </c>
      <c r="C79" s="32" t="n">
        <f aca="false">IF(STATS!N80&lt;10,(68.8*(10-STATS!N80)+STATS!M80*STATS!N80)/10,B79)</f>
        <v>85</v>
      </c>
      <c r="D79" s="45" t="n">
        <f aca="false">IF(STATS!N80=0,66,C79)</f>
        <v>85</v>
      </c>
    </row>
    <row r="80" customFormat="false" ht="20.35" hidden="false" customHeight="true" outlineLevel="0" collapsed="false">
      <c r="A80" s="22" t="s">
        <v>185</v>
      </c>
      <c r="B80" s="32" t="n">
        <f aca="false">VLOOKUP(STATS!M81,'PS - SO%'!$A$4:$B$55,2)</f>
        <v>70</v>
      </c>
      <c r="C80" s="32" t="n">
        <f aca="false">IF(STATS!N81&lt;10,(68.8*(10-STATS!N81)+STATS!M81*STATS!N81)/10,B80)</f>
        <v>68.17</v>
      </c>
      <c r="D80" s="45" t="n">
        <f aca="false">IF(STATS!N81=0,66,C80)</f>
        <v>68.17</v>
      </c>
    </row>
    <row r="81" customFormat="false" ht="20.35" hidden="false" customHeight="true" outlineLevel="0" collapsed="false">
      <c r="A81" s="22" t="s">
        <v>186</v>
      </c>
      <c r="B81" s="32" t="n">
        <f aca="false">VLOOKUP(STATS!M82,'PS - SO%'!$A$4:$B$55,2)</f>
        <v>64</v>
      </c>
      <c r="C81" s="32" t="n">
        <f aca="false">IF(STATS!N82&lt;10,(68.8*(10-STATS!N82)+STATS!M82*STATS!N82)/10,B81)</f>
        <v>64</v>
      </c>
      <c r="D81" s="45" t="n">
        <f aca="false">IF(STATS!N82=0,66,C81)</f>
        <v>64</v>
      </c>
    </row>
    <row r="82" customFormat="false" ht="20.35" hidden="false" customHeight="true" outlineLevel="0" collapsed="false">
      <c r="A82" s="22" t="s">
        <v>188</v>
      </c>
      <c r="B82" s="32" t="n">
        <f aca="false">VLOOKUP(STATS!M83,'PS - SO%'!$A$4:$B$55,2)</f>
        <v>47</v>
      </c>
      <c r="C82" s="32" t="n">
        <f aca="false">IF(STATS!N83&lt;10,(68.8*(10-STATS!N83)+STATS!M83*STATS!N83)/10,B82)</f>
        <v>55.04</v>
      </c>
      <c r="D82" s="45" t="n">
        <f aca="false">IF(STATS!N83=0,66,C82)</f>
        <v>55.04</v>
      </c>
    </row>
    <row r="83" customFormat="false" ht="20.35" hidden="false" customHeight="true" outlineLevel="0" collapsed="false">
      <c r="A83" s="22" t="s">
        <v>189</v>
      </c>
      <c r="B83" s="32" t="n">
        <f aca="false">VLOOKUP(STATS!M84,'PS - SO%'!$A$4:$B$55,2)</f>
        <v>70</v>
      </c>
      <c r="C83" s="32" t="n">
        <f aca="false">IF(STATS!N84&lt;10,(68.8*(10-STATS!N84)+STATS!M84*STATS!N84)/10,B83)</f>
        <v>66.91</v>
      </c>
      <c r="D83" s="45" t="n">
        <f aca="false">IF(STATS!N84=0,66,C83)</f>
        <v>66.91</v>
      </c>
    </row>
    <row r="84" customFormat="false" ht="20.35" hidden="false" customHeight="true" outlineLevel="0" collapsed="false">
      <c r="A84" s="22" t="s">
        <v>190</v>
      </c>
      <c r="B84" s="32" t="n">
        <f aca="false">VLOOKUP(STATS!M85,'PS - SO%'!$A$4:$B$55,2)</f>
        <v>74</v>
      </c>
      <c r="C84" s="32" t="n">
        <f aca="false">IF(STATS!N85&lt;10,(68.8*(10-STATS!N85)+STATS!M85*STATS!N85)/10,B84)</f>
        <v>74</v>
      </c>
      <c r="D84" s="45" t="n">
        <f aca="false">IF(STATS!N85=0,66,C84)</f>
        <v>74</v>
      </c>
    </row>
    <row r="85" customFormat="false" ht="20.35" hidden="false" customHeight="true" outlineLevel="0" collapsed="false">
      <c r="A85" s="22" t="s">
        <v>191</v>
      </c>
      <c r="B85" s="32" t="n">
        <f aca="false">VLOOKUP(STATS!M86,'PS - SO%'!$A$4:$B$55,2)</f>
        <v>60</v>
      </c>
      <c r="C85" s="32" t="n">
        <f aca="false">IF(STATS!N86&lt;10,(68.8*(10-STATS!N86)+STATS!M86*STATS!N86)/10,B85)</f>
        <v>60</v>
      </c>
      <c r="D85" s="45" t="n">
        <f aca="false">IF(STATS!N86=0,66,C85)</f>
        <v>60</v>
      </c>
    </row>
    <row r="86" customFormat="false" ht="20.35" hidden="false" customHeight="true" outlineLevel="0" collapsed="false">
      <c r="A86" s="22" t="s">
        <v>192</v>
      </c>
      <c r="B86" s="32" t="n">
        <f aca="false">VLOOKUP(STATS!M87,'PS - SO%'!$A$4:$B$55,2)</f>
        <v>67</v>
      </c>
      <c r="C86" s="32" t="n">
        <f aca="false">IF(STATS!N87&lt;10,(68.8*(10-STATS!N87)+STATS!M87*STATS!N87)/10,B86)</f>
        <v>67</v>
      </c>
      <c r="D86" s="45" t="n">
        <f aca="false">IF(STATS!N87=0,66,C86)</f>
        <v>67</v>
      </c>
    </row>
    <row r="87" customFormat="false" ht="20.35" hidden="false" customHeight="true" outlineLevel="0" collapsed="false">
      <c r="A87" s="22" t="s">
        <v>193</v>
      </c>
      <c r="B87" s="32" t="n">
        <f aca="false">VLOOKUP(STATS!M88,'PS - SO%'!$A$4:$B$55,2)</f>
        <v>58</v>
      </c>
      <c r="C87" s="32" t="n">
        <f aca="false">IF(STATS!N88&lt;10,(68.8*(10-STATS!N88)+STATS!M88*STATS!N88)/10,B87)</f>
        <v>58</v>
      </c>
      <c r="D87" s="45" t="n">
        <f aca="false">IF(STATS!N88=0,66,C87)</f>
        <v>58</v>
      </c>
    </row>
    <row r="88" customFormat="false" ht="20.35" hidden="false" customHeight="true" outlineLevel="0" collapsed="false">
      <c r="A88" s="22" t="s">
        <v>194</v>
      </c>
      <c r="B88" s="32" t="n">
        <f aca="false">VLOOKUP(STATS!M89,'PS - SO%'!$A$4:$B$55,2)</f>
        <v>47</v>
      </c>
      <c r="C88" s="32" t="n">
        <f aca="false">IF(STATS!N89&lt;10,(68.8*(10-STATS!N89)+STATS!M89*STATS!N89)/10,B88)</f>
        <v>68.8</v>
      </c>
      <c r="D88" s="45" t="n">
        <f aca="false">IF(STATS!N89=0,66,C88)</f>
        <v>66</v>
      </c>
    </row>
    <row r="89" customFormat="false" ht="20.35" hidden="false" customHeight="true" outlineLevel="0" collapsed="false">
      <c r="A89" s="22" t="s">
        <v>195</v>
      </c>
      <c r="B89" s="32" t="n">
        <f aca="false">VLOOKUP(STATS!M90,'PS - SO%'!$A$4:$B$55,2)</f>
        <v>47</v>
      </c>
      <c r="C89" s="32" t="n">
        <f aca="false">IF(STATS!N90&lt;10,(68.8*(10-STATS!N90)+STATS!M90*STATS!N90)/10,B89)</f>
        <v>68.8</v>
      </c>
      <c r="D89" s="45" t="n">
        <f aca="false">IF(STATS!N90=0,66,C89)</f>
        <v>66</v>
      </c>
    </row>
    <row r="90" customFormat="false" ht="20.35" hidden="false" customHeight="true" outlineLevel="0" collapsed="false">
      <c r="A90" s="22" t="s">
        <v>196</v>
      </c>
      <c r="B90" s="32" t="n">
        <f aca="false">VLOOKUP(STATS!M91,'PS - SO%'!$A$4:$B$55,2)</f>
        <v>88</v>
      </c>
      <c r="C90" s="32" t="n">
        <f aca="false">IF(STATS!N91&lt;10,(68.8*(10-STATS!N91)+STATS!M91*STATS!N91)/10,B90)</f>
        <v>77.5</v>
      </c>
      <c r="D90" s="45" t="n">
        <f aca="false">IF(STATS!N91=0,66,C90)</f>
        <v>77.5</v>
      </c>
    </row>
    <row r="91" customFormat="false" ht="20.35" hidden="false" customHeight="true" outlineLevel="0" collapsed="false">
      <c r="A91" s="22" t="s">
        <v>197</v>
      </c>
      <c r="B91" s="32" t="n">
        <f aca="false">VLOOKUP(STATS!M92,'PS - SO%'!$A$4:$B$55,2)</f>
        <v>76</v>
      </c>
      <c r="C91" s="32" t="n">
        <f aca="false">IF(STATS!N92&lt;10,(68.8*(10-STATS!N92)+STATS!M92*STATS!N92)/10,B91)</f>
        <v>76</v>
      </c>
      <c r="D91" s="45" t="n">
        <f aca="false">IF(STATS!N92=0,66,C91)</f>
        <v>76</v>
      </c>
    </row>
    <row r="92" customFormat="false" ht="20.35" hidden="false" customHeight="true" outlineLevel="0" collapsed="false">
      <c r="A92" s="22" t="s">
        <v>198</v>
      </c>
      <c r="B92" s="32" t="n">
        <f aca="false">VLOOKUP(STATS!M93,'PS - SO%'!$A$4:$B$55,2)</f>
        <v>47</v>
      </c>
      <c r="C92" s="32" t="n">
        <f aca="false">IF(STATS!N93&lt;10,(68.8*(10-STATS!N93)+STATS!M93*STATS!N93)/10,B92)</f>
        <v>68.8</v>
      </c>
      <c r="D92" s="45" t="n">
        <f aca="false">IF(STATS!N93=0,66,C92)</f>
        <v>66</v>
      </c>
    </row>
    <row r="93" customFormat="false" ht="20.35" hidden="false" customHeight="true" outlineLevel="0" collapsed="false">
      <c r="A93" s="22" t="s">
        <v>199</v>
      </c>
      <c r="B93" s="32" t="n">
        <f aca="false">VLOOKUP(STATS!M94,'PS - SO%'!$A$4:$B$55,2)</f>
        <v>47</v>
      </c>
      <c r="C93" s="32" t="n">
        <f aca="false">IF(STATS!N94&lt;10,(68.8*(10-STATS!N94)+STATS!M94*STATS!N94)/10,B93)</f>
        <v>68.8</v>
      </c>
      <c r="D93" s="45" t="n">
        <f aca="false">IF(STATS!N94=0,66,C93)</f>
        <v>66</v>
      </c>
    </row>
    <row r="94" customFormat="false" ht="20.35" hidden="false" customHeight="true" outlineLevel="0" collapsed="false">
      <c r="A94" s="22" t="s">
        <v>200</v>
      </c>
      <c r="B94" s="32" t="n">
        <f aca="false">VLOOKUP(STATS!M95,'PS - SO%'!$A$4:$B$55,2)</f>
        <v>47</v>
      </c>
      <c r="C94" s="32" t="n">
        <f aca="false">IF(STATS!N95&lt;10,(68.8*(10-STATS!N95)+STATS!M95*STATS!N95)/10,B94)</f>
        <v>55.04</v>
      </c>
      <c r="D94" s="45" t="n">
        <f aca="false">IF(STATS!N95=0,66,C94)</f>
        <v>55.04</v>
      </c>
    </row>
    <row r="95" customFormat="false" ht="20.35" hidden="false" customHeight="true" outlineLevel="0" collapsed="false">
      <c r="A95" s="22" t="s">
        <v>201</v>
      </c>
      <c r="B95" s="32" t="n">
        <f aca="false">VLOOKUP(STATS!M96,'PS - SO%'!$A$4:$B$55,2)</f>
        <v>47</v>
      </c>
      <c r="C95" s="32" t="n">
        <f aca="false">IF(STATS!N96&lt;10,(68.8*(10-STATS!N96)+STATS!M96*STATS!N96)/10,B95)</f>
        <v>58.15</v>
      </c>
      <c r="D95" s="45" t="n">
        <f aca="false">IF(STATS!N96=0,66,C95)</f>
        <v>58.15</v>
      </c>
    </row>
    <row r="96" customFormat="false" ht="20.35" hidden="false" customHeight="true" outlineLevel="0" collapsed="false">
      <c r="A96" s="22" t="s">
        <v>202</v>
      </c>
      <c r="B96" s="32" t="n">
        <f aca="false">VLOOKUP(STATS!M97,'PS - SO%'!$A$4:$B$55,2)</f>
        <v>65</v>
      </c>
      <c r="C96" s="32" t="n">
        <f aca="false">IF(STATS!N97&lt;10,(68.8*(10-STATS!N97)+STATS!M97*STATS!N97)/10,B96)</f>
        <v>65</v>
      </c>
      <c r="D96" s="45" t="n">
        <f aca="false">IF(STATS!N97=0,66,C96)</f>
        <v>65</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P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256" min="1" style="21" width="16.0663265306122"/>
  </cols>
  <sheetData>
    <row r="1" customFormat="false" ht="32.55" hidden="false" customHeight="true" outlineLevel="0" collapsed="false">
      <c r="A1" s="22" t="s">
        <v>55</v>
      </c>
      <c r="B1" s="22" t="s">
        <v>57</v>
      </c>
      <c r="C1" s="22" t="s">
        <v>203</v>
      </c>
      <c r="D1" s="22" t="s">
        <v>204</v>
      </c>
      <c r="E1" s="22" t="s">
        <v>205</v>
      </c>
      <c r="F1" s="22" t="s">
        <v>206</v>
      </c>
      <c r="G1" s="22" t="s">
        <v>207</v>
      </c>
      <c r="H1" s="22" t="s">
        <v>208</v>
      </c>
      <c r="I1" s="22" t="s">
        <v>209</v>
      </c>
      <c r="J1" s="22" t="s">
        <v>210</v>
      </c>
      <c r="K1" s="22" t="s">
        <v>211</v>
      </c>
      <c r="L1" s="22" t="s">
        <v>212</v>
      </c>
      <c r="M1" s="22" t="s">
        <v>213</v>
      </c>
      <c r="N1" s="22" t="s">
        <v>214</v>
      </c>
      <c r="O1" s="22" t="s">
        <v>215</v>
      </c>
      <c r="P1" s="22" t="s">
        <v>216</v>
      </c>
    </row>
    <row r="2" customFormat="false" ht="20.55" hidden="false" customHeight="true" outlineLevel="0" collapsed="false">
      <c r="A2" s="22" t="s">
        <v>217</v>
      </c>
      <c r="B2" s="23" t="s">
        <v>72</v>
      </c>
      <c r="C2" s="23" t="s">
        <v>218</v>
      </c>
      <c r="D2" s="24" t="n">
        <v>28</v>
      </c>
      <c r="E2" s="23" t="s">
        <v>219</v>
      </c>
      <c r="F2" s="23" t="s">
        <v>220</v>
      </c>
      <c r="G2" s="23" t="s">
        <v>221</v>
      </c>
      <c r="H2" s="23" t="s">
        <v>222</v>
      </c>
      <c r="I2" s="23" t="s">
        <v>222</v>
      </c>
      <c r="J2" s="24" t="n">
        <v>72</v>
      </c>
      <c r="K2" s="24" t="n">
        <v>200</v>
      </c>
      <c r="L2" s="23" t="s">
        <v>223</v>
      </c>
      <c r="M2" s="23" t="s">
        <v>223</v>
      </c>
      <c r="N2" s="23" t="s">
        <v>223</v>
      </c>
      <c r="O2" s="23" t="s">
        <v>223</v>
      </c>
      <c r="P2" s="23" t="s">
        <v>223</v>
      </c>
    </row>
    <row r="3" customFormat="false" ht="20.35" hidden="false" customHeight="true" outlineLevel="0" collapsed="false">
      <c r="A3" s="22" t="s">
        <v>224</v>
      </c>
      <c r="B3" s="23" t="s">
        <v>74</v>
      </c>
      <c r="C3" s="23" t="s">
        <v>218</v>
      </c>
      <c r="D3" s="24" t="n">
        <v>25</v>
      </c>
      <c r="E3" s="23" t="s">
        <v>225</v>
      </c>
      <c r="F3" s="23" t="s">
        <v>226</v>
      </c>
      <c r="G3" s="23" t="s">
        <v>227</v>
      </c>
      <c r="H3" s="23" t="s">
        <v>228</v>
      </c>
      <c r="I3" s="23" t="s">
        <v>228</v>
      </c>
      <c r="J3" s="24" t="n">
        <v>72</v>
      </c>
      <c r="K3" s="24" t="n">
        <v>189</v>
      </c>
      <c r="L3" s="24" t="n">
        <v>2011</v>
      </c>
      <c r="M3" s="23" t="s">
        <v>88</v>
      </c>
      <c r="N3" s="24" t="n">
        <v>6</v>
      </c>
      <c r="O3" s="24" t="n">
        <v>27</v>
      </c>
      <c r="P3" s="24" t="n">
        <v>178</v>
      </c>
    </row>
    <row r="4" customFormat="false" ht="20.35" hidden="false" customHeight="true" outlineLevel="0" collapsed="false">
      <c r="A4" s="22" t="s">
        <v>229</v>
      </c>
      <c r="B4" s="23" t="s">
        <v>76</v>
      </c>
      <c r="C4" s="23" t="s">
        <v>218</v>
      </c>
      <c r="D4" s="24" t="n">
        <v>21</v>
      </c>
      <c r="E4" s="23" t="s">
        <v>230</v>
      </c>
      <c r="F4" s="23" t="s">
        <v>231</v>
      </c>
      <c r="G4" s="23" t="s">
        <v>232</v>
      </c>
      <c r="H4" s="23" t="s">
        <v>222</v>
      </c>
      <c r="I4" s="23" t="s">
        <v>222</v>
      </c>
      <c r="J4" s="24" t="n">
        <v>78</v>
      </c>
      <c r="K4" s="24" t="n">
        <v>202</v>
      </c>
      <c r="L4" s="24" t="n">
        <v>2015</v>
      </c>
      <c r="M4" s="23" t="s">
        <v>76</v>
      </c>
      <c r="N4" s="24" t="n">
        <v>3</v>
      </c>
      <c r="O4" s="24" t="n">
        <v>15</v>
      </c>
      <c r="P4" s="24" t="n">
        <v>76</v>
      </c>
    </row>
    <row r="5" customFormat="false" ht="20.35" hidden="false" customHeight="true" outlineLevel="0" collapsed="false">
      <c r="A5" s="22" t="s">
        <v>233</v>
      </c>
      <c r="B5" s="23" t="s">
        <v>234</v>
      </c>
      <c r="C5" s="23" t="s">
        <v>218</v>
      </c>
      <c r="D5" s="24" t="n">
        <v>33</v>
      </c>
      <c r="E5" s="23" t="s">
        <v>235</v>
      </c>
      <c r="F5" s="23" t="s">
        <v>236</v>
      </c>
      <c r="G5" s="23" t="s">
        <v>237</v>
      </c>
      <c r="H5" s="23" t="s">
        <v>228</v>
      </c>
      <c r="I5" s="23" t="s">
        <v>228</v>
      </c>
      <c r="J5" s="24" t="n">
        <v>74</v>
      </c>
      <c r="K5" s="24" t="n">
        <v>201</v>
      </c>
      <c r="L5" s="24" t="n">
        <v>2004</v>
      </c>
      <c r="M5" s="23" t="s">
        <v>84</v>
      </c>
      <c r="N5" s="24" t="n">
        <v>1</v>
      </c>
      <c r="O5" s="24" t="n">
        <v>6</v>
      </c>
      <c r="P5" s="24" t="n">
        <v>6</v>
      </c>
    </row>
    <row r="6" customFormat="false" ht="20.35" hidden="false" customHeight="true" outlineLevel="0" collapsed="false">
      <c r="A6" s="22" t="s">
        <v>238</v>
      </c>
      <c r="B6" s="23" t="s">
        <v>80</v>
      </c>
      <c r="C6" s="23" t="s">
        <v>218</v>
      </c>
      <c r="D6" s="24" t="n">
        <v>25</v>
      </c>
      <c r="E6" s="23" t="s">
        <v>239</v>
      </c>
      <c r="F6" s="23" t="s">
        <v>240</v>
      </c>
      <c r="G6" s="23" t="s">
        <v>227</v>
      </c>
      <c r="H6" s="23" t="s">
        <v>228</v>
      </c>
      <c r="I6" s="23" t="s">
        <v>228</v>
      </c>
      <c r="J6" s="24" t="n">
        <v>73</v>
      </c>
      <c r="K6" s="24" t="n">
        <v>201</v>
      </c>
      <c r="L6" s="23" t="s">
        <v>223</v>
      </c>
      <c r="M6" s="23" t="s">
        <v>223</v>
      </c>
      <c r="N6" s="23" t="s">
        <v>223</v>
      </c>
      <c r="O6" s="23" t="s">
        <v>223</v>
      </c>
      <c r="P6" s="23" t="s">
        <v>223</v>
      </c>
    </row>
    <row r="7" customFormat="false" ht="20.35" hidden="false" customHeight="true" outlineLevel="0" collapsed="false">
      <c r="A7" s="22" t="s">
        <v>241</v>
      </c>
      <c r="B7" s="23" t="s">
        <v>82</v>
      </c>
      <c r="C7" s="23" t="s">
        <v>218</v>
      </c>
      <c r="D7" s="24" t="n">
        <v>30</v>
      </c>
      <c r="E7" s="23" t="s">
        <v>242</v>
      </c>
      <c r="F7" s="23" t="s">
        <v>243</v>
      </c>
      <c r="G7" s="23" t="s">
        <v>227</v>
      </c>
      <c r="H7" s="23" t="s">
        <v>228</v>
      </c>
      <c r="I7" s="23" t="s">
        <v>228</v>
      </c>
      <c r="J7" s="24" t="n">
        <v>72</v>
      </c>
      <c r="K7" s="24" t="n">
        <v>191</v>
      </c>
      <c r="L7" s="24" t="n">
        <v>2005</v>
      </c>
      <c r="M7" s="23" t="s">
        <v>72</v>
      </c>
      <c r="N7" s="24" t="n">
        <v>4</v>
      </c>
      <c r="O7" s="24" t="n">
        <v>21</v>
      </c>
      <c r="P7" s="24" t="n">
        <v>112</v>
      </c>
    </row>
    <row r="8" customFormat="false" ht="32.35" hidden="false" customHeight="true" outlineLevel="0" collapsed="false">
      <c r="A8" s="22" t="s">
        <v>244</v>
      </c>
      <c r="B8" s="23" t="s">
        <v>84</v>
      </c>
      <c r="C8" s="23" t="s">
        <v>218</v>
      </c>
      <c r="D8" s="24" t="n">
        <v>22</v>
      </c>
      <c r="E8" s="23" t="s">
        <v>245</v>
      </c>
      <c r="F8" s="23" t="s">
        <v>246</v>
      </c>
      <c r="G8" s="25"/>
      <c r="H8" s="23" t="s">
        <v>247</v>
      </c>
      <c r="I8" s="23" t="s">
        <v>247</v>
      </c>
      <c r="J8" s="24" t="n">
        <v>73</v>
      </c>
      <c r="K8" s="24" t="n">
        <v>180</v>
      </c>
      <c r="L8" s="23" t="s">
        <v>223</v>
      </c>
      <c r="M8" s="23" t="s">
        <v>223</v>
      </c>
      <c r="N8" s="23" t="s">
        <v>223</v>
      </c>
      <c r="O8" s="23" t="s">
        <v>223</v>
      </c>
      <c r="P8" s="23" t="s">
        <v>223</v>
      </c>
    </row>
    <row r="9" customFormat="false" ht="20.35" hidden="false" customHeight="true" outlineLevel="0" collapsed="false">
      <c r="A9" s="22" t="s">
        <v>248</v>
      </c>
      <c r="B9" s="23" t="s">
        <v>86</v>
      </c>
      <c r="C9" s="23" t="s">
        <v>218</v>
      </c>
      <c r="D9" s="24" t="n">
        <v>28</v>
      </c>
      <c r="E9" s="23" t="s">
        <v>249</v>
      </c>
      <c r="F9" s="23" t="s">
        <v>250</v>
      </c>
      <c r="G9" s="25"/>
      <c r="H9" s="23" t="s">
        <v>251</v>
      </c>
      <c r="I9" s="23" t="s">
        <v>251</v>
      </c>
      <c r="J9" s="24" t="n">
        <v>78</v>
      </c>
      <c r="K9" s="24" t="n">
        <v>229</v>
      </c>
      <c r="L9" s="24" t="n">
        <v>2009</v>
      </c>
      <c r="M9" s="23" t="s">
        <v>119</v>
      </c>
      <c r="N9" s="24" t="n">
        <v>3</v>
      </c>
      <c r="O9" s="24" t="n">
        <v>1</v>
      </c>
      <c r="P9" s="24" t="n">
        <v>62</v>
      </c>
    </row>
    <row r="10" customFormat="false" ht="20.35" hidden="false" customHeight="true" outlineLevel="0" collapsed="false">
      <c r="A10" s="22" t="s">
        <v>252</v>
      </c>
      <c r="B10" s="23" t="s">
        <v>88</v>
      </c>
      <c r="C10" s="23" t="s">
        <v>218</v>
      </c>
      <c r="D10" s="24" t="n">
        <v>23</v>
      </c>
      <c r="E10" s="23" t="s">
        <v>253</v>
      </c>
      <c r="F10" s="23" t="s">
        <v>254</v>
      </c>
      <c r="G10" s="25"/>
      <c r="H10" s="23" t="s">
        <v>247</v>
      </c>
      <c r="I10" s="23" t="s">
        <v>247</v>
      </c>
      <c r="J10" s="24" t="n">
        <v>75</v>
      </c>
      <c r="K10" s="24" t="n">
        <v>207</v>
      </c>
      <c r="L10" s="24" t="n">
        <v>2012</v>
      </c>
      <c r="M10" s="23" t="s">
        <v>88</v>
      </c>
      <c r="N10" s="24" t="n">
        <v>1</v>
      </c>
      <c r="O10" s="24" t="n">
        <v>19</v>
      </c>
      <c r="P10" s="24" t="n">
        <v>19</v>
      </c>
    </row>
    <row r="11" customFormat="false" ht="20.35" hidden="false" customHeight="true" outlineLevel="0" collapsed="false">
      <c r="A11" s="22" t="s">
        <v>255</v>
      </c>
      <c r="B11" s="23" t="s">
        <v>90</v>
      </c>
      <c r="C11" s="23" t="s">
        <v>218</v>
      </c>
      <c r="D11" s="24" t="n">
        <v>30</v>
      </c>
      <c r="E11" s="23" t="s">
        <v>256</v>
      </c>
      <c r="F11" s="23" t="s">
        <v>257</v>
      </c>
      <c r="G11" s="23" t="s">
        <v>232</v>
      </c>
      <c r="H11" s="23" t="s">
        <v>222</v>
      </c>
      <c r="I11" s="23" t="s">
        <v>222</v>
      </c>
      <c r="J11" s="24" t="n">
        <v>74</v>
      </c>
      <c r="K11" s="24" t="n">
        <v>215</v>
      </c>
      <c r="L11" s="23" t="s">
        <v>223</v>
      </c>
      <c r="M11" s="23" t="s">
        <v>223</v>
      </c>
      <c r="N11" s="23" t="s">
        <v>223</v>
      </c>
      <c r="O11" s="23" t="s">
        <v>223</v>
      </c>
      <c r="P11" s="23" t="s">
        <v>223</v>
      </c>
    </row>
    <row r="12" customFormat="false" ht="20.35" hidden="false" customHeight="true" outlineLevel="0" collapsed="false">
      <c r="A12" s="22" t="s">
        <v>258</v>
      </c>
      <c r="B12" s="23" t="s">
        <v>92</v>
      </c>
      <c r="C12" s="23" t="s">
        <v>218</v>
      </c>
      <c r="D12" s="24" t="n">
        <v>25</v>
      </c>
      <c r="E12" s="23" t="s">
        <v>259</v>
      </c>
      <c r="F12" s="23" t="s">
        <v>260</v>
      </c>
      <c r="G12" s="25"/>
      <c r="H12" s="23" t="s">
        <v>251</v>
      </c>
      <c r="I12" s="23" t="s">
        <v>251</v>
      </c>
      <c r="J12" s="24" t="n">
        <v>75</v>
      </c>
      <c r="K12" s="24" t="n">
        <v>192</v>
      </c>
      <c r="L12" s="24" t="n">
        <v>2011</v>
      </c>
      <c r="M12" s="23" t="s">
        <v>161</v>
      </c>
      <c r="N12" s="24" t="n">
        <v>7</v>
      </c>
      <c r="O12" s="24" t="n">
        <v>7</v>
      </c>
      <c r="P12" s="24" t="n">
        <v>188</v>
      </c>
    </row>
    <row r="13" customFormat="false" ht="20.35" hidden="false" customHeight="true" outlineLevel="0" collapsed="false">
      <c r="A13" s="22" t="s">
        <v>261</v>
      </c>
      <c r="B13" s="23" t="s">
        <v>94</v>
      </c>
      <c r="C13" s="23" t="s">
        <v>218</v>
      </c>
      <c r="D13" s="24" t="n">
        <v>31</v>
      </c>
      <c r="E13" s="23" t="s">
        <v>262</v>
      </c>
      <c r="F13" s="23" t="s">
        <v>263</v>
      </c>
      <c r="G13" s="25"/>
      <c r="H13" s="23" t="s">
        <v>264</v>
      </c>
      <c r="I13" s="23" t="s">
        <v>247</v>
      </c>
      <c r="J13" s="24" t="n">
        <v>71</v>
      </c>
      <c r="K13" s="24" t="n">
        <v>195</v>
      </c>
      <c r="L13" s="24" t="n">
        <v>2004</v>
      </c>
      <c r="M13" s="23" t="s">
        <v>82</v>
      </c>
      <c r="N13" s="24" t="n">
        <v>7</v>
      </c>
      <c r="O13" s="24" t="n">
        <v>13</v>
      </c>
      <c r="P13" s="24" t="n">
        <v>206</v>
      </c>
    </row>
    <row r="14" customFormat="false" ht="20.35" hidden="false" customHeight="true" outlineLevel="0" collapsed="false">
      <c r="A14" s="22" t="s">
        <v>265</v>
      </c>
      <c r="B14" s="23" t="s">
        <v>266</v>
      </c>
      <c r="C14" s="23" t="s">
        <v>218</v>
      </c>
      <c r="D14" s="24" t="n">
        <v>34</v>
      </c>
      <c r="E14" s="23" t="s">
        <v>267</v>
      </c>
      <c r="F14" s="23" t="s">
        <v>268</v>
      </c>
      <c r="G14" s="25"/>
      <c r="H14" s="23" t="s">
        <v>269</v>
      </c>
      <c r="I14" s="23" t="s">
        <v>269</v>
      </c>
      <c r="J14" s="24" t="n">
        <v>74</v>
      </c>
      <c r="K14" s="24" t="n">
        <v>215</v>
      </c>
      <c r="L14" s="23" t="s">
        <v>223</v>
      </c>
      <c r="M14" s="23" t="s">
        <v>223</v>
      </c>
      <c r="N14" s="23" t="s">
        <v>223</v>
      </c>
      <c r="O14" s="23" t="s">
        <v>223</v>
      </c>
      <c r="P14" s="23" t="s">
        <v>223</v>
      </c>
    </row>
    <row r="15" customFormat="false" ht="20.35" hidden="false" customHeight="true" outlineLevel="0" collapsed="false">
      <c r="A15" s="22" t="s">
        <v>270</v>
      </c>
      <c r="B15" s="23" t="s">
        <v>76</v>
      </c>
      <c r="C15" s="23" t="s">
        <v>218</v>
      </c>
      <c r="D15" s="24" t="n">
        <v>28</v>
      </c>
      <c r="E15" s="23" t="s">
        <v>271</v>
      </c>
      <c r="F15" s="23" t="s">
        <v>272</v>
      </c>
      <c r="G15" s="25"/>
      <c r="H15" s="23" t="s">
        <v>269</v>
      </c>
      <c r="I15" s="23" t="s">
        <v>269</v>
      </c>
      <c r="J15" s="24" t="n">
        <v>72</v>
      </c>
      <c r="K15" s="24" t="n">
        <v>195</v>
      </c>
      <c r="L15" s="23" t="s">
        <v>223</v>
      </c>
      <c r="M15" s="23" t="s">
        <v>223</v>
      </c>
      <c r="N15" s="23" t="s">
        <v>223</v>
      </c>
      <c r="O15" s="23" t="s">
        <v>223</v>
      </c>
      <c r="P15" s="23" t="s">
        <v>223</v>
      </c>
    </row>
    <row r="16" customFormat="false" ht="20.35" hidden="false" customHeight="true" outlineLevel="0" collapsed="false">
      <c r="A16" s="22" t="s">
        <v>273</v>
      </c>
      <c r="B16" s="23" t="s">
        <v>99</v>
      </c>
      <c r="C16" s="23" t="s">
        <v>218</v>
      </c>
      <c r="D16" s="24" t="n">
        <v>31</v>
      </c>
      <c r="E16" s="23" t="s">
        <v>274</v>
      </c>
      <c r="F16" s="23" t="s">
        <v>275</v>
      </c>
      <c r="G16" s="23" t="s">
        <v>276</v>
      </c>
      <c r="H16" s="23" t="s">
        <v>228</v>
      </c>
      <c r="I16" s="23" t="s">
        <v>228</v>
      </c>
      <c r="J16" s="24" t="n">
        <v>79</v>
      </c>
      <c r="K16" s="24" t="n">
        <v>225</v>
      </c>
      <c r="L16" s="24" t="n">
        <v>2005</v>
      </c>
      <c r="M16" s="23" t="s">
        <v>113</v>
      </c>
      <c r="N16" s="24" t="n">
        <v>3</v>
      </c>
      <c r="O16" s="24" t="n">
        <v>24</v>
      </c>
      <c r="P16" s="24" t="n">
        <v>85</v>
      </c>
    </row>
    <row r="17" customFormat="false" ht="20.35" hidden="false" customHeight="true" outlineLevel="0" collapsed="false">
      <c r="A17" s="22" t="s">
        <v>277</v>
      </c>
      <c r="B17" s="23" t="s">
        <v>101</v>
      </c>
      <c r="C17" s="23" t="s">
        <v>218</v>
      </c>
      <c r="D17" s="24" t="n">
        <v>28</v>
      </c>
      <c r="E17" s="23" t="s">
        <v>278</v>
      </c>
      <c r="F17" s="23" t="s">
        <v>279</v>
      </c>
      <c r="G17" s="23" t="s">
        <v>10</v>
      </c>
      <c r="H17" s="23" t="s">
        <v>222</v>
      </c>
      <c r="I17" s="23" t="s">
        <v>222</v>
      </c>
      <c r="J17" s="24" t="n">
        <v>74</v>
      </c>
      <c r="K17" s="24" t="n">
        <v>211</v>
      </c>
      <c r="L17" s="24" t="n">
        <v>2008</v>
      </c>
      <c r="M17" s="23" t="s">
        <v>101</v>
      </c>
      <c r="N17" s="24" t="n">
        <v>4</v>
      </c>
      <c r="O17" s="24" t="n">
        <v>2</v>
      </c>
      <c r="P17" s="24" t="n">
        <v>93</v>
      </c>
    </row>
    <row r="18" customFormat="false" ht="32.35" hidden="false" customHeight="true" outlineLevel="0" collapsed="false">
      <c r="A18" s="22" t="s">
        <v>280</v>
      </c>
      <c r="B18" s="23" t="s">
        <v>84</v>
      </c>
      <c r="C18" s="23" t="s">
        <v>218</v>
      </c>
      <c r="D18" s="24" t="n">
        <v>22</v>
      </c>
      <c r="E18" s="23" t="s">
        <v>281</v>
      </c>
      <c r="F18" s="23" t="s">
        <v>282</v>
      </c>
      <c r="G18" s="23" t="s">
        <v>283</v>
      </c>
      <c r="H18" s="23" t="s">
        <v>228</v>
      </c>
      <c r="I18" s="23" t="s">
        <v>228</v>
      </c>
      <c r="J18" s="24" t="n">
        <v>76</v>
      </c>
      <c r="K18" s="24" t="n">
        <v>209</v>
      </c>
      <c r="L18" s="24" t="n">
        <v>2014</v>
      </c>
      <c r="M18" s="23" t="s">
        <v>84</v>
      </c>
      <c r="N18" s="24" t="n">
        <v>2</v>
      </c>
      <c r="O18" s="24" t="n">
        <v>29</v>
      </c>
      <c r="P18" s="24" t="n">
        <v>59</v>
      </c>
    </row>
    <row r="19" customFormat="false" ht="20.35" hidden="false" customHeight="true" outlineLevel="0" collapsed="false">
      <c r="A19" s="22" t="s">
        <v>284</v>
      </c>
      <c r="B19" s="23" t="s">
        <v>80</v>
      </c>
      <c r="C19" s="23" t="s">
        <v>218</v>
      </c>
      <c r="D19" s="24" t="n">
        <v>33</v>
      </c>
      <c r="E19" s="23" t="s">
        <v>285</v>
      </c>
      <c r="F19" s="23" t="s">
        <v>286</v>
      </c>
      <c r="G19" s="23" t="s">
        <v>287</v>
      </c>
      <c r="H19" s="23" t="s">
        <v>222</v>
      </c>
      <c r="I19" s="23" t="s">
        <v>222</v>
      </c>
      <c r="J19" s="24" t="n">
        <v>74</v>
      </c>
      <c r="K19" s="24" t="n">
        <v>209</v>
      </c>
      <c r="L19" s="24" t="n">
        <v>2003</v>
      </c>
      <c r="M19" s="23" t="s">
        <v>127</v>
      </c>
      <c r="N19" s="24" t="n">
        <v>9</v>
      </c>
      <c r="O19" s="24" t="n">
        <v>30</v>
      </c>
      <c r="P19" s="24" t="n">
        <v>291</v>
      </c>
    </row>
    <row r="20" customFormat="false" ht="20.35" hidden="false" customHeight="true" outlineLevel="0" collapsed="false">
      <c r="A20" s="22" t="s">
        <v>288</v>
      </c>
      <c r="B20" s="23" t="s">
        <v>105</v>
      </c>
      <c r="C20" s="23" t="s">
        <v>218</v>
      </c>
      <c r="D20" s="24" t="n">
        <v>25</v>
      </c>
      <c r="E20" s="23" t="s">
        <v>289</v>
      </c>
      <c r="F20" s="23" t="s">
        <v>290</v>
      </c>
      <c r="G20" s="23" t="s">
        <v>291</v>
      </c>
      <c r="H20" s="23" t="s">
        <v>222</v>
      </c>
      <c r="I20" s="23" t="s">
        <v>222</v>
      </c>
      <c r="J20" s="24" t="n">
        <v>73</v>
      </c>
      <c r="K20" s="24" t="n">
        <v>200</v>
      </c>
      <c r="L20" s="24" t="n">
        <v>2010</v>
      </c>
      <c r="M20" s="23" t="s">
        <v>90</v>
      </c>
      <c r="N20" s="24" t="n">
        <v>2</v>
      </c>
      <c r="O20" s="24" t="n">
        <v>19</v>
      </c>
      <c r="P20" s="24" t="n">
        <v>49</v>
      </c>
    </row>
    <row r="21" customFormat="false" ht="20.35" hidden="false" customHeight="true" outlineLevel="0" collapsed="false">
      <c r="A21" s="22" t="s">
        <v>292</v>
      </c>
      <c r="B21" s="23" t="s">
        <v>107</v>
      </c>
      <c r="C21" s="23" t="s">
        <v>218</v>
      </c>
      <c r="D21" s="24" t="n">
        <v>30</v>
      </c>
      <c r="E21" s="23" t="s">
        <v>293</v>
      </c>
      <c r="F21" s="23" t="s">
        <v>294</v>
      </c>
      <c r="G21" s="23" t="s">
        <v>287</v>
      </c>
      <c r="H21" s="23" t="s">
        <v>222</v>
      </c>
      <c r="I21" s="23" t="s">
        <v>222</v>
      </c>
      <c r="J21" s="24" t="n">
        <v>76</v>
      </c>
      <c r="K21" s="24" t="n">
        <v>200</v>
      </c>
      <c r="L21" s="23" t="s">
        <v>223</v>
      </c>
      <c r="M21" s="23" t="s">
        <v>223</v>
      </c>
      <c r="N21" s="23" t="s">
        <v>223</v>
      </c>
      <c r="O21" s="23" t="s">
        <v>223</v>
      </c>
      <c r="P21" s="23" t="s">
        <v>223</v>
      </c>
    </row>
    <row r="22" customFormat="false" ht="20.35" hidden="false" customHeight="true" outlineLevel="0" collapsed="false">
      <c r="A22" s="22" t="s">
        <v>295</v>
      </c>
      <c r="B22" s="23" t="s">
        <v>109</v>
      </c>
      <c r="C22" s="23" t="s">
        <v>218</v>
      </c>
      <c r="D22" s="24" t="n">
        <v>34</v>
      </c>
      <c r="E22" s="23" t="s">
        <v>296</v>
      </c>
      <c r="F22" s="23" t="s">
        <v>297</v>
      </c>
      <c r="G22" s="23" t="s">
        <v>10</v>
      </c>
      <c r="H22" s="23" t="s">
        <v>222</v>
      </c>
      <c r="I22" s="23" t="s">
        <v>222</v>
      </c>
      <c r="J22" s="24" t="n">
        <v>73</v>
      </c>
      <c r="K22" s="24" t="n">
        <v>185</v>
      </c>
      <c r="L22" s="24" t="n">
        <v>2002</v>
      </c>
      <c r="M22" s="23" t="s">
        <v>109</v>
      </c>
      <c r="N22" s="24" t="n">
        <v>1</v>
      </c>
      <c r="O22" s="24" t="n">
        <v>25</v>
      </c>
      <c r="P22" s="24" t="n">
        <v>25</v>
      </c>
    </row>
    <row r="23" customFormat="false" ht="20.35" hidden="false" customHeight="true" outlineLevel="0" collapsed="false">
      <c r="A23" s="22" t="s">
        <v>298</v>
      </c>
      <c r="B23" s="23" t="s">
        <v>111</v>
      </c>
      <c r="C23" s="23" t="s">
        <v>218</v>
      </c>
      <c r="D23" s="24" t="n">
        <v>30</v>
      </c>
      <c r="E23" s="23" t="s">
        <v>299</v>
      </c>
      <c r="F23" s="23" t="s">
        <v>300</v>
      </c>
      <c r="G23" s="23" t="s">
        <v>232</v>
      </c>
      <c r="H23" s="23" t="s">
        <v>222</v>
      </c>
      <c r="I23" s="23" t="s">
        <v>222</v>
      </c>
      <c r="J23" s="24" t="n">
        <v>75</v>
      </c>
      <c r="K23" s="24" t="n">
        <v>215</v>
      </c>
      <c r="L23" s="24" t="n">
        <v>2005</v>
      </c>
      <c r="M23" s="23" t="s">
        <v>111</v>
      </c>
      <c r="N23" s="24" t="n">
        <v>1</v>
      </c>
      <c r="O23" s="24" t="n">
        <v>5</v>
      </c>
      <c r="P23" s="24" t="n">
        <v>5</v>
      </c>
    </row>
    <row r="24" customFormat="false" ht="20.35" hidden="false" customHeight="true" outlineLevel="0" collapsed="false">
      <c r="A24" s="22" t="s">
        <v>301</v>
      </c>
      <c r="B24" s="23" t="s">
        <v>113</v>
      </c>
      <c r="C24" s="23" t="s">
        <v>218</v>
      </c>
      <c r="D24" s="24" t="n">
        <v>32</v>
      </c>
      <c r="E24" s="23" t="s">
        <v>302</v>
      </c>
      <c r="F24" s="23" t="s">
        <v>303</v>
      </c>
      <c r="G24" s="23" t="s">
        <v>287</v>
      </c>
      <c r="H24" s="23" t="s">
        <v>222</v>
      </c>
      <c r="I24" s="23" t="s">
        <v>222</v>
      </c>
      <c r="J24" s="24" t="n">
        <v>73</v>
      </c>
      <c r="K24" s="24" t="n">
        <v>202</v>
      </c>
      <c r="L24" s="23" t="s">
        <v>223</v>
      </c>
      <c r="M24" s="23" t="s">
        <v>223</v>
      </c>
      <c r="N24" s="23" t="s">
        <v>223</v>
      </c>
      <c r="O24" s="23" t="s">
        <v>223</v>
      </c>
      <c r="P24" s="23" t="s">
        <v>223</v>
      </c>
    </row>
    <row r="25" customFormat="false" ht="20.35" hidden="false" customHeight="true" outlineLevel="0" collapsed="false">
      <c r="A25" s="22" t="s">
        <v>304</v>
      </c>
      <c r="B25" s="23" t="s">
        <v>115</v>
      </c>
      <c r="C25" s="23" t="s">
        <v>218</v>
      </c>
      <c r="D25" s="24" t="n">
        <v>26</v>
      </c>
      <c r="E25" s="23" t="s">
        <v>305</v>
      </c>
      <c r="F25" s="23" t="s">
        <v>306</v>
      </c>
      <c r="G25" s="23" t="s">
        <v>307</v>
      </c>
      <c r="H25" s="23" t="s">
        <v>228</v>
      </c>
      <c r="I25" s="23" t="s">
        <v>228</v>
      </c>
      <c r="J25" s="24" t="n">
        <v>72</v>
      </c>
      <c r="K25" s="24" t="n">
        <v>181</v>
      </c>
      <c r="L25" s="23" t="s">
        <v>223</v>
      </c>
      <c r="M25" s="23" t="s">
        <v>223</v>
      </c>
      <c r="N25" s="23" t="s">
        <v>223</v>
      </c>
      <c r="O25" s="23" t="s">
        <v>223</v>
      </c>
      <c r="P25" s="23" t="s">
        <v>223</v>
      </c>
    </row>
    <row r="26" customFormat="false" ht="20.35" hidden="false" customHeight="true" outlineLevel="0" collapsed="false">
      <c r="A26" s="22" t="s">
        <v>308</v>
      </c>
      <c r="B26" s="23" t="s">
        <v>74</v>
      </c>
      <c r="C26" s="23" t="s">
        <v>218</v>
      </c>
      <c r="D26" s="24" t="n">
        <v>31</v>
      </c>
      <c r="E26" s="23" t="s">
        <v>309</v>
      </c>
      <c r="F26" s="23" t="s">
        <v>297</v>
      </c>
      <c r="G26" s="23" t="s">
        <v>10</v>
      </c>
      <c r="H26" s="23" t="s">
        <v>222</v>
      </c>
      <c r="I26" s="23" t="s">
        <v>222</v>
      </c>
      <c r="J26" s="24" t="n">
        <v>75</v>
      </c>
      <c r="K26" s="24" t="n">
        <v>197</v>
      </c>
      <c r="L26" s="24" t="n">
        <v>2006</v>
      </c>
      <c r="M26" s="23" t="s">
        <v>115</v>
      </c>
      <c r="N26" s="24" t="n">
        <v>5</v>
      </c>
      <c r="O26" s="24" t="n">
        <v>2</v>
      </c>
      <c r="P26" s="24" t="n">
        <v>125</v>
      </c>
    </row>
    <row r="27" customFormat="false" ht="20.35" hidden="false" customHeight="true" outlineLevel="0" collapsed="false">
      <c r="A27" s="22" t="s">
        <v>310</v>
      </c>
      <c r="B27" s="23" t="s">
        <v>111</v>
      </c>
      <c r="C27" s="23" t="s">
        <v>218</v>
      </c>
      <c r="D27" s="24" t="n">
        <v>24</v>
      </c>
      <c r="E27" s="23" t="s">
        <v>311</v>
      </c>
      <c r="F27" s="23" t="s">
        <v>312</v>
      </c>
      <c r="G27" s="23" t="s">
        <v>227</v>
      </c>
      <c r="H27" s="23" t="s">
        <v>228</v>
      </c>
      <c r="I27" s="23" t="s">
        <v>228</v>
      </c>
      <c r="J27" s="24" t="n">
        <v>73</v>
      </c>
      <c r="K27" s="24" t="n">
        <v>182</v>
      </c>
      <c r="L27" s="23" t="s">
        <v>223</v>
      </c>
      <c r="M27" s="23" t="s">
        <v>223</v>
      </c>
      <c r="N27" s="23" t="s">
        <v>223</v>
      </c>
      <c r="O27" s="23" t="s">
        <v>223</v>
      </c>
      <c r="P27" s="23" t="s">
        <v>223</v>
      </c>
    </row>
    <row r="28" customFormat="false" ht="32.35" hidden="false" customHeight="true" outlineLevel="0" collapsed="false">
      <c r="A28" s="22" t="s">
        <v>313</v>
      </c>
      <c r="B28" s="23" t="s">
        <v>119</v>
      </c>
      <c r="C28" s="23" t="s">
        <v>218</v>
      </c>
      <c r="D28" s="24" t="n">
        <v>25</v>
      </c>
      <c r="E28" s="23" t="s">
        <v>314</v>
      </c>
      <c r="F28" s="23" t="s">
        <v>315</v>
      </c>
      <c r="G28" s="25"/>
      <c r="H28" s="23" t="s">
        <v>269</v>
      </c>
      <c r="I28" s="23" t="s">
        <v>269</v>
      </c>
      <c r="J28" s="24" t="n">
        <v>73</v>
      </c>
      <c r="K28" s="24" t="n">
        <v>188</v>
      </c>
      <c r="L28" s="24" t="n">
        <v>2011</v>
      </c>
      <c r="M28" s="23" t="s">
        <v>145</v>
      </c>
      <c r="N28" s="24" t="n">
        <v>2</v>
      </c>
      <c r="O28" s="24" t="n">
        <v>19</v>
      </c>
      <c r="P28" s="24" t="n">
        <v>49</v>
      </c>
    </row>
    <row r="29" customFormat="false" ht="32.35" hidden="false" customHeight="true" outlineLevel="0" collapsed="false">
      <c r="A29" s="22" t="s">
        <v>316</v>
      </c>
      <c r="B29" s="23" t="s">
        <v>92</v>
      </c>
      <c r="C29" s="23" t="s">
        <v>218</v>
      </c>
      <c r="D29" s="24" t="n">
        <v>23</v>
      </c>
      <c r="E29" s="23" t="s">
        <v>317</v>
      </c>
      <c r="F29" s="23" t="s">
        <v>318</v>
      </c>
      <c r="G29" s="23" t="s">
        <v>319</v>
      </c>
      <c r="H29" s="23" t="s">
        <v>228</v>
      </c>
      <c r="I29" s="23" t="s">
        <v>228</v>
      </c>
      <c r="J29" s="24" t="n">
        <v>74</v>
      </c>
      <c r="K29" s="24" t="n">
        <v>200</v>
      </c>
      <c r="L29" s="23" t="s">
        <v>223</v>
      </c>
      <c r="M29" s="23" t="s">
        <v>223</v>
      </c>
      <c r="N29" s="23" t="s">
        <v>223</v>
      </c>
      <c r="O29" s="23" t="s">
        <v>223</v>
      </c>
      <c r="P29" s="23" t="s">
        <v>223</v>
      </c>
    </row>
    <row r="30" customFormat="false" ht="32.35" hidden="false" customHeight="true" outlineLevel="0" collapsed="false">
      <c r="A30" s="22" t="s">
        <v>320</v>
      </c>
      <c r="B30" s="23" t="s">
        <v>122</v>
      </c>
      <c r="C30" s="23" t="s">
        <v>218</v>
      </c>
      <c r="D30" s="24" t="n">
        <v>24</v>
      </c>
      <c r="E30" s="23" t="s">
        <v>321</v>
      </c>
      <c r="F30" s="23" t="s">
        <v>322</v>
      </c>
      <c r="G30" s="23" t="s">
        <v>283</v>
      </c>
      <c r="H30" s="23" t="s">
        <v>228</v>
      </c>
      <c r="I30" s="23" t="s">
        <v>228</v>
      </c>
      <c r="J30" s="24" t="n">
        <v>76</v>
      </c>
      <c r="K30" s="24" t="n">
        <v>207</v>
      </c>
      <c r="L30" s="24" t="n">
        <v>2012</v>
      </c>
      <c r="M30" s="23" t="s">
        <v>122</v>
      </c>
      <c r="N30" s="24" t="n">
        <v>5</v>
      </c>
      <c r="O30" s="24" t="n">
        <v>9</v>
      </c>
      <c r="P30" s="24" t="n">
        <v>130</v>
      </c>
    </row>
    <row r="31" customFormat="false" ht="20.35" hidden="false" customHeight="true" outlineLevel="0" collapsed="false">
      <c r="A31" s="22" t="s">
        <v>323</v>
      </c>
      <c r="B31" s="23" t="s">
        <v>92</v>
      </c>
      <c r="C31" s="23" t="s">
        <v>218</v>
      </c>
      <c r="D31" s="24" t="n">
        <v>33</v>
      </c>
      <c r="E31" s="23" t="s">
        <v>324</v>
      </c>
      <c r="F31" s="23" t="s">
        <v>325</v>
      </c>
      <c r="G31" s="23" t="s">
        <v>326</v>
      </c>
      <c r="H31" s="23" t="s">
        <v>222</v>
      </c>
      <c r="I31" s="23" t="s">
        <v>222</v>
      </c>
      <c r="J31" s="24" t="n">
        <v>74</v>
      </c>
      <c r="K31" s="24" t="n">
        <v>216</v>
      </c>
      <c r="L31" s="24" t="n">
        <v>2003</v>
      </c>
      <c r="M31" s="23" t="s">
        <v>92</v>
      </c>
      <c r="N31" s="24" t="n">
        <v>2</v>
      </c>
      <c r="O31" s="24" t="n">
        <v>22</v>
      </c>
      <c r="P31" s="24" t="n">
        <v>52</v>
      </c>
    </row>
    <row r="32" customFormat="false" ht="20.35" hidden="false" customHeight="true" outlineLevel="0" collapsed="false">
      <c r="A32" s="22" t="s">
        <v>327</v>
      </c>
      <c r="B32" s="23" t="s">
        <v>125</v>
      </c>
      <c r="C32" s="23" t="s">
        <v>218</v>
      </c>
      <c r="D32" s="24" t="n">
        <v>32</v>
      </c>
      <c r="E32" s="23" t="s">
        <v>328</v>
      </c>
      <c r="F32" s="23" t="s">
        <v>329</v>
      </c>
      <c r="G32" s="23" t="s">
        <v>330</v>
      </c>
      <c r="H32" s="23" t="s">
        <v>228</v>
      </c>
      <c r="I32" s="23" t="s">
        <v>228</v>
      </c>
      <c r="J32" s="24" t="n">
        <v>75</v>
      </c>
      <c r="K32" s="24" t="n">
        <v>200</v>
      </c>
      <c r="L32" s="24" t="n">
        <v>2004</v>
      </c>
      <c r="M32" s="23" t="s">
        <v>86</v>
      </c>
      <c r="N32" s="24" t="n">
        <v>1</v>
      </c>
      <c r="O32" s="24" t="n">
        <v>26</v>
      </c>
      <c r="P32" s="24" t="n">
        <v>26</v>
      </c>
    </row>
    <row r="33" customFormat="false" ht="20.35" hidden="false" customHeight="true" outlineLevel="0" collapsed="false">
      <c r="A33" s="22" t="s">
        <v>331</v>
      </c>
      <c r="B33" s="23" t="s">
        <v>127</v>
      </c>
      <c r="C33" s="23" t="s">
        <v>218</v>
      </c>
      <c r="D33" s="24" t="n">
        <v>36</v>
      </c>
      <c r="E33" s="23" t="s">
        <v>332</v>
      </c>
      <c r="F33" s="23" t="s">
        <v>333</v>
      </c>
      <c r="G33" s="23" t="s">
        <v>237</v>
      </c>
      <c r="H33" s="23" t="s">
        <v>228</v>
      </c>
      <c r="I33" s="23" t="s">
        <v>228</v>
      </c>
      <c r="J33" s="24" t="n">
        <v>74</v>
      </c>
      <c r="K33" s="24" t="n">
        <v>187</v>
      </c>
      <c r="L33" s="24" t="n">
        <v>2001</v>
      </c>
      <c r="M33" s="23" t="s">
        <v>92</v>
      </c>
      <c r="N33" s="24" t="n">
        <v>3</v>
      </c>
      <c r="O33" s="24" t="n">
        <v>10</v>
      </c>
      <c r="P33" s="24" t="n">
        <v>73</v>
      </c>
    </row>
    <row r="34" customFormat="false" ht="20.35" hidden="false" customHeight="true" outlineLevel="0" collapsed="false">
      <c r="A34" s="22" t="s">
        <v>334</v>
      </c>
      <c r="B34" s="23" t="s">
        <v>105</v>
      </c>
      <c r="C34" s="23" t="s">
        <v>218</v>
      </c>
      <c r="D34" s="24" t="n">
        <v>34</v>
      </c>
      <c r="E34" s="23" t="s">
        <v>335</v>
      </c>
      <c r="F34" s="23" t="s">
        <v>336</v>
      </c>
      <c r="G34" s="23" t="s">
        <v>287</v>
      </c>
      <c r="H34" s="23" t="s">
        <v>222</v>
      </c>
      <c r="I34" s="23" t="s">
        <v>222</v>
      </c>
      <c r="J34" s="24" t="n">
        <v>74</v>
      </c>
      <c r="K34" s="24" t="n">
        <v>200</v>
      </c>
      <c r="L34" s="24" t="n">
        <v>2002</v>
      </c>
      <c r="M34" s="23" t="s">
        <v>133</v>
      </c>
      <c r="N34" s="24" t="n">
        <v>6</v>
      </c>
      <c r="O34" s="24" t="n">
        <v>10</v>
      </c>
      <c r="P34" s="24" t="n">
        <v>176</v>
      </c>
    </row>
    <row r="35" customFormat="false" ht="20.35" hidden="false" customHeight="true" outlineLevel="0" collapsed="false">
      <c r="A35" s="22" t="s">
        <v>337</v>
      </c>
      <c r="B35" s="23" t="s">
        <v>127</v>
      </c>
      <c r="C35" s="23" t="s">
        <v>218</v>
      </c>
      <c r="D35" s="24" t="n">
        <v>31</v>
      </c>
      <c r="E35" s="23" t="s">
        <v>338</v>
      </c>
      <c r="F35" s="23" t="s">
        <v>339</v>
      </c>
      <c r="G35" s="25"/>
      <c r="H35" s="23" t="s">
        <v>340</v>
      </c>
      <c r="I35" s="23" t="s">
        <v>340</v>
      </c>
      <c r="J35" s="24" t="n">
        <v>72</v>
      </c>
      <c r="K35" s="24" t="n">
        <v>198</v>
      </c>
      <c r="L35" s="24" t="n">
        <v>2004</v>
      </c>
      <c r="M35" s="23" t="s">
        <v>145</v>
      </c>
      <c r="N35" s="24" t="n">
        <v>7</v>
      </c>
      <c r="O35" s="24" t="n">
        <v>28</v>
      </c>
      <c r="P35" s="24" t="n">
        <v>221</v>
      </c>
    </row>
    <row r="36" customFormat="false" ht="20.35" hidden="false" customHeight="true" outlineLevel="0" collapsed="false">
      <c r="A36" s="22" t="s">
        <v>341</v>
      </c>
      <c r="B36" s="23" t="s">
        <v>342</v>
      </c>
      <c r="C36" s="23" t="s">
        <v>218</v>
      </c>
      <c r="D36" s="24" t="n">
        <v>27</v>
      </c>
      <c r="E36" s="23" t="s">
        <v>343</v>
      </c>
      <c r="F36" s="23" t="s">
        <v>297</v>
      </c>
      <c r="G36" s="23" t="s">
        <v>10</v>
      </c>
      <c r="H36" s="23" t="s">
        <v>222</v>
      </c>
      <c r="I36" s="23" t="s">
        <v>222</v>
      </c>
      <c r="J36" s="24" t="n">
        <v>77</v>
      </c>
      <c r="K36" s="24" t="n">
        <v>215</v>
      </c>
      <c r="L36" s="24" t="n">
        <v>2009</v>
      </c>
      <c r="M36" s="23" t="s">
        <v>82</v>
      </c>
      <c r="N36" s="24" t="n">
        <v>6</v>
      </c>
      <c r="O36" s="24" t="n">
        <v>10</v>
      </c>
      <c r="P36" s="24" t="n">
        <v>161</v>
      </c>
    </row>
    <row r="37" customFormat="false" ht="20.35" hidden="false" customHeight="true" outlineLevel="0" collapsed="false">
      <c r="A37" s="22" t="s">
        <v>344</v>
      </c>
      <c r="B37" s="23" t="s">
        <v>133</v>
      </c>
      <c r="C37" s="23" t="s">
        <v>218</v>
      </c>
      <c r="D37" s="24" t="n">
        <v>25</v>
      </c>
      <c r="E37" s="23" t="s">
        <v>345</v>
      </c>
      <c r="F37" s="23" t="s">
        <v>346</v>
      </c>
      <c r="G37" s="25"/>
      <c r="H37" s="23" t="s">
        <v>347</v>
      </c>
      <c r="I37" s="23" t="s">
        <v>347</v>
      </c>
      <c r="J37" s="24" t="n">
        <v>75</v>
      </c>
      <c r="K37" s="24" t="n">
        <v>202</v>
      </c>
      <c r="L37" s="23" t="s">
        <v>223</v>
      </c>
      <c r="M37" s="23" t="s">
        <v>223</v>
      </c>
      <c r="N37" s="23" t="s">
        <v>223</v>
      </c>
      <c r="O37" s="23" t="s">
        <v>223</v>
      </c>
      <c r="P37" s="23" t="s">
        <v>223</v>
      </c>
    </row>
    <row r="38" customFormat="false" ht="20.35" hidden="false" customHeight="true" outlineLevel="0" collapsed="false">
      <c r="A38" s="22" t="s">
        <v>348</v>
      </c>
      <c r="B38" s="23" t="s">
        <v>82</v>
      </c>
      <c r="C38" s="23" t="s">
        <v>218</v>
      </c>
      <c r="D38" s="24" t="n">
        <v>31</v>
      </c>
      <c r="E38" s="23" t="s">
        <v>349</v>
      </c>
      <c r="F38" s="23" t="s">
        <v>350</v>
      </c>
      <c r="G38" s="23" t="s">
        <v>10</v>
      </c>
      <c r="H38" s="23" t="s">
        <v>222</v>
      </c>
      <c r="I38" s="23" t="s">
        <v>222</v>
      </c>
      <c r="J38" s="24" t="n">
        <v>78</v>
      </c>
      <c r="K38" s="24" t="n">
        <v>218</v>
      </c>
      <c r="L38" s="24" t="n">
        <v>2004</v>
      </c>
      <c r="M38" s="23" t="s">
        <v>107</v>
      </c>
      <c r="N38" s="24" t="n">
        <v>1</v>
      </c>
      <c r="O38" s="24" t="n">
        <v>14</v>
      </c>
      <c r="P38" s="24" t="n">
        <v>14</v>
      </c>
    </row>
    <row r="39" customFormat="false" ht="20.35" hidden="false" customHeight="true" outlineLevel="0" collapsed="false">
      <c r="A39" s="22" t="s">
        <v>351</v>
      </c>
      <c r="B39" s="23" t="s">
        <v>136</v>
      </c>
      <c r="C39" s="23" t="s">
        <v>218</v>
      </c>
      <c r="D39" s="24" t="n">
        <v>19</v>
      </c>
      <c r="E39" s="23" t="s">
        <v>352</v>
      </c>
      <c r="F39" s="23" t="s">
        <v>353</v>
      </c>
      <c r="G39" s="23" t="s">
        <v>232</v>
      </c>
      <c r="H39" s="23" t="s">
        <v>222</v>
      </c>
      <c r="I39" s="23" t="s">
        <v>222</v>
      </c>
      <c r="J39" s="24" t="n">
        <v>73</v>
      </c>
      <c r="K39" s="24" t="n">
        <v>189</v>
      </c>
      <c r="L39" s="24" t="n">
        <v>2017</v>
      </c>
      <c r="M39" s="23" t="s">
        <v>99</v>
      </c>
      <c r="N39" s="24" t="n">
        <v>7</v>
      </c>
      <c r="O39" s="24" t="n">
        <v>8</v>
      </c>
      <c r="P39" s="24" t="n">
        <v>194</v>
      </c>
    </row>
    <row r="40" customFormat="false" ht="20.35" hidden="false" customHeight="true" outlineLevel="0" collapsed="false">
      <c r="A40" s="22" t="s">
        <v>354</v>
      </c>
      <c r="B40" s="23" t="s">
        <v>355</v>
      </c>
      <c r="C40" s="23" t="s">
        <v>218</v>
      </c>
      <c r="D40" s="24" t="n">
        <v>30</v>
      </c>
      <c r="E40" s="23" t="s">
        <v>356</v>
      </c>
      <c r="F40" s="23" t="s">
        <v>357</v>
      </c>
      <c r="G40" s="25"/>
      <c r="H40" s="23" t="s">
        <v>251</v>
      </c>
      <c r="I40" s="23" t="s">
        <v>251</v>
      </c>
      <c r="J40" s="24" t="n">
        <v>76</v>
      </c>
      <c r="K40" s="24" t="n">
        <v>187</v>
      </c>
      <c r="L40" s="23" t="s">
        <v>223</v>
      </c>
      <c r="M40" s="23" t="s">
        <v>223</v>
      </c>
      <c r="N40" s="23" t="s">
        <v>223</v>
      </c>
      <c r="O40" s="23" t="s">
        <v>223</v>
      </c>
      <c r="P40" s="23" t="s">
        <v>223</v>
      </c>
    </row>
    <row r="41" customFormat="false" ht="20.35" hidden="false" customHeight="true" outlineLevel="0" collapsed="false">
      <c r="A41" s="22" t="s">
        <v>358</v>
      </c>
      <c r="B41" s="23" t="s">
        <v>122</v>
      </c>
      <c r="C41" s="23" t="s">
        <v>218</v>
      </c>
      <c r="D41" s="24" t="n">
        <v>22</v>
      </c>
      <c r="E41" s="23" t="s">
        <v>359</v>
      </c>
      <c r="F41" s="23" t="s">
        <v>360</v>
      </c>
      <c r="G41" s="23" t="s">
        <v>221</v>
      </c>
      <c r="H41" s="23" t="s">
        <v>222</v>
      </c>
      <c r="I41" s="23" t="s">
        <v>222</v>
      </c>
      <c r="J41" s="24" t="n">
        <v>73</v>
      </c>
      <c r="K41" s="24" t="n">
        <v>175</v>
      </c>
      <c r="L41" s="24" t="n">
        <v>2013</v>
      </c>
      <c r="M41" s="23" t="s">
        <v>122</v>
      </c>
      <c r="N41" s="24" t="n">
        <v>2</v>
      </c>
      <c r="O41" s="24" t="n">
        <v>29</v>
      </c>
      <c r="P41" s="24" t="n">
        <v>59</v>
      </c>
    </row>
    <row r="42" customFormat="false" ht="20.35" hidden="false" customHeight="true" outlineLevel="0" collapsed="false">
      <c r="A42" s="22" t="s">
        <v>361</v>
      </c>
      <c r="B42" s="23" t="s">
        <v>105</v>
      </c>
      <c r="C42" s="23" t="s">
        <v>218</v>
      </c>
      <c r="D42" s="24" t="n">
        <v>28</v>
      </c>
      <c r="E42" s="23" t="s">
        <v>362</v>
      </c>
      <c r="F42" s="23" t="s">
        <v>363</v>
      </c>
      <c r="G42" s="25"/>
      <c r="H42" s="23" t="s">
        <v>364</v>
      </c>
      <c r="I42" s="23" t="s">
        <v>364</v>
      </c>
      <c r="J42" s="24" t="n">
        <v>76</v>
      </c>
      <c r="K42" s="24" t="n">
        <v>230</v>
      </c>
      <c r="L42" s="24" t="n">
        <v>2012</v>
      </c>
      <c r="M42" s="23" t="s">
        <v>156</v>
      </c>
      <c r="N42" s="24" t="n">
        <v>3</v>
      </c>
      <c r="O42" s="24" t="n">
        <v>26</v>
      </c>
      <c r="P42" s="24" t="n">
        <v>87</v>
      </c>
    </row>
    <row r="43" customFormat="false" ht="20.35" hidden="false" customHeight="true" outlineLevel="0" collapsed="false">
      <c r="A43" s="22" t="s">
        <v>365</v>
      </c>
      <c r="B43" s="23" t="s">
        <v>142</v>
      </c>
      <c r="C43" s="23" t="s">
        <v>218</v>
      </c>
      <c r="D43" s="24" t="n">
        <v>28</v>
      </c>
      <c r="E43" s="23" t="s">
        <v>366</v>
      </c>
      <c r="F43" s="23" t="s">
        <v>367</v>
      </c>
      <c r="G43" s="25"/>
      <c r="H43" s="23" t="s">
        <v>269</v>
      </c>
      <c r="I43" s="23" t="s">
        <v>269</v>
      </c>
      <c r="J43" s="24" t="n">
        <v>73</v>
      </c>
      <c r="K43" s="24" t="n">
        <v>205</v>
      </c>
      <c r="L43" s="24" t="n">
        <v>2008</v>
      </c>
      <c r="M43" s="23" t="s">
        <v>72</v>
      </c>
      <c r="N43" s="24" t="n">
        <v>4</v>
      </c>
      <c r="O43" s="24" t="n">
        <v>15</v>
      </c>
      <c r="P43" s="24" t="n">
        <v>106</v>
      </c>
    </row>
    <row r="44" customFormat="false" ht="20.35" hidden="false" customHeight="true" outlineLevel="0" collapsed="false">
      <c r="A44" s="22" t="s">
        <v>368</v>
      </c>
      <c r="B44" s="23" t="s">
        <v>84</v>
      </c>
      <c r="C44" s="23" t="s">
        <v>218</v>
      </c>
      <c r="D44" s="24" t="n">
        <v>36</v>
      </c>
      <c r="E44" s="23" t="s">
        <v>369</v>
      </c>
      <c r="F44" s="23" t="s">
        <v>370</v>
      </c>
      <c r="G44" s="25"/>
      <c r="H44" s="23" t="s">
        <v>251</v>
      </c>
      <c r="I44" s="23" t="s">
        <v>251</v>
      </c>
      <c r="J44" s="24" t="n">
        <v>73</v>
      </c>
      <c r="K44" s="24" t="n">
        <v>180</v>
      </c>
      <c r="L44" s="24" t="n">
        <v>2000</v>
      </c>
      <c r="M44" s="23" t="s">
        <v>84</v>
      </c>
      <c r="N44" s="24" t="n">
        <v>7</v>
      </c>
      <c r="O44" s="24" t="n">
        <v>8</v>
      </c>
      <c r="P44" s="24" t="n">
        <v>205</v>
      </c>
    </row>
    <row r="45" customFormat="false" ht="20.35" hidden="false" customHeight="true" outlineLevel="0" collapsed="false">
      <c r="A45" s="22" t="s">
        <v>371</v>
      </c>
      <c r="B45" s="23" t="s">
        <v>92</v>
      </c>
      <c r="C45" s="23" t="s">
        <v>218</v>
      </c>
      <c r="D45" s="24" t="n">
        <v>26</v>
      </c>
      <c r="E45" s="23" t="s">
        <v>372</v>
      </c>
      <c r="F45" s="23" t="s">
        <v>373</v>
      </c>
      <c r="G45" s="23" t="s">
        <v>326</v>
      </c>
      <c r="H45" s="23" t="s">
        <v>222</v>
      </c>
      <c r="I45" s="23" t="s">
        <v>222</v>
      </c>
      <c r="J45" s="24" t="n">
        <v>73</v>
      </c>
      <c r="K45" s="24" t="n">
        <v>177</v>
      </c>
      <c r="L45" s="24" t="n">
        <v>2009</v>
      </c>
      <c r="M45" s="23" t="s">
        <v>145</v>
      </c>
      <c r="N45" s="24" t="n">
        <v>4</v>
      </c>
      <c r="O45" s="24" t="n">
        <v>4</v>
      </c>
      <c r="P45" s="24" t="n">
        <v>95</v>
      </c>
    </row>
    <row r="46" customFormat="false" ht="20.35" hidden="false" customHeight="true" outlineLevel="0" collapsed="false">
      <c r="A46" s="22" t="s">
        <v>374</v>
      </c>
      <c r="B46" s="23" t="s">
        <v>145</v>
      </c>
      <c r="C46" s="23" t="s">
        <v>218</v>
      </c>
      <c r="D46" s="24" t="n">
        <v>26</v>
      </c>
      <c r="E46" s="23" t="s">
        <v>375</v>
      </c>
      <c r="F46" s="23" t="s">
        <v>376</v>
      </c>
      <c r="G46" s="23" t="s">
        <v>283</v>
      </c>
      <c r="H46" s="23" t="s">
        <v>228</v>
      </c>
      <c r="I46" s="23" t="s">
        <v>228</v>
      </c>
      <c r="J46" s="24" t="n">
        <v>74</v>
      </c>
      <c r="K46" s="24" t="n">
        <v>197</v>
      </c>
      <c r="L46" s="24" t="n">
        <v>2010</v>
      </c>
      <c r="M46" s="23" t="s">
        <v>99</v>
      </c>
      <c r="N46" s="24" t="n">
        <v>1</v>
      </c>
      <c r="O46" s="24" t="n">
        <v>11</v>
      </c>
      <c r="P46" s="24" t="n">
        <v>11</v>
      </c>
    </row>
    <row r="47" customFormat="false" ht="20.35" hidden="false" customHeight="true" outlineLevel="0" collapsed="false">
      <c r="A47" s="22" t="s">
        <v>377</v>
      </c>
      <c r="B47" s="23" t="s">
        <v>86</v>
      </c>
      <c r="C47" s="23" t="s">
        <v>218</v>
      </c>
      <c r="D47" s="24" t="n">
        <v>28</v>
      </c>
      <c r="E47" s="23" t="s">
        <v>378</v>
      </c>
      <c r="F47" s="23" t="s">
        <v>379</v>
      </c>
      <c r="G47" s="25"/>
      <c r="H47" s="23" t="s">
        <v>251</v>
      </c>
      <c r="I47" s="23" t="s">
        <v>251</v>
      </c>
      <c r="J47" s="24" t="n">
        <v>78</v>
      </c>
      <c r="K47" s="24" t="n">
        <v>196</v>
      </c>
      <c r="L47" s="24" t="n">
        <v>2008</v>
      </c>
      <c r="M47" s="23" t="s">
        <v>142</v>
      </c>
      <c r="N47" s="24" t="n">
        <v>2</v>
      </c>
      <c r="O47" s="24" t="n">
        <v>1</v>
      </c>
      <c r="P47" s="24" t="n">
        <v>31</v>
      </c>
    </row>
    <row r="48" customFormat="false" ht="20.35" hidden="false" customHeight="true" outlineLevel="0" collapsed="false">
      <c r="A48" s="22" t="s">
        <v>380</v>
      </c>
      <c r="B48" s="23" t="s">
        <v>113</v>
      </c>
      <c r="C48" s="23" t="s">
        <v>218</v>
      </c>
      <c r="D48" s="24" t="n">
        <v>27</v>
      </c>
      <c r="E48" s="23" t="s">
        <v>381</v>
      </c>
      <c r="F48" s="23" t="s">
        <v>382</v>
      </c>
      <c r="G48" s="23" t="s">
        <v>291</v>
      </c>
      <c r="H48" s="23" t="s">
        <v>222</v>
      </c>
      <c r="I48" s="23" t="s">
        <v>222</v>
      </c>
      <c r="J48" s="24" t="n">
        <v>74</v>
      </c>
      <c r="K48" s="24" t="n">
        <v>203</v>
      </c>
      <c r="L48" s="24" t="n">
        <v>2008</v>
      </c>
      <c r="M48" s="23" t="s">
        <v>113</v>
      </c>
      <c r="N48" s="24" t="n">
        <v>2</v>
      </c>
      <c r="O48" s="24" t="n">
        <v>4</v>
      </c>
      <c r="P48" s="24" t="n">
        <v>34</v>
      </c>
    </row>
    <row r="49" customFormat="false" ht="20.35" hidden="false" customHeight="true" outlineLevel="0" collapsed="false">
      <c r="A49" s="22" t="s">
        <v>383</v>
      </c>
      <c r="B49" s="23" t="s">
        <v>142</v>
      </c>
      <c r="C49" s="23" t="s">
        <v>218</v>
      </c>
      <c r="D49" s="24" t="n">
        <v>30</v>
      </c>
      <c r="E49" s="23" t="s">
        <v>384</v>
      </c>
      <c r="F49" s="23" t="s">
        <v>385</v>
      </c>
      <c r="G49" s="23" t="s">
        <v>386</v>
      </c>
      <c r="H49" s="23" t="s">
        <v>222</v>
      </c>
      <c r="I49" s="23" t="s">
        <v>222</v>
      </c>
      <c r="J49" s="24" t="n">
        <v>74</v>
      </c>
      <c r="K49" s="24" t="n">
        <v>217</v>
      </c>
      <c r="L49" s="24" t="n">
        <v>2006</v>
      </c>
      <c r="M49" s="23" t="s">
        <v>105</v>
      </c>
      <c r="N49" s="24" t="n">
        <v>4</v>
      </c>
      <c r="O49" s="24" t="n">
        <v>6</v>
      </c>
      <c r="P49" s="24" t="n">
        <v>99</v>
      </c>
    </row>
    <row r="50" customFormat="false" ht="20.35" hidden="false" customHeight="true" outlineLevel="0" collapsed="false">
      <c r="A50" s="22" t="s">
        <v>387</v>
      </c>
      <c r="B50" s="23" t="s">
        <v>150</v>
      </c>
      <c r="C50" s="23" t="s">
        <v>218</v>
      </c>
      <c r="D50" s="24" t="n">
        <v>26</v>
      </c>
      <c r="E50" s="23" t="s">
        <v>388</v>
      </c>
      <c r="F50" s="23" t="s">
        <v>389</v>
      </c>
      <c r="G50" s="23" t="s">
        <v>287</v>
      </c>
      <c r="H50" s="23" t="s">
        <v>222</v>
      </c>
      <c r="I50" s="23" t="s">
        <v>222</v>
      </c>
      <c r="J50" s="24" t="n">
        <v>78</v>
      </c>
      <c r="K50" s="24" t="n">
        <v>220</v>
      </c>
      <c r="L50" s="23" t="s">
        <v>223</v>
      </c>
      <c r="M50" s="23" t="s">
        <v>223</v>
      </c>
      <c r="N50" s="23" t="s">
        <v>223</v>
      </c>
      <c r="O50" s="23" t="s">
        <v>223</v>
      </c>
      <c r="P50" s="23" t="s">
        <v>223</v>
      </c>
    </row>
    <row r="51" customFormat="false" ht="20.35" hidden="false" customHeight="true" outlineLevel="0" collapsed="false">
      <c r="A51" s="22" t="s">
        <v>390</v>
      </c>
      <c r="B51" s="23" t="s">
        <v>119</v>
      </c>
      <c r="C51" s="23" t="s">
        <v>218</v>
      </c>
      <c r="D51" s="24" t="n">
        <v>32</v>
      </c>
      <c r="E51" s="23" t="s">
        <v>391</v>
      </c>
      <c r="F51" s="23" t="s">
        <v>392</v>
      </c>
      <c r="G51" s="25"/>
      <c r="H51" s="23" t="s">
        <v>393</v>
      </c>
      <c r="I51" s="23" t="s">
        <v>393</v>
      </c>
      <c r="J51" s="24" t="n">
        <v>71</v>
      </c>
      <c r="K51" s="24" t="n">
        <v>183</v>
      </c>
      <c r="L51" s="24" t="n">
        <v>2003</v>
      </c>
      <c r="M51" s="23" t="s">
        <v>111</v>
      </c>
      <c r="N51" s="24" t="n">
        <v>9</v>
      </c>
      <c r="O51" s="24" t="n">
        <v>10</v>
      </c>
      <c r="P51" s="24" t="n">
        <v>271</v>
      </c>
    </row>
    <row r="52" customFormat="false" ht="20.35" hidden="false" customHeight="true" outlineLevel="0" collapsed="false">
      <c r="A52" s="22" t="s">
        <v>394</v>
      </c>
      <c r="B52" s="23" t="s">
        <v>92</v>
      </c>
      <c r="C52" s="23" t="s">
        <v>218</v>
      </c>
      <c r="D52" s="24" t="n">
        <v>32</v>
      </c>
      <c r="E52" s="23" t="s">
        <v>395</v>
      </c>
      <c r="F52" s="23" t="s">
        <v>396</v>
      </c>
      <c r="G52" s="25"/>
      <c r="H52" s="23" t="s">
        <v>222</v>
      </c>
      <c r="I52" s="23" t="s">
        <v>222</v>
      </c>
      <c r="J52" s="24" t="n">
        <v>75</v>
      </c>
      <c r="K52" s="24" t="n">
        <v>206</v>
      </c>
      <c r="L52" s="24" t="n">
        <v>2004</v>
      </c>
      <c r="M52" s="23" t="s">
        <v>127</v>
      </c>
      <c r="N52" s="24" t="n">
        <v>3</v>
      </c>
      <c r="O52" s="24" t="n">
        <v>24</v>
      </c>
      <c r="P52" s="24" t="n">
        <v>89</v>
      </c>
    </row>
    <row r="53" customFormat="false" ht="20.35" hidden="false" customHeight="true" outlineLevel="0" collapsed="false">
      <c r="A53" s="22" t="s">
        <v>397</v>
      </c>
      <c r="B53" s="23" t="s">
        <v>150</v>
      </c>
      <c r="C53" s="23" t="s">
        <v>218</v>
      </c>
      <c r="D53" s="24" t="n">
        <v>34</v>
      </c>
      <c r="E53" s="23" t="s">
        <v>398</v>
      </c>
      <c r="F53" s="23" t="s">
        <v>399</v>
      </c>
      <c r="G53" s="23" t="s">
        <v>400</v>
      </c>
      <c r="H53" s="23" t="s">
        <v>228</v>
      </c>
      <c r="I53" s="23" t="s">
        <v>228</v>
      </c>
      <c r="J53" s="24" t="n">
        <v>73</v>
      </c>
      <c r="K53" s="24" t="n">
        <v>218</v>
      </c>
      <c r="L53" s="24" t="n">
        <v>2003</v>
      </c>
      <c r="M53" s="23" t="s">
        <v>150</v>
      </c>
      <c r="N53" s="24" t="n">
        <v>2</v>
      </c>
      <c r="O53" s="24" t="n">
        <v>34</v>
      </c>
      <c r="P53" s="24" t="n">
        <v>64</v>
      </c>
    </row>
    <row r="54" customFormat="false" ht="20.35" hidden="false" customHeight="true" outlineLevel="0" collapsed="false">
      <c r="A54" s="22" t="s">
        <v>401</v>
      </c>
      <c r="B54" s="23" t="s">
        <v>156</v>
      </c>
      <c r="C54" s="23" t="s">
        <v>218</v>
      </c>
      <c r="D54" s="24" t="n">
        <v>24</v>
      </c>
      <c r="E54" s="23" t="s">
        <v>402</v>
      </c>
      <c r="F54" s="23" t="s">
        <v>403</v>
      </c>
      <c r="G54" s="23" t="s">
        <v>404</v>
      </c>
      <c r="H54" s="23" t="s">
        <v>228</v>
      </c>
      <c r="I54" s="23" t="s">
        <v>228</v>
      </c>
      <c r="J54" s="24" t="n">
        <v>75</v>
      </c>
      <c r="K54" s="24" t="n">
        <v>223</v>
      </c>
      <c r="L54" s="24" t="n">
        <v>2011</v>
      </c>
      <c r="M54" s="23" t="s">
        <v>156</v>
      </c>
      <c r="N54" s="24" t="n">
        <v>2</v>
      </c>
      <c r="O54" s="24" t="n">
        <v>9</v>
      </c>
      <c r="P54" s="24" t="n">
        <v>39</v>
      </c>
    </row>
    <row r="55" customFormat="false" ht="20.35" hidden="false" customHeight="true" outlineLevel="0" collapsed="false">
      <c r="A55" s="22" t="s">
        <v>405</v>
      </c>
      <c r="B55" s="23" t="s">
        <v>133</v>
      </c>
      <c r="C55" s="23" t="s">
        <v>218</v>
      </c>
      <c r="D55" s="24" t="n">
        <v>24</v>
      </c>
      <c r="E55" s="23" t="s">
        <v>406</v>
      </c>
      <c r="F55" s="23" t="s">
        <v>407</v>
      </c>
      <c r="G55" s="23" t="s">
        <v>307</v>
      </c>
      <c r="H55" s="23" t="s">
        <v>228</v>
      </c>
      <c r="I55" s="23" t="s">
        <v>228</v>
      </c>
      <c r="J55" s="24" t="n">
        <v>78</v>
      </c>
      <c r="K55" s="24" t="n">
        <v>223</v>
      </c>
      <c r="L55" s="24" t="n">
        <v>2012</v>
      </c>
      <c r="M55" s="23" t="s">
        <v>133</v>
      </c>
      <c r="N55" s="24" t="n">
        <v>3</v>
      </c>
      <c r="O55" s="24" t="n">
        <v>14</v>
      </c>
      <c r="P55" s="24" t="n">
        <v>75</v>
      </c>
    </row>
    <row r="56" customFormat="false" ht="20.35" hidden="false" customHeight="true" outlineLevel="0" collapsed="false">
      <c r="A56" s="22" t="s">
        <v>408</v>
      </c>
      <c r="B56" s="23" t="s">
        <v>90</v>
      </c>
      <c r="C56" s="23" t="s">
        <v>218</v>
      </c>
      <c r="D56" s="24" t="n">
        <v>29</v>
      </c>
      <c r="E56" s="23" t="s">
        <v>409</v>
      </c>
      <c r="F56" s="23" t="s">
        <v>410</v>
      </c>
      <c r="G56" s="23" t="s">
        <v>326</v>
      </c>
      <c r="H56" s="23" t="s">
        <v>222</v>
      </c>
      <c r="I56" s="23" t="s">
        <v>222</v>
      </c>
      <c r="J56" s="24" t="n">
        <v>72</v>
      </c>
      <c r="K56" s="24" t="n">
        <v>184</v>
      </c>
      <c r="L56" s="24" t="n">
        <v>2006</v>
      </c>
      <c r="M56" s="23" t="s">
        <v>145</v>
      </c>
      <c r="N56" s="24" t="n">
        <v>1</v>
      </c>
      <c r="O56" s="24" t="n">
        <v>11</v>
      </c>
      <c r="P56" s="24" t="n">
        <v>11</v>
      </c>
    </row>
    <row r="57" customFormat="false" ht="20.35" hidden="false" customHeight="true" outlineLevel="0" collapsed="false">
      <c r="A57" s="22" t="s">
        <v>411</v>
      </c>
      <c r="B57" s="23" t="s">
        <v>145</v>
      </c>
      <c r="C57" s="23" t="s">
        <v>218</v>
      </c>
      <c r="D57" s="24" t="n">
        <v>32</v>
      </c>
      <c r="E57" s="23" t="s">
        <v>412</v>
      </c>
      <c r="F57" s="23" t="s">
        <v>413</v>
      </c>
      <c r="G57" s="23" t="s">
        <v>414</v>
      </c>
      <c r="H57" s="23" t="s">
        <v>228</v>
      </c>
      <c r="I57" s="23" t="s">
        <v>228</v>
      </c>
      <c r="J57" s="24" t="n">
        <v>73</v>
      </c>
      <c r="K57" s="24" t="n">
        <v>218</v>
      </c>
      <c r="L57" s="24" t="n">
        <v>2005</v>
      </c>
      <c r="M57" s="23" t="s">
        <v>145</v>
      </c>
      <c r="N57" s="24" t="n">
        <v>3</v>
      </c>
      <c r="O57" s="24" t="n">
        <v>11</v>
      </c>
      <c r="P57" s="24" t="n">
        <v>72</v>
      </c>
    </row>
    <row r="58" customFormat="false" ht="20.35" hidden="false" customHeight="true" outlineLevel="0" collapsed="false">
      <c r="A58" s="22" t="s">
        <v>415</v>
      </c>
      <c r="B58" s="23" t="s">
        <v>161</v>
      </c>
      <c r="C58" s="23" t="s">
        <v>218</v>
      </c>
      <c r="D58" s="24" t="n">
        <v>23</v>
      </c>
      <c r="E58" s="23" t="s">
        <v>416</v>
      </c>
      <c r="F58" s="23" t="s">
        <v>417</v>
      </c>
      <c r="G58" s="25"/>
      <c r="H58" s="23" t="s">
        <v>269</v>
      </c>
      <c r="I58" s="23" t="s">
        <v>269</v>
      </c>
      <c r="J58" s="24" t="n">
        <v>75</v>
      </c>
      <c r="K58" s="24" t="n">
        <v>182</v>
      </c>
      <c r="L58" s="24" t="n">
        <v>2012</v>
      </c>
      <c r="M58" s="23" t="s">
        <v>161</v>
      </c>
      <c r="N58" s="24" t="n">
        <v>3</v>
      </c>
      <c r="O58" s="24" t="n">
        <v>1</v>
      </c>
      <c r="P58" s="24" t="n">
        <v>62</v>
      </c>
    </row>
    <row r="59" customFormat="false" ht="20.35" hidden="false" customHeight="true" outlineLevel="0" collapsed="false">
      <c r="A59" s="22" t="s">
        <v>418</v>
      </c>
      <c r="B59" s="23" t="s">
        <v>163</v>
      </c>
      <c r="C59" s="23" t="s">
        <v>218</v>
      </c>
      <c r="D59" s="24" t="n">
        <v>22</v>
      </c>
      <c r="E59" s="23" t="s">
        <v>419</v>
      </c>
      <c r="F59" s="23" t="s">
        <v>420</v>
      </c>
      <c r="G59" s="25"/>
      <c r="H59" s="23" t="s">
        <v>269</v>
      </c>
      <c r="I59" s="23" t="s">
        <v>269</v>
      </c>
      <c r="J59" s="24" t="n">
        <v>71</v>
      </c>
      <c r="K59" s="24" t="n">
        <v>180</v>
      </c>
      <c r="L59" s="24" t="n">
        <v>2013</v>
      </c>
      <c r="M59" s="23" t="s">
        <v>163</v>
      </c>
      <c r="N59" s="24" t="n">
        <v>4</v>
      </c>
      <c r="O59" s="24" t="n">
        <v>8</v>
      </c>
      <c r="P59" s="24" t="n">
        <v>99</v>
      </c>
    </row>
    <row r="60" customFormat="false" ht="20.35" hidden="false" customHeight="true" outlineLevel="0" collapsed="false">
      <c r="A60" s="22" t="s">
        <v>421</v>
      </c>
      <c r="B60" s="23" t="s">
        <v>99</v>
      </c>
      <c r="C60" s="23" t="s">
        <v>218</v>
      </c>
      <c r="D60" s="24" t="n">
        <v>34</v>
      </c>
      <c r="E60" s="23" t="s">
        <v>422</v>
      </c>
      <c r="F60" s="23" t="s">
        <v>423</v>
      </c>
      <c r="G60" s="25"/>
      <c r="H60" s="23" t="s">
        <v>269</v>
      </c>
      <c r="I60" s="23" t="s">
        <v>269</v>
      </c>
      <c r="J60" s="24" t="n">
        <v>76</v>
      </c>
      <c r="K60" s="24" t="n">
        <v>209</v>
      </c>
      <c r="L60" s="24" t="n">
        <v>2002</v>
      </c>
      <c r="M60" s="23" t="s">
        <v>424</v>
      </c>
      <c r="N60" s="24" t="n">
        <v>1</v>
      </c>
      <c r="O60" s="24" t="n">
        <v>2</v>
      </c>
      <c r="P60" s="24" t="n">
        <v>2</v>
      </c>
    </row>
    <row r="61" customFormat="false" ht="20.35" hidden="false" customHeight="true" outlineLevel="0" collapsed="false">
      <c r="A61" s="22" t="s">
        <v>425</v>
      </c>
      <c r="B61" s="23" t="s">
        <v>125</v>
      </c>
      <c r="C61" s="23" t="s">
        <v>218</v>
      </c>
      <c r="D61" s="24" t="n">
        <v>28</v>
      </c>
      <c r="E61" s="23" t="s">
        <v>426</v>
      </c>
      <c r="F61" s="23" t="s">
        <v>427</v>
      </c>
      <c r="G61" s="23" t="s">
        <v>400</v>
      </c>
      <c r="H61" s="23" t="s">
        <v>228</v>
      </c>
      <c r="I61" s="23" t="s">
        <v>228</v>
      </c>
      <c r="J61" s="24" t="n">
        <v>75</v>
      </c>
      <c r="K61" s="24" t="n">
        <v>195</v>
      </c>
      <c r="L61" s="23" t="s">
        <v>223</v>
      </c>
      <c r="M61" s="23" t="s">
        <v>223</v>
      </c>
      <c r="N61" s="23" t="s">
        <v>223</v>
      </c>
      <c r="O61" s="23" t="s">
        <v>223</v>
      </c>
      <c r="P61" s="23" t="s">
        <v>223</v>
      </c>
    </row>
    <row r="62" customFormat="false" ht="20.35" hidden="false" customHeight="true" outlineLevel="0" collapsed="false">
      <c r="A62" s="22" t="s">
        <v>428</v>
      </c>
      <c r="B62" s="23" t="s">
        <v>125</v>
      </c>
      <c r="C62" s="23" t="s">
        <v>218</v>
      </c>
      <c r="D62" s="24" t="n">
        <v>23</v>
      </c>
      <c r="E62" s="23" t="s">
        <v>429</v>
      </c>
      <c r="F62" s="23" t="s">
        <v>430</v>
      </c>
      <c r="G62" s="23" t="s">
        <v>287</v>
      </c>
      <c r="H62" s="23" t="s">
        <v>222</v>
      </c>
      <c r="I62" s="23" t="s">
        <v>222</v>
      </c>
      <c r="J62" s="24" t="n">
        <v>76</v>
      </c>
      <c r="K62" s="24" t="n">
        <v>210</v>
      </c>
      <c r="L62" s="23" t="s">
        <v>223</v>
      </c>
      <c r="M62" s="23" t="s">
        <v>223</v>
      </c>
      <c r="N62" s="23" t="s">
        <v>223</v>
      </c>
      <c r="O62" s="23" t="s">
        <v>223</v>
      </c>
      <c r="P62" s="23" t="s">
        <v>223</v>
      </c>
    </row>
    <row r="63" customFormat="false" ht="20.35" hidden="false" customHeight="true" outlineLevel="0" collapsed="false">
      <c r="A63" s="22" t="s">
        <v>431</v>
      </c>
      <c r="B63" s="23" t="s">
        <v>107</v>
      </c>
      <c r="C63" s="23" t="s">
        <v>218</v>
      </c>
      <c r="D63" s="24" t="n">
        <v>25</v>
      </c>
      <c r="E63" s="23" t="s">
        <v>432</v>
      </c>
      <c r="F63" s="23" t="s">
        <v>433</v>
      </c>
      <c r="G63" s="23" t="s">
        <v>232</v>
      </c>
      <c r="H63" s="23" t="s">
        <v>222</v>
      </c>
      <c r="I63" s="23" t="s">
        <v>222</v>
      </c>
      <c r="J63" s="24" t="n">
        <v>75</v>
      </c>
      <c r="K63" s="24" t="n">
        <v>204</v>
      </c>
      <c r="L63" s="24" t="n">
        <v>2011</v>
      </c>
      <c r="M63" s="23" t="s">
        <v>133</v>
      </c>
      <c r="N63" s="24" t="n">
        <v>6</v>
      </c>
      <c r="O63" s="24" t="n">
        <v>13</v>
      </c>
      <c r="P63" s="24" t="n">
        <v>164</v>
      </c>
    </row>
    <row r="64" customFormat="false" ht="20.35" hidden="false" customHeight="true" outlineLevel="0" collapsed="false">
      <c r="A64" s="22" t="s">
        <v>434</v>
      </c>
      <c r="B64" s="23" t="s">
        <v>74</v>
      </c>
      <c r="C64" s="23" t="s">
        <v>218</v>
      </c>
      <c r="D64" s="24" t="n">
        <v>24</v>
      </c>
      <c r="E64" s="23" t="s">
        <v>435</v>
      </c>
      <c r="F64" s="23" t="s">
        <v>436</v>
      </c>
      <c r="G64" s="25"/>
      <c r="H64" s="23" t="s">
        <v>251</v>
      </c>
      <c r="I64" s="23" t="s">
        <v>251</v>
      </c>
      <c r="J64" s="24" t="n">
        <v>76</v>
      </c>
      <c r="K64" s="24" t="n">
        <v>221</v>
      </c>
      <c r="L64" s="24" t="n">
        <v>2012</v>
      </c>
      <c r="M64" s="23" t="s">
        <v>74</v>
      </c>
      <c r="N64" s="24" t="n">
        <v>6</v>
      </c>
      <c r="O64" s="24" t="n">
        <v>12</v>
      </c>
      <c r="P64" s="24" t="n">
        <v>163</v>
      </c>
    </row>
    <row r="65" customFormat="false" ht="20.35" hidden="false" customHeight="true" outlineLevel="0" collapsed="false">
      <c r="A65" s="22" t="s">
        <v>437</v>
      </c>
      <c r="B65" s="23" t="s">
        <v>438</v>
      </c>
      <c r="C65" s="23" t="s">
        <v>218</v>
      </c>
      <c r="D65" s="24" t="n">
        <v>26</v>
      </c>
      <c r="E65" s="23" t="s">
        <v>439</v>
      </c>
      <c r="F65" s="23" t="s">
        <v>440</v>
      </c>
      <c r="G65" s="23" t="s">
        <v>326</v>
      </c>
      <c r="H65" s="23" t="s">
        <v>222</v>
      </c>
      <c r="I65" s="23" t="s">
        <v>222</v>
      </c>
      <c r="J65" s="24" t="n">
        <v>75</v>
      </c>
      <c r="K65" s="24" t="n">
        <v>210</v>
      </c>
      <c r="L65" s="24" t="n">
        <v>2010</v>
      </c>
      <c r="M65" s="23" t="s">
        <v>441</v>
      </c>
      <c r="N65" s="24" t="n">
        <v>5</v>
      </c>
      <c r="O65" s="24" t="n">
        <v>18</v>
      </c>
      <c r="P65" s="24" t="n">
        <v>138</v>
      </c>
    </row>
    <row r="66" customFormat="false" ht="20.35" hidden="false" customHeight="true" outlineLevel="0" collapsed="false">
      <c r="A66" s="22" t="s">
        <v>442</v>
      </c>
      <c r="B66" s="23" t="s">
        <v>136</v>
      </c>
      <c r="C66" s="23" t="s">
        <v>218</v>
      </c>
      <c r="D66" s="24" t="n">
        <v>24</v>
      </c>
      <c r="E66" s="23" t="s">
        <v>443</v>
      </c>
      <c r="F66" s="23" t="s">
        <v>444</v>
      </c>
      <c r="G66" s="23" t="s">
        <v>287</v>
      </c>
      <c r="H66" s="23" t="s">
        <v>222</v>
      </c>
      <c r="I66" s="23" t="s">
        <v>222</v>
      </c>
      <c r="J66" s="24" t="n">
        <v>74</v>
      </c>
      <c r="K66" s="24" t="n">
        <v>200</v>
      </c>
      <c r="L66" s="24" t="n">
        <v>2012</v>
      </c>
      <c r="M66" s="23" t="s">
        <v>94</v>
      </c>
      <c r="N66" s="24" t="n">
        <v>1</v>
      </c>
      <c r="O66" s="24" t="n">
        <v>24</v>
      </c>
      <c r="P66" s="24" t="n">
        <v>24</v>
      </c>
    </row>
    <row r="67" customFormat="false" ht="20.35" hidden="false" customHeight="true" outlineLevel="0" collapsed="false">
      <c r="A67" s="22" t="s">
        <v>445</v>
      </c>
      <c r="B67" s="23" t="s">
        <v>136</v>
      </c>
      <c r="C67" s="23" t="s">
        <v>218</v>
      </c>
      <c r="D67" s="24" t="n">
        <v>33</v>
      </c>
      <c r="E67" s="23" t="s">
        <v>446</v>
      </c>
      <c r="F67" s="23" t="s">
        <v>447</v>
      </c>
      <c r="G67" s="23" t="s">
        <v>326</v>
      </c>
      <c r="H67" s="23" t="s">
        <v>222</v>
      </c>
      <c r="I67" s="23" t="s">
        <v>222</v>
      </c>
      <c r="J67" s="24" t="n">
        <v>74</v>
      </c>
      <c r="K67" s="24" t="n">
        <v>180</v>
      </c>
      <c r="L67" s="24" t="n">
        <v>2003</v>
      </c>
      <c r="M67" s="23" t="s">
        <v>115</v>
      </c>
      <c r="N67" s="24" t="n">
        <v>1</v>
      </c>
      <c r="O67" s="24" t="n">
        <v>1</v>
      </c>
      <c r="P67" s="24" t="n">
        <v>1</v>
      </c>
    </row>
    <row r="68" customFormat="false" ht="20.35" hidden="false" customHeight="true" outlineLevel="0" collapsed="false">
      <c r="A68" s="22" t="s">
        <v>448</v>
      </c>
      <c r="B68" s="23" t="s">
        <v>76</v>
      </c>
      <c r="C68" s="23" t="s">
        <v>218</v>
      </c>
      <c r="D68" s="24" t="n">
        <v>23</v>
      </c>
      <c r="E68" s="23" t="s">
        <v>449</v>
      </c>
      <c r="F68" s="23" t="s">
        <v>450</v>
      </c>
      <c r="G68" s="25"/>
      <c r="H68" s="23" t="s">
        <v>347</v>
      </c>
      <c r="I68" s="23" t="s">
        <v>347</v>
      </c>
      <c r="J68" s="24" t="n">
        <v>74</v>
      </c>
      <c r="K68" s="24" t="n">
        <v>190</v>
      </c>
      <c r="L68" s="24" t="n">
        <v>2012</v>
      </c>
      <c r="M68" s="23" t="s">
        <v>441</v>
      </c>
      <c r="N68" s="24" t="n">
        <v>7</v>
      </c>
      <c r="O68" s="24" t="n">
        <v>3</v>
      </c>
      <c r="P68" s="24" t="n">
        <v>184</v>
      </c>
    </row>
    <row r="69" customFormat="false" ht="20.35" hidden="false" customHeight="true" outlineLevel="0" collapsed="false">
      <c r="A69" s="22" t="s">
        <v>451</v>
      </c>
      <c r="B69" s="23" t="s">
        <v>72</v>
      </c>
      <c r="C69" s="23" t="s">
        <v>218</v>
      </c>
      <c r="D69" s="24" t="n">
        <v>28</v>
      </c>
      <c r="E69" s="23" t="s">
        <v>452</v>
      </c>
      <c r="F69" s="23" t="s">
        <v>453</v>
      </c>
      <c r="G69" s="23" t="s">
        <v>232</v>
      </c>
      <c r="H69" s="23" t="s">
        <v>222</v>
      </c>
      <c r="I69" s="23" t="s">
        <v>222</v>
      </c>
      <c r="J69" s="24" t="n">
        <v>76</v>
      </c>
      <c r="K69" s="24" t="n">
        <v>195</v>
      </c>
      <c r="L69" s="23" t="s">
        <v>223</v>
      </c>
      <c r="M69" s="23" t="s">
        <v>223</v>
      </c>
      <c r="N69" s="23" t="s">
        <v>223</v>
      </c>
      <c r="O69" s="23" t="s">
        <v>223</v>
      </c>
      <c r="P69" s="23" t="s">
        <v>223</v>
      </c>
    </row>
    <row r="70" customFormat="false" ht="20.35" hidden="false" customHeight="true" outlineLevel="0" collapsed="false">
      <c r="A70" s="22" t="s">
        <v>454</v>
      </c>
      <c r="B70" s="23" t="s">
        <v>115</v>
      </c>
      <c r="C70" s="23" t="s">
        <v>218</v>
      </c>
      <c r="D70" s="24" t="n">
        <v>23</v>
      </c>
      <c r="E70" s="23" t="s">
        <v>455</v>
      </c>
      <c r="F70" s="23" t="s">
        <v>303</v>
      </c>
      <c r="G70" s="23" t="s">
        <v>287</v>
      </c>
      <c r="H70" s="23" t="s">
        <v>222</v>
      </c>
      <c r="I70" s="23" t="s">
        <v>222</v>
      </c>
      <c r="J70" s="24" t="n">
        <v>76</v>
      </c>
      <c r="K70" s="24" t="n">
        <v>178</v>
      </c>
      <c r="L70" s="24" t="n">
        <v>2012</v>
      </c>
      <c r="M70" s="23" t="s">
        <v>115</v>
      </c>
      <c r="N70" s="24" t="n">
        <v>3</v>
      </c>
      <c r="O70" s="24" t="n">
        <v>22</v>
      </c>
      <c r="P70" s="24" t="n">
        <v>83</v>
      </c>
    </row>
    <row r="71" customFormat="false" ht="20.35" hidden="false" customHeight="true" outlineLevel="0" collapsed="false">
      <c r="A71" s="22" t="s">
        <v>456</v>
      </c>
      <c r="B71" s="23" t="s">
        <v>136</v>
      </c>
      <c r="C71" s="23" t="s">
        <v>218</v>
      </c>
      <c r="D71" s="24" t="n">
        <v>25</v>
      </c>
      <c r="E71" s="23" t="s">
        <v>457</v>
      </c>
      <c r="F71" s="23" t="s">
        <v>458</v>
      </c>
      <c r="G71" s="23" t="s">
        <v>326</v>
      </c>
      <c r="H71" s="23" t="s">
        <v>222</v>
      </c>
      <c r="I71" s="23" t="s">
        <v>222</v>
      </c>
      <c r="J71" s="24" t="n">
        <v>74</v>
      </c>
      <c r="K71" s="24" t="n">
        <v>190</v>
      </c>
      <c r="L71" s="23" t="s">
        <v>223</v>
      </c>
      <c r="M71" s="23" t="s">
        <v>223</v>
      </c>
      <c r="N71" s="23" t="s">
        <v>223</v>
      </c>
      <c r="O71" s="23" t="s">
        <v>223</v>
      </c>
      <c r="P71" s="23" t="s">
        <v>223</v>
      </c>
    </row>
    <row r="72" customFormat="false" ht="32.35" hidden="false" customHeight="true" outlineLevel="0" collapsed="false">
      <c r="A72" s="22" t="s">
        <v>459</v>
      </c>
      <c r="B72" s="23" t="s">
        <v>122</v>
      </c>
      <c r="C72" s="23" t="s">
        <v>218</v>
      </c>
      <c r="D72" s="24" t="n">
        <v>28</v>
      </c>
      <c r="E72" s="23" t="s">
        <v>460</v>
      </c>
      <c r="F72" s="23" t="s">
        <v>461</v>
      </c>
      <c r="G72" s="23" t="s">
        <v>287</v>
      </c>
      <c r="H72" s="23" t="s">
        <v>222</v>
      </c>
      <c r="I72" s="23" t="s">
        <v>222</v>
      </c>
      <c r="J72" s="24" t="n">
        <v>75</v>
      </c>
      <c r="K72" s="24" t="n">
        <v>202</v>
      </c>
      <c r="L72" s="24" t="n">
        <v>2008</v>
      </c>
      <c r="M72" s="23" t="s">
        <v>94</v>
      </c>
      <c r="N72" s="24" t="n">
        <v>3</v>
      </c>
      <c r="O72" s="24" t="n">
        <v>16</v>
      </c>
      <c r="P72" s="24" t="n">
        <v>77</v>
      </c>
    </row>
    <row r="73" customFormat="false" ht="20.35" hidden="false" customHeight="true" outlineLevel="0" collapsed="false">
      <c r="A73" s="22" t="s">
        <v>462</v>
      </c>
      <c r="B73" s="23" t="s">
        <v>80</v>
      </c>
      <c r="C73" s="23" t="s">
        <v>218</v>
      </c>
      <c r="D73" s="24" t="n">
        <v>30</v>
      </c>
      <c r="E73" s="23" t="s">
        <v>463</v>
      </c>
      <c r="F73" s="23" t="s">
        <v>464</v>
      </c>
      <c r="G73" s="25"/>
      <c r="H73" s="23" t="s">
        <v>347</v>
      </c>
      <c r="I73" s="23" t="s">
        <v>347</v>
      </c>
      <c r="J73" s="24" t="n">
        <v>73</v>
      </c>
      <c r="K73" s="24" t="n">
        <v>209</v>
      </c>
      <c r="L73" s="24" t="n">
        <v>2006</v>
      </c>
      <c r="M73" s="23" t="s">
        <v>101</v>
      </c>
      <c r="N73" s="24" t="n">
        <v>2</v>
      </c>
      <c r="O73" s="24" t="n">
        <v>4</v>
      </c>
      <c r="P73" s="24" t="n">
        <v>34</v>
      </c>
    </row>
    <row r="74" customFormat="false" ht="20.35" hidden="false" customHeight="true" outlineLevel="0" collapsed="false">
      <c r="A74" s="22" t="s">
        <v>465</v>
      </c>
      <c r="B74" s="23" t="s">
        <v>127</v>
      </c>
      <c r="C74" s="23" t="s">
        <v>218</v>
      </c>
      <c r="D74" s="24" t="n">
        <v>27</v>
      </c>
      <c r="E74" s="23" t="s">
        <v>466</v>
      </c>
      <c r="F74" s="23" t="s">
        <v>467</v>
      </c>
      <c r="G74" s="23" t="s">
        <v>330</v>
      </c>
      <c r="H74" s="23" t="s">
        <v>228</v>
      </c>
      <c r="I74" s="23" t="s">
        <v>228</v>
      </c>
      <c r="J74" s="24" t="n">
        <v>74</v>
      </c>
      <c r="K74" s="24" t="n">
        <v>197</v>
      </c>
      <c r="L74" s="23" t="s">
        <v>223</v>
      </c>
      <c r="M74" s="23" t="s">
        <v>223</v>
      </c>
      <c r="N74" s="23" t="s">
        <v>223</v>
      </c>
      <c r="O74" s="23" t="s">
        <v>223</v>
      </c>
      <c r="P74" s="23" t="s">
        <v>223</v>
      </c>
    </row>
    <row r="75" customFormat="false" ht="20.35" hidden="false" customHeight="true" outlineLevel="0" collapsed="false">
      <c r="A75" s="22" t="s">
        <v>468</v>
      </c>
      <c r="B75" s="23" t="s">
        <v>99</v>
      </c>
      <c r="C75" s="23" t="s">
        <v>218</v>
      </c>
      <c r="D75" s="24" t="n">
        <v>35</v>
      </c>
      <c r="E75" s="23" t="s">
        <v>469</v>
      </c>
      <c r="F75" s="23" t="s">
        <v>470</v>
      </c>
      <c r="G75" s="23" t="s">
        <v>471</v>
      </c>
      <c r="H75" s="23" t="s">
        <v>228</v>
      </c>
      <c r="I75" s="23" t="s">
        <v>228</v>
      </c>
      <c r="J75" s="24" t="n">
        <v>74</v>
      </c>
      <c r="K75" s="24" t="n">
        <v>183</v>
      </c>
      <c r="L75" s="24" t="n">
        <v>2002</v>
      </c>
      <c r="M75" s="23" t="s">
        <v>163</v>
      </c>
      <c r="N75" s="24" t="n">
        <v>6</v>
      </c>
      <c r="O75" s="24" t="n">
        <v>6</v>
      </c>
      <c r="P75" s="24" t="n">
        <v>172</v>
      </c>
    </row>
    <row r="76" customFormat="false" ht="20.35" hidden="false" customHeight="true" outlineLevel="0" collapsed="false">
      <c r="A76" s="22" t="s">
        <v>472</v>
      </c>
      <c r="B76" s="23" t="s">
        <v>133</v>
      </c>
      <c r="C76" s="23" t="s">
        <v>218</v>
      </c>
      <c r="D76" s="24" t="n">
        <v>36</v>
      </c>
      <c r="E76" s="23" t="s">
        <v>473</v>
      </c>
      <c r="F76" s="23" t="s">
        <v>474</v>
      </c>
      <c r="G76" s="23" t="s">
        <v>287</v>
      </c>
      <c r="H76" s="23" t="s">
        <v>222</v>
      </c>
      <c r="I76" s="23" t="s">
        <v>222</v>
      </c>
      <c r="J76" s="24" t="n">
        <v>76</v>
      </c>
      <c r="K76" s="24" t="n">
        <v>215</v>
      </c>
      <c r="L76" s="24" t="n">
        <v>2001</v>
      </c>
      <c r="M76" s="23" t="s">
        <v>99</v>
      </c>
      <c r="N76" s="24" t="n">
        <v>5</v>
      </c>
      <c r="O76" s="24" t="n">
        <v>30</v>
      </c>
      <c r="P76" s="24" t="n">
        <v>161</v>
      </c>
    </row>
    <row r="77" customFormat="false" ht="20.35" hidden="false" customHeight="true" outlineLevel="0" collapsed="false">
      <c r="A77" s="22" t="s">
        <v>475</v>
      </c>
      <c r="B77" s="23" t="s">
        <v>84</v>
      </c>
      <c r="C77" s="23" t="s">
        <v>218</v>
      </c>
      <c r="D77" s="24" t="n">
        <v>30</v>
      </c>
      <c r="E77" s="23" t="s">
        <v>476</v>
      </c>
      <c r="F77" s="23" t="s">
        <v>477</v>
      </c>
      <c r="G77" s="25"/>
      <c r="H77" s="23" t="s">
        <v>347</v>
      </c>
      <c r="I77" s="23" t="s">
        <v>347</v>
      </c>
      <c r="J77" s="24" t="n">
        <v>75</v>
      </c>
      <c r="K77" s="24" t="n">
        <v>212</v>
      </c>
      <c r="L77" s="24" t="n">
        <v>2005</v>
      </c>
      <c r="M77" s="23" t="s">
        <v>424</v>
      </c>
      <c r="N77" s="24" t="n">
        <v>2</v>
      </c>
      <c r="O77" s="24" t="n">
        <v>11</v>
      </c>
      <c r="P77" s="24" t="n">
        <v>41</v>
      </c>
    </row>
    <row r="78" customFormat="false" ht="20.35" hidden="false" customHeight="true" outlineLevel="0" collapsed="false">
      <c r="A78" s="22" t="s">
        <v>478</v>
      </c>
      <c r="B78" s="23" t="s">
        <v>136</v>
      </c>
      <c r="C78" s="23" t="s">
        <v>218</v>
      </c>
      <c r="D78" s="24" t="n">
        <v>24</v>
      </c>
      <c r="E78" s="23" t="s">
        <v>479</v>
      </c>
      <c r="F78" s="23" t="s">
        <v>480</v>
      </c>
      <c r="G78" s="25"/>
      <c r="H78" s="23" t="s">
        <v>251</v>
      </c>
      <c r="I78" s="23" t="s">
        <v>251</v>
      </c>
      <c r="J78" s="24" t="n">
        <v>75</v>
      </c>
      <c r="K78" s="24" t="n">
        <v>195</v>
      </c>
      <c r="L78" s="24" t="n">
        <v>2012</v>
      </c>
      <c r="M78" s="23" t="s">
        <v>161</v>
      </c>
      <c r="N78" s="24" t="n">
        <v>2</v>
      </c>
      <c r="O78" s="24" t="n">
        <v>1</v>
      </c>
      <c r="P78" s="24" t="n">
        <v>31</v>
      </c>
    </row>
    <row r="79" customFormat="false" ht="20.35" hidden="false" customHeight="true" outlineLevel="0" collapsed="false">
      <c r="A79" s="22" t="s">
        <v>481</v>
      </c>
      <c r="B79" s="23" t="s">
        <v>163</v>
      </c>
      <c r="C79" s="23" t="s">
        <v>218</v>
      </c>
      <c r="D79" s="24" t="n">
        <v>35</v>
      </c>
      <c r="E79" s="23" t="s">
        <v>482</v>
      </c>
      <c r="F79" s="23" t="s">
        <v>483</v>
      </c>
      <c r="G79" s="25"/>
      <c r="H79" s="23" t="s">
        <v>269</v>
      </c>
      <c r="I79" s="23" t="s">
        <v>269</v>
      </c>
      <c r="J79" s="24" t="n">
        <v>77</v>
      </c>
      <c r="K79" s="24" t="n">
        <v>217</v>
      </c>
      <c r="L79" s="24" t="n">
        <v>2004</v>
      </c>
      <c r="M79" s="23" t="s">
        <v>163</v>
      </c>
      <c r="N79" s="24" t="n">
        <v>8</v>
      </c>
      <c r="O79" s="24" t="n">
        <v>31</v>
      </c>
      <c r="P79" s="24" t="n">
        <v>258</v>
      </c>
    </row>
    <row r="80" customFormat="false" ht="20.35" hidden="false" customHeight="true" outlineLevel="0" collapsed="false">
      <c r="A80" s="22" t="s">
        <v>484</v>
      </c>
      <c r="B80" s="23" t="s">
        <v>88</v>
      </c>
      <c r="C80" s="23" t="s">
        <v>218</v>
      </c>
      <c r="D80" s="24" t="n">
        <v>35</v>
      </c>
      <c r="E80" s="23" t="s">
        <v>485</v>
      </c>
      <c r="F80" s="23" t="s">
        <v>486</v>
      </c>
      <c r="G80" s="25"/>
      <c r="H80" s="23" t="s">
        <v>393</v>
      </c>
      <c r="I80" s="23" t="s">
        <v>393</v>
      </c>
      <c r="J80" s="24" t="n">
        <v>73</v>
      </c>
      <c r="K80" s="24" t="n">
        <v>196</v>
      </c>
      <c r="L80" s="24" t="n">
        <v>2001</v>
      </c>
      <c r="M80" s="23" t="s">
        <v>90</v>
      </c>
      <c r="N80" s="24" t="n">
        <v>2</v>
      </c>
      <c r="O80" s="24" t="n">
        <v>33</v>
      </c>
      <c r="P80" s="24" t="n">
        <v>63</v>
      </c>
    </row>
    <row r="81" customFormat="false" ht="20.35" hidden="false" customHeight="true" outlineLevel="0" collapsed="false">
      <c r="A81" s="22" t="s">
        <v>487</v>
      </c>
      <c r="B81" s="23" t="s">
        <v>488</v>
      </c>
      <c r="C81" s="23" t="s">
        <v>218</v>
      </c>
      <c r="D81" s="24" t="n">
        <v>26</v>
      </c>
      <c r="E81" s="23" t="s">
        <v>489</v>
      </c>
      <c r="F81" s="23" t="s">
        <v>490</v>
      </c>
      <c r="G81" s="25"/>
      <c r="H81" s="23" t="s">
        <v>347</v>
      </c>
      <c r="I81" s="23" t="s">
        <v>347</v>
      </c>
      <c r="J81" s="24" t="n">
        <v>74</v>
      </c>
      <c r="K81" s="24" t="n">
        <v>181</v>
      </c>
      <c r="L81" s="24" t="n">
        <v>2010</v>
      </c>
      <c r="M81" s="23" t="s">
        <v>150</v>
      </c>
      <c r="N81" s="24" t="n">
        <v>5</v>
      </c>
      <c r="O81" s="24" t="n">
        <v>21</v>
      </c>
      <c r="P81" s="24" t="n">
        <v>141</v>
      </c>
    </row>
    <row r="82" customFormat="false" ht="20.35" hidden="false" customHeight="true" outlineLevel="0" collapsed="false">
      <c r="A82" s="22" t="s">
        <v>491</v>
      </c>
      <c r="B82" s="23" t="s">
        <v>101</v>
      </c>
      <c r="C82" s="23" t="s">
        <v>218</v>
      </c>
      <c r="D82" s="24" t="n">
        <v>26</v>
      </c>
      <c r="E82" s="23" t="s">
        <v>492</v>
      </c>
      <c r="F82" s="23" t="s">
        <v>493</v>
      </c>
      <c r="G82" s="25"/>
      <c r="H82" s="23" t="s">
        <v>494</v>
      </c>
      <c r="I82" s="23" t="s">
        <v>494</v>
      </c>
      <c r="J82" s="24" t="n">
        <v>73</v>
      </c>
      <c r="K82" s="24" t="n">
        <v>191</v>
      </c>
      <c r="L82" s="24" t="n">
        <v>2010</v>
      </c>
      <c r="M82" s="23" t="s">
        <v>101</v>
      </c>
      <c r="N82" s="24" t="n">
        <v>4</v>
      </c>
      <c r="O82" s="24" t="n">
        <v>22</v>
      </c>
      <c r="P82" s="24" t="n">
        <v>112</v>
      </c>
    </row>
    <row r="83" customFormat="false" ht="20.35" hidden="false" customHeight="true" outlineLevel="0" collapsed="false">
      <c r="A83" s="22" t="s">
        <v>495</v>
      </c>
      <c r="B83" s="23" t="s">
        <v>156</v>
      </c>
      <c r="C83" s="23" t="s">
        <v>218</v>
      </c>
      <c r="D83" s="24" t="n">
        <v>31</v>
      </c>
      <c r="E83" s="23" t="s">
        <v>496</v>
      </c>
      <c r="F83" s="23" t="s">
        <v>497</v>
      </c>
      <c r="G83" s="25"/>
      <c r="H83" s="23" t="s">
        <v>498</v>
      </c>
      <c r="I83" s="23" t="s">
        <v>498</v>
      </c>
      <c r="J83" s="24" t="n">
        <v>76</v>
      </c>
      <c r="K83" s="24" t="n">
        <v>218</v>
      </c>
      <c r="L83" s="24" t="n">
        <v>2006</v>
      </c>
      <c r="M83" s="23" t="s">
        <v>113</v>
      </c>
      <c r="N83" s="24" t="n">
        <v>4</v>
      </c>
      <c r="O83" s="24" t="n">
        <v>13</v>
      </c>
      <c r="P83" s="24" t="n">
        <v>106</v>
      </c>
    </row>
    <row r="84" customFormat="false" ht="20.35" hidden="false" customHeight="true" outlineLevel="0" collapsed="false">
      <c r="A84" s="22" t="s">
        <v>499</v>
      </c>
      <c r="B84" s="23" t="s">
        <v>142</v>
      </c>
      <c r="C84" s="23" t="s">
        <v>218</v>
      </c>
      <c r="D84" s="24" t="n">
        <v>39</v>
      </c>
      <c r="E84" s="23" t="s">
        <v>500</v>
      </c>
      <c r="F84" s="23" t="s">
        <v>325</v>
      </c>
      <c r="G84" s="23" t="s">
        <v>326</v>
      </c>
      <c r="H84" s="23" t="s">
        <v>222</v>
      </c>
      <c r="I84" s="23" t="s">
        <v>222</v>
      </c>
      <c r="J84" s="24" t="n">
        <v>75</v>
      </c>
      <c r="K84" s="24" t="n">
        <v>217</v>
      </c>
      <c r="L84" s="24" t="n">
        <v>1997</v>
      </c>
      <c r="M84" s="23" t="s">
        <v>119</v>
      </c>
      <c r="N84" s="24" t="n">
        <v>1</v>
      </c>
      <c r="O84" s="24" t="n">
        <v>4</v>
      </c>
      <c r="P84" s="24" t="n">
        <v>4</v>
      </c>
    </row>
    <row r="85" customFormat="false" ht="20.35" hidden="false" customHeight="true" outlineLevel="0" collapsed="false">
      <c r="A85" s="22" t="s">
        <v>501</v>
      </c>
      <c r="B85" s="23" t="s">
        <v>74</v>
      </c>
      <c r="C85" s="23" t="s">
        <v>218</v>
      </c>
      <c r="D85" s="24" t="n">
        <v>26</v>
      </c>
      <c r="E85" s="23" t="s">
        <v>502</v>
      </c>
      <c r="F85" s="23" t="s">
        <v>503</v>
      </c>
      <c r="G85" s="25"/>
      <c r="H85" s="23" t="s">
        <v>251</v>
      </c>
      <c r="I85" s="23" t="s">
        <v>251</v>
      </c>
      <c r="J85" s="24" t="n">
        <v>76</v>
      </c>
      <c r="K85" s="24" t="n">
        <v>245</v>
      </c>
      <c r="L85" s="24" t="n">
        <v>2009</v>
      </c>
      <c r="M85" s="23" t="s">
        <v>127</v>
      </c>
      <c r="N85" s="24" t="n">
        <v>2</v>
      </c>
      <c r="O85" s="24" t="n">
        <v>16</v>
      </c>
      <c r="P85" s="24" t="n">
        <v>46</v>
      </c>
    </row>
    <row r="86" customFormat="false" ht="20.35" hidden="false" customHeight="true" outlineLevel="0" collapsed="false">
      <c r="A86" s="22" t="s">
        <v>504</v>
      </c>
      <c r="B86" s="23" t="s">
        <v>156</v>
      </c>
      <c r="C86" s="23" t="s">
        <v>218</v>
      </c>
      <c r="D86" s="24" t="n">
        <v>37</v>
      </c>
      <c r="E86" s="23" t="s">
        <v>505</v>
      </c>
      <c r="F86" s="23" t="s">
        <v>506</v>
      </c>
      <c r="G86" s="23" t="s">
        <v>283</v>
      </c>
      <c r="H86" s="23" t="s">
        <v>228</v>
      </c>
      <c r="I86" s="23" t="s">
        <v>228</v>
      </c>
      <c r="J86" s="24" t="n">
        <v>75</v>
      </c>
      <c r="K86" s="24" t="n">
        <v>173</v>
      </c>
      <c r="L86" s="24" t="n">
        <v>1999</v>
      </c>
      <c r="M86" s="23" t="s">
        <v>74</v>
      </c>
      <c r="N86" s="24" t="n">
        <v>5</v>
      </c>
      <c r="O86" s="24" t="n">
        <v>12</v>
      </c>
      <c r="P86" s="24" t="n">
        <v>138</v>
      </c>
    </row>
    <row r="87" customFormat="false" ht="20.35" hidden="false" customHeight="true" outlineLevel="0" collapsed="false">
      <c r="A87" s="22" t="s">
        <v>507</v>
      </c>
      <c r="B87" s="23" t="s">
        <v>109</v>
      </c>
      <c r="C87" s="23" t="s">
        <v>218</v>
      </c>
      <c r="D87" s="24" t="n">
        <v>29</v>
      </c>
      <c r="E87" s="23" t="s">
        <v>508</v>
      </c>
      <c r="F87" s="23" t="s">
        <v>509</v>
      </c>
      <c r="G87" s="23" t="s">
        <v>510</v>
      </c>
      <c r="H87" s="23" t="s">
        <v>228</v>
      </c>
      <c r="I87" s="23" t="s">
        <v>228</v>
      </c>
      <c r="J87" s="24" t="n">
        <v>78</v>
      </c>
      <c r="K87" s="24" t="n">
        <v>232</v>
      </c>
      <c r="L87" s="24" t="n">
        <v>2007</v>
      </c>
      <c r="M87" s="23" t="s">
        <v>441</v>
      </c>
      <c r="N87" s="24" t="n">
        <v>6</v>
      </c>
      <c r="O87" s="24" t="n">
        <v>2</v>
      </c>
      <c r="P87" s="24" t="n">
        <v>153</v>
      </c>
    </row>
    <row r="88" customFormat="false" ht="20.35" hidden="false" customHeight="true" outlineLevel="0" collapsed="false">
      <c r="A88" s="22" t="s">
        <v>511</v>
      </c>
      <c r="B88" s="23" t="s">
        <v>92</v>
      </c>
      <c r="C88" s="23" t="s">
        <v>218</v>
      </c>
      <c r="D88" s="23" t="s">
        <v>223</v>
      </c>
      <c r="E88" s="23" t="s">
        <v>223</v>
      </c>
      <c r="F88" s="23" t="s">
        <v>223</v>
      </c>
      <c r="G88" s="23" t="s">
        <v>223</v>
      </c>
      <c r="H88" s="23" t="s">
        <v>223</v>
      </c>
      <c r="I88" s="23" t="s">
        <v>223</v>
      </c>
      <c r="J88" s="24" t="n">
        <v>72</v>
      </c>
      <c r="K88" s="24" t="n">
        <v>185</v>
      </c>
      <c r="L88" s="23" t="s">
        <v>223</v>
      </c>
      <c r="M88" s="23" t="s">
        <v>223</v>
      </c>
      <c r="N88" s="23" t="s">
        <v>223</v>
      </c>
      <c r="O88" s="23" t="s">
        <v>223</v>
      </c>
      <c r="P88" s="23" t="s">
        <v>223</v>
      </c>
    </row>
    <row r="89" customFormat="false" ht="20.35" hidden="false" customHeight="true" outlineLevel="0" collapsed="false">
      <c r="A89" s="22" t="s">
        <v>512</v>
      </c>
      <c r="B89" s="23" t="s">
        <v>76</v>
      </c>
      <c r="C89" s="23" t="s">
        <v>218</v>
      </c>
      <c r="D89" s="24" t="n">
        <v>25</v>
      </c>
      <c r="E89" s="23" t="s">
        <v>513</v>
      </c>
      <c r="F89" s="23" t="s">
        <v>514</v>
      </c>
      <c r="G89" s="23" t="s">
        <v>287</v>
      </c>
      <c r="H89" s="23" t="s">
        <v>222</v>
      </c>
      <c r="I89" s="23" t="s">
        <v>222</v>
      </c>
      <c r="J89" s="24" t="n">
        <v>74</v>
      </c>
      <c r="K89" s="24" t="n">
        <v>195</v>
      </c>
      <c r="L89" s="24" t="n">
        <v>2010</v>
      </c>
      <c r="M89" s="23" t="s">
        <v>125</v>
      </c>
      <c r="N89" s="24" t="n">
        <v>3</v>
      </c>
      <c r="O89" s="24" t="n">
        <v>24</v>
      </c>
      <c r="P89" s="24" t="n">
        <v>84</v>
      </c>
    </row>
    <row r="90" customFormat="false" ht="20.35" hidden="false" customHeight="true" outlineLevel="0" collapsed="false">
      <c r="A90" s="22" t="s">
        <v>515</v>
      </c>
      <c r="B90" s="23" t="s">
        <v>90</v>
      </c>
      <c r="C90" s="23" t="s">
        <v>218</v>
      </c>
      <c r="D90" s="24" t="n">
        <v>29</v>
      </c>
      <c r="E90" s="23" t="s">
        <v>516</v>
      </c>
      <c r="F90" s="23" t="s">
        <v>517</v>
      </c>
      <c r="G90" s="25"/>
      <c r="H90" s="23" t="s">
        <v>247</v>
      </c>
      <c r="I90" s="23" t="s">
        <v>247</v>
      </c>
      <c r="J90" s="24" t="n">
        <v>74</v>
      </c>
      <c r="K90" s="24" t="n">
        <v>209</v>
      </c>
      <c r="L90" s="24" t="n">
        <v>2006</v>
      </c>
      <c r="M90" s="23" t="s">
        <v>101</v>
      </c>
      <c r="N90" s="24" t="n">
        <v>1</v>
      </c>
      <c r="O90" s="24" t="n">
        <v>23</v>
      </c>
      <c r="P90" s="24" t="n">
        <v>23</v>
      </c>
    </row>
    <row r="91" customFormat="false" ht="20.35" hidden="false" customHeight="true" outlineLevel="0" collapsed="false">
      <c r="A91" s="22" t="s">
        <v>518</v>
      </c>
      <c r="B91" s="23" t="s">
        <v>161</v>
      </c>
      <c r="C91" s="23" t="s">
        <v>218</v>
      </c>
      <c r="D91" s="24" t="n">
        <v>29</v>
      </c>
      <c r="E91" s="23" t="s">
        <v>519</v>
      </c>
      <c r="F91" s="23" t="s">
        <v>520</v>
      </c>
      <c r="G91" s="25"/>
      <c r="H91" s="23" t="s">
        <v>247</v>
      </c>
      <c r="I91" s="23" t="s">
        <v>247</v>
      </c>
      <c r="J91" s="24" t="n">
        <v>74</v>
      </c>
      <c r="K91" s="24" t="n">
        <v>182</v>
      </c>
      <c r="L91" s="23" t="s">
        <v>223</v>
      </c>
      <c r="M91" s="23" t="s">
        <v>223</v>
      </c>
      <c r="N91" s="23" t="s">
        <v>223</v>
      </c>
      <c r="O91" s="23" t="s">
        <v>223</v>
      </c>
      <c r="P91" s="23" t="s">
        <v>223</v>
      </c>
    </row>
    <row r="92" customFormat="false" ht="20.35" hidden="false" customHeight="true" outlineLevel="0" collapsed="false">
      <c r="A92" s="22" t="s">
        <v>521</v>
      </c>
      <c r="B92" s="23" t="s">
        <v>122</v>
      </c>
      <c r="C92" s="23" t="s">
        <v>218</v>
      </c>
      <c r="D92" s="24" t="n">
        <v>29</v>
      </c>
      <c r="E92" s="23" t="s">
        <v>522</v>
      </c>
      <c r="F92" s="23" t="s">
        <v>523</v>
      </c>
      <c r="G92" s="23" t="s">
        <v>287</v>
      </c>
      <c r="H92" s="23" t="s">
        <v>222</v>
      </c>
      <c r="I92" s="23" t="s">
        <v>222</v>
      </c>
      <c r="J92" s="24" t="n">
        <v>76</v>
      </c>
      <c r="K92" s="24" t="n">
        <v>210</v>
      </c>
      <c r="L92" s="24" t="n">
        <v>2006</v>
      </c>
      <c r="M92" s="23" t="s">
        <v>161</v>
      </c>
      <c r="N92" s="24" t="n">
        <v>3</v>
      </c>
      <c r="O92" s="24" t="n">
        <v>6</v>
      </c>
      <c r="P92" s="24" t="n">
        <v>69</v>
      </c>
    </row>
    <row r="93" customFormat="false" ht="20.35" hidden="false" customHeight="true" outlineLevel="0" collapsed="false">
      <c r="A93" s="22" t="s">
        <v>524</v>
      </c>
      <c r="B93" s="23" t="s">
        <v>86</v>
      </c>
      <c r="C93" s="23" t="s">
        <v>218</v>
      </c>
      <c r="D93" s="24" t="n">
        <v>22</v>
      </c>
      <c r="E93" s="23" t="s">
        <v>525</v>
      </c>
      <c r="F93" s="23" t="s">
        <v>526</v>
      </c>
      <c r="G93" s="23" t="s">
        <v>319</v>
      </c>
      <c r="H93" s="23" t="s">
        <v>228</v>
      </c>
      <c r="I93" s="23" t="s">
        <v>228</v>
      </c>
      <c r="J93" s="24" t="n">
        <v>76</v>
      </c>
      <c r="K93" s="24" t="n">
        <v>192</v>
      </c>
      <c r="L93" s="24" t="n">
        <v>2014</v>
      </c>
      <c r="M93" s="23" t="s">
        <v>86</v>
      </c>
      <c r="N93" s="24" t="n">
        <v>2</v>
      </c>
      <c r="O93" s="24" t="n">
        <v>6</v>
      </c>
      <c r="P93" s="24" t="n">
        <v>36</v>
      </c>
    </row>
    <row r="94" customFormat="false" ht="20.35" hidden="false" customHeight="true" outlineLevel="0" collapsed="false">
      <c r="A94" s="22" t="s">
        <v>527</v>
      </c>
      <c r="B94" s="23" t="s">
        <v>119</v>
      </c>
      <c r="C94" s="23" t="s">
        <v>218</v>
      </c>
      <c r="D94" s="24" t="n">
        <v>32</v>
      </c>
      <c r="E94" s="23" t="s">
        <v>528</v>
      </c>
      <c r="F94" s="23" t="s">
        <v>529</v>
      </c>
      <c r="G94" s="25"/>
      <c r="H94" s="23" t="s">
        <v>494</v>
      </c>
      <c r="I94" s="23" t="s">
        <v>494</v>
      </c>
      <c r="J94" s="24" t="n">
        <v>73</v>
      </c>
      <c r="K94" s="24" t="n">
        <v>227</v>
      </c>
      <c r="L94" s="24" t="n">
        <v>2004</v>
      </c>
      <c r="M94" s="23" t="s">
        <v>72</v>
      </c>
      <c r="N94" s="24" t="n">
        <v>3</v>
      </c>
      <c r="O94" s="24" t="n">
        <v>29</v>
      </c>
      <c r="P94" s="24" t="n">
        <v>94</v>
      </c>
    </row>
    <row r="95" customFormat="false" ht="20.35" hidden="false" customHeight="true" outlineLevel="0" collapsed="false">
      <c r="A95" s="22" t="s">
        <v>530</v>
      </c>
      <c r="B95" s="23" t="s">
        <v>115</v>
      </c>
      <c r="C95" s="23" t="s">
        <v>218</v>
      </c>
      <c r="D95" s="24" t="n">
        <v>22</v>
      </c>
      <c r="E95" s="23" t="s">
        <v>531</v>
      </c>
      <c r="F95" s="23" t="s">
        <v>257</v>
      </c>
      <c r="G95" s="23" t="s">
        <v>232</v>
      </c>
      <c r="H95" s="23" t="s">
        <v>222</v>
      </c>
      <c r="I95" s="23" t="s">
        <v>222</v>
      </c>
      <c r="J95" s="24" t="n">
        <v>74</v>
      </c>
      <c r="K95" s="24" t="n">
        <v>194</v>
      </c>
      <c r="L95" s="24" t="n">
        <v>2013</v>
      </c>
      <c r="M95" s="23" t="s">
        <v>115</v>
      </c>
      <c r="N95" s="24" t="n">
        <v>2</v>
      </c>
      <c r="O95" s="24" t="n">
        <v>14</v>
      </c>
      <c r="P95" s="24" t="n">
        <v>44</v>
      </c>
    </row>
    <row r="96" customFormat="false" ht="20.35" hidden="false" customHeight="true" outlineLevel="0" collapsed="false">
      <c r="A96" s="22" t="s">
        <v>532</v>
      </c>
      <c r="B96" s="23" t="s">
        <v>94</v>
      </c>
      <c r="C96" s="23" t="s">
        <v>218</v>
      </c>
      <c r="D96" s="24" t="n">
        <v>31</v>
      </c>
      <c r="E96" s="23" t="s">
        <v>533</v>
      </c>
      <c r="F96" s="23" t="s">
        <v>534</v>
      </c>
      <c r="G96" s="25"/>
      <c r="H96" s="23" t="s">
        <v>269</v>
      </c>
      <c r="I96" s="23" t="s">
        <v>269</v>
      </c>
      <c r="J96" s="24" t="n">
        <v>75</v>
      </c>
      <c r="K96" s="24" t="n">
        <v>176</v>
      </c>
      <c r="L96" s="24" t="n">
        <v>2005</v>
      </c>
      <c r="M96" s="23" t="s">
        <v>105</v>
      </c>
      <c r="N96" s="24" t="n">
        <v>1</v>
      </c>
      <c r="O96" s="24" t="n">
        <v>21</v>
      </c>
      <c r="P96" s="24" t="n">
        <v>21</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30.xml><?xml version="1.0" encoding="utf-8"?>
<worksheet xmlns="http://schemas.openxmlformats.org/spreadsheetml/2006/main" xmlns:r="http://schemas.openxmlformats.org/officeDocument/2006/relationships">
  <sheetPr filterMode="false">
    <pageSetUpPr fitToPage="true"/>
  </sheetPr>
  <dimension ref="A1:B5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256" min="1" style="21" width="16.0663265306122"/>
  </cols>
  <sheetData>
    <row r="1" customFormat="false" ht="28" hidden="false" customHeight="true" outlineLevel="0" collapsed="false">
      <c r="A1" s="7" t="s">
        <v>53</v>
      </c>
      <c r="B1" s="7"/>
    </row>
    <row r="2" customFormat="false" ht="20.55" hidden="false" customHeight="true" outlineLevel="0" collapsed="false">
      <c r="A2" s="46"/>
      <c r="B2" s="46"/>
    </row>
    <row r="3" customFormat="false" ht="20.55" hidden="false" customHeight="true" outlineLevel="0" collapsed="false">
      <c r="A3" s="46"/>
      <c r="B3" s="24" t="n">
        <v>99</v>
      </c>
    </row>
    <row r="4" customFormat="false" ht="20.35" hidden="false" customHeight="true" outlineLevel="0" collapsed="false">
      <c r="A4" s="47" t="n">
        <v>100</v>
      </c>
      <c r="B4" s="24" t="n">
        <f aca="false">B3-1</f>
        <v>98</v>
      </c>
    </row>
    <row r="5" customFormat="false" ht="20.35" hidden="false" customHeight="true" outlineLevel="0" collapsed="false">
      <c r="A5" s="47" t="n">
        <v>97.4</v>
      </c>
      <c r="B5" s="24" t="n">
        <f aca="false">B4-1</f>
        <v>97</v>
      </c>
    </row>
    <row r="6" customFormat="false" ht="20.35" hidden="false" customHeight="true" outlineLevel="0" collapsed="false">
      <c r="A6" s="47" t="n">
        <v>94.8</v>
      </c>
      <c r="B6" s="24" t="n">
        <f aca="false">B5-1</f>
        <v>96</v>
      </c>
    </row>
    <row r="7" customFormat="false" ht="20.35" hidden="false" customHeight="true" outlineLevel="0" collapsed="false">
      <c r="A7" s="47" t="n">
        <v>92.8</v>
      </c>
      <c r="B7" s="24" t="n">
        <f aca="false">B6-1</f>
        <v>95</v>
      </c>
    </row>
    <row r="8" customFormat="false" ht="20.35" hidden="false" customHeight="true" outlineLevel="0" collapsed="false">
      <c r="A8" s="47" t="n">
        <v>90.8</v>
      </c>
      <c r="B8" s="24" t="n">
        <f aca="false">B7-1</f>
        <v>94</v>
      </c>
    </row>
    <row r="9" customFormat="false" ht="20.35" hidden="false" customHeight="true" outlineLevel="0" collapsed="false">
      <c r="A9" s="47" t="n">
        <v>88.8</v>
      </c>
      <c r="B9" s="24" t="n">
        <f aca="false">B8-1</f>
        <v>93</v>
      </c>
    </row>
    <row r="10" customFormat="false" ht="20.35" hidden="false" customHeight="true" outlineLevel="0" collapsed="false">
      <c r="A10" s="47" t="n">
        <v>87.4</v>
      </c>
      <c r="B10" s="24" t="n">
        <f aca="false">B9-1</f>
        <v>92</v>
      </c>
    </row>
    <row r="11" customFormat="false" ht="20.35" hidden="false" customHeight="true" outlineLevel="0" collapsed="false">
      <c r="A11" s="47" t="n">
        <v>86</v>
      </c>
      <c r="B11" s="24" t="n">
        <f aca="false">B10-1</f>
        <v>91</v>
      </c>
    </row>
    <row r="12" customFormat="false" ht="20.35" hidden="false" customHeight="true" outlineLevel="0" collapsed="false">
      <c r="A12" s="47" t="n">
        <v>84.7</v>
      </c>
      <c r="B12" s="24" t="n">
        <f aca="false">B11-1</f>
        <v>90</v>
      </c>
    </row>
    <row r="13" customFormat="false" ht="20.35" hidden="false" customHeight="true" outlineLevel="0" collapsed="false">
      <c r="A13" s="47" t="n">
        <v>83.4</v>
      </c>
      <c r="B13" s="24" t="n">
        <f aca="false">B12-1</f>
        <v>89</v>
      </c>
    </row>
    <row r="14" customFormat="false" ht="20.35" hidden="false" customHeight="true" outlineLevel="0" collapsed="false">
      <c r="A14" s="47" t="n">
        <v>82.1</v>
      </c>
      <c r="B14" s="24" t="n">
        <f aca="false">B13-1</f>
        <v>88</v>
      </c>
    </row>
    <row r="15" customFormat="false" ht="20.35" hidden="false" customHeight="true" outlineLevel="0" collapsed="false">
      <c r="A15" s="47" t="n">
        <v>80.8</v>
      </c>
      <c r="B15" s="24" t="n">
        <f aca="false">B14-1</f>
        <v>87</v>
      </c>
    </row>
    <row r="16" customFormat="false" ht="20.35" hidden="false" customHeight="true" outlineLevel="0" collapsed="false">
      <c r="A16" s="47" t="n">
        <v>79.5</v>
      </c>
      <c r="B16" s="24" t="n">
        <f aca="false">B15-1</f>
        <v>86</v>
      </c>
    </row>
    <row r="17" customFormat="false" ht="20.35" hidden="false" customHeight="true" outlineLevel="0" collapsed="false">
      <c r="A17" s="47" t="n">
        <v>78.7</v>
      </c>
      <c r="B17" s="24" t="n">
        <f aca="false">B16-1</f>
        <v>85</v>
      </c>
    </row>
    <row r="18" customFormat="false" ht="20.35" hidden="false" customHeight="true" outlineLevel="0" collapsed="false">
      <c r="A18" s="47" t="n">
        <v>77.8</v>
      </c>
      <c r="B18" s="24" t="n">
        <f aca="false">B17-1</f>
        <v>84</v>
      </c>
    </row>
    <row r="19" customFormat="false" ht="20.35" hidden="false" customHeight="true" outlineLevel="0" collapsed="false">
      <c r="A19" s="47" t="n">
        <v>76.9</v>
      </c>
      <c r="B19" s="24" t="n">
        <f aca="false">B18-1</f>
        <v>83</v>
      </c>
    </row>
    <row r="20" customFormat="false" ht="20.35" hidden="false" customHeight="true" outlineLevel="0" collapsed="false">
      <c r="A20" s="47" t="n">
        <v>76</v>
      </c>
      <c r="B20" s="24" t="n">
        <f aca="false">B19-1</f>
        <v>82</v>
      </c>
    </row>
    <row r="21" customFormat="false" ht="20.35" hidden="false" customHeight="true" outlineLevel="0" collapsed="false">
      <c r="A21" s="47" t="n">
        <v>75.2</v>
      </c>
      <c r="B21" s="24" t="n">
        <f aca="false">B20-1</f>
        <v>81</v>
      </c>
    </row>
    <row r="22" customFormat="false" ht="20.35" hidden="false" customHeight="true" outlineLevel="0" collapsed="false">
      <c r="A22" s="47" t="n">
        <v>74.4</v>
      </c>
      <c r="B22" s="24" t="n">
        <f aca="false">B21-1</f>
        <v>80</v>
      </c>
    </row>
    <row r="23" customFormat="false" ht="20.35" hidden="false" customHeight="true" outlineLevel="0" collapsed="false">
      <c r="A23" s="47" t="n">
        <v>73.6</v>
      </c>
      <c r="B23" s="24" t="n">
        <f aca="false">B22-1</f>
        <v>79</v>
      </c>
    </row>
    <row r="24" customFormat="false" ht="20.35" hidden="false" customHeight="true" outlineLevel="0" collapsed="false">
      <c r="A24" s="47" t="n">
        <v>72.8</v>
      </c>
      <c r="B24" s="24" t="n">
        <f aca="false">B23-1</f>
        <v>78</v>
      </c>
    </row>
    <row r="25" customFormat="false" ht="20.35" hidden="false" customHeight="true" outlineLevel="0" collapsed="false">
      <c r="A25" s="47" t="n">
        <v>72</v>
      </c>
      <c r="B25" s="24" t="n">
        <f aca="false">B24-1</f>
        <v>77</v>
      </c>
    </row>
    <row r="26" customFormat="false" ht="20.35" hidden="false" customHeight="true" outlineLevel="0" collapsed="false">
      <c r="A26" s="47" t="n">
        <v>71.2</v>
      </c>
      <c r="B26" s="24" t="n">
        <f aca="false">B25-1</f>
        <v>76</v>
      </c>
    </row>
    <row r="27" customFormat="false" ht="20.35" hidden="false" customHeight="true" outlineLevel="0" collapsed="false">
      <c r="A27" s="47" t="n">
        <v>70.4</v>
      </c>
      <c r="B27" s="24" t="n">
        <f aca="false">B26-1</f>
        <v>75</v>
      </c>
    </row>
    <row r="28" customFormat="false" ht="20.35" hidden="false" customHeight="true" outlineLevel="0" collapsed="false">
      <c r="A28" s="47" t="n">
        <v>69.6</v>
      </c>
      <c r="B28" s="24" t="n">
        <f aca="false">B27-1</f>
        <v>74</v>
      </c>
    </row>
    <row r="29" customFormat="false" ht="20.35" hidden="false" customHeight="true" outlineLevel="0" collapsed="false">
      <c r="A29" s="47" t="n">
        <v>68.8</v>
      </c>
      <c r="B29" s="24" t="n">
        <f aca="false">B28-1</f>
        <v>73</v>
      </c>
    </row>
    <row r="30" customFormat="false" ht="20.35" hidden="false" customHeight="true" outlineLevel="0" collapsed="false">
      <c r="A30" s="47" t="n">
        <v>68.1</v>
      </c>
      <c r="B30" s="24" t="n">
        <f aca="false">B29-1</f>
        <v>72</v>
      </c>
    </row>
    <row r="31" customFormat="false" ht="20.35" hidden="false" customHeight="true" outlineLevel="0" collapsed="false">
      <c r="A31" s="47" t="n">
        <v>67.4</v>
      </c>
      <c r="B31" s="24" t="n">
        <f aca="false">B30-1</f>
        <v>71</v>
      </c>
    </row>
    <row r="32" customFormat="false" ht="20.35" hidden="false" customHeight="true" outlineLevel="0" collapsed="false">
      <c r="A32" s="47" t="n">
        <v>66.7</v>
      </c>
      <c r="B32" s="24" t="n">
        <f aca="false">B31-1</f>
        <v>70</v>
      </c>
    </row>
    <row r="33" customFormat="false" ht="20.35" hidden="false" customHeight="true" outlineLevel="0" collapsed="false">
      <c r="A33" s="47" t="n">
        <v>66</v>
      </c>
      <c r="B33" s="24" t="n">
        <f aca="false">B32-1</f>
        <v>69</v>
      </c>
    </row>
    <row r="34" customFormat="false" ht="20.35" hidden="false" customHeight="true" outlineLevel="0" collapsed="false">
      <c r="A34" s="47" t="n">
        <v>65.3</v>
      </c>
      <c r="B34" s="24" t="n">
        <f aca="false">B33-1</f>
        <v>68</v>
      </c>
    </row>
    <row r="35" customFormat="false" ht="20.35" hidden="false" customHeight="true" outlineLevel="0" collapsed="false">
      <c r="A35" s="47" t="n">
        <v>64.6</v>
      </c>
      <c r="B35" s="24" t="n">
        <f aca="false">B34-1</f>
        <v>67</v>
      </c>
    </row>
    <row r="36" customFormat="false" ht="20.35" hidden="false" customHeight="true" outlineLevel="0" collapsed="false">
      <c r="A36" s="47" t="n">
        <v>63.9</v>
      </c>
      <c r="B36" s="24" t="n">
        <f aca="false">B35-1</f>
        <v>66</v>
      </c>
    </row>
    <row r="37" customFormat="false" ht="20.35" hidden="false" customHeight="true" outlineLevel="0" collapsed="false">
      <c r="A37" s="47" t="n">
        <v>63.2</v>
      </c>
      <c r="B37" s="24" t="n">
        <f aca="false">B36-1</f>
        <v>65</v>
      </c>
    </row>
    <row r="38" customFormat="false" ht="20.35" hidden="false" customHeight="true" outlineLevel="0" collapsed="false">
      <c r="A38" s="47" t="n">
        <v>62.5</v>
      </c>
      <c r="B38" s="24" t="n">
        <f aca="false">B37-1</f>
        <v>64</v>
      </c>
    </row>
    <row r="39" customFormat="false" ht="20.35" hidden="false" customHeight="true" outlineLevel="0" collapsed="false">
      <c r="A39" s="47" t="n">
        <v>61.8</v>
      </c>
      <c r="B39" s="24" t="n">
        <f aca="false">B38-1</f>
        <v>63</v>
      </c>
    </row>
    <row r="40" customFormat="false" ht="20.35" hidden="false" customHeight="true" outlineLevel="0" collapsed="false">
      <c r="A40" s="47" t="n">
        <v>61.1</v>
      </c>
      <c r="B40" s="24" t="n">
        <f aca="false">B39-1</f>
        <v>62</v>
      </c>
    </row>
    <row r="41" customFormat="false" ht="20.35" hidden="false" customHeight="true" outlineLevel="0" collapsed="false">
      <c r="A41" s="47" t="n">
        <v>60.4</v>
      </c>
      <c r="B41" s="24" t="n">
        <f aca="false">B40-1</f>
        <v>61</v>
      </c>
    </row>
    <row r="42" customFormat="false" ht="20.35" hidden="false" customHeight="true" outlineLevel="0" collapsed="false">
      <c r="A42" s="47" t="n">
        <v>59.7</v>
      </c>
      <c r="B42" s="24" t="n">
        <f aca="false">B41-1</f>
        <v>60</v>
      </c>
    </row>
    <row r="43" customFormat="false" ht="20.35" hidden="false" customHeight="true" outlineLevel="0" collapsed="false">
      <c r="A43" s="47" t="n">
        <v>59</v>
      </c>
      <c r="B43" s="24" t="n">
        <f aca="false">B42-1</f>
        <v>59</v>
      </c>
    </row>
    <row r="44" customFormat="false" ht="20.35" hidden="false" customHeight="true" outlineLevel="0" collapsed="false">
      <c r="A44" s="47" t="n">
        <v>58.3</v>
      </c>
      <c r="B44" s="24" t="n">
        <f aca="false">B43-1</f>
        <v>58</v>
      </c>
    </row>
    <row r="45" customFormat="false" ht="20.35" hidden="false" customHeight="true" outlineLevel="0" collapsed="false">
      <c r="A45" s="47" t="n">
        <v>57.7</v>
      </c>
      <c r="B45" s="24" t="n">
        <f aca="false">B44-1</f>
        <v>57</v>
      </c>
    </row>
    <row r="46" customFormat="false" ht="20.35" hidden="false" customHeight="true" outlineLevel="0" collapsed="false">
      <c r="A46" s="47" t="n">
        <v>57.1</v>
      </c>
      <c r="B46" s="24" t="n">
        <f aca="false">B45-1</f>
        <v>56</v>
      </c>
    </row>
    <row r="47" customFormat="false" ht="20.35" hidden="false" customHeight="true" outlineLevel="0" collapsed="false">
      <c r="A47" s="47" t="n">
        <v>56.5</v>
      </c>
      <c r="B47" s="24" t="n">
        <f aca="false">B46-1</f>
        <v>55</v>
      </c>
    </row>
    <row r="48" customFormat="false" ht="20.35" hidden="false" customHeight="true" outlineLevel="0" collapsed="false">
      <c r="A48" s="47" t="n">
        <v>55.9</v>
      </c>
      <c r="B48" s="24" t="n">
        <f aca="false">B47-1</f>
        <v>54</v>
      </c>
    </row>
    <row r="49" customFormat="false" ht="20.35" hidden="false" customHeight="true" outlineLevel="0" collapsed="false">
      <c r="A49" s="47" t="n">
        <v>55.3</v>
      </c>
      <c r="B49" s="24" t="n">
        <f aca="false">B48-1</f>
        <v>53</v>
      </c>
    </row>
    <row r="50" customFormat="false" ht="20.35" hidden="false" customHeight="true" outlineLevel="0" collapsed="false">
      <c r="A50" s="47" t="n">
        <v>53.9</v>
      </c>
      <c r="B50" s="24" t="n">
        <f aca="false">B49-1</f>
        <v>52</v>
      </c>
    </row>
    <row r="51" customFormat="false" ht="20.35" hidden="false" customHeight="true" outlineLevel="0" collapsed="false">
      <c r="A51" s="47" t="n">
        <v>52.6</v>
      </c>
      <c r="B51" s="24" t="n">
        <f aca="false">B50-1</f>
        <v>51</v>
      </c>
    </row>
    <row r="52" customFormat="false" ht="20.35" hidden="false" customHeight="true" outlineLevel="0" collapsed="false">
      <c r="A52" s="47" t="n">
        <v>51.3</v>
      </c>
      <c r="B52" s="24" t="n">
        <f aca="false">B51-1</f>
        <v>50</v>
      </c>
    </row>
    <row r="53" customFormat="false" ht="20.35" hidden="false" customHeight="true" outlineLevel="0" collapsed="false">
      <c r="A53" s="47" t="n">
        <v>50.7</v>
      </c>
      <c r="B53" s="24" t="n">
        <f aca="false">B52-1</f>
        <v>49</v>
      </c>
    </row>
    <row r="54" customFormat="false" ht="20.35" hidden="false" customHeight="true" outlineLevel="0" collapsed="false">
      <c r="A54" s="47" t="n">
        <v>50</v>
      </c>
      <c r="B54" s="24" t="n">
        <f aca="false">B53-1</f>
        <v>48</v>
      </c>
    </row>
    <row r="55" customFormat="false" ht="20.35" hidden="false" customHeight="true" outlineLevel="0" collapsed="false">
      <c r="A55" s="47" t="n">
        <v>0</v>
      </c>
      <c r="B55" s="24" t="n">
        <f aca="false">B54-1</f>
        <v>47</v>
      </c>
    </row>
  </sheetData>
  <mergeCells count="1">
    <mergeCell ref="A1:B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Y96"/>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1" topLeftCell="B56" activePane="bottomRight" state="frozen"/>
      <selection pane="topLeft" activeCell="A1" activeCellId="0" sqref="A1"/>
      <selection pane="topRight" activeCell="B1" activeCellId="0" sqref="B1"/>
      <selection pane="bottomLeft" activeCell="A56" activeCellId="0" sqref="A56"/>
      <selection pane="bottomRight" activeCell="Q56" activeCellId="0" sqref="Q56"/>
    </sheetView>
  </sheetViews>
  <sheetFormatPr defaultRowHeight="18"/>
  <cols>
    <col collapsed="false" hidden="false" max="1" min="1" style="21" width="21.734693877551"/>
    <col collapsed="false" hidden="false" max="9" min="2" style="21" width="8.36734693877551"/>
    <col collapsed="false" hidden="false" max="11" min="10" style="21" width="9.04591836734694"/>
    <col collapsed="false" hidden="false" max="25" min="12" style="21" width="4.99489795918367"/>
    <col collapsed="false" hidden="false" max="256" min="26" style="21" width="16.0663265306122"/>
  </cols>
  <sheetData>
    <row r="1" customFormat="false" ht="13.3" hidden="false" customHeight="true" outlineLevel="0" collapsed="false">
      <c r="A1" s="26" t="s">
        <v>55</v>
      </c>
      <c r="B1" s="27" t="s">
        <v>203</v>
      </c>
      <c r="C1" s="27" t="s">
        <v>535</v>
      </c>
      <c r="D1" s="27" t="s">
        <v>536</v>
      </c>
      <c r="E1" s="27" t="s">
        <v>537</v>
      </c>
      <c r="F1" s="27" t="s">
        <v>538</v>
      </c>
      <c r="G1" s="27" t="s">
        <v>539</v>
      </c>
      <c r="H1" s="27" t="s">
        <v>540</v>
      </c>
      <c r="I1" s="27" t="s">
        <v>541</v>
      </c>
      <c r="J1" s="27" t="s">
        <v>542</v>
      </c>
      <c r="K1" s="27" t="s">
        <v>543</v>
      </c>
      <c r="L1" s="27" t="s">
        <v>10</v>
      </c>
      <c r="M1" s="27" t="s">
        <v>14</v>
      </c>
      <c r="N1" s="27" t="s">
        <v>15</v>
      </c>
      <c r="O1" s="27" t="s">
        <v>19</v>
      </c>
      <c r="P1" s="27" t="s">
        <v>25</v>
      </c>
      <c r="Q1" s="27" t="s">
        <v>29</v>
      </c>
      <c r="R1" s="27" t="s">
        <v>30</v>
      </c>
      <c r="S1" s="27" t="s">
        <v>36</v>
      </c>
      <c r="T1" s="27" t="s">
        <v>41</v>
      </c>
      <c r="U1" s="27" t="s">
        <v>46</v>
      </c>
      <c r="V1" s="27" t="s">
        <v>51</v>
      </c>
      <c r="W1" s="27" t="s">
        <v>544</v>
      </c>
      <c r="X1" s="27" t="s">
        <v>545</v>
      </c>
      <c r="Y1" s="27" t="s">
        <v>471</v>
      </c>
    </row>
    <row r="2" customFormat="false" ht="20.65" hidden="false" customHeight="true" outlineLevel="0" collapsed="false">
      <c r="A2" s="28" t="s">
        <v>70</v>
      </c>
      <c r="B2" s="29" t="n">
        <v>16</v>
      </c>
      <c r="C2" s="30" t="s">
        <v>222</v>
      </c>
      <c r="D2" s="30" t="s">
        <v>546</v>
      </c>
      <c r="E2" s="29" t="n">
        <v>1989</v>
      </c>
      <c r="F2" s="29" t="n">
        <v>5</v>
      </c>
      <c r="G2" s="29" t="n">
        <v>4</v>
      </c>
      <c r="H2" s="29" t="n">
        <v>72</v>
      </c>
      <c r="I2" s="29" t="n">
        <v>200</v>
      </c>
      <c r="J2" s="29"/>
      <c r="K2" s="29"/>
      <c r="L2" s="29" t="n">
        <f aca="false">'SK - Tableau 1'!E2</f>
        <v>73</v>
      </c>
      <c r="M2" s="31" t="n">
        <f aca="false">DU!E2</f>
        <v>94.9</v>
      </c>
      <c r="N2" s="31" t="n">
        <f aca="false">'EN - Tableau 1'!C2</f>
        <v>62</v>
      </c>
      <c r="O2" s="31" t="n">
        <f aca="false">'SZ - Tableau 1'!D2</f>
        <v>59</v>
      </c>
      <c r="P2" s="29" t="n">
        <f aca="false">'AG - Tableau 1'!E2</f>
        <v>80</v>
      </c>
      <c r="Q2" s="29" t="n">
        <f aca="false">'PH - Tableau 1'!C2</f>
        <v>60</v>
      </c>
      <c r="R2" s="29" t="n">
        <f aca="false">'SC - Tableau 1'!E2</f>
        <v>74</v>
      </c>
      <c r="S2" s="29" t="n">
        <f aca="false">'HS - Tableau 1'!E2</f>
        <v>76</v>
      </c>
      <c r="T2" s="29" t="n">
        <f aca="false">'RT - Tableau 1'!E2</f>
        <v>68</v>
      </c>
      <c r="U2" s="31" t="n">
        <f aca="false">'PH - Tableau 1'!D2</f>
        <v>54</v>
      </c>
      <c r="V2" s="31" t="n">
        <f aca="false">'PS - Tableau 1'!D2</f>
        <v>78.16</v>
      </c>
      <c r="W2" s="29" t="n">
        <v>50</v>
      </c>
      <c r="X2" s="29" t="n">
        <v>50</v>
      </c>
      <c r="Y2" s="29" t="n">
        <v>50</v>
      </c>
    </row>
    <row r="3" customFormat="false" ht="20.35" hidden="false" customHeight="true" outlineLevel="0" collapsed="false">
      <c r="A3" s="22" t="s">
        <v>73</v>
      </c>
      <c r="B3" s="32" t="n">
        <v>16</v>
      </c>
      <c r="C3" s="33" t="s">
        <v>228</v>
      </c>
      <c r="D3" s="33" t="s">
        <v>547</v>
      </c>
      <c r="E3" s="32" t="n">
        <v>1992</v>
      </c>
      <c r="F3" s="32" t="n">
        <v>11</v>
      </c>
      <c r="G3" s="32" t="n">
        <v>26</v>
      </c>
      <c r="H3" s="32" t="n">
        <v>72</v>
      </c>
      <c r="I3" s="32" t="n">
        <v>189</v>
      </c>
      <c r="J3" s="32"/>
      <c r="K3" s="32"/>
      <c r="L3" s="32" t="n">
        <f aca="false">'SK - Tableau 1'!E3</f>
        <v>47</v>
      </c>
      <c r="M3" s="34" t="n">
        <f aca="false">DU!E3</f>
        <v>92.1</v>
      </c>
      <c r="N3" s="34" t="n">
        <f aca="false">'EN - Tableau 1'!C3</f>
        <v>33</v>
      </c>
      <c r="O3" s="34" t="n">
        <f aca="false">'SZ - Tableau 1'!D3</f>
        <v>55.75</v>
      </c>
      <c r="P3" s="32" t="n">
        <f aca="false">'AG - Tableau 1'!E3</f>
        <v>60</v>
      </c>
      <c r="Q3" s="32" t="n">
        <f aca="false">'PH - Tableau 1'!C3</f>
        <v>99</v>
      </c>
      <c r="R3" s="32" t="n">
        <f aca="false">'SC - Tableau 1'!E3</f>
        <v>60</v>
      </c>
      <c r="S3" s="32" t="n">
        <f aca="false">'HS - Tableau 1'!E3</f>
        <v>60</v>
      </c>
      <c r="T3" s="32" t="n">
        <f aca="false">'RT - Tableau 1'!E3</f>
        <v>60</v>
      </c>
      <c r="U3" s="34" t="n">
        <f aca="false">'PH - Tableau 1'!D3</f>
        <v>76</v>
      </c>
      <c r="V3" s="32" t="n">
        <f aca="false">'PS - Tableau 1'!D3</f>
        <v>66</v>
      </c>
      <c r="W3" s="32" t="n">
        <v>50</v>
      </c>
      <c r="X3" s="32" t="n">
        <v>50</v>
      </c>
      <c r="Y3" s="32" t="n">
        <v>50</v>
      </c>
    </row>
    <row r="4" customFormat="false" ht="20.35" hidden="false" customHeight="true" outlineLevel="0" collapsed="false">
      <c r="A4" s="22" t="s">
        <v>75</v>
      </c>
      <c r="B4" s="32" t="n">
        <v>16</v>
      </c>
      <c r="C4" s="33" t="s">
        <v>222</v>
      </c>
      <c r="D4" s="33" t="s">
        <v>547</v>
      </c>
      <c r="E4" s="32" t="n">
        <v>1996</v>
      </c>
      <c r="F4" s="32" t="n">
        <v>5</v>
      </c>
      <c r="G4" s="32" t="n">
        <v>11</v>
      </c>
      <c r="H4" s="32" t="n">
        <v>78</v>
      </c>
      <c r="I4" s="32" t="n">
        <v>202</v>
      </c>
      <c r="J4" s="32"/>
      <c r="K4" s="32"/>
      <c r="L4" s="32" t="n">
        <f aca="false">'SK - Tableau 1'!E4</f>
        <v>48</v>
      </c>
      <c r="M4" s="34" t="n">
        <f aca="false">DU!E4</f>
        <v>92.4</v>
      </c>
      <c r="N4" s="34" t="n">
        <f aca="false">'EN - Tableau 1'!C4</f>
        <v>42</v>
      </c>
      <c r="O4" s="34" t="n">
        <f aca="false">'SZ - Tableau 1'!D4</f>
        <v>86.5</v>
      </c>
      <c r="P4" s="32" t="n">
        <f aca="false">'AG - Tableau 1'!E4</f>
        <v>60</v>
      </c>
      <c r="Q4" s="32" t="n">
        <f aca="false">'PH - Tableau 1'!C4</f>
        <v>87</v>
      </c>
      <c r="R4" s="32" t="n">
        <f aca="false">'SC - Tableau 1'!E4</f>
        <v>60</v>
      </c>
      <c r="S4" s="32" t="n">
        <f aca="false">'HS - Tableau 1'!E4</f>
        <v>52</v>
      </c>
      <c r="T4" s="32" t="n">
        <f aca="false">'RT - Tableau 1'!E4</f>
        <v>60</v>
      </c>
      <c r="U4" s="34" t="n">
        <f aca="false">'PH - Tableau 1'!D4</f>
        <v>85</v>
      </c>
      <c r="V4" s="34" t="n">
        <f aca="false">'PS - Tableau 1'!D4</f>
        <v>74.4</v>
      </c>
      <c r="W4" s="32" t="n">
        <v>50</v>
      </c>
      <c r="X4" s="32" t="n">
        <v>50</v>
      </c>
      <c r="Y4" s="32" t="n">
        <v>50</v>
      </c>
    </row>
    <row r="5" customFormat="false" ht="20.35" hidden="false" customHeight="true" outlineLevel="0" collapsed="false">
      <c r="A5" s="22" t="s">
        <v>77</v>
      </c>
      <c r="B5" s="32" t="n">
        <v>16</v>
      </c>
      <c r="C5" s="33" t="s">
        <v>228</v>
      </c>
      <c r="D5" s="33" t="s">
        <v>546</v>
      </c>
      <c r="E5" s="32" t="n">
        <v>1985</v>
      </c>
      <c r="F5" s="32" t="n">
        <v>2</v>
      </c>
      <c r="G5" s="32" t="n">
        <v>13</v>
      </c>
      <c r="H5" s="32" t="n">
        <v>74</v>
      </c>
      <c r="I5" s="32" t="n">
        <v>201</v>
      </c>
      <c r="J5" s="32"/>
      <c r="K5" s="32"/>
      <c r="L5" s="32" t="n">
        <f aca="false">'SK - Tableau 1'!E5</f>
        <v>66</v>
      </c>
      <c r="M5" s="34" t="n">
        <f aca="false">DU!E5</f>
        <v>67.2</v>
      </c>
      <c r="N5" s="34" t="n">
        <f aca="false">'EN - Tableau 1'!C5</f>
        <v>52</v>
      </c>
      <c r="O5" s="34" t="n">
        <f aca="false">'SZ - Tableau 1'!D5</f>
        <v>68.25</v>
      </c>
      <c r="P5" s="32" t="n">
        <f aca="false">'AG - Tableau 1'!E5</f>
        <v>58</v>
      </c>
      <c r="Q5" s="32" t="n">
        <f aca="false">'PH - Tableau 1'!C5</f>
        <v>89</v>
      </c>
      <c r="R5" s="32" t="n">
        <f aca="false">'SC - Tableau 1'!E5</f>
        <v>64</v>
      </c>
      <c r="S5" s="32" t="n">
        <f aca="false">'HS - Tableau 1'!E5</f>
        <v>52</v>
      </c>
      <c r="T5" s="32" t="n">
        <f aca="false">'RT - Tableau 1'!E5</f>
        <v>58</v>
      </c>
      <c r="U5" s="34" t="n">
        <f aca="false">'PH - Tableau 1'!D5</f>
        <v>76.5</v>
      </c>
      <c r="V5" s="34" t="n">
        <f aca="false">'PS - Tableau 1'!D5</f>
        <v>68.17</v>
      </c>
      <c r="W5" s="32" t="n">
        <v>50</v>
      </c>
      <c r="X5" s="32" t="n">
        <v>50</v>
      </c>
      <c r="Y5" s="32" t="n">
        <v>50</v>
      </c>
    </row>
    <row r="6" customFormat="false" ht="20.35" hidden="false" customHeight="true" outlineLevel="0" collapsed="false">
      <c r="A6" s="22" t="s">
        <v>79</v>
      </c>
      <c r="B6" s="32" t="n">
        <v>16</v>
      </c>
      <c r="C6" s="33" t="s">
        <v>228</v>
      </c>
      <c r="D6" s="33" t="s">
        <v>547</v>
      </c>
      <c r="E6" s="32" t="n">
        <v>1992</v>
      </c>
      <c r="F6" s="32" t="n">
        <v>12</v>
      </c>
      <c r="G6" s="32" t="n">
        <v>9</v>
      </c>
      <c r="H6" s="32" t="n">
        <v>73</v>
      </c>
      <c r="I6" s="32" t="n">
        <v>201</v>
      </c>
      <c r="J6" s="32"/>
      <c r="K6" s="32"/>
      <c r="L6" s="32" t="n">
        <f aca="false">'SK - Tableau 1'!E6</f>
        <v>57</v>
      </c>
      <c r="M6" s="34" t="n">
        <f aca="false">DU!E6</f>
        <v>93.1</v>
      </c>
      <c r="N6" s="34" t="n">
        <f aca="false">'EN - Tableau 1'!C6</f>
        <v>47</v>
      </c>
      <c r="O6" s="34" t="n">
        <f aca="false">'SZ - Tableau 1'!D6</f>
        <v>63.75</v>
      </c>
      <c r="P6" s="32" t="n">
        <f aca="false">'AG - Tableau 1'!E6</f>
        <v>66</v>
      </c>
      <c r="Q6" s="32" t="n">
        <f aca="false">'PH - Tableau 1'!C6</f>
        <v>85</v>
      </c>
      <c r="R6" s="32" t="n">
        <f aca="false">'SC - Tableau 1'!E6</f>
        <v>66</v>
      </c>
      <c r="S6" s="32" t="n">
        <f aca="false">'HS - Tableau 1'!E6</f>
        <v>64</v>
      </c>
      <c r="T6" s="32" t="n">
        <f aca="false">'RT - Tableau 1'!E6</f>
        <v>66</v>
      </c>
      <c r="U6" s="34" t="n">
        <f aca="false">'PH - Tableau 1'!D6</f>
        <v>77.5</v>
      </c>
      <c r="V6" s="34" t="n">
        <f aca="false">'PS - Tableau 1'!D6</f>
        <v>68.17</v>
      </c>
      <c r="W6" s="32" t="n">
        <v>50</v>
      </c>
      <c r="X6" s="32" t="n">
        <v>50</v>
      </c>
      <c r="Y6" s="32" t="n">
        <v>50</v>
      </c>
    </row>
    <row r="7" customFormat="false" ht="20.35" hidden="false" customHeight="true" outlineLevel="0" collapsed="false">
      <c r="A7" s="22" t="s">
        <v>81</v>
      </c>
      <c r="B7" s="32" t="n">
        <v>16</v>
      </c>
      <c r="C7" s="33" t="s">
        <v>228</v>
      </c>
      <c r="D7" s="33" t="s">
        <v>546</v>
      </c>
      <c r="E7" s="32" t="n">
        <v>1987</v>
      </c>
      <c r="F7" s="32" t="n">
        <v>7</v>
      </c>
      <c r="G7" s="32" t="n">
        <v>28</v>
      </c>
      <c r="H7" s="32" t="n">
        <v>72</v>
      </c>
      <c r="I7" s="32" t="n">
        <v>191</v>
      </c>
      <c r="J7" s="32"/>
      <c r="K7" s="32"/>
      <c r="L7" s="32" t="n">
        <f aca="false">'SK - Tableau 1'!E7</f>
        <v>60</v>
      </c>
      <c r="M7" s="34" t="n">
        <f aca="false">DU!E7</f>
        <v>94.8</v>
      </c>
      <c r="N7" s="34" t="n">
        <f aca="false">'EN - Tableau 1'!C7</f>
        <v>62</v>
      </c>
      <c r="O7" s="34" t="n">
        <f aca="false">'SZ - Tableau 1'!D7</f>
        <v>56.75</v>
      </c>
      <c r="P7" s="32" t="n">
        <f aca="false">'AG - Tableau 1'!E7</f>
        <v>63</v>
      </c>
      <c r="Q7" s="32" t="n">
        <f aca="false">'PH - Tableau 1'!C7</f>
        <v>68</v>
      </c>
      <c r="R7" s="32" t="n">
        <f aca="false">'SC - Tableau 1'!E7</f>
        <v>61</v>
      </c>
      <c r="S7" s="32" t="n">
        <f aca="false">'HS - Tableau 1'!E7</f>
        <v>70</v>
      </c>
      <c r="T7" s="32" t="n">
        <f aca="false">'RT - Tableau 1'!E7</f>
        <v>70</v>
      </c>
      <c r="U7" s="34" t="n">
        <f aca="false">'PH - Tableau 1'!D7</f>
        <v>73</v>
      </c>
      <c r="V7" s="32" t="n">
        <f aca="false">'PS - Tableau 1'!D7</f>
        <v>86</v>
      </c>
      <c r="W7" s="32" t="n">
        <v>50</v>
      </c>
      <c r="X7" s="32" t="n">
        <v>50</v>
      </c>
      <c r="Y7" s="32" t="n">
        <v>50</v>
      </c>
    </row>
    <row r="8" customFormat="false" ht="20.35" hidden="false" customHeight="true" outlineLevel="0" collapsed="false">
      <c r="A8" s="22" t="s">
        <v>83</v>
      </c>
      <c r="B8" s="32" t="n">
        <v>16</v>
      </c>
      <c r="C8" s="33" t="s">
        <v>247</v>
      </c>
      <c r="D8" s="33" t="s">
        <v>546</v>
      </c>
      <c r="E8" s="32" t="n">
        <v>1996</v>
      </c>
      <c r="F8" s="32" t="n">
        <v>2</v>
      </c>
      <c r="G8" s="32" t="n">
        <v>10</v>
      </c>
      <c r="H8" s="32" t="n">
        <v>73</v>
      </c>
      <c r="I8" s="32" t="n">
        <v>180</v>
      </c>
      <c r="J8" s="32"/>
      <c r="K8" s="32"/>
      <c r="L8" s="32" t="n">
        <f aca="false">'SK - Tableau 1'!E8</f>
        <v>66</v>
      </c>
      <c r="M8" s="34" t="n">
        <f aca="false">DU!E8</f>
        <v>92.1</v>
      </c>
      <c r="N8" s="34" t="n">
        <f aca="false">'EN - Tableau 1'!C8</f>
        <v>47</v>
      </c>
      <c r="O8" s="34" t="n">
        <f aca="false">'SZ - Tableau 1'!D8</f>
        <v>57.25</v>
      </c>
      <c r="P8" s="32" t="n">
        <f aca="false">'AG - Tableau 1'!E8</f>
        <v>66</v>
      </c>
      <c r="Q8" s="32" t="n">
        <f aca="false">'PH - Tableau 1'!C8</f>
        <v>74</v>
      </c>
      <c r="R8" s="32" t="n">
        <f aca="false">'SC - Tableau 1'!E8</f>
        <v>66</v>
      </c>
      <c r="S8" s="32" t="n">
        <f aca="false">'HS - Tableau 1'!E8</f>
        <v>66</v>
      </c>
      <c r="T8" s="32" t="n">
        <f aca="false">'RT - Tableau 1'!E8</f>
        <v>66</v>
      </c>
      <c r="U8" s="34" t="n">
        <f aca="false">'PH - Tableau 1'!D8</f>
        <v>65</v>
      </c>
      <c r="V8" s="32" t="n">
        <f aca="false">'PS - Tableau 1'!D8</f>
        <v>66</v>
      </c>
      <c r="W8" s="32" t="n">
        <v>50</v>
      </c>
      <c r="X8" s="32" t="n">
        <v>50</v>
      </c>
      <c r="Y8" s="32" t="n">
        <v>50</v>
      </c>
    </row>
    <row r="9" customFormat="false" ht="20.35" hidden="false" customHeight="true" outlineLevel="0" collapsed="false">
      <c r="A9" s="22" t="s">
        <v>85</v>
      </c>
      <c r="B9" s="32" t="n">
        <v>16</v>
      </c>
      <c r="C9" s="33" t="s">
        <v>251</v>
      </c>
      <c r="D9" s="33" t="s">
        <v>546</v>
      </c>
      <c r="E9" s="32" t="n">
        <v>1990</v>
      </c>
      <c r="F9" s="32" t="n">
        <v>3</v>
      </c>
      <c r="G9" s="32" t="n">
        <v>19</v>
      </c>
      <c r="H9" s="32" t="n">
        <v>78</v>
      </c>
      <c r="I9" s="32" t="n">
        <v>229</v>
      </c>
      <c r="J9" s="32"/>
      <c r="K9" s="32"/>
      <c r="L9" s="32" t="n">
        <f aca="false">'SK - Tableau 1'!E9</f>
        <v>70</v>
      </c>
      <c r="M9" s="34" t="n">
        <f aca="false">DU!E9</f>
        <v>93.8</v>
      </c>
      <c r="N9" s="34" t="n">
        <f aca="false">'EN - Tableau 1'!C9</f>
        <v>62</v>
      </c>
      <c r="O9" s="34" t="n">
        <f aca="false">'SZ - Tableau 1'!D9</f>
        <v>93.5</v>
      </c>
      <c r="P9" s="32" t="n">
        <f aca="false">'AG - Tableau 1'!E9</f>
        <v>66</v>
      </c>
      <c r="Q9" s="32" t="n">
        <f aca="false">'PH - Tableau 1'!C9</f>
        <v>74</v>
      </c>
      <c r="R9" s="32" t="n">
        <f aca="false">'SC - Tableau 1'!E9</f>
        <v>63</v>
      </c>
      <c r="S9" s="32" t="n">
        <f aca="false">'HS - Tableau 1'!E9</f>
        <v>59</v>
      </c>
      <c r="T9" s="32" t="n">
        <f aca="false">'RT - Tableau 1'!E9</f>
        <v>79</v>
      </c>
      <c r="U9" s="34" t="n">
        <f aca="false">'PH - Tableau 1'!D9</f>
        <v>72.5</v>
      </c>
      <c r="V9" s="34" t="n">
        <f aca="false">'PS - Tableau 1'!D9</f>
        <v>51.28</v>
      </c>
      <c r="W9" s="32" t="n">
        <v>50</v>
      </c>
      <c r="X9" s="32" t="n">
        <v>50</v>
      </c>
      <c r="Y9" s="32" t="n">
        <v>50</v>
      </c>
    </row>
    <row r="10" customFormat="false" ht="20.35" hidden="false" customHeight="true" outlineLevel="0" collapsed="false">
      <c r="A10" s="22" t="s">
        <v>87</v>
      </c>
      <c r="B10" s="32" t="n">
        <v>16</v>
      </c>
      <c r="C10" s="33" t="s">
        <v>247</v>
      </c>
      <c r="D10" s="33" t="s">
        <v>546</v>
      </c>
      <c r="E10" s="32" t="n">
        <v>1994</v>
      </c>
      <c r="F10" s="32" t="n">
        <v>7</v>
      </c>
      <c r="G10" s="32" t="n">
        <v>25</v>
      </c>
      <c r="H10" s="32" t="n">
        <v>75</v>
      </c>
      <c r="I10" s="32" t="n">
        <v>207</v>
      </c>
      <c r="J10" s="32"/>
      <c r="K10" s="32"/>
      <c r="L10" s="32" t="n">
        <f aca="false">'SK - Tableau 1'!E10</f>
        <v>89</v>
      </c>
      <c r="M10" s="34" t="n">
        <f aca="false">DU!E10</f>
        <v>98.5</v>
      </c>
      <c r="N10" s="34" t="n">
        <f aca="false">'EN - Tableau 1'!C10</f>
        <v>97</v>
      </c>
      <c r="O10" s="34" t="n">
        <f aca="false">'SZ - Tableau 1'!D10</f>
        <v>74.75</v>
      </c>
      <c r="P10" s="32" t="n">
        <f aca="false">'AG - Tableau 1'!E10</f>
        <v>72</v>
      </c>
      <c r="Q10" s="32" t="n">
        <f aca="false">'PH - Tableau 1'!C10</f>
        <v>46</v>
      </c>
      <c r="R10" s="32" t="n">
        <f aca="false">'SC - Tableau 1'!E10</f>
        <v>66</v>
      </c>
      <c r="S10" s="32" t="n">
        <f aca="false">'HS - Tableau 1'!E10</f>
        <v>85</v>
      </c>
      <c r="T10" s="32" t="n">
        <f aca="false">'RT - Tableau 1'!E10</f>
        <v>75</v>
      </c>
      <c r="U10" s="34" t="n">
        <f aca="false">'PH - Tableau 1'!D10</f>
        <v>53.5</v>
      </c>
      <c r="V10" s="32" t="n">
        <f aca="false">'PS - Tableau 1'!D10</f>
        <v>95</v>
      </c>
      <c r="W10" s="32" t="n">
        <v>50</v>
      </c>
      <c r="X10" s="32" t="n">
        <v>50</v>
      </c>
      <c r="Y10" s="32" t="n">
        <v>50</v>
      </c>
    </row>
    <row r="11" customFormat="false" ht="20.35" hidden="false" customHeight="true" outlineLevel="0" collapsed="false">
      <c r="A11" s="22" t="s">
        <v>89</v>
      </c>
      <c r="B11" s="32" t="n">
        <v>16</v>
      </c>
      <c r="C11" s="33" t="s">
        <v>222</v>
      </c>
      <c r="D11" s="33" t="s">
        <v>546</v>
      </c>
      <c r="E11" s="32" t="n">
        <v>1988</v>
      </c>
      <c r="F11" s="32" t="n">
        <v>2</v>
      </c>
      <c r="G11" s="32" t="n">
        <v>11</v>
      </c>
      <c r="H11" s="32" t="n">
        <v>74</v>
      </c>
      <c r="I11" s="32" t="n">
        <v>215</v>
      </c>
      <c r="J11" s="32"/>
      <c r="K11" s="32"/>
      <c r="L11" s="32" t="n">
        <f aca="false">'SK - Tableau 1'!E11</f>
        <v>51</v>
      </c>
      <c r="M11" s="34" t="n">
        <f aca="false">DU!E11</f>
        <v>81.4</v>
      </c>
      <c r="N11" s="34" t="n">
        <f aca="false">'EN - Tableau 1'!C11</f>
        <v>33</v>
      </c>
      <c r="O11" s="34" t="n">
        <f aca="false">'SZ - Tableau 1'!D11</f>
        <v>73</v>
      </c>
      <c r="P11" s="32" t="n">
        <f aca="false">'AG - Tableau 1'!E11</f>
        <v>60</v>
      </c>
      <c r="Q11" s="32" t="n">
        <f aca="false">'PH - Tableau 1'!C11</f>
        <v>91</v>
      </c>
      <c r="R11" s="32" t="n">
        <f aca="false">'SC - Tableau 1'!E11</f>
        <v>60</v>
      </c>
      <c r="S11" s="32" t="n">
        <f aca="false">'HS - Tableau 1'!E11</f>
        <v>60</v>
      </c>
      <c r="T11" s="32" t="n">
        <f aca="false">'RT - Tableau 1'!E11</f>
        <v>60</v>
      </c>
      <c r="U11" s="34" t="n">
        <f aca="false">'PH - Tableau 1'!D11</f>
        <v>64</v>
      </c>
      <c r="V11" s="32" t="n">
        <f aca="false">'PS - Tableau 1'!D11</f>
        <v>66</v>
      </c>
      <c r="W11" s="32" t="n">
        <v>50</v>
      </c>
      <c r="X11" s="32" t="n">
        <v>50</v>
      </c>
      <c r="Y11" s="32" t="n">
        <v>50</v>
      </c>
    </row>
    <row r="12" customFormat="false" ht="20.35" hidden="false" customHeight="true" outlineLevel="0" collapsed="false">
      <c r="A12" s="22" t="s">
        <v>91</v>
      </c>
      <c r="B12" s="32" t="n">
        <v>16</v>
      </c>
      <c r="C12" s="33" t="s">
        <v>251</v>
      </c>
      <c r="D12" s="33" t="s">
        <v>547</v>
      </c>
      <c r="E12" s="32" t="n">
        <v>1992</v>
      </c>
      <c r="F12" s="32" t="n">
        <v>11</v>
      </c>
      <c r="G12" s="32" t="n">
        <v>27</v>
      </c>
      <c r="H12" s="32" t="n">
        <v>75</v>
      </c>
      <c r="I12" s="32" t="n">
        <v>192</v>
      </c>
      <c r="J12" s="32"/>
      <c r="K12" s="32"/>
      <c r="L12" s="32" t="n">
        <f aca="false">'SK - Tableau 1'!E12</f>
        <v>57</v>
      </c>
      <c r="M12" s="34" t="n">
        <f aca="false">DU!E12</f>
        <v>91</v>
      </c>
      <c r="N12" s="34" t="n">
        <f aca="false">'EN - Tableau 1'!C12</f>
        <v>67</v>
      </c>
      <c r="O12" s="34" t="n">
        <f aca="false">'SZ - Tableau 1'!D12</f>
        <v>70.5</v>
      </c>
      <c r="P12" s="32" t="n">
        <f aca="false">'AG - Tableau 1'!E12</f>
        <v>76</v>
      </c>
      <c r="Q12" s="32" t="n">
        <f aca="false">'PH - Tableau 1'!C12</f>
        <v>62</v>
      </c>
      <c r="R12" s="32" t="n">
        <f aca="false">'SC - Tableau 1'!E12</f>
        <v>71</v>
      </c>
      <c r="S12" s="32" t="n">
        <f aca="false">'HS - Tableau 1'!E12</f>
        <v>67</v>
      </c>
      <c r="T12" s="32" t="n">
        <f aca="false">'RT - Tableau 1'!E12</f>
        <v>80</v>
      </c>
      <c r="U12" s="34" t="n">
        <f aca="false">'PH - Tableau 1'!D12</f>
        <v>55.5</v>
      </c>
      <c r="V12" s="32" t="n">
        <f aca="false">'PS - Tableau 1'!D12</f>
        <v>51</v>
      </c>
      <c r="W12" s="32" t="n">
        <v>50</v>
      </c>
      <c r="X12" s="32" t="n">
        <v>50</v>
      </c>
      <c r="Y12" s="32" t="n">
        <v>50</v>
      </c>
    </row>
    <row r="13" customFormat="false" ht="20.35" hidden="false" customHeight="true" outlineLevel="0" collapsed="false">
      <c r="A13" s="22" t="s">
        <v>93</v>
      </c>
      <c r="B13" s="32" t="n">
        <v>16</v>
      </c>
      <c r="C13" s="33" t="s">
        <v>264</v>
      </c>
      <c r="D13" s="33" t="s">
        <v>546</v>
      </c>
      <c r="E13" s="32" t="n">
        <v>1986</v>
      </c>
      <c r="F13" s="32" t="n">
        <v>5</v>
      </c>
      <c r="G13" s="32" t="n">
        <v>7</v>
      </c>
      <c r="H13" s="32" t="n">
        <v>71</v>
      </c>
      <c r="I13" s="32" t="n">
        <v>195</v>
      </c>
      <c r="J13" s="32"/>
      <c r="K13" s="32"/>
      <c r="L13" s="32" t="n">
        <f aca="false">'SK - Tableau 1'!E13</f>
        <v>78</v>
      </c>
      <c r="M13" s="34" t="n">
        <f aca="false">DU!E13</f>
        <v>91.5</v>
      </c>
      <c r="N13" s="34" t="n">
        <f aca="false">'EN - Tableau 1'!C13</f>
        <v>67</v>
      </c>
      <c r="O13" s="34" t="n">
        <f aca="false">'SZ - Tableau 1'!D13</f>
        <v>53.25</v>
      </c>
      <c r="P13" s="32" t="n">
        <f aca="false">'AG - Tableau 1'!E13</f>
        <v>80</v>
      </c>
      <c r="Q13" s="32" t="n">
        <f aca="false">'PH - Tableau 1'!C13</f>
        <v>64</v>
      </c>
      <c r="R13" s="32" t="n">
        <f aca="false">'SC - Tableau 1'!E13</f>
        <v>75</v>
      </c>
      <c r="S13" s="32" t="n">
        <f aca="false">'HS - Tableau 1'!E13</f>
        <v>75</v>
      </c>
      <c r="T13" s="32" t="n">
        <f aca="false">'RT - Tableau 1'!E13</f>
        <v>76</v>
      </c>
      <c r="U13" s="34" t="n">
        <f aca="false">'PH - Tableau 1'!D13</f>
        <v>67.5</v>
      </c>
      <c r="V13" s="32" t="n">
        <f aca="false">'PS - Tableau 1'!D13</f>
        <v>84</v>
      </c>
      <c r="W13" s="32" t="n">
        <v>50</v>
      </c>
      <c r="X13" s="32" t="n">
        <v>50</v>
      </c>
      <c r="Y13" s="32" t="n">
        <v>50</v>
      </c>
    </row>
    <row r="14" customFormat="false" ht="20.35" hidden="false" customHeight="true" outlineLevel="0" collapsed="false">
      <c r="A14" s="22" t="s">
        <v>95</v>
      </c>
      <c r="B14" s="32" t="n">
        <v>16</v>
      </c>
      <c r="C14" s="33" t="s">
        <v>269</v>
      </c>
      <c r="D14" s="33" t="s">
        <v>546</v>
      </c>
      <c r="E14" s="32" t="n">
        <v>1983</v>
      </c>
      <c r="F14" s="32" t="n">
        <v>8</v>
      </c>
      <c r="G14" s="32" t="n">
        <v>29</v>
      </c>
      <c r="H14" s="32" t="n">
        <v>74</v>
      </c>
      <c r="I14" s="32" t="n">
        <v>215</v>
      </c>
      <c r="J14" s="32"/>
      <c r="K14" s="32"/>
      <c r="L14" s="32" t="n">
        <f aca="false">'SK - Tableau 1'!E14</f>
        <v>78</v>
      </c>
      <c r="M14" s="34" t="n">
        <f aca="false">DU!E14</f>
        <v>93.5</v>
      </c>
      <c r="N14" s="34" t="n">
        <f aca="false">'EN - Tableau 1'!C14</f>
        <v>57</v>
      </c>
      <c r="O14" s="34" t="n">
        <f aca="false">'SZ - Tableau 1'!D14</f>
        <v>73</v>
      </c>
      <c r="P14" s="32" t="n">
        <f aca="false">'AG - Tableau 1'!E14</f>
        <v>79</v>
      </c>
      <c r="Q14" s="32" t="n">
        <f aca="false">'PH - Tableau 1'!C14</f>
        <v>80</v>
      </c>
      <c r="R14" s="32" t="n">
        <f aca="false">'SC - Tableau 1'!E14</f>
        <v>73</v>
      </c>
      <c r="S14" s="32" t="n">
        <f aca="false">'HS - Tableau 1'!E14</f>
        <v>72</v>
      </c>
      <c r="T14" s="32" t="n">
        <f aca="false">'RT - Tableau 1'!E14</f>
        <v>70</v>
      </c>
      <c r="U14" s="34" t="n">
        <f aca="false">'PH - Tableau 1'!D14</f>
        <v>65.5</v>
      </c>
      <c r="V14" s="34" t="n">
        <f aca="false">'PS - Tableau 1'!D14</f>
        <v>56.92</v>
      </c>
      <c r="W14" s="32" t="n">
        <v>50</v>
      </c>
      <c r="X14" s="32" t="n">
        <v>50</v>
      </c>
      <c r="Y14" s="32" t="n">
        <v>50</v>
      </c>
    </row>
    <row r="15" customFormat="false" ht="20.35" hidden="false" customHeight="true" outlineLevel="0" collapsed="false">
      <c r="A15" s="22" t="s">
        <v>97</v>
      </c>
      <c r="B15" s="32" t="n">
        <v>16</v>
      </c>
      <c r="C15" s="33" t="s">
        <v>269</v>
      </c>
      <c r="D15" s="33" t="s">
        <v>546</v>
      </c>
      <c r="E15" s="32" t="n">
        <v>1989</v>
      </c>
      <c r="F15" s="32" t="n">
        <v>5</v>
      </c>
      <c r="G15" s="32" t="n">
        <v>12</v>
      </c>
      <c r="H15" s="32" t="n">
        <v>72</v>
      </c>
      <c r="I15" s="32" t="n">
        <v>195</v>
      </c>
      <c r="J15" s="32"/>
      <c r="K15" s="32"/>
      <c r="L15" s="32" t="n">
        <f aca="false">'SK - Tableau 1'!E15</f>
        <v>90</v>
      </c>
      <c r="M15" s="34" t="n">
        <f aca="false">DU!E15</f>
        <v>77.8</v>
      </c>
      <c r="N15" s="34" t="n">
        <f aca="false">'EN - Tableau 1'!C15</f>
        <v>82</v>
      </c>
      <c r="O15" s="34" t="n">
        <f aca="false">'SZ - Tableau 1'!D15</f>
        <v>57.75</v>
      </c>
      <c r="P15" s="32" t="n">
        <f aca="false">'AG - Tableau 1'!E15</f>
        <v>90</v>
      </c>
      <c r="Q15" s="32" t="n">
        <f aca="false">'PH - Tableau 1'!C15</f>
        <v>85</v>
      </c>
      <c r="R15" s="32" t="n">
        <f aca="false">'SC - Tableau 1'!E15</f>
        <v>91</v>
      </c>
      <c r="S15" s="32" t="n">
        <f aca="false">'HS - Tableau 1'!E15</f>
        <v>97</v>
      </c>
      <c r="T15" s="32" t="n">
        <f aca="false">'RT - Tableau 1'!E15</f>
        <v>89</v>
      </c>
      <c r="U15" s="34" t="n">
        <f aca="false">'PH - Tableau 1'!D15</f>
        <v>72.5</v>
      </c>
      <c r="V15" s="32" t="n">
        <f aca="false">'PS - Tableau 1'!D15</f>
        <v>56</v>
      </c>
      <c r="W15" s="32" t="n">
        <v>50</v>
      </c>
      <c r="X15" s="32" t="n">
        <v>50</v>
      </c>
      <c r="Y15" s="32" t="n">
        <v>50</v>
      </c>
    </row>
    <row r="16" customFormat="false" ht="20.35" hidden="false" customHeight="true" outlineLevel="0" collapsed="false">
      <c r="A16" s="22" t="s">
        <v>98</v>
      </c>
      <c r="B16" s="32" t="n">
        <v>16</v>
      </c>
      <c r="C16" s="33" t="s">
        <v>228</v>
      </c>
      <c r="D16" s="33" t="s">
        <v>546</v>
      </c>
      <c r="E16" s="32" t="n">
        <v>1986</v>
      </c>
      <c r="F16" s="32" t="n">
        <v>11</v>
      </c>
      <c r="G16" s="32" t="n">
        <v>21</v>
      </c>
      <c r="H16" s="32" t="n">
        <v>79</v>
      </c>
      <c r="I16" s="32" t="n">
        <v>225</v>
      </c>
      <c r="J16" s="32"/>
      <c r="K16" s="32"/>
      <c r="L16" s="32" t="n">
        <f aca="false">'SK - Tableau 1'!E16</f>
        <v>70</v>
      </c>
      <c r="M16" s="34" t="n">
        <f aca="false">DU!E16</f>
        <v>82.9</v>
      </c>
      <c r="N16" s="34" t="n">
        <f aca="false">'EN - Tableau 1'!C16</f>
        <v>87</v>
      </c>
      <c r="O16" s="34" t="n">
        <f aca="false">'SZ - Tableau 1'!D16</f>
        <v>97.5</v>
      </c>
      <c r="P16" s="32" t="n">
        <f aca="false">'AG - Tableau 1'!E16</f>
        <v>75</v>
      </c>
      <c r="Q16" s="32" t="n">
        <f aca="false">'PH - Tableau 1'!C16</f>
        <v>52</v>
      </c>
      <c r="R16" s="32" t="n">
        <f aca="false">'SC - Tableau 1'!E16</f>
        <v>71</v>
      </c>
      <c r="S16" s="32" t="n">
        <f aca="false">'HS - Tableau 1'!E16</f>
        <v>80</v>
      </c>
      <c r="T16" s="32" t="n">
        <f aca="false">'RT - Tableau 1'!E16</f>
        <v>91</v>
      </c>
      <c r="U16" s="34" t="n">
        <f aca="false">'PH - Tableau 1'!D16</f>
        <v>59.5</v>
      </c>
      <c r="V16" s="34" t="n">
        <f aca="false">'PS - Tableau 1'!D16</f>
        <v>80.63</v>
      </c>
      <c r="W16" s="32" t="n">
        <v>50</v>
      </c>
      <c r="X16" s="32" t="n">
        <v>50</v>
      </c>
      <c r="Y16" s="32" t="n">
        <v>50</v>
      </c>
    </row>
    <row r="17" customFormat="false" ht="20.35" hidden="false" customHeight="true" outlineLevel="0" collapsed="false">
      <c r="A17" s="22" t="s">
        <v>100</v>
      </c>
      <c r="B17" s="32" t="n">
        <v>16</v>
      </c>
      <c r="C17" s="33" t="s">
        <v>222</v>
      </c>
      <c r="D17" s="33" t="s">
        <v>546</v>
      </c>
      <c r="E17" s="32" t="n">
        <v>1989</v>
      </c>
      <c r="F17" s="32" t="n">
        <v>9</v>
      </c>
      <c r="G17" s="32" t="n">
        <v>16</v>
      </c>
      <c r="H17" s="32" t="n">
        <v>74</v>
      </c>
      <c r="I17" s="32" t="n">
        <v>211</v>
      </c>
      <c r="J17" s="32"/>
      <c r="K17" s="32"/>
      <c r="L17" s="32" t="n">
        <f aca="false">'SK - Tableau 1'!E17</f>
        <v>70</v>
      </c>
      <c r="M17" s="34" t="n">
        <f aca="false">DU!E17</f>
        <v>95.6</v>
      </c>
      <c r="N17" s="34" t="n">
        <f aca="false">'EN - Tableau 1'!C17</f>
        <v>87</v>
      </c>
      <c r="O17" s="34" t="n">
        <f aca="false">'SZ - Tableau 1'!D17</f>
        <v>71.75</v>
      </c>
      <c r="P17" s="32" t="n">
        <f aca="false">'AG - Tableau 1'!E17</f>
        <v>71</v>
      </c>
      <c r="Q17" s="32" t="n">
        <f aca="false">'PH - Tableau 1'!C17</f>
        <v>50</v>
      </c>
      <c r="R17" s="32" t="n">
        <f aca="false">'SC - Tableau 1'!E17</f>
        <v>66</v>
      </c>
      <c r="S17" s="32" t="n">
        <f aca="false">'HS - Tableau 1'!E17</f>
        <v>67</v>
      </c>
      <c r="T17" s="32" t="n">
        <f aca="false">'RT - Tableau 1'!E17</f>
        <v>58</v>
      </c>
      <c r="U17" s="34" t="n">
        <f aca="false">'PH - Tableau 1'!D17</f>
        <v>60</v>
      </c>
      <c r="V17" s="34" t="n">
        <f aca="false">'PS - Tableau 1'!D17</f>
        <v>86.89</v>
      </c>
      <c r="W17" s="32" t="n">
        <v>50</v>
      </c>
      <c r="X17" s="32" t="n">
        <v>50</v>
      </c>
      <c r="Y17" s="32" t="n">
        <v>50</v>
      </c>
    </row>
    <row r="18" customFormat="false" ht="20.35" hidden="false" customHeight="true" outlineLevel="0" collapsed="false">
      <c r="A18" s="22" t="s">
        <v>102</v>
      </c>
      <c r="B18" s="32" t="n">
        <v>16</v>
      </c>
      <c r="C18" s="33" t="s">
        <v>228</v>
      </c>
      <c r="D18" s="33" t="s">
        <v>547</v>
      </c>
      <c r="E18" s="32" t="n">
        <v>1996</v>
      </c>
      <c r="F18" s="32" t="n">
        <v>3</v>
      </c>
      <c r="G18" s="32" t="n">
        <v>29</v>
      </c>
      <c r="H18" s="32" t="n">
        <v>76</v>
      </c>
      <c r="I18" s="32" t="n">
        <v>209</v>
      </c>
      <c r="J18" s="32"/>
      <c r="K18" s="32"/>
      <c r="L18" s="32" t="n">
        <f aca="false">'SK - Tableau 1'!E18</f>
        <v>49</v>
      </c>
      <c r="M18" s="34" t="n">
        <f aca="false">DU!E18</f>
        <v>92.1</v>
      </c>
      <c r="N18" s="34" t="n">
        <f aca="false">'EN - Tableau 1'!C18</f>
        <v>33</v>
      </c>
      <c r="O18" s="34" t="n">
        <f aca="false">'SZ - Tableau 1'!D18</f>
        <v>80</v>
      </c>
      <c r="P18" s="32" t="n">
        <f aca="false">'AG - Tableau 1'!E18</f>
        <v>51</v>
      </c>
      <c r="Q18" s="32" t="n">
        <f aca="false">'PH - Tableau 1'!C18</f>
        <v>99</v>
      </c>
      <c r="R18" s="32" t="n">
        <f aca="false">'SC - Tableau 1'!E18</f>
        <v>60</v>
      </c>
      <c r="S18" s="32" t="n">
        <f aca="false">'HS - Tableau 1'!E18</f>
        <v>47</v>
      </c>
      <c r="T18" s="32" t="n">
        <f aca="false">'RT - Tableau 1'!E18</f>
        <v>47</v>
      </c>
      <c r="U18" s="34" t="n">
        <f aca="false">'PH - Tableau 1'!D18</f>
        <v>71</v>
      </c>
      <c r="V18" s="32" t="n">
        <f aca="false">'PS - Tableau 1'!D18</f>
        <v>66</v>
      </c>
      <c r="W18" s="32" t="n">
        <v>50</v>
      </c>
      <c r="X18" s="32" t="n">
        <v>50</v>
      </c>
      <c r="Y18" s="32" t="n">
        <v>50</v>
      </c>
    </row>
    <row r="19" customFormat="false" ht="20.35" hidden="false" customHeight="true" outlineLevel="0" collapsed="false">
      <c r="A19" s="22" t="s">
        <v>103</v>
      </c>
      <c r="B19" s="32" t="n">
        <v>16</v>
      </c>
      <c r="C19" s="33" t="s">
        <v>222</v>
      </c>
      <c r="D19" s="33" t="s">
        <v>546</v>
      </c>
      <c r="E19" s="32" t="n">
        <v>1985</v>
      </c>
      <c r="F19" s="32" t="n">
        <v>4</v>
      </c>
      <c r="G19" s="32" t="n">
        <v>9</v>
      </c>
      <c r="H19" s="32" t="n">
        <v>74</v>
      </c>
      <c r="I19" s="32" t="n">
        <v>209</v>
      </c>
      <c r="J19" s="32"/>
      <c r="K19" s="32"/>
      <c r="L19" s="32" t="n">
        <f aca="false">'SK - Tableau 1'!E19</f>
        <v>83</v>
      </c>
      <c r="M19" s="34" t="n">
        <f aca="false">DU!E19</f>
        <v>70.2</v>
      </c>
      <c r="N19" s="34" t="n">
        <f aca="false">'EN - Tableau 1'!C19</f>
        <v>77</v>
      </c>
      <c r="O19" s="34" t="n">
        <f aca="false">'SZ - Tableau 1'!D19</f>
        <v>71</v>
      </c>
      <c r="P19" s="32" t="n">
        <f aca="false">'AG - Tableau 1'!E19</f>
        <v>67</v>
      </c>
      <c r="Q19" s="32" t="n">
        <f aca="false">'PH - Tableau 1'!C19</f>
        <v>57</v>
      </c>
      <c r="R19" s="32" t="n">
        <f aca="false">'SC - Tableau 1'!E19</f>
        <v>61</v>
      </c>
      <c r="S19" s="32" t="n">
        <f aca="false">'HS - Tableau 1'!E19</f>
        <v>69</v>
      </c>
      <c r="T19" s="32" t="n">
        <f aca="false">'RT - Tableau 1'!E19</f>
        <v>65</v>
      </c>
      <c r="U19" s="34" t="n">
        <f aca="false">'PH - Tableau 1'!D19</f>
        <v>70.5</v>
      </c>
      <c r="V19" s="34" t="n">
        <f aca="false">'PS - Tableau 1'!D19</f>
        <v>46.84</v>
      </c>
      <c r="W19" s="32" t="n">
        <v>50</v>
      </c>
      <c r="X19" s="32" t="n">
        <v>50</v>
      </c>
      <c r="Y19" s="32" t="n">
        <v>50</v>
      </c>
    </row>
    <row r="20" customFormat="false" ht="20.35" hidden="false" customHeight="true" outlineLevel="0" collapsed="false">
      <c r="A20" s="22" t="s">
        <v>104</v>
      </c>
      <c r="B20" s="32" t="n">
        <v>16</v>
      </c>
      <c r="C20" s="33" t="s">
        <v>222</v>
      </c>
      <c r="D20" s="33" t="s">
        <v>546</v>
      </c>
      <c r="E20" s="32" t="n">
        <v>1992</v>
      </c>
      <c r="F20" s="32" t="n">
        <v>4</v>
      </c>
      <c r="G20" s="32" t="n">
        <v>15</v>
      </c>
      <c r="H20" s="32" t="n">
        <v>73</v>
      </c>
      <c r="I20" s="32" t="n">
        <v>200</v>
      </c>
      <c r="J20" s="32"/>
      <c r="K20" s="32"/>
      <c r="L20" s="32" t="n">
        <f aca="false">'SK - Tableau 1'!E20</f>
        <v>47</v>
      </c>
      <c r="M20" s="34" t="n">
        <f aca="false">DU!E20</f>
        <v>92.1</v>
      </c>
      <c r="N20" s="34" t="n">
        <f aca="false">'EN - Tableau 1'!C20</f>
        <v>33</v>
      </c>
      <c r="O20" s="34" t="n">
        <f aca="false">'SZ - Tableau 1'!D20</f>
        <v>63.5</v>
      </c>
      <c r="P20" s="32" t="n">
        <f aca="false">'AG - Tableau 1'!E20</f>
        <v>47</v>
      </c>
      <c r="Q20" s="32" t="n">
        <f aca="false">'PH - Tableau 1'!C20</f>
        <v>99</v>
      </c>
      <c r="R20" s="32" t="n">
        <f aca="false">'SC - Tableau 1'!E20</f>
        <v>60</v>
      </c>
      <c r="S20" s="32" t="n">
        <f aca="false">'HS - Tableau 1'!E20</f>
        <v>47</v>
      </c>
      <c r="T20" s="32" t="n">
        <f aca="false">'RT - Tableau 1'!E20</f>
        <v>60</v>
      </c>
      <c r="U20" s="34" t="n">
        <f aca="false">'PH - Tableau 1'!D20</f>
        <v>95.5</v>
      </c>
      <c r="V20" s="32" t="n">
        <f aca="false">'PS - Tableau 1'!D20</f>
        <v>66</v>
      </c>
      <c r="W20" s="32" t="n">
        <v>50</v>
      </c>
      <c r="X20" s="32" t="n">
        <v>50</v>
      </c>
      <c r="Y20" s="32" t="n">
        <v>50</v>
      </c>
    </row>
    <row r="21" customFormat="false" ht="20.35" hidden="false" customHeight="true" outlineLevel="0" collapsed="false">
      <c r="A21" s="22" t="s">
        <v>106</v>
      </c>
      <c r="B21" s="32" t="n">
        <v>16</v>
      </c>
      <c r="C21" s="33" t="s">
        <v>222</v>
      </c>
      <c r="D21" s="33" t="s">
        <v>546</v>
      </c>
      <c r="E21" s="32" t="n">
        <v>1987</v>
      </c>
      <c r="F21" s="32" t="n">
        <v>7</v>
      </c>
      <c r="G21" s="32" t="n">
        <v>5</v>
      </c>
      <c r="H21" s="32" t="n">
        <v>76</v>
      </c>
      <c r="I21" s="32" t="n">
        <v>200</v>
      </c>
      <c r="J21" s="32"/>
      <c r="K21" s="32"/>
      <c r="L21" s="32" t="n">
        <f aca="false">'SK - Tableau 1'!E21</f>
        <v>70</v>
      </c>
      <c r="M21" s="34" t="n">
        <f aca="false">DU!E21</f>
        <v>91.5</v>
      </c>
      <c r="N21" s="34" t="n">
        <f aca="false">'EN - Tableau 1'!C21</f>
        <v>97</v>
      </c>
      <c r="O21" s="34" t="n">
        <f aca="false">'SZ - Tableau 1'!D21</f>
        <v>77</v>
      </c>
      <c r="P21" s="32" t="n">
        <f aca="false">'AG - Tableau 1'!E21</f>
        <v>77</v>
      </c>
      <c r="Q21" s="32" t="n">
        <f aca="false">'PH - Tableau 1'!C21</f>
        <v>39</v>
      </c>
      <c r="R21" s="32" t="n">
        <f aca="false">'SC - Tableau 1'!E21</f>
        <v>75</v>
      </c>
      <c r="S21" s="32" t="n">
        <f aca="false">'HS - Tableau 1'!E21</f>
        <v>67</v>
      </c>
      <c r="T21" s="32" t="n">
        <f aca="false">'RT - Tableau 1'!E21</f>
        <v>71</v>
      </c>
      <c r="U21" s="34" t="n">
        <f aca="false">'PH - Tableau 1'!D21</f>
        <v>46.5</v>
      </c>
      <c r="V21" s="32" t="n">
        <f aca="false">'PS - Tableau 1'!D21</f>
        <v>62</v>
      </c>
      <c r="W21" s="32" t="n">
        <v>50</v>
      </c>
      <c r="X21" s="32" t="n">
        <v>50</v>
      </c>
      <c r="Y21" s="32" t="n">
        <v>50</v>
      </c>
    </row>
    <row r="22" customFormat="false" ht="20.35" hidden="false" customHeight="true" outlineLevel="0" collapsed="false">
      <c r="A22" s="22" t="s">
        <v>108</v>
      </c>
      <c r="B22" s="32" t="n">
        <v>16</v>
      </c>
      <c r="C22" s="33" t="s">
        <v>222</v>
      </c>
      <c r="D22" s="33" t="s">
        <v>546</v>
      </c>
      <c r="E22" s="32" t="n">
        <v>1984</v>
      </c>
      <c r="F22" s="32" t="n">
        <v>2</v>
      </c>
      <c r="G22" s="32" t="n">
        <v>29</v>
      </c>
      <c r="H22" s="32" t="n">
        <v>73</v>
      </c>
      <c r="I22" s="32" t="n">
        <v>185</v>
      </c>
      <c r="J22" s="32"/>
      <c r="K22" s="32"/>
      <c r="L22" s="32" t="n">
        <f aca="false">'SK - Tableau 1'!E22</f>
        <v>63</v>
      </c>
      <c r="M22" s="34" t="n">
        <f aca="false">DU!E22</f>
        <v>96.3</v>
      </c>
      <c r="N22" s="34" t="n">
        <f aca="false">'EN - Tableau 1'!C22</f>
        <v>77</v>
      </c>
      <c r="O22" s="34" t="n">
        <f aca="false">'SZ - Tableau 1'!D22</f>
        <v>58.5</v>
      </c>
      <c r="P22" s="32" t="n">
        <f aca="false">'AG - Tableau 1'!E22</f>
        <v>61</v>
      </c>
      <c r="Q22" s="32" t="n">
        <f aca="false">'PH - Tableau 1'!C22</f>
        <v>62</v>
      </c>
      <c r="R22" s="32" t="n">
        <f aca="false">'SC - Tableau 1'!E22</f>
        <v>56</v>
      </c>
      <c r="S22" s="32" t="n">
        <f aca="false">'HS - Tableau 1'!E22</f>
        <v>64</v>
      </c>
      <c r="T22" s="32" t="n">
        <f aca="false">'RT - Tableau 1'!E22</f>
        <v>66</v>
      </c>
      <c r="U22" s="34" t="n">
        <f aca="false">'PH - Tableau 1'!D22</f>
        <v>64.5</v>
      </c>
      <c r="V22" s="34" t="n">
        <f aca="false">'PS - Tableau 1'!D22</f>
        <v>74.4</v>
      </c>
      <c r="W22" s="32" t="n">
        <v>50</v>
      </c>
      <c r="X22" s="32" t="n">
        <v>50</v>
      </c>
      <c r="Y22" s="32" t="n">
        <v>50</v>
      </c>
    </row>
    <row r="23" customFormat="false" ht="20.35" hidden="false" customHeight="true" outlineLevel="0" collapsed="false">
      <c r="A23" s="22" t="s">
        <v>110</v>
      </c>
      <c r="B23" s="32" t="n">
        <v>16</v>
      </c>
      <c r="C23" s="33" t="s">
        <v>222</v>
      </c>
      <c r="D23" s="33" t="s">
        <v>546</v>
      </c>
      <c r="E23" s="32" t="n">
        <v>1987</v>
      </c>
      <c r="F23" s="32" t="n">
        <v>8</v>
      </c>
      <c r="G23" s="32" t="n">
        <v>16</v>
      </c>
      <c r="H23" s="32" t="n">
        <v>75</v>
      </c>
      <c r="I23" s="32" t="n">
        <v>215</v>
      </c>
      <c r="J23" s="32"/>
      <c r="K23" s="32"/>
      <c r="L23" s="32" t="n">
        <f aca="false">'SK - Tableau 1'!E23</f>
        <v>54</v>
      </c>
      <c r="M23" s="34" t="n">
        <f aca="false">DU!E23</f>
        <v>76.2</v>
      </c>
      <c r="N23" s="34" t="n">
        <f aca="false">'EN - Tableau 1'!C23</f>
        <v>87</v>
      </c>
      <c r="O23" s="34" t="n">
        <f aca="false">'SZ - Tableau 1'!D23</f>
        <v>77.5</v>
      </c>
      <c r="P23" s="32" t="n">
        <f aca="false">'AG - Tableau 1'!E23</f>
        <v>55</v>
      </c>
      <c r="Q23" s="32" t="n">
        <f aca="false">'PH - Tableau 1'!C23</f>
        <v>41</v>
      </c>
      <c r="R23" s="32" t="n">
        <f aca="false">'SC - Tableau 1'!E23</f>
        <v>47</v>
      </c>
      <c r="S23" s="32" t="n">
        <f aca="false">'HS - Tableau 1'!E23</f>
        <v>58</v>
      </c>
      <c r="T23" s="32" t="n">
        <f aca="false">'RT - Tableau 1'!E23</f>
        <v>54</v>
      </c>
      <c r="U23" s="34" t="n">
        <f aca="false">'PH - Tableau 1'!D23</f>
        <v>47</v>
      </c>
      <c r="V23" s="32" t="n">
        <f aca="false">'PS - Tableau 1'!D23</f>
        <v>80</v>
      </c>
      <c r="W23" s="32" t="n">
        <v>50</v>
      </c>
      <c r="X23" s="32" t="n">
        <v>50</v>
      </c>
      <c r="Y23" s="32" t="n">
        <v>50</v>
      </c>
    </row>
    <row r="24" customFormat="false" ht="20.35" hidden="false" customHeight="true" outlineLevel="0" collapsed="false">
      <c r="A24" s="22" t="s">
        <v>112</v>
      </c>
      <c r="B24" s="32" t="n">
        <v>16</v>
      </c>
      <c r="C24" s="33" t="s">
        <v>222</v>
      </c>
      <c r="D24" s="33" t="s">
        <v>546</v>
      </c>
      <c r="E24" s="32" t="n">
        <v>1985</v>
      </c>
      <c r="F24" s="32" t="n">
        <v>12</v>
      </c>
      <c r="G24" s="32" t="n">
        <v>19</v>
      </c>
      <c r="H24" s="32" t="n">
        <v>73</v>
      </c>
      <c r="I24" s="32" t="n">
        <v>202</v>
      </c>
      <c r="J24" s="32"/>
      <c r="K24" s="32"/>
      <c r="L24" s="32" t="n">
        <f aca="false">'SK - Tableau 1'!E24</f>
        <v>80</v>
      </c>
      <c r="M24" s="34" t="n">
        <f aca="false">DU!E24</f>
        <v>83.5</v>
      </c>
      <c r="N24" s="34" t="n">
        <f aca="false">'EN - Tableau 1'!C24</f>
        <v>67</v>
      </c>
      <c r="O24" s="34" t="n">
        <f aca="false">'SZ - Tableau 1'!D24</f>
        <v>64</v>
      </c>
      <c r="P24" s="32" t="n">
        <f aca="false">'AG - Tableau 1'!E24</f>
        <v>80</v>
      </c>
      <c r="Q24" s="32" t="n">
        <f aca="false">'PH - Tableau 1'!C24</f>
        <v>70</v>
      </c>
      <c r="R24" s="32" t="n">
        <f aca="false">'SC - Tableau 1'!E24</f>
        <v>80</v>
      </c>
      <c r="S24" s="32" t="n">
        <f aca="false">'HS - Tableau 1'!E24</f>
        <v>80</v>
      </c>
      <c r="T24" s="32" t="n">
        <f aca="false">'RT - Tableau 1'!E24</f>
        <v>72</v>
      </c>
      <c r="U24" s="34" t="n">
        <f aca="false">'PH - Tableau 1'!D24</f>
        <v>68.5</v>
      </c>
      <c r="V24" s="34" t="n">
        <f aca="false">'PS - Tableau 1'!D24</f>
        <v>81.28</v>
      </c>
      <c r="W24" s="32" t="n">
        <v>50</v>
      </c>
      <c r="X24" s="32" t="n">
        <v>50</v>
      </c>
      <c r="Y24" s="32" t="n">
        <v>50</v>
      </c>
    </row>
    <row r="25" customFormat="false" ht="20.35" hidden="false" customHeight="true" outlineLevel="0" collapsed="false">
      <c r="A25" s="22" t="s">
        <v>114</v>
      </c>
      <c r="B25" s="32" t="n">
        <v>16</v>
      </c>
      <c r="C25" s="33" t="s">
        <v>228</v>
      </c>
      <c r="D25" s="33" t="s">
        <v>546</v>
      </c>
      <c r="E25" s="32" t="n">
        <v>1991</v>
      </c>
      <c r="F25" s="32" t="n">
        <v>6</v>
      </c>
      <c r="G25" s="32" t="n">
        <v>13</v>
      </c>
      <c r="H25" s="32" t="n">
        <v>72</v>
      </c>
      <c r="I25" s="32" t="n">
        <v>181</v>
      </c>
      <c r="J25" s="32"/>
      <c r="K25" s="32"/>
      <c r="L25" s="32" t="n">
        <f aca="false">'SK - Tableau 1'!E25</f>
        <v>66</v>
      </c>
      <c r="M25" s="34" t="n">
        <f aca="false">DU!E25</f>
        <v>93.4</v>
      </c>
      <c r="N25" s="34" t="n">
        <f aca="false">'EN - Tableau 1'!C25</f>
        <v>52</v>
      </c>
      <c r="O25" s="34" t="n">
        <f aca="false">'SZ - Tableau 1'!D25</f>
        <v>53</v>
      </c>
      <c r="P25" s="32" t="n">
        <f aca="false">'AG - Tableau 1'!E25</f>
        <v>66</v>
      </c>
      <c r="Q25" s="32" t="n">
        <f aca="false">'PH - Tableau 1'!C25</f>
        <v>83</v>
      </c>
      <c r="R25" s="32" t="n">
        <f aca="false">'SC - Tableau 1'!E25</f>
        <v>66</v>
      </c>
      <c r="S25" s="32" t="n">
        <f aca="false">'HS - Tableau 1'!E25</f>
        <v>66</v>
      </c>
      <c r="T25" s="32" t="n">
        <f aca="false">'RT - Tableau 1'!E25</f>
        <v>66</v>
      </c>
      <c r="U25" s="34" t="n">
        <f aca="false">'PH - Tableau 1'!D25</f>
        <v>76.5</v>
      </c>
      <c r="V25" s="32" t="n">
        <f aca="false">'PS - Tableau 1'!D25</f>
        <v>66</v>
      </c>
      <c r="W25" s="32" t="n">
        <v>50</v>
      </c>
      <c r="X25" s="32" t="n">
        <v>50</v>
      </c>
      <c r="Y25" s="32" t="n">
        <v>50</v>
      </c>
    </row>
    <row r="26" customFormat="false" ht="20.35" hidden="false" customHeight="true" outlineLevel="0" collapsed="false">
      <c r="A26" s="22" t="s">
        <v>116</v>
      </c>
      <c r="B26" s="32" t="n">
        <v>16</v>
      </c>
      <c r="C26" s="33" t="s">
        <v>222</v>
      </c>
      <c r="D26" s="33" t="s">
        <v>546</v>
      </c>
      <c r="E26" s="32" t="n">
        <v>1986</v>
      </c>
      <c r="F26" s="32" t="n">
        <v>6</v>
      </c>
      <c r="G26" s="32" t="n">
        <v>10</v>
      </c>
      <c r="H26" s="32" t="n">
        <v>75</v>
      </c>
      <c r="I26" s="32" t="n">
        <v>197</v>
      </c>
      <c r="J26" s="32"/>
      <c r="K26" s="32"/>
      <c r="L26" s="32" t="n">
        <f aca="false">'SK - Tableau 1'!E26</f>
        <v>56</v>
      </c>
      <c r="M26" s="34" t="n">
        <f aca="false">DU!E26</f>
        <v>93.8</v>
      </c>
      <c r="N26" s="34" t="n">
        <f aca="false">'EN - Tableau 1'!C26</f>
        <v>67</v>
      </c>
      <c r="O26" s="34" t="n">
        <f aca="false">'SZ - Tableau 1'!D26</f>
        <v>71.75</v>
      </c>
      <c r="P26" s="32" t="n">
        <f aca="false">'AG - Tableau 1'!E26</f>
        <v>52</v>
      </c>
      <c r="Q26" s="32" t="n">
        <f aca="false">'PH - Tableau 1'!C26</f>
        <v>70</v>
      </c>
      <c r="R26" s="32" t="n">
        <f aca="false">'SC - Tableau 1'!E26</f>
        <v>49</v>
      </c>
      <c r="S26" s="32" t="n">
        <f aca="false">'HS - Tableau 1'!E26</f>
        <v>52</v>
      </c>
      <c r="T26" s="32" t="n">
        <f aca="false">'RT - Tableau 1'!E26</f>
        <v>51</v>
      </c>
      <c r="U26" s="34" t="n">
        <f aca="false">'PH - Tableau 1'!D26</f>
        <v>78</v>
      </c>
      <c r="V26" s="32" t="n">
        <f aca="false">'PS - Tableau 1'!D26</f>
        <v>66</v>
      </c>
      <c r="W26" s="32" t="n">
        <v>50</v>
      </c>
      <c r="X26" s="32" t="n">
        <v>50</v>
      </c>
      <c r="Y26" s="32" t="n">
        <v>50</v>
      </c>
    </row>
    <row r="27" customFormat="false" ht="20.35" hidden="false" customHeight="true" outlineLevel="0" collapsed="false">
      <c r="A27" s="22" t="s">
        <v>117</v>
      </c>
      <c r="B27" s="32" t="n">
        <v>16</v>
      </c>
      <c r="C27" s="33" t="s">
        <v>228</v>
      </c>
      <c r="D27" s="33" t="s">
        <v>547</v>
      </c>
      <c r="E27" s="32" t="n">
        <v>1993</v>
      </c>
      <c r="F27" s="32" t="n">
        <v>12</v>
      </c>
      <c r="G27" s="32" t="n">
        <v>18</v>
      </c>
      <c r="H27" s="32" t="n">
        <v>73</v>
      </c>
      <c r="I27" s="32" t="n">
        <v>182</v>
      </c>
      <c r="J27" s="32"/>
      <c r="K27" s="32"/>
      <c r="L27" s="32" t="n">
        <f aca="false">'SK - Tableau 1'!E27</f>
        <v>80</v>
      </c>
      <c r="M27" s="34" t="n">
        <f aca="false">DU!E27</f>
        <v>93.4</v>
      </c>
      <c r="N27" s="34" t="n">
        <f aca="false">'EN - Tableau 1'!C27</f>
        <v>52</v>
      </c>
      <c r="O27" s="34" t="n">
        <f aca="false">'SZ - Tableau 1'!D27</f>
        <v>57.75</v>
      </c>
      <c r="P27" s="32" t="n">
        <f aca="false">'AG - Tableau 1'!E27</f>
        <v>75</v>
      </c>
      <c r="Q27" s="32" t="n">
        <f aca="false">'PH - Tableau 1'!C27</f>
        <v>70</v>
      </c>
      <c r="R27" s="32" t="n">
        <f aca="false">'SC - Tableau 1'!E27</f>
        <v>70</v>
      </c>
      <c r="S27" s="32" t="n">
        <f aca="false">'HS - Tableau 1'!E27</f>
        <v>68</v>
      </c>
      <c r="T27" s="32" t="n">
        <f aca="false">'RT - Tableau 1'!E27</f>
        <v>64</v>
      </c>
      <c r="U27" s="34" t="n">
        <f aca="false">'PH - Tableau 1'!D27</f>
        <v>58.5</v>
      </c>
      <c r="V27" s="34" t="n">
        <f aca="false">'PS - Tableau 1'!D27</f>
        <v>67.54</v>
      </c>
      <c r="W27" s="32" t="n">
        <v>50</v>
      </c>
      <c r="X27" s="32" t="n">
        <v>50</v>
      </c>
      <c r="Y27" s="32" t="n">
        <v>50</v>
      </c>
    </row>
    <row r="28" customFormat="false" ht="20.35" hidden="false" customHeight="true" outlineLevel="0" collapsed="false">
      <c r="A28" s="22" t="s">
        <v>118</v>
      </c>
      <c r="B28" s="32" t="n">
        <v>16</v>
      </c>
      <c r="C28" s="33" t="s">
        <v>269</v>
      </c>
      <c r="D28" s="33" t="s">
        <v>547</v>
      </c>
      <c r="E28" s="32" t="n">
        <v>1992</v>
      </c>
      <c r="F28" s="32" t="n">
        <v>12</v>
      </c>
      <c r="G28" s="32" t="n">
        <v>27</v>
      </c>
      <c r="H28" s="32" t="n">
        <v>73</v>
      </c>
      <c r="I28" s="32" t="n">
        <v>188</v>
      </c>
      <c r="J28" s="32"/>
      <c r="K28" s="32"/>
      <c r="L28" s="32" t="n">
        <f aca="false">'SK - Tableau 1'!E28</f>
        <v>65</v>
      </c>
      <c r="M28" s="34" t="n">
        <f aca="false">DU!E28</f>
        <v>92.8</v>
      </c>
      <c r="N28" s="34" t="n">
        <f aca="false">'EN - Tableau 1'!C28</f>
        <v>42</v>
      </c>
      <c r="O28" s="34" t="n">
        <f aca="false">'SZ - Tableau 1'!D28</f>
        <v>59.75</v>
      </c>
      <c r="P28" s="32" t="n">
        <f aca="false">'AG - Tableau 1'!E28</f>
        <v>66</v>
      </c>
      <c r="Q28" s="32" t="n">
        <f aca="false">'PH - Tableau 1'!C28</f>
        <v>83</v>
      </c>
      <c r="R28" s="32" t="n">
        <f aca="false">'SC - Tableau 1'!E28</f>
        <v>66</v>
      </c>
      <c r="S28" s="32" t="n">
        <f aca="false">'HS - Tableau 1'!E28</f>
        <v>66</v>
      </c>
      <c r="T28" s="32" t="n">
        <f aca="false">'RT - Tableau 1'!E28</f>
        <v>66</v>
      </c>
      <c r="U28" s="34" t="n">
        <f aca="false">'PH - Tableau 1'!D28</f>
        <v>61.5</v>
      </c>
      <c r="V28" s="34" t="n">
        <f aca="false">'PS - Tableau 1'!D28</f>
        <v>58.15</v>
      </c>
      <c r="W28" s="32" t="n">
        <v>50</v>
      </c>
      <c r="X28" s="32" t="n">
        <v>50</v>
      </c>
      <c r="Y28" s="32" t="n">
        <v>50</v>
      </c>
    </row>
    <row r="29" customFormat="false" ht="20.35" hidden="false" customHeight="true" outlineLevel="0" collapsed="false">
      <c r="A29" s="22" t="s">
        <v>120</v>
      </c>
      <c r="B29" s="32" t="n">
        <v>16</v>
      </c>
      <c r="C29" s="33" t="s">
        <v>228</v>
      </c>
      <c r="D29" s="33" t="s">
        <v>547</v>
      </c>
      <c r="E29" s="32" t="n">
        <v>1994</v>
      </c>
      <c r="F29" s="32" t="n">
        <v>6</v>
      </c>
      <c r="G29" s="32" t="n">
        <v>20</v>
      </c>
      <c r="H29" s="32" t="n">
        <v>74</v>
      </c>
      <c r="I29" s="32" t="n">
        <v>200</v>
      </c>
      <c r="J29" s="32"/>
      <c r="K29" s="32"/>
      <c r="L29" s="32" t="n">
        <f aca="false">'SK - Tableau 1'!E29</f>
        <v>60</v>
      </c>
      <c r="M29" s="34" t="n">
        <f aca="false">DU!E29</f>
        <v>92.2</v>
      </c>
      <c r="N29" s="34" t="n">
        <f aca="false">'EN - Tableau 1'!C29</f>
        <v>37</v>
      </c>
      <c r="O29" s="34" t="n">
        <f aca="false">'SZ - Tableau 1'!D29</f>
        <v>68</v>
      </c>
      <c r="P29" s="32" t="n">
        <f aca="false">'AG - Tableau 1'!E29</f>
        <v>47</v>
      </c>
      <c r="Q29" s="32" t="n">
        <f aca="false">'PH - Tableau 1'!C29</f>
        <v>99</v>
      </c>
      <c r="R29" s="32" t="n">
        <f aca="false">'SC - Tableau 1'!E29</f>
        <v>60</v>
      </c>
      <c r="S29" s="32" t="n">
        <f aca="false">'HS - Tableau 1'!E29</f>
        <v>51</v>
      </c>
      <c r="T29" s="32" t="n">
        <f aca="false">'RT - Tableau 1'!E29</f>
        <v>60</v>
      </c>
      <c r="U29" s="34" t="n">
        <f aca="false">'PH - Tableau 1'!D29</f>
        <v>73</v>
      </c>
      <c r="V29" s="32" t="n">
        <f aca="false">'PS - Tableau 1'!D29</f>
        <v>66</v>
      </c>
      <c r="W29" s="32" t="n">
        <v>50</v>
      </c>
      <c r="X29" s="32" t="n">
        <v>50</v>
      </c>
      <c r="Y29" s="32" t="n">
        <v>50</v>
      </c>
    </row>
    <row r="30" customFormat="false" ht="20.35" hidden="false" customHeight="true" outlineLevel="0" collapsed="false">
      <c r="A30" s="22" t="s">
        <v>121</v>
      </c>
      <c r="B30" s="32" t="n">
        <v>16</v>
      </c>
      <c r="C30" s="33" t="s">
        <v>228</v>
      </c>
      <c r="D30" s="33" t="s">
        <v>546</v>
      </c>
      <c r="E30" s="32" t="n">
        <v>1993</v>
      </c>
      <c r="F30" s="32" t="n">
        <v>5</v>
      </c>
      <c r="G30" s="32" t="n">
        <v>19</v>
      </c>
      <c r="H30" s="32" t="n">
        <v>76</v>
      </c>
      <c r="I30" s="32" t="n">
        <v>207</v>
      </c>
      <c r="J30" s="32"/>
      <c r="K30" s="32"/>
      <c r="L30" s="32" t="n">
        <f aca="false">'SK - Tableau 1'!E30</f>
        <v>78</v>
      </c>
      <c r="M30" s="34" t="n">
        <f aca="false">DU!E30</f>
        <v>98.7</v>
      </c>
      <c r="N30" s="34" t="n">
        <f aca="false">'EN - Tableau 1'!C30</f>
        <v>97</v>
      </c>
      <c r="O30" s="34" t="n">
        <f aca="false">'SZ - Tableau 1'!D30</f>
        <v>79.25</v>
      </c>
      <c r="P30" s="32" t="n">
        <f aca="false">'AG - Tableau 1'!E30</f>
        <v>85</v>
      </c>
      <c r="Q30" s="32" t="n">
        <f aca="false">'PH - Tableau 1'!C30</f>
        <v>40</v>
      </c>
      <c r="R30" s="32" t="n">
        <f aca="false">'SC - Tableau 1'!E30</f>
        <v>90</v>
      </c>
      <c r="S30" s="32" t="n">
        <f aca="false">'HS - Tableau 1'!E30</f>
        <v>90</v>
      </c>
      <c r="T30" s="32" t="n">
        <f aca="false">'RT - Tableau 1'!E30</f>
        <v>81</v>
      </c>
      <c r="U30" s="34" t="n">
        <f aca="false">'PH - Tableau 1'!D30</f>
        <v>54</v>
      </c>
      <c r="V30" s="32" t="n">
        <f aca="false">'PS - Tableau 1'!D30</f>
        <v>77</v>
      </c>
      <c r="W30" s="32" t="n">
        <v>50</v>
      </c>
      <c r="X30" s="32" t="n">
        <v>50</v>
      </c>
      <c r="Y30" s="32" t="n">
        <v>50</v>
      </c>
    </row>
    <row r="31" customFormat="false" ht="20.35" hidden="false" customHeight="true" outlineLevel="0" collapsed="false">
      <c r="A31" s="22" t="s">
        <v>123</v>
      </c>
      <c r="B31" s="32" t="n">
        <v>16</v>
      </c>
      <c r="C31" s="33" t="s">
        <v>222</v>
      </c>
      <c r="D31" s="33" t="s">
        <v>546</v>
      </c>
      <c r="E31" s="32" t="n">
        <v>1984</v>
      </c>
      <c r="F31" s="32" t="n">
        <v>12</v>
      </c>
      <c r="G31" s="32" t="n">
        <v>31</v>
      </c>
      <c r="H31" s="32" t="n">
        <v>74</v>
      </c>
      <c r="I31" s="32" t="n">
        <v>216</v>
      </c>
      <c r="J31" s="32"/>
      <c r="K31" s="32"/>
      <c r="L31" s="32" t="n">
        <f aca="false">'SK - Tableau 1'!E31</f>
        <v>94</v>
      </c>
      <c r="M31" s="34" t="n">
        <f aca="false">DU!E31</f>
        <v>49.8</v>
      </c>
      <c r="N31" s="34" t="n">
        <f aca="false">'EN - Tableau 1'!C31</f>
        <v>62</v>
      </c>
      <c r="O31" s="34" t="n">
        <f aca="false">'SZ - Tableau 1'!D31</f>
        <v>73.25</v>
      </c>
      <c r="P31" s="32" t="n">
        <f aca="false">'AG - Tableau 1'!E31</f>
        <v>96</v>
      </c>
      <c r="Q31" s="32" t="n">
        <f aca="false">'PH - Tableau 1'!C31</f>
        <v>60</v>
      </c>
      <c r="R31" s="32" t="n">
        <f aca="false">'SC - Tableau 1'!E31</f>
        <v>89</v>
      </c>
      <c r="S31" s="32" t="n">
        <f aca="false">'HS - Tableau 1'!E31</f>
        <v>95</v>
      </c>
      <c r="T31" s="32" t="n">
        <f aca="false">'RT - Tableau 1'!E31</f>
        <v>96</v>
      </c>
      <c r="U31" s="34" t="n">
        <f aca="false">'PH - Tableau 1'!D31</f>
        <v>54</v>
      </c>
      <c r="V31" s="32" t="n">
        <f aca="false">'PS - Tableau 1'!D31</f>
        <v>66</v>
      </c>
      <c r="W31" s="32" t="n">
        <v>50</v>
      </c>
      <c r="X31" s="32" t="n">
        <v>50</v>
      </c>
      <c r="Y31" s="32" t="n">
        <v>50</v>
      </c>
    </row>
    <row r="32" customFormat="false" ht="20.35" hidden="false" customHeight="true" outlineLevel="0" collapsed="false">
      <c r="A32" s="22" t="s">
        <v>124</v>
      </c>
      <c r="B32" s="32" t="n">
        <v>16</v>
      </c>
      <c r="C32" s="33" t="s">
        <v>228</v>
      </c>
      <c r="D32" s="33" t="s">
        <v>546</v>
      </c>
      <c r="E32" s="32" t="n">
        <v>1986</v>
      </c>
      <c r="F32" s="32" t="n">
        <v>3</v>
      </c>
      <c r="G32" s="32" t="n">
        <v>18</v>
      </c>
      <c r="H32" s="32" t="n">
        <v>75</v>
      </c>
      <c r="I32" s="32" t="n">
        <v>200</v>
      </c>
      <c r="J32" s="32"/>
      <c r="K32" s="32"/>
      <c r="L32" s="32" t="n">
        <f aca="false">'SK - Tableau 1'!E32</f>
        <v>65</v>
      </c>
      <c r="M32" s="34" t="n">
        <f aca="false">DU!E32</f>
        <v>78.9</v>
      </c>
      <c r="N32" s="34" t="n">
        <f aca="false">'EN - Tableau 1'!C32</f>
        <v>77</v>
      </c>
      <c r="O32" s="34" t="n">
        <f aca="false">'SZ - Tableau 1'!D32</f>
        <v>72.5</v>
      </c>
      <c r="P32" s="32" t="n">
        <f aca="false">'AG - Tableau 1'!E32</f>
        <v>77</v>
      </c>
      <c r="Q32" s="32" t="n">
        <f aca="false">'PH - Tableau 1'!C32</f>
        <v>52</v>
      </c>
      <c r="R32" s="32" t="n">
        <f aca="false">'SC - Tableau 1'!E32</f>
        <v>73</v>
      </c>
      <c r="S32" s="32" t="n">
        <f aca="false">'HS - Tableau 1'!E32</f>
        <v>65</v>
      </c>
      <c r="T32" s="32" t="n">
        <f aca="false">'RT - Tableau 1'!E32</f>
        <v>79</v>
      </c>
      <c r="U32" s="34" t="n">
        <f aca="false">'PH - Tableau 1'!D32</f>
        <v>67</v>
      </c>
      <c r="V32" s="32" t="n">
        <f aca="false">'PS - Tableau 1'!D32</f>
        <v>88</v>
      </c>
      <c r="W32" s="32" t="n">
        <v>50</v>
      </c>
      <c r="X32" s="32" t="n">
        <v>50</v>
      </c>
      <c r="Y32" s="32" t="n">
        <v>50</v>
      </c>
    </row>
    <row r="33" customFormat="false" ht="20.35" hidden="false" customHeight="true" outlineLevel="0" collapsed="false">
      <c r="A33" s="22" t="s">
        <v>126</v>
      </c>
      <c r="B33" s="32" t="n">
        <v>16</v>
      </c>
      <c r="C33" s="33" t="s">
        <v>228</v>
      </c>
      <c r="D33" s="33" t="s">
        <v>546</v>
      </c>
      <c r="E33" s="32" t="n">
        <v>1981</v>
      </c>
      <c r="F33" s="32" t="n">
        <v>5</v>
      </c>
      <c r="G33" s="32" t="n">
        <v>21</v>
      </c>
      <c r="H33" s="32" t="n">
        <v>74</v>
      </c>
      <c r="I33" s="32" t="n">
        <v>187</v>
      </c>
      <c r="J33" s="32"/>
      <c r="K33" s="32"/>
      <c r="L33" s="32" t="n">
        <f aca="false">'SK - Tableau 1'!E33</f>
        <v>52</v>
      </c>
      <c r="M33" s="34" t="n">
        <f aca="false">DU!E33</f>
        <v>96.9</v>
      </c>
      <c r="N33" s="34" t="n">
        <f aca="false">'EN - Tableau 1'!C33</f>
        <v>87</v>
      </c>
      <c r="O33" s="34" t="n">
        <f aca="false">'SZ - Tableau 1'!D33</f>
        <v>63.75</v>
      </c>
      <c r="P33" s="32" t="n">
        <f aca="false">'AG - Tableau 1'!E33</f>
        <v>58</v>
      </c>
      <c r="Q33" s="32" t="n">
        <f aca="false">'PH - Tableau 1'!C33</f>
        <v>41</v>
      </c>
      <c r="R33" s="32" t="n">
        <f aca="false">'SC - Tableau 1'!E33</f>
        <v>48</v>
      </c>
      <c r="S33" s="32" t="n">
        <f aca="false">'HS - Tableau 1'!E33</f>
        <v>57</v>
      </c>
      <c r="T33" s="32" t="n">
        <f aca="false">'RT - Tableau 1'!E33</f>
        <v>54</v>
      </c>
      <c r="U33" s="34" t="n">
        <f aca="false">'PH - Tableau 1'!D33</f>
        <v>52</v>
      </c>
      <c r="V33" s="32" t="n">
        <f aca="false">'PS - Tableau 1'!D33</f>
        <v>67</v>
      </c>
      <c r="W33" s="32" t="n">
        <v>50</v>
      </c>
      <c r="X33" s="32" t="n">
        <v>50</v>
      </c>
      <c r="Y33" s="32" t="n">
        <v>50</v>
      </c>
    </row>
    <row r="34" customFormat="false" ht="20.35" hidden="false" customHeight="true" outlineLevel="0" collapsed="false">
      <c r="A34" s="22" t="s">
        <v>128</v>
      </c>
      <c r="B34" s="32" t="n">
        <v>16</v>
      </c>
      <c r="C34" s="33" t="s">
        <v>222</v>
      </c>
      <c r="D34" s="33" t="s">
        <v>546</v>
      </c>
      <c r="E34" s="32" t="n">
        <v>1983</v>
      </c>
      <c r="F34" s="32" t="n">
        <v>5</v>
      </c>
      <c r="G34" s="32" t="n">
        <v>23</v>
      </c>
      <c r="H34" s="32" t="n">
        <v>74</v>
      </c>
      <c r="I34" s="32" t="n">
        <v>200</v>
      </c>
      <c r="J34" s="32"/>
      <c r="K34" s="32"/>
      <c r="L34" s="32" t="n">
        <f aca="false">'SK - Tableau 1'!E34</f>
        <v>80</v>
      </c>
      <c r="M34" s="34" t="n">
        <f aca="false">DU!E34</f>
        <v>92</v>
      </c>
      <c r="N34" s="34" t="n">
        <f aca="false">'EN - Tableau 1'!C34</f>
        <v>52</v>
      </c>
      <c r="O34" s="34" t="n">
        <f aca="false">'SZ - Tableau 1'!D34</f>
        <v>68</v>
      </c>
      <c r="P34" s="32" t="n">
        <f aca="false">'AG - Tableau 1'!E34</f>
        <v>80</v>
      </c>
      <c r="Q34" s="32" t="n">
        <f aca="false">'PH - Tableau 1'!C34</f>
        <v>72</v>
      </c>
      <c r="R34" s="32" t="n">
        <f aca="false">'SC - Tableau 1'!E34</f>
        <v>80</v>
      </c>
      <c r="S34" s="32" t="n">
        <f aca="false">'HS - Tableau 1'!E34</f>
        <v>80</v>
      </c>
      <c r="T34" s="32" t="n">
        <f aca="false">'RT - Tableau 1'!E34</f>
        <v>80</v>
      </c>
      <c r="U34" s="34" t="n">
        <f aca="false">'PH - Tableau 1'!D34</f>
        <v>68.5</v>
      </c>
      <c r="V34" s="34" t="n">
        <f aca="false">'PS - Tableau 1'!D34</f>
        <v>75.04</v>
      </c>
      <c r="W34" s="32" t="n">
        <v>50</v>
      </c>
      <c r="X34" s="32" t="n">
        <v>50</v>
      </c>
      <c r="Y34" s="32" t="n">
        <v>50</v>
      </c>
    </row>
    <row r="35" customFormat="false" ht="20.35" hidden="false" customHeight="true" outlineLevel="0" collapsed="false">
      <c r="A35" s="22" t="s">
        <v>129</v>
      </c>
      <c r="B35" s="32" t="n">
        <v>16</v>
      </c>
      <c r="C35" s="33" t="s">
        <v>340</v>
      </c>
      <c r="D35" s="33" t="s">
        <v>546</v>
      </c>
      <c r="E35" s="32" t="n">
        <v>1986</v>
      </c>
      <c r="F35" s="32" t="n">
        <v>4</v>
      </c>
      <c r="G35" s="32" t="n">
        <v>28</v>
      </c>
      <c r="H35" s="32" t="n">
        <v>72</v>
      </c>
      <c r="I35" s="32" t="n">
        <v>198</v>
      </c>
      <c r="J35" s="32"/>
      <c r="K35" s="32"/>
      <c r="L35" s="32" t="n">
        <f aca="false">'SK - Tableau 1'!E35</f>
        <v>60</v>
      </c>
      <c r="M35" s="34" t="n">
        <f aca="false">DU!E35</f>
        <v>92.1</v>
      </c>
      <c r="N35" s="34" t="n">
        <f aca="false">'EN - Tableau 1'!C35</f>
        <v>33</v>
      </c>
      <c r="O35" s="34" t="n">
        <f aca="false">'SZ - Tableau 1'!D35</f>
        <v>58.5</v>
      </c>
      <c r="P35" s="32" t="n">
        <f aca="false">'AG - Tableau 1'!E35</f>
        <v>47</v>
      </c>
      <c r="Q35" s="32" t="n">
        <f aca="false">'PH - Tableau 1'!C35</f>
        <v>99</v>
      </c>
      <c r="R35" s="32" t="n">
        <f aca="false">'SC - Tableau 1'!E35</f>
        <v>60</v>
      </c>
      <c r="S35" s="32" t="n">
        <f aca="false">'HS - Tableau 1'!E35</f>
        <v>48</v>
      </c>
      <c r="T35" s="32" t="n">
        <f aca="false">'RT - Tableau 1'!E35</f>
        <v>47</v>
      </c>
      <c r="U35" s="34" t="n">
        <f aca="false">'PH - Tableau 1'!D35</f>
        <v>95.5</v>
      </c>
      <c r="V35" s="32" t="n">
        <f aca="false">'PS - Tableau 1'!D35</f>
        <v>66</v>
      </c>
      <c r="W35" s="32" t="n">
        <v>50</v>
      </c>
      <c r="X35" s="32" t="n">
        <v>50</v>
      </c>
      <c r="Y35" s="32" t="n">
        <v>50</v>
      </c>
    </row>
    <row r="36" customFormat="false" ht="20.35" hidden="false" customHeight="true" outlineLevel="0" collapsed="false">
      <c r="A36" s="22" t="s">
        <v>130</v>
      </c>
      <c r="B36" s="32" t="n">
        <v>16</v>
      </c>
      <c r="C36" s="33" t="s">
        <v>222</v>
      </c>
      <c r="D36" s="33" t="s">
        <v>546</v>
      </c>
      <c r="E36" s="32" t="n">
        <v>1990</v>
      </c>
      <c r="F36" s="32" t="n">
        <v>5</v>
      </c>
      <c r="G36" s="32" t="n">
        <v>5</v>
      </c>
      <c r="H36" s="32" t="n">
        <v>77</v>
      </c>
      <c r="I36" s="32" t="n">
        <v>215</v>
      </c>
      <c r="J36" s="32"/>
      <c r="K36" s="32"/>
      <c r="L36" s="32" t="n">
        <f aca="false">'SK - Tableau 1'!E36</f>
        <v>80</v>
      </c>
      <c r="M36" s="34" t="n">
        <f aca="false">DU!E36</f>
        <v>94.9</v>
      </c>
      <c r="N36" s="34" t="n">
        <f aca="false">'EN - Tableau 1'!C36</f>
        <v>62</v>
      </c>
      <c r="O36" s="34" t="n">
        <f aca="false">'SZ - Tableau 1'!D36</f>
        <v>86.5</v>
      </c>
      <c r="P36" s="32" t="n">
        <f aca="false">'AG - Tableau 1'!E36</f>
        <v>80</v>
      </c>
      <c r="Q36" s="32" t="n">
        <f aca="false">'PH - Tableau 1'!C36</f>
        <v>56</v>
      </c>
      <c r="R36" s="32" t="n">
        <f aca="false">'SC - Tableau 1'!E36</f>
        <v>80</v>
      </c>
      <c r="S36" s="32" t="n">
        <f aca="false">'HS - Tableau 1'!E36</f>
        <v>80</v>
      </c>
      <c r="T36" s="32" t="n">
        <f aca="false">'RT - Tableau 1'!E36</f>
        <v>77</v>
      </c>
      <c r="U36" s="34" t="n">
        <f aca="false">'PH - Tableau 1'!D36</f>
        <v>57.5</v>
      </c>
      <c r="V36" s="34" t="n">
        <f aca="false">'PS - Tableau 1'!D36</f>
        <v>75.04</v>
      </c>
      <c r="W36" s="32" t="n">
        <v>50</v>
      </c>
      <c r="X36" s="32" t="n">
        <v>50</v>
      </c>
      <c r="Y36" s="32" t="n">
        <v>50</v>
      </c>
    </row>
    <row r="37" customFormat="false" ht="20.35" hidden="false" customHeight="true" outlineLevel="0" collapsed="false">
      <c r="A37" s="22" t="s">
        <v>132</v>
      </c>
      <c r="B37" s="32" t="n">
        <v>16</v>
      </c>
      <c r="C37" s="33" t="s">
        <v>347</v>
      </c>
      <c r="D37" s="33" t="s">
        <v>547</v>
      </c>
      <c r="E37" s="32" t="n">
        <v>1992</v>
      </c>
      <c r="F37" s="32" t="n">
        <v>8</v>
      </c>
      <c r="G37" s="32" t="n">
        <v>19</v>
      </c>
      <c r="H37" s="32" t="n">
        <v>75</v>
      </c>
      <c r="I37" s="32" t="n">
        <v>202</v>
      </c>
      <c r="J37" s="32"/>
      <c r="K37" s="32"/>
      <c r="L37" s="32" t="n">
        <f aca="false">'SK - Tableau 1'!E37</f>
        <v>54</v>
      </c>
      <c r="M37" s="34" t="n">
        <f aca="false">DU!E37</f>
        <v>94</v>
      </c>
      <c r="N37" s="34" t="n">
        <f aca="false">'EN - Tableau 1'!C37</f>
        <v>57</v>
      </c>
      <c r="O37" s="34" t="n">
        <f aca="false">'SZ - Tableau 1'!D37</f>
        <v>73</v>
      </c>
      <c r="P37" s="32" t="n">
        <f aca="false">'AG - Tableau 1'!E37</f>
        <v>63</v>
      </c>
      <c r="Q37" s="32" t="n">
        <f aca="false">'PH - Tableau 1'!C37</f>
        <v>80</v>
      </c>
      <c r="R37" s="32" t="n">
        <f aca="false">'SC - Tableau 1'!E37</f>
        <v>64</v>
      </c>
      <c r="S37" s="32" t="n">
        <f aca="false">'HS - Tableau 1'!E37</f>
        <v>63</v>
      </c>
      <c r="T37" s="32" t="n">
        <f aca="false">'RT - Tableau 1'!E37</f>
        <v>56</v>
      </c>
      <c r="U37" s="34" t="n">
        <f aca="false">'PH - Tableau 1'!D37</f>
        <v>66.5</v>
      </c>
      <c r="V37" s="34" t="n">
        <f aca="false">'PS - Tableau 1'!D37</f>
        <v>47.5</v>
      </c>
      <c r="W37" s="32" t="n">
        <v>50</v>
      </c>
      <c r="X37" s="32" t="n">
        <v>50</v>
      </c>
      <c r="Y37" s="32" t="n">
        <v>50</v>
      </c>
    </row>
    <row r="38" customFormat="false" ht="20.35" hidden="false" customHeight="true" outlineLevel="0" collapsed="false">
      <c r="A38" s="22" t="s">
        <v>134</v>
      </c>
      <c r="B38" s="32" t="n">
        <v>16</v>
      </c>
      <c r="C38" s="33" t="s">
        <v>222</v>
      </c>
      <c r="D38" s="33" t="s">
        <v>546</v>
      </c>
      <c r="E38" s="32" t="n">
        <v>1986</v>
      </c>
      <c r="F38" s="32" t="n">
        <v>5</v>
      </c>
      <c r="G38" s="32" t="n">
        <v>4</v>
      </c>
      <c r="H38" s="32" t="n">
        <v>78</v>
      </c>
      <c r="I38" s="32" t="n">
        <v>218</v>
      </c>
      <c r="J38" s="32"/>
      <c r="K38" s="32"/>
      <c r="L38" s="32" t="n">
        <f aca="false">'SK - Tableau 1'!E38</f>
        <v>74</v>
      </c>
      <c r="M38" s="34" t="n">
        <f aca="false">DU!E38</f>
        <v>92.6</v>
      </c>
      <c r="N38" s="34" t="n">
        <f aca="false">'EN - Tableau 1'!C38</f>
        <v>92</v>
      </c>
      <c r="O38" s="34" t="n">
        <f aca="false">'SZ - Tableau 1'!D38</f>
        <v>91.75</v>
      </c>
      <c r="P38" s="32" t="n">
        <f aca="false">'AG - Tableau 1'!E38</f>
        <v>62</v>
      </c>
      <c r="Q38" s="32" t="n">
        <f aca="false">'PH - Tableau 1'!C38</f>
        <v>47</v>
      </c>
      <c r="R38" s="32" t="n">
        <f aca="false">'SC - Tableau 1'!E38</f>
        <v>52</v>
      </c>
      <c r="S38" s="32" t="n">
        <f aca="false">'HS - Tableau 1'!E38</f>
        <v>82</v>
      </c>
      <c r="T38" s="32" t="n">
        <f aca="false">'RT - Tableau 1'!E38</f>
        <v>58</v>
      </c>
      <c r="U38" s="34" t="n">
        <f aca="false">'PH - Tableau 1'!D38</f>
        <v>66</v>
      </c>
      <c r="V38" s="32" t="n">
        <f aca="false">'PS - Tableau 1'!D38</f>
        <v>75</v>
      </c>
      <c r="W38" s="32" t="n">
        <v>50</v>
      </c>
      <c r="X38" s="32" t="n">
        <v>50</v>
      </c>
      <c r="Y38" s="32" t="n">
        <v>50</v>
      </c>
    </row>
    <row r="39" customFormat="false" ht="20.35" hidden="false" customHeight="true" outlineLevel="0" collapsed="false">
      <c r="A39" s="22" t="s">
        <v>135</v>
      </c>
      <c r="B39" s="32" t="n">
        <v>16</v>
      </c>
      <c r="C39" s="33" t="s">
        <v>222</v>
      </c>
      <c r="D39" s="33" t="s">
        <v>547</v>
      </c>
      <c r="E39" s="32" t="n">
        <v>1998</v>
      </c>
      <c r="F39" s="32" t="n">
        <v>9</v>
      </c>
      <c r="G39" s="32" t="n">
        <v>20</v>
      </c>
      <c r="H39" s="32" t="n">
        <v>73</v>
      </c>
      <c r="I39" s="32" t="n">
        <v>189</v>
      </c>
      <c r="J39" s="32"/>
      <c r="K39" s="32"/>
      <c r="L39" s="32" t="n">
        <f aca="false">'SK - Tableau 1'!E39</f>
        <v>47</v>
      </c>
      <c r="M39" s="34" t="n">
        <f aca="false">DU!E39</f>
        <v>92.1</v>
      </c>
      <c r="N39" s="34" t="n">
        <f aca="false">'EN - Tableau 1'!C39</f>
        <v>33</v>
      </c>
      <c r="O39" s="34" t="n">
        <f aca="false">'SZ - Tableau 1'!D39</f>
        <v>60.25</v>
      </c>
      <c r="P39" s="32" t="n">
        <f aca="false">'AG - Tableau 1'!E39</f>
        <v>47</v>
      </c>
      <c r="Q39" s="32" t="n">
        <f aca="false">'PH - Tableau 1'!C39</f>
        <v>99</v>
      </c>
      <c r="R39" s="32" t="n">
        <f aca="false">'SC - Tableau 1'!E39</f>
        <v>60</v>
      </c>
      <c r="S39" s="32" t="n">
        <f aca="false">'HS - Tableau 1'!E39</f>
        <v>47</v>
      </c>
      <c r="T39" s="32" t="n">
        <f aca="false">'RT - Tableau 1'!E39</f>
        <v>47</v>
      </c>
      <c r="U39" s="34" t="n">
        <f aca="false">'PH - Tableau 1'!D39</f>
        <v>99</v>
      </c>
      <c r="V39" s="32" t="n">
        <f aca="false">'PS - Tableau 1'!D39</f>
        <v>66</v>
      </c>
      <c r="W39" s="32" t="n">
        <v>50</v>
      </c>
      <c r="X39" s="32" t="n">
        <v>50</v>
      </c>
      <c r="Y39" s="32" t="n">
        <v>50</v>
      </c>
    </row>
    <row r="40" customFormat="false" ht="20.35" hidden="false" customHeight="true" outlineLevel="0" collapsed="false">
      <c r="A40" s="22" t="s">
        <v>137</v>
      </c>
      <c r="B40" s="32" t="n">
        <v>16</v>
      </c>
      <c r="C40" s="33" t="s">
        <v>251</v>
      </c>
      <c r="D40" s="33" t="s">
        <v>546</v>
      </c>
      <c r="E40" s="32" t="n">
        <v>1988</v>
      </c>
      <c r="F40" s="32" t="n">
        <v>1</v>
      </c>
      <c r="G40" s="32" t="n">
        <v>5</v>
      </c>
      <c r="H40" s="32" t="n">
        <v>76</v>
      </c>
      <c r="I40" s="32" t="n">
        <v>187</v>
      </c>
      <c r="J40" s="32"/>
      <c r="K40" s="32"/>
      <c r="L40" s="32" t="n">
        <f aca="false">'SK - Tableau 1'!E40</f>
        <v>52</v>
      </c>
      <c r="M40" s="34" t="n">
        <f aca="false">DU!E40</f>
        <v>92.8</v>
      </c>
      <c r="N40" s="34" t="n">
        <f aca="false">'EN - Tableau 1'!C40</f>
        <v>42</v>
      </c>
      <c r="O40" s="34" t="n">
        <f aca="false">'SZ - Tableau 1'!D40</f>
        <v>72.75</v>
      </c>
      <c r="P40" s="32" t="n">
        <f aca="false">'AG - Tableau 1'!E40</f>
        <v>47</v>
      </c>
      <c r="Q40" s="32" t="n">
        <f aca="false">'PH - Tableau 1'!C40</f>
        <v>87</v>
      </c>
      <c r="R40" s="32" t="n">
        <f aca="false">'SC - Tableau 1'!E40</f>
        <v>60</v>
      </c>
      <c r="S40" s="32" t="n">
        <f aca="false">'HS - Tableau 1'!E40</f>
        <v>48</v>
      </c>
      <c r="T40" s="32" t="n">
        <f aca="false">'RT - Tableau 1'!E40</f>
        <v>50</v>
      </c>
      <c r="U40" s="34" t="n">
        <f aca="false">'PH - Tableau 1'!D40</f>
        <v>77</v>
      </c>
      <c r="V40" s="32" t="n">
        <f aca="false">'PS - Tableau 1'!D40</f>
        <v>66</v>
      </c>
      <c r="W40" s="32" t="n">
        <v>50</v>
      </c>
      <c r="X40" s="32" t="n">
        <v>50</v>
      </c>
      <c r="Y40" s="32" t="n">
        <v>50</v>
      </c>
    </row>
    <row r="41" customFormat="false" ht="20.35" hidden="false" customHeight="true" outlineLevel="0" collapsed="false">
      <c r="A41" s="22" t="s">
        <v>139</v>
      </c>
      <c r="B41" s="32" t="n">
        <v>16</v>
      </c>
      <c r="C41" s="33" t="s">
        <v>222</v>
      </c>
      <c r="D41" s="33" t="s">
        <v>547</v>
      </c>
      <c r="E41" s="32" t="n">
        <v>1995</v>
      </c>
      <c r="F41" s="32" t="n">
        <v>7</v>
      </c>
      <c r="G41" s="32" t="n">
        <v>6</v>
      </c>
      <c r="H41" s="32" t="n">
        <v>73</v>
      </c>
      <c r="I41" s="32" t="n">
        <v>175</v>
      </c>
      <c r="J41" s="32"/>
      <c r="K41" s="32"/>
      <c r="L41" s="32" t="n">
        <f aca="false">'SK - Tableau 1'!E41</f>
        <v>47</v>
      </c>
      <c r="M41" s="34" t="n">
        <f aca="false">DU!E41</f>
        <v>92.3</v>
      </c>
      <c r="N41" s="34" t="n">
        <f aca="false">'EN - Tableau 1'!C41</f>
        <v>37</v>
      </c>
      <c r="O41" s="34" t="n">
        <f aca="false">'SZ - Tableau 1'!D41</f>
        <v>56.25</v>
      </c>
      <c r="P41" s="32" t="n">
        <f aca="false">'AG - Tableau 1'!E41</f>
        <v>48</v>
      </c>
      <c r="Q41" s="32" t="n">
        <f aca="false">'PH - Tableau 1'!C41</f>
        <v>91</v>
      </c>
      <c r="R41" s="32" t="n">
        <f aca="false">'SC - Tableau 1'!E41</f>
        <v>60</v>
      </c>
      <c r="S41" s="32" t="n">
        <f aca="false">'HS - Tableau 1'!E41</f>
        <v>48</v>
      </c>
      <c r="T41" s="32" t="n">
        <f aca="false">'RT - Tableau 1'!E41</f>
        <v>47</v>
      </c>
      <c r="U41" s="34" t="n">
        <f aca="false">'PH - Tableau 1'!D41</f>
        <v>80.5</v>
      </c>
      <c r="V41" s="32" t="n">
        <f aca="false">'PS - Tableau 1'!D41</f>
        <v>66</v>
      </c>
      <c r="W41" s="32" t="n">
        <v>50</v>
      </c>
      <c r="X41" s="32" t="n">
        <v>50</v>
      </c>
      <c r="Y41" s="32" t="n">
        <v>50</v>
      </c>
    </row>
    <row r="42" customFormat="false" ht="20.35" hidden="false" customHeight="true" outlineLevel="0" collapsed="false">
      <c r="A42" s="22" t="s">
        <v>140</v>
      </c>
      <c r="B42" s="32" t="n">
        <v>16</v>
      </c>
      <c r="C42" s="33" t="s">
        <v>364</v>
      </c>
      <c r="D42" s="33" t="s">
        <v>546</v>
      </c>
      <c r="E42" s="32" t="n">
        <v>1989</v>
      </c>
      <c r="F42" s="32" t="n">
        <v>10</v>
      </c>
      <c r="G42" s="32" t="n">
        <v>2</v>
      </c>
      <c r="H42" s="32" t="n">
        <v>76</v>
      </c>
      <c r="I42" s="32" t="n">
        <v>230</v>
      </c>
      <c r="J42" s="32"/>
      <c r="K42" s="32"/>
      <c r="L42" s="32" t="n">
        <f aca="false">'SK - Tableau 1'!E42</f>
        <v>75</v>
      </c>
      <c r="M42" s="34" t="n">
        <f aca="false">DU!E42</f>
        <v>96.8</v>
      </c>
      <c r="N42" s="34" t="n">
        <f aca="false">'EN - Tableau 1'!C42</f>
        <v>97</v>
      </c>
      <c r="O42" s="34" t="n">
        <f aca="false">'SZ - Tableau 1'!D42</f>
        <v>84.5</v>
      </c>
      <c r="P42" s="32" t="n">
        <f aca="false">'AG - Tableau 1'!E42</f>
        <v>86</v>
      </c>
      <c r="Q42" s="32" t="n">
        <f aca="false">'PH - Tableau 1'!C42</f>
        <v>37</v>
      </c>
      <c r="R42" s="32" t="n">
        <f aca="false">'SC - Tableau 1'!E42</f>
        <v>93</v>
      </c>
      <c r="S42" s="32" t="n">
        <f aca="false">'HS - Tableau 1'!E42</f>
        <v>82</v>
      </c>
      <c r="T42" s="32" t="n">
        <f aca="false">'RT - Tableau 1'!E42</f>
        <v>73</v>
      </c>
      <c r="U42" s="34" t="n">
        <f aca="false">'PH - Tableau 1'!D42</f>
        <v>43.5</v>
      </c>
      <c r="V42" s="32" t="n">
        <f aca="false">'PS - Tableau 1'!D42</f>
        <v>85</v>
      </c>
      <c r="W42" s="32" t="n">
        <v>50</v>
      </c>
      <c r="X42" s="32" t="n">
        <v>50</v>
      </c>
      <c r="Y42" s="32" t="n">
        <v>50</v>
      </c>
    </row>
    <row r="43" customFormat="false" ht="20.35" hidden="false" customHeight="true" outlineLevel="0" collapsed="false">
      <c r="A43" s="22" t="s">
        <v>141</v>
      </c>
      <c r="B43" s="32" t="n">
        <v>16</v>
      </c>
      <c r="C43" s="33" t="s">
        <v>269</v>
      </c>
      <c r="D43" s="33" t="s">
        <v>546</v>
      </c>
      <c r="E43" s="32" t="n">
        <v>1989</v>
      </c>
      <c r="F43" s="32" t="n">
        <v>12</v>
      </c>
      <c r="G43" s="32" t="n">
        <v>29</v>
      </c>
      <c r="H43" s="32" t="n">
        <v>73</v>
      </c>
      <c r="I43" s="32" t="n">
        <v>205</v>
      </c>
      <c r="J43" s="32"/>
      <c r="K43" s="32"/>
      <c r="L43" s="32" t="n">
        <f aca="false">'SK - Tableau 1'!E43</f>
        <v>66</v>
      </c>
      <c r="M43" s="34" t="n">
        <f aca="false">DU!E43</f>
        <v>92.9</v>
      </c>
      <c r="N43" s="34" t="n">
        <f aca="false">'EN - Tableau 1'!C43</f>
        <v>47</v>
      </c>
      <c r="O43" s="34" t="n">
        <f aca="false">'SZ - Tableau 1'!D43</f>
        <v>65</v>
      </c>
      <c r="P43" s="32" t="n">
        <f aca="false">'AG - Tableau 1'!E43</f>
        <v>66</v>
      </c>
      <c r="Q43" s="32" t="n">
        <f aca="false">'PH - Tableau 1'!C43</f>
        <v>89</v>
      </c>
      <c r="R43" s="32" t="n">
        <f aca="false">'SC - Tableau 1'!E43</f>
        <v>66</v>
      </c>
      <c r="S43" s="32" t="n">
        <f aca="false">'HS - Tableau 1'!E43</f>
        <v>66</v>
      </c>
      <c r="T43" s="32" t="n">
        <f aca="false">'RT - Tableau 1'!E43</f>
        <v>52</v>
      </c>
      <c r="U43" s="34" t="n">
        <f aca="false">'PH - Tableau 1'!D43</f>
        <v>69.5</v>
      </c>
      <c r="V43" s="32" t="n">
        <f aca="false">'PS - Tableau 1'!D43</f>
        <v>66</v>
      </c>
      <c r="W43" s="32" t="n">
        <v>50</v>
      </c>
      <c r="X43" s="32" t="n">
        <v>50</v>
      </c>
      <c r="Y43" s="32" t="n">
        <v>50</v>
      </c>
    </row>
    <row r="44" customFormat="false" ht="20.35" hidden="false" customHeight="true" outlineLevel="0" collapsed="false">
      <c r="A44" s="22" t="s">
        <v>143</v>
      </c>
      <c r="B44" s="32" t="n">
        <v>16</v>
      </c>
      <c r="C44" s="33" t="s">
        <v>251</v>
      </c>
      <c r="D44" s="33" t="s">
        <v>546</v>
      </c>
      <c r="E44" s="32" t="n">
        <v>1982</v>
      </c>
      <c r="F44" s="32" t="n">
        <v>3</v>
      </c>
      <c r="G44" s="32" t="n">
        <v>2</v>
      </c>
      <c r="H44" s="32" t="n">
        <v>73</v>
      </c>
      <c r="I44" s="32" t="n">
        <v>180</v>
      </c>
      <c r="J44" s="32"/>
      <c r="K44" s="32"/>
      <c r="L44" s="32" t="n">
        <f aca="false">'SK - Tableau 1'!E44</f>
        <v>70</v>
      </c>
      <c r="M44" s="34" t="n">
        <f aca="false">DU!E44</f>
        <v>94.7</v>
      </c>
      <c r="N44" s="34" t="n">
        <f aca="false">'EN - Tableau 1'!C44</f>
        <v>92</v>
      </c>
      <c r="O44" s="34" t="n">
        <f aca="false">'SZ - Tableau 1'!D44</f>
        <v>57.25</v>
      </c>
      <c r="P44" s="32" t="n">
        <f aca="false">'AG - Tableau 1'!E44</f>
        <v>81</v>
      </c>
      <c r="Q44" s="32" t="n">
        <f aca="false">'PH - Tableau 1'!C44</f>
        <v>41</v>
      </c>
      <c r="R44" s="32" t="n">
        <f aca="false">'SC - Tableau 1'!E44</f>
        <v>82</v>
      </c>
      <c r="S44" s="32" t="n">
        <f aca="false">'HS - Tableau 1'!E44</f>
        <v>77</v>
      </c>
      <c r="T44" s="32" t="n">
        <f aca="false">'RT - Tableau 1'!E44</f>
        <v>86</v>
      </c>
      <c r="U44" s="34" t="n">
        <f aca="false">'PH - Tableau 1'!D44</f>
        <v>55</v>
      </c>
      <c r="V44" s="32" t="n">
        <f aca="false">'PS - Tableau 1'!D44</f>
        <v>56</v>
      </c>
      <c r="W44" s="32" t="n">
        <v>50</v>
      </c>
      <c r="X44" s="32" t="n">
        <v>50</v>
      </c>
      <c r="Y44" s="32" t="n">
        <v>50</v>
      </c>
    </row>
    <row r="45" customFormat="false" ht="20.35" hidden="false" customHeight="true" outlineLevel="0" collapsed="false">
      <c r="A45" s="22" t="s">
        <v>152</v>
      </c>
      <c r="B45" s="32" t="n">
        <v>16</v>
      </c>
      <c r="C45" s="33" t="s">
        <v>222</v>
      </c>
      <c r="D45" s="33" t="s">
        <v>547</v>
      </c>
      <c r="E45" s="32" t="n">
        <v>1991</v>
      </c>
      <c r="F45" s="32" t="n">
        <v>7</v>
      </c>
      <c r="G45" s="32" t="n">
        <v>13</v>
      </c>
      <c r="H45" s="32" t="n">
        <v>73</v>
      </c>
      <c r="I45" s="32" t="n">
        <v>177</v>
      </c>
      <c r="J45" s="32"/>
      <c r="K45" s="32"/>
      <c r="L45" s="32" t="n">
        <f aca="false">'SK - Tableau 1'!E45</f>
        <v>60</v>
      </c>
      <c r="M45" s="34" t="n">
        <f aca="false">DU!E45</f>
        <v>92.5</v>
      </c>
      <c r="N45" s="34" t="n">
        <f aca="false">'EN - Tableau 1'!C45</f>
        <v>42</v>
      </c>
      <c r="O45" s="34" t="n">
        <f aca="false">'SZ - Tableau 1'!D45</f>
        <v>56.75</v>
      </c>
      <c r="P45" s="32" t="n">
        <f aca="false">'AG - Tableau 1'!E45</f>
        <v>55</v>
      </c>
      <c r="Q45" s="32" t="n">
        <f aca="false">'PH - Tableau 1'!C45</f>
        <v>47</v>
      </c>
      <c r="R45" s="32" t="n">
        <f aca="false">'SC - Tableau 1'!E45</f>
        <v>60</v>
      </c>
      <c r="S45" s="32" t="n">
        <f aca="false">'HS - Tableau 1'!E45</f>
        <v>60</v>
      </c>
      <c r="T45" s="32" t="n">
        <f aca="false">'RT - Tableau 1'!E45</f>
        <v>60</v>
      </c>
      <c r="U45" s="34" t="n">
        <f aca="false">'PH - Tableau 1'!D45</f>
        <v>67</v>
      </c>
      <c r="V45" s="32" t="n">
        <f aca="false">'PS - Tableau 1'!D45</f>
        <v>57</v>
      </c>
      <c r="W45" s="32" t="n">
        <v>50</v>
      </c>
      <c r="X45" s="32" t="n">
        <v>50</v>
      </c>
      <c r="Y45" s="32" t="n">
        <v>50</v>
      </c>
    </row>
    <row r="46" customFormat="false" ht="20.35" hidden="false" customHeight="true" outlineLevel="0" collapsed="false">
      <c r="A46" s="22" t="s">
        <v>144</v>
      </c>
      <c r="B46" s="32" t="n">
        <v>16</v>
      </c>
      <c r="C46" s="33" t="s">
        <v>228</v>
      </c>
      <c r="D46" s="33" t="s">
        <v>546</v>
      </c>
      <c r="E46" s="32" t="n">
        <v>1992</v>
      </c>
      <c r="F46" s="32" t="n">
        <v>1</v>
      </c>
      <c r="G46" s="32" t="n">
        <v>9</v>
      </c>
      <c r="H46" s="32" t="n">
        <v>74</v>
      </c>
      <c r="I46" s="32" t="n">
        <v>197</v>
      </c>
      <c r="J46" s="32"/>
      <c r="K46" s="32"/>
      <c r="L46" s="32" t="n">
        <f aca="false">'SK - Tableau 1'!E46</f>
        <v>70</v>
      </c>
      <c r="M46" s="34" t="n">
        <f aca="false">DU!E46</f>
        <v>97</v>
      </c>
      <c r="N46" s="34" t="n">
        <f aca="false">'EN - Tableau 1'!C46</f>
        <v>87</v>
      </c>
      <c r="O46" s="34" t="n">
        <f aca="false">'SZ - Tableau 1'!D46</f>
        <v>67.25</v>
      </c>
      <c r="P46" s="32" t="n">
        <f aca="false">'AG - Tableau 1'!E46</f>
        <v>70</v>
      </c>
      <c r="Q46" s="32" t="n">
        <f aca="false">'PH - Tableau 1'!C46</f>
        <v>54</v>
      </c>
      <c r="R46" s="32" t="n">
        <f aca="false">'SC - Tableau 1'!E46</f>
        <v>64</v>
      </c>
      <c r="S46" s="32" t="n">
        <f aca="false">'HS - Tableau 1'!E46</f>
        <v>73</v>
      </c>
      <c r="T46" s="32" t="n">
        <f aca="false">'RT - Tableau 1'!E46</f>
        <v>71</v>
      </c>
      <c r="U46" s="34" t="n">
        <f aca="false">'PH - Tableau 1'!D46</f>
        <v>65.5</v>
      </c>
      <c r="V46" s="34" t="n">
        <f aca="false">'PS - Tableau 1'!D46</f>
        <v>75.04</v>
      </c>
      <c r="W46" s="32" t="n">
        <v>50</v>
      </c>
      <c r="X46" s="32" t="n">
        <v>50</v>
      </c>
      <c r="Y46" s="32" t="n">
        <v>50</v>
      </c>
    </row>
    <row r="47" customFormat="false" ht="20.35" hidden="false" customHeight="true" outlineLevel="0" collapsed="false">
      <c r="A47" s="22" t="s">
        <v>146</v>
      </c>
      <c r="B47" s="32" t="n">
        <v>16</v>
      </c>
      <c r="C47" s="33" t="s">
        <v>251</v>
      </c>
      <c r="D47" s="33" t="s">
        <v>546</v>
      </c>
      <c r="E47" s="32" t="n">
        <v>1990</v>
      </c>
      <c r="F47" s="32" t="n">
        <v>1</v>
      </c>
      <c r="G47" s="32" t="n">
        <v>31</v>
      </c>
      <c r="H47" s="32" t="n">
        <v>78</v>
      </c>
      <c r="I47" s="32" t="n">
        <v>196</v>
      </c>
      <c r="J47" s="32"/>
      <c r="K47" s="32"/>
      <c r="L47" s="32" t="n">
        <f aca="false">'SK - Tableau 1'!E47</f>
        <v>68</v>
      </c>
      <c r="M47" s="34" t="n">
        <f aca="false">DU!E47</f>
        <v>97.9</v>
      </c>
      <c r="N47" s="34" t="n">
        <f aca="false">'EN - Tableau 1'!C47</f>
        <v>87</v>
      </c>
      <c r="O47" s="34" t="n">
        <f aca="false">'SZ - Tableau 1'!D47</f>
        <v>85</v>
      </c>
      <c r="P47" s="32" t="n">
        <f aca="false">'AG - Tableau 1'!E47</f>
        <v>60</v>
      </c>
      <c r="Q47" s="32" t="n">
        <f aca="false">'PH - Tableau 1'!C47</f>
        <v>68</v>
      </c>
      <c r="R47" s="32" t="n">
        <f aca="false">'SC - Tableau 1'!E47</f>
        <v>51</v>
      </c>
      <c r="S47" s="32" t="n">
        <f aca="false">'HS - Tableau 1'!E47</f>
        <v>65</v>
      </c>
      <c r="T47" s="32" t="n">
        <f aca="false">'RT - Tableau 1'!E47</f>
        <v>70</v>
      </c>
      <c r="U47" s="34" t="n">
        <f aca="false">'PH - Tableau 1'!D47</f>
        <v>64</v>
      </c>
      <c r="V47" s="32" t="n">
        <f aca="false">'PS - Tableau 1'!D47</f>
        <v>66</v>
      </c>
      <c r="W47" s="32" t="n">
        <v>50</v>
      </c>
      <c r="X47" s="32" t="n">
        <v>50</v>
      </c>
      <c r="Y47" s="32" t="n">
        <v>50</v>
      </c>
    </row>
    <row r="48" customFormat="false" ht="20.35" hidden="false" customHeight="true" outlineLevel="0" collapsed="false">
      <c r="A48" s="22" t="s">
        <v>147</v>
      </c>
      <c r="B48" s="32" t="n">
        <v>16</v>
      </c>
      <c r="C48" s="33" t="s">
        <v>222</v>
      </c>
      <c r="D48" s="33" t="s">
        <v>546</v>
      </c>
      <c r="E48" s="32" t="n">
        <v>1990</v>
      </c>
      <c r="F48" s="32" t="n">
        <v>8</v>
      </c>
      <c r="G48" s="32" t="n">
        <v>7</v>
      </c>
      <c r="H48" s="32" t="n">
        <v>74</v>
      </c>
      <c r="I48" s="32" t="n">
        <v>203</v>
      </c>
      <c r="J48" s="32"/>
      <c r="K48" s="32"/>
      <c r="L48" s="32" t="n">
        <f aca="false">'SK - Tableau 1'!E48</f>
        <v>50</v>
      </c>
      <c r="M48" s="34" t="n">
        <f aca="false">DU!E48</f>
        <v>91.9</v>
      </c>
      <c r="N48" s="34" t="n">
        <f aca="false">'EN - Tableau 1'!C48</f>
        <v>77</v>
      </c>
      <c r="O48" s="34" t="n">
        <f aca="false">'SZ - Tableau 1'!D48</f>
        <v>68.75</v>
      </c>
      <c r="P48" s="32" t="n">
        <f aca="false">'AG - Tableau 1'!E48</f>
        <v>80</v>
      </c>
      <c r="Q48" s="32" t="n">
        <f aca="false">'PH - Tableau 1'!C48</f>
        <v>91</v>
      </c>
      <c r="R48" s="32" t="n">
        <f aca="false">'SC - Tableau 1'!E48</f>
        <v>80</v>
      </c>
      <c r="S48" s="32" t="n">
        <f aca="false">'HS - Tableau 1'!E48</f>
        <v>74</v>
      </c>
      <c r="T48" s="32" t="n">
        <f aca="false">'RT - Tableau 1'!E48</f>
        <v>79</v>
      </c>
      <c r="U48" s="34" t="n">
        <f aca="false">'PH - Tableau 1'!D48</f>
        <v>88</v>
      </c>
      <c r="V48" s="32" t="n">
        <f aca="false">'PS - Tableau 1'!D48</f>
        <v>66</v>
      </c>
      <c r="W48" s="32" t="n">
        <v>50</v>
      </c>
      <c r="X48" s="32" t="n">
        <v>50</v>
      </c>
      <c r="Y48" s="32" t="n">
        <v>50</v>
      </c>
    </row>
    <row r="49" customFormat="false" ht="20.35" hidden="false" customHeight="true" outlineLevel="0" collapsed="false">
      <c r="A49" s="22" t="s">
        <v>148</v>
      </c>
      <c r="B49" s="32" t="n">
        <v>16</v>
      </c>
      <c r="C49" s="33" t="s">
        <v>222</v>
      </c>
      <c r="D49" s="33" t="s">
        <v>547</v>
      </c>
      <c r="E49" s="32" t="n">
        <v>1988</v>
      </c>
      <c r="F49" s="32" t="n">
        <v>3</v>
      </c>
      <c r="G49" s="32" t="n">
        <v>15</v>
      </c>
      <c r="H49" s="32" t="n">
        <v>74</v>
      </c>
      <c r="I49" s="32" t="n">
        <v>217</v>
      </c>
      <c r="J49" s="32"/>
      <c r="K49" s="32"/>
      <c r="L49" s="32" t="n">
        <f aca="false">'SK - Tableau 1'!E49</f>
        <v>60</v>
      </c>
      <c r="M49" s="34" t="n">
        <f aca="false">DU!E49</f>
        <v>91.8</v>
      </c>
      <c r="N49" s="34" t="n">
        <f aca="false">'EN - Tableau 1'!C49</f>
        <v>42</v>
      </c>
      <c r="O49" s="34" t="n">
        <f aca="false">'SZ - Tableau 1'!D49</f>
        <v>73.5</v>
      </c>
      <c r="P49" s="32" t="n">
        <f aca="false">'AG - Tableau 1'!E49</f>
        <v>47</v>
      </c>
      <c r="Q49" s="32" t="n">
        <f aca="false">'PH - Tableau 1'!C49</f>
        <v>41</v>
      </c>
      <c r="R49" s="32" t="n">
        <f aca="false">'SC - Tableau 1'!E49</f>
        <v>57</v>
      </c>
      <c r="S49" s="32" t="n">
        <f aca="false">'HS - Tableau 1'!E49</f>
        <v>47</v>
      </c>
      <c r="T49" s="32" t="n">
        <f aca="false">'RT - Tableau 1'!E49</f>
        <v>53</v>
      </c>
      <c r="U49" s="34" t="n">
        <f aca="false">'PH - Tableau 1'!D49</f>
        <v>52</v>
      </c>
      <c r="V49" s="32" t="n">
        <f aca="false">'PS - Tableau 1'!D49</f>
        <v>90</v>
      </c>
      <c r="W49" s="32" t="n">
        <v>50</v>
      </c>
      <c r="X49" s="32" t="n">
        <v>50</v>
      </c>
      <c r="Y49" s="32" t="n">
        <v>50</v>
      </c>
    </row>
    <row r="50" customFormat="false" ht="20.35" hidden="false" customHeight="true" outlineLevel="0" collapsed="false">
      <c r="A50" s="22" t="s">
        <v>149</v>
      </c>
      <c r="B50" s="32" t="n">
        <v>16</v>
      </c>
      <c r="C50" s="33" t="s">
        <v>222</v>
      </c>
      <c r="D50" s="33" t="s">
        <v>546</v>
      </c>
      <c r="E50" s="32" t="n">
        <v>1991</v>
      </c>
      <c r="F50" s="32" t="n">
        <v>11</v>
      </c>
      <c r="G50" s="32" t="n">
        <v>5</v>
      </c>
      <c r="H50" s="32" t="n">
        <v>78</v>
      </c>
      <c r="I50" s="32" t="n">
        <v>220</v>
      </c>
      <c r="J50" s="32"/>
      <c r="K50" s="32"/>
      <c r="L50" s="32" t="n">
        <f aca="false">'SK - Tableau 1'!E50</f>
        <v>71</v>
      </c>
      <c r="M50" s="34" t="n">
        <f aca="false">DU!E50</f>
        <v>95.6</v>
      </c>
      <c r="N50" s="34" t="n">
        <f aca="false">'EN - Tableau 1'!C50</f>
        <v>87</v>
      </c>
      <c r="O50" s="34" t="n">
        <f aca="false">'SZ - Tableau 1'!D50</f>
        <v>92.25</v>
      </c>
      <c r="P50" s="32" t="n">
        <f aca="false">'AG - Tableau 1'!E50</f>
        <v>73</v>
      </c>
      <c r="Q50" s="32" t="n">
        <f aca="false">'PH - Tableau 1'!C50</f>
        <v>89</v>
      </c>
      <c r="R50" s="32" t="n">
        <f aca="false">'SC - Tableau 1'!E50</f>
        <v>69</v>
      </c>
      <c r="S50" s="32" t="n">
        <f aca="false">'HS - Tableau 1'!E50</f>
        <v>67</v>
      </c>
      <c r="T50" s="32" t="n">
        <f aca="false">'RT - Tableau 1'!E50</f>
        <v>63</v>
      </c>
      <c r="U50" s="34" t="n">
        <f aca="false">'PH - Tableau 1'!D50</f>
        <v>87</v>
      </c>
      <c r="V50" s="32" t="n">
        <f aca="false">'PS - Tableau 1'!D50</f>
        <v>66</v>
      </c>
      <c r="W50" s="32" t="n">
        <v>50</v>
      </c>
      <c r="X50" s="32" t="n">
        <v>50</v>
      </c>
      <c r="Y50" s="32" t="n">
        <v>50</v>
      </c>
    </row>
    <row r="51" customFormat="false" ht="20.35" hidden="false" customHeight="true" outlineLevel="0" collapsed="false">
      <c r="A51" s="22" t="s">
        <v>151</v>
      </c>
      <c r="B51" s="32" t="n">
        <v>16</v>
      </c>
      <c r="C51" s="33" t="s">
        <v>393</v>
      </c>
      <c r="D51" s="33" t="s">
        <v>546</v>
      </c>
      <c r="E51" s="32" t="n">
        <v>1985</v>
      </c>
      <c r="F51" s="32" t="n">
        <v>5</v>
      </c>
      <c r="G51" s="32" t="n">
        <v>13</v>
      </c>
      <c r="H51" s="32" t="n">
        <v>71</v>
      </c>
      <c r="I51" s="32" t="n">
        <v>183</v>
      </c>
      <c r="J51" s="32"/>
      <c r="K51" s="32"/>
      <c r="L51" s="32" t="n">
        <f aca="false">'SK - Tableau 1'!E51</f>
        <v>51</v>
      </c>
      <c r="M51" s="34" t="n">
        <f aca="false">DU!E51</f>
        <v>93.3</v>
      </c>
      <c r="N51" s="34" t="n">
        <f aca="false">'EN - Tableau 1'!C51</f>
        <v>52</v>
      </c>
      <c r="O51" s="34" t="n">
        <f aca="false">'SZ - Tableau 1'!D51</f>
        <v>49</v>
      </c>
      <c r="P51" s="32" t="n">
        <f aca="false">'AG - Tableau 1'!E51</f>
        <v>58</v>
      </c>
      <c r="Q51" s="32" t="n">
        <f aca="false">'PH - Tableau 1'!C51</f>
        <v>83</v>
      </c>
      <c r="R51" s="32" t="n">
        <f aca="false">'SC - Tableau 1'!E51</f>
        <v>62</v>
      </c>
      <c r="S51" s="32" t="n">
        <f aca="false">'HS - Tableau 1'!E51</f>
        <v>54</v>
      </c>
      <c r="T51" s="32" t="n">
        <f aca="false">'RT - Tableau 1'!E51</f>
        <v>62</v>
      </c>
      <c r="U51" s="34" t="n">
        <f aca="false">'PH - Tableau 1'!D51</f>
        <v>67.5</v>
      </c>
      <c r="V51" s="34" t="n">
        <f aca="false">'PS - Tableau 1'!D51</f>
        <v>64.4</v>
      </c>
      <c r="W51" s="32" t="n">
        <v>50</v>
      </c>
      <c r="X51" s="32" t="n">
        <v>50</v>
      </c>
      <c r="Y51" s="32" t="n">
        <v>50</v>
      </c>
    </row>
    <row r="52" customFormat="false" ht="20.35" hidden="false" customHeight="true" outlineLevel="0" collapsed="false">
      <c r="A52" s="22" t="s">
        <v>153</v>
      </c>
      <c r="B52" s="32" t="n">
        <v>16</v>
      </c>
      <c r="C52" s="33" t="s">
        <v>222</v>
      </c>
      <c r="D52" s="33" t="s">
        <v>546</v>
      </c>
      <c r="E52" s="32" t="n">
        <v>1985</v>
      </c>
      <c r="F52" s="32" t="n">
        <v>11</v>
      </c>
      <c r="G52" s="32" t="n">
        <v>19</v>
      </c>
      <c r="H52" s="32" t="n">
        <v>75</v>
      </c>
      <c r="I52" s="32" t="n">
        <v>206</v>
      </c>
      <c r="J52" s="32"/>
      <c r="K52" s="32"/>
      <c r="L52" s="32" t="n">
        <f aca="false">'SK - Tableau 1'!E52</f>
        <v>66</v>
      </c>
      <c r="M52" s="34" t="n">
        <f aca="false">DU!E52</f>
        <v>93.5</v>
      </c>
      <c r="N52" s="34" t="n">
        <f aca="false">'EN - Tableau 1'!C52</f>
        <v>52</v>
      </c>
      <c r="O52" s="34" t="n">
        <f aca="false">'SZ - Tableau 1'!D52</f>
        <v>74.5</v>
      </c>
      <c r="P52" s="32" t="n">
        <f aca="false">'AG - Tableau 1'!E52</f>
        <v>66</v>
      </c>
      <c r="Q52" s="32" t="n">
        <f aca="false">'PH - Tableau 1'!C52</f>
        <v>72</v>
      </c>
      <c r="R52" s="32" t="n">
        <f aca="false">'SC - Tableau 1'!E52</f>
        <v>66</v>
      </c>
      <c r="S52" s="32" t="n">
        <f aca="false">'HS - Tableau 1'!E52</f>
        <v>56</v>
      </c>
      <c r="T52" s="32" t="n">
        <f aca="false">'RT - Tableau 1'!E52</f>
        <v>66</v>
      </c>
      <c r="U52" s="34" t="n">
        <f aca="false">'PH - Tableau 1'!D52</f>
        <v>56.5</v>
      </c>
      <c r="V52" s="32" t="n">
        <f aca="false">'PS - Tableau 1'!D52</f>
        <v>66</v>
      </c>
      <c r="W52" s="32" t="n">
        <v>50</v>
      </c>
      <c r="X52" s="32" t="n">
        <v>50</v>
      </c>
      <c r="Y52" s="32" t="n">
        <v>50</v>
      </c>
    </row>
    <row r="53" customFormat="false" ht="20.35" hidden="false" customHeight="true" outlineLevel="0" collapsed="false">
      <c r="A53" s="22" t="s">
        <v>154</v>
      </c>
      <c r="B53" s="32" t="n">
        <v>16</v>
      </c>
      <c r="C53" s="33" t="s">
        <v>228</v>
      </c>
      <c r="D53" s="33" t="s">
        <v>546</v>
      </c>
      <c r="E53" s="32" t="n">
        <v>1984</v>
      </c>
      <c r="F53" s="32" t="n">
        <v>3</v>
      </c>
      <c r="G53" s="32" t="n">
        <v>26</v>
      </c>
      <c r="H53" s="32" t="n">
        <v>73</v>
      </c>
      <c r="I53" s="32" t="n">
        <v>218</v>
      </c>
      <c r="J53" s="32"/>
      <c r="K53" s="32"/>
      <c r="L53" s="32" t="n">
        <f aca="false">'SK - Tableau 1'!E53</f>
        <v>70</v>
      </c>
      <c r="M53" s="34" t="n">
        <f aca="false">DU!E53</f>
        <v>97</v>
      </c>
      <c r="N53" s="34" t="n">
        <f aca="false">'EN - Tableau 1'!C53</f>
        <v>87</v>
      </c>
      <c r="O53" s="34" t="n">
        <f aca="false">'SZ - Tableau 1'!D53</f>
        <v>69.25</v>
      </c>
      <c r="P53" s="32" t="n">
        <f aca="false">'AG - Tableau 1'!E53</f>
        <v>75</v>
      </c>
      <c r="Q53" s="32" t="n">
        <f aca="false">'PH - Tableau 1'!C53</f>
        <v>45</v>
      </c>
      <c r="R53" s="32" t="n">
        <f aca="false">'SC - Tableau 1'!E53</f>
        <v>72</v>
      </c>
      <c r="S53" s="32" t="n">
        <f aca="false">'HS - Tableau 1'!E53</f>
        <v>69</v>
      </c>
      <c r="T53" s="32" t="n">
        <f aca="false">'RT - Tableau 1'!E53</f>
        <v>64</v>
      </c>
      <c r="U53" s="34" t="n">
        <f aca="false">'PH - Tableau 1'!D53</f>
        <v>65.5</v>
      </c>
      <c r="V53" s="32" t="n">
        <f aca="false">'PS - Tableau 1'!D53</f>
        <v>93</v>
      </c>
      <c r="W53" s="32" t="n">
        <v>50</v>
      </c>
      <c r="X53" s="32" t="n">
        <v>50</v>
      </c>
      <c r="Y53" s="32" t="n">
        <v>50</v>
      </c>
    </row>
    <row r="54" customFormat="false" ht="20.35" hidden="false" customHeight="true" outlineLevel="0" collapsed="false">
      <c r="A54" s="22" t="s">
        <v>155</v>
      </c>
      <c r="B54" s="32" t="n">
        <v>16</v>
      </c>
      <c r="C54" s="33" t="s">
        <v>228</v>
      </c>
      <c r="D54" s="33" t="s">
        <v>546</v>
      </c>
      <c r="E54" s="32" t="n">
        <v>1993</v>
      </c>
      <c r="F54" s="32" t="n">
        <v>7</v>
      </c>
      <c r="G54" s="32" t="n">
        <v>14</v>
      </c>
      <c r="H54" s="32" t="n">
        <v>75</v>
      </c>
      <c r="I54" s="32" t="n">
        <v>223</v>
      </c>
      <c r="J54" s="32"/>
      <c r="K54" s="32"/>
      <c r="L54" s="32" t="n">
        <f aca="false">'SK - Tableau 1'!E54</f>
        <v>88</v>
      </c>
      <c r="M54" s="34" t="n">
        <f aca="false">DU!E54</f>
        <v>88.1</v>
      </c>
      <c r="N54" s="34" t="n">
        <f aca="false">'EN - Tableau 1'!C54</f>
        <v>92</v>
      </c>
      <c r="O54" s="34" t="n">
        <f aca="false">'SZ - Tableau 1'!D54</f>
        <v>79.25</v>
      </c>
      <c r="P54" s="32" t="n">
        <f aca="false">'AG - Tableau 1'!E54</f>
        <v>93</v>
      </c>
      <c r="Q54" s="32" t="n">
        <f aca="false">'PH - Tableau 1'!C54</f>
        <v>51</v>
      </c>
      <c r="R54" s="32" t="n">
        <f aca="false">'SC - Tableau 1'!E54</f>
        <v>97</v>
      </c>
      <c r="S54" s="32" t="n">
        <f aca="false">'HS - Tableau 1'!E54</f>
        <v>92</v>
      </c>
      <c r="T54" s="32" t="n">
        <f aca="false">'RT - Tableau 1'!E54</f>
        <v>89</v>
      </c>
      <c r="U54" s="34" t="n">
        <f aca="false">'PH - Tableau 1'!D54</f>
        <v>56.5</v>
      </c>
      <c r="V54" s="32" t="n">
        <f aca="false">'PS - Tableau 1'!D54</f>
        <v>65</v>
      </c>
      <c r="W54" s="32" t="n">
        <v>50</v>
      </c>
      <c r="X54" s="32" t="n">
        <v>50</v>
      </c>
      <c r="Y54" s="32" t="n">
        <v>50</v>
      </c>
    </row>
    <row r="55" customFormat="false" ht="20.35" hidden="false" customHeight="true" outlineLevel="0" collapsed="false">
      <c r="A55" s="22" t="s">
        <v>157</v>
      </c>
      <c r="B55" s="32" t="n">
        <v>16</v>
      </c>
      <c r="C55" s="33" t="s">
        <v>228</v>
      </c>
      <c r="D55" s="33" t="s">
        <v>547</v>
      </c>
      <c r="E55" s="32" t="n">
        <v>1994</v>
      </c>
      <c r="F55" s="32" t="n">
        <v>1</v>
      </c>
      <c r="G55" s="32" t="n">
        <v>22</v>
      </c>
      <c r="H55" s="32" t="n">
        <v>78</v>
      </c>
      <c r="I55" s="32" t="n">
        <v>223</v>
      </c>
      <c r="J55" s="32"/>
      <c r="K55" s="32"/>
      <c r="L55" s="32" t="n">
        <f aca="false">'SK - Tableau 1'!E55</f>
        <v>50</v>
      </c>
      <c r="M55" s="34" t="n">
        <f aca="false">DU!E55</f>
        <v>93.1</v>
      </c>
      <c r="N55" s="34" t="n">
        <f aca="false">'EN - Tableau 1'!C55</f>
        <v>47</v>
      </c>
      <c r="O55" s="34" t="n">
        <f aca="false">'SZ - Tableau 1'!D55</f>
        <v>92.75</v>
      </c>
      <c r="P55" s="32" t="n">
        <f aca="false">'AG - Tableau 1'!E55</f>
        <v>62</v>
      </c>
      <c r="Q55" s="32" t="n">
        <f aca="false">'PH - Tableau 1'!C55</f>
        <v>80</v>
      </c>
      <c r="R55" s="32" t="n">
        <f aca="false">'SC - Tableau 1'!E55</f>
        <v>66</v>
      </c>
      <c r="S55" s="32" t="n">
        <f aca="false">'HS - Tableau 1'!E55</f>
        <v>55</v>
      </c>
      <c r="T55" s="32" t="n">
        <f aca="false">'RT - Tableau 1'!E55</f>
        <v>66</v>
      </c>
      <c r="U55" s="34" t="n">
        <f aca="false">'PH - Tableau 1'!D55</f>
        <v>66.5</v>
      </c>
      <c r="V55" s="32" t="n">
        <f aca="false">'PS - Tableau 1'!D55</f>
        <v>66</v>
      </c>
      <c r="W55" s="32" t="n">
        <v>50</v>
      </c>
      <c r="X55" s="32" t="n">
        <v>50</v>
      </c>
      <c r="Y55" s="32" t="n">
        <v>50</v>
      </c>
    </row>
    <row r="56" customFormat="false" ht="20.35" hidden="false" customHeight="true" outlineLevel="0" collapsed="false">
      <c r="A56" s="22" t="s">
        <v>158</v>
      </c>
      <c r="B56" s="32" t="n">
        <v>16</v>
      </c>
      <c r="C56" s="33" t="s">
        <v>222</v>
      </c>
      <c r="D56" s="33" t="s">
        <v>546</v>
      </c>
      <c r="E56" s="32" t="n">
        <v>1988</v>
      </c>
      <c r="F56" s="32" t="n">
        <v>8</v>
      </c>
      <c r="G56" s="32" t="n">
        <v>7</v>
      </c>
      <c r="H56" s="32" t="n">
        <v>72</v>
      </c>
      <c r="I56" s="32" t="n">
        <v>184</v>
      </c>
      <c r="J56" s="32"/>
      <c r="K56" s="32"/>
      <c r="L56" s="32" t="n">
        <f aca="false">'SK - Tableau 1'!E56</f>
        <v>77</v>
      </c>
      <c r="M56" s="34" t="n">
        <f aca="false">DU!E56</f>
        <v>81.3</v>
      </c>
      <c r="N56" s="34" t="n">
        <f aca="false">'EN - Tableau 1'!C56</f>
        <v>72</v>
      </c>
      <c r="O56" s="34" t="n">
        <f aca="false">'SZ - Tableau 1'!D56</f>
        <v>53.75</v>
      </c>
      <c r="P56" s="32" t="n">
        <f aca="false">'AG - Tableau 1'!E56</f>
        <v>63</v>
      </c>
      <c r="Q56" s="32" t="n">
        <f aca="false">'PH - Tableau 1'!C56</f>
        <v>83</v>
      </c>
      <c r="R56" s="32" t="n">
        <f aca="false">'SC - Tableau 1'!E56</f>
        <v>59</v>
      </c>
      <c r="S56" s="32" t="n">
        <f aca="false">'HS - Tableau 1'!E56</f>
        <v>74</v>
      </c>
      <c r="T56" s="32" t="n">
        <f aca="false">'RT - Tableau 1'!E56</f>
        <v>60</v>
      </c>
      <c r="U56" s="34" t="n">
        <f aca="false">'PH - Tableau 1'!D56</f>
        <v>76</v>
      </c>
      <c r="V56" s="34" t="n">
        <f aca="false">'PS - Tableau 1'!D56</f>
        <v>58.15</v>
      </c>
      <c r="W56" s="32" t="n">
        <v>50</v>
      </c>
      <c r="X56" s="32" t="n">
        <v>50</v>
      </c>
      <c r="Y56" s="32" t="n">
        <v>50</v>
      </c>
    </row>
    <row r="57" customFormat="false" ht="20.35" hidden="false" customHeight="true" outlineLevel="0" collapsed="false">
      <c r="A57" s="22" t="s">
        <v>159</v>
      </c>
      <c r="B57" s="32" t="n">
        <v>16</v>
      </c>
      <c r="C57" s="33" t="s">
        <v>228</v>
      </c>
      <c r="D57" s="33" t="s">
        <v>546</v>
      </c>
      <c r="E57" s="32" t="n">
        <v>1986</v>
      </c>
      <c r="F57" s="32" t="n">
        <v>1</v>
      </c>
      <c r="G57" s="32" t="n">
        <v>21</v>
      </c>
      <c r="H57" s="32" t="n">
        <v>73</v>
      </c>
      <c r="I57" s="32" t="n">
        <v>218</v>
      </c>
      <c r="J57" s="32"/>
      <c r="K57" s="32"/>
      <c r="L57" s="32" t="n">
        <f aca="false">'SK - Tableau 1'!E57</f>
        <v>82</v>
      </c>
      <c r="M57" s="34" t="n">
        <f aca="false">DU!E57</f>
        <v>98.4</v>
      </c>
      <c r="N57" s="34" t="n">
        <f aca="false">'EN - Tableau 1'!C57</f>
        <v>97</v>
      </c>
      <c r="O57" s="34" t="n">
        <f aca="false">'SZ - Tableau 1'!D57</f>
        <v>69.25</v>
      </c>
      <c r="P57" s="32" t="n">
        <f aca="false">'AG - Tableau 1'!E57</f>
        <v>89</v>
      </c>
      <c r="Q57" s="32" t="n">
        <f aca="false">'PH - Tableau 1'!C57</f>
        <v>33</v>
      </c>
      <c r="R57" s="32" t="n">
        <f aca="false">'SC - Tableau 1'!E57</f>
        <v>94</v>
      </c>
      <c r="S57" s="32" t="n">
        <f aca="false">'HS - Tableau 1'!E57</f>
        <v>87</v>
      </c>
      <c r="T57" s="32" t="n">
        <f aca="false">'RT - Tableau 1'!E57</f>
        <v>87</v>
      </c>
      <c r="U57" s="34" t="n">
        <f aca="false">'PH - Tableau 1'!D57</f>
        <v>54</v>
      </c>
      <c r="V57" s="34" t="n">
        <f aca="false">'PS - Tableau 1'!D57</f>
        <v>71.28</v>
      </c>
      <c r="W57" s="32" t="n">
        <v>50</v>
      </c>
      <c r="X57" s="32" t="n">
        <v>50</v>
      </c>
      <c r="Y57" s="32" t="n">
        <v>50</v>
      </c>
    </row>
    <row r="58" customFormat="false" ht="20.35" hidden="false" customHeight="true" outlineLevel="0" collapsed="false">
      <c r="A58" s="22" t="s">
        <v>160</v>
      </c>
      <c r="B58" s="32" t="n">
        <v>16</v>
      </c>
      <c r="C58" s="33" t="s">
        <v>269</v>
      </c>
      <c r="D58" s="33" t="s">
        <v>546</v>
      </c>
      <c r="E58" s="32" t="n">
        <v>1994</v>
      </c>
      <c r="F58" s="32" t="n">
        <v>4</v>
      </c>
      <c r="G58" s="32" t="n">
        <v>28</v>
      </c>
      <c r="H58" s="32" t="n">
        <v>75</v>
      </c>
      <c r="I58" s="32" t="n">
        <v>182</v>
      </c>
      <c r="J58" s="32"/>
      <c r="K58" s="32"/>
      <c r="L58" s="32" t="n">
        <f aca="false">'SK - Tableau 1'!E58</f>
        <v>54</v>
      </c>
      <c r="M58" s="34" t="n">
        <f aca="false">DU!E58</f>
        <v>93.8</v>
      </c>
      <c r="N58" s="34" t="n">
        <f aca="false">'EN - Tableau 1'!C58</f>
        <v>57</v>
      </c>
      <c r="O58" s="34" t="n">
        <f aca="false">'SZ - Tableau 1'!D58</f>
        <v>66.75</v>
      </c>
      <c r="P58" s="32" t="n">
        <f aca="false">'AG - Tableau 1'!E58</f>
        <v>60</v>
      </c>
      <c r="Q58" s="32" t="n">
        <f aca="false">'PH - Tableau 1'!C58</f>
        <v>78</v>
      </c>
      <c r="R58" s="32" t="n">
        <f aca="false">'SC - Tableau 1'!E58</f>
        <v>62</v>
      </c>
      <c r="S58" s="32" t="n">
        <f aca="false">'HS - Tableau 1'!E58</f>
        <v>56</v>
      </c>
      <c r="T58" s="32" t="n">
        <f aca="false">'RT - Tableau 1'!E58</f>
        <v>80</v>
      </c>
      <c r="U58" s="34" t="n">
        <f aca="false">'PH - Tableau 1'!D58</f>
        <v>75</v>
      </c>
      <c r="V58" s="34" t="n">
        <f aca="false">'PS - Tableau 1'!D58</f>
        <v>84.4</v>
      </c>
      <c r="W58" s="32" t="n">
        <v>50</v>
      </c>
      <c r="X58" s="32" t="n">
        <v>50</v>
      </c>
      <c r="Y58" s="32" t="n">
        <v>50</v>
      </c>
    </row>
    <row r="59" customFormat="false" ht="20.35" hidden="false" customHeight="true" outlineLevel="0" collapsed="false">
      <c r="A59" s="22" t="s">
        <v>162</v>
      </c>
      <c r="B59" s="32" t="n">
        <v>16</v>
      </c>
      <c r="C59" s="33" t="s">
        <v>269</v>
      </c>
      <c r="D59" s="33" t="s">
        <v>547</v>
      </c>
      <c r="E59" s="32" t="n">
        <v>1995</v>
      </c>
      <c r="F59" s="32" t="n">
        <v>4</v>
      </c>
      <c r="G59" s="32" t="n">
        <v>19</v>
      </c>
      <c r="H59" s="32" t="n">
        <v>71</v>
      </c>
      <c r="I59" s="32" t="n">
        <v>180</v>
      </c>
      <c r="J59" s="32"/>
      <c r="K59" s="32"/>
      <c r="L59" s="32" t="n">
        <f aca="false">'SK - Tableau 1'!E59</f>
        <v>80</v>
      </c>
      <c r="M59" s="34" t="n">
        <f aca="false">DU!E59</f>
        <v>94.6</v>
      </c>
      <c r="N59" s="34" t="n">
        <f aca="false">'EN - Tableau 1'!C59</f>
        <v>62</v>
      </c>
      <c r="O59" s="34" t="n">
        <f aca="false">'SZ - Tableau 1'!D59</f>
        <v>48.25</v>
      </c>
      <c r="P59" s="32" t="n">
        <f aca="false">'AG - Tableau 1'!E59</f>
        <v>80</v>
      </c>
      <c r="Q59" s="32" t="n">
        <f aca="false">'PH - Tableau 1'!C59</f>
        <v>70</v>
      </c>
      <c r="R59" s="32" t="n">
        <f aca="false">'SC - Tableau 1'!E59</f>
        <v>80</v>
      </c>
      <c r="S59" s="32" t="n">
        <f aca="false">'HS - Tableau 1'!E59</f>
        <v>80</v>
      </c>
      <c r="T59" s="32" t="n">
        <f aca="false">'RT - Tableau 1'!E59</f>
        <v>80</v>
      </c>
      <c r="U59" s="34" t="n">
        <f aca="false">'PH - Tableau 1'!D59</f>
        <v>62.5</v>
      </c>
      <c r="V59" s="32" t="n">
        <f aca="false">'PS - Tableau 1'!D59</f>
        <v>48</v>
      </c>
      <c r="W59" s="32" t="n">
        <v>50</v>
      </c>
      <c r="X59" s="32" t="n">
        <v>50</v>
      </c>
      <c r="Y59" s="32" t="n">
        <v>50</v>
      </c>
    </row>
    <row r="60" customFormat="false" ht="20.35" hidden="false" customHeight="true" outlineLevel="0" collapsed="false">
      <c r="A60" s="22" t="s">
        <v>164</v>
      </c>
      <c r="B60" s="32" t="n">
        <v>16</v>
      </c>
      <c r="C60" s="33" t="s">
        <v>269</v>
      </c>
      <c r="D60" s="33" t="s">
        <v>546</v>
      </c>
      <c r="E60" s="32" t="n">
        <v>1983</v>
      </c>
      <c r="F60" s="32" t="n">
        <v>11</v>
      </c>
      <c r="G60" s="32" t="n">
        <v>16</v>
      </c>
      <c r="H60" s="32" t="n">
        <v>76</v>
      </c>
      <c r="I60" s="32" t="n">
        <v>209</v>
      </c>
      <c r="J60" s="32"/>
      <c r="K60" s="32"/>
      <c r="L60" s="32" t="n">
        <f aca="false">'SK - Tableau 1'!E60</f>
        <v>80</v>
      </c>
      <c r="M60" s="34" t="n">
        <f aca="false">DU!E60</f>
        <v>95.7</v>
      </c>
      <c r="N60" s="34" t="n">
        <f aca="false">'EN - Tableau 1'!C60</f>
        <v>72</v>
      </c>
      <c r="O60" s="34" t="n">
        <f aca="false">'SZ - Tableau 1'!D60</f>
        <v>80</v>
      </c>
      <c r="P60" s="32" t="n">
        <f aca="false">'AG - Tableau 1'!E60</f>
        <v>64</v>
      </c>
      <c r="Q60" s="32" t="n">
        <f aca="false">'PH - Tableau 1'!C60</f>
        <v>72</v>
      </c>
      <c r="R60" s="32" t="n">
        <f aca="false">'SC - Tableau 1'!E60</f>
        <v>61</v>
      </c>
      <c r="S60" s="32" t="n">
        <f aca="false">'HS - Tableau 1'!E60</f>
        <v>74</v>
      </c>
      <c r="T60" s="32" t="n">
        <f aca="false">'RT - Tableau 1'!E60</f>
        <v>80</v>
      </c>
      <c r="U60" s="34" t="n">
        <f aca="false">'PH - Tableau 1'!D60</f>
        <v>78.5</v>
      </c>
      <c r="V60" s="32" t="n">
        <f aca="false">'PS - Tableau 1'!D60</f>
        <v>58</v>
      </c>
      <c r="W60" s="32" t="n">
        <v>50</v>
      </c>
      <c r="X60" s="32" t="n">
        <v>50</v>
      </c>
      <c r="Y60" s="32" t="n">
        <v>50</v>
      </c>
    </row>
    <row r="61" customFormat="false" ht="20.35" hidden="false" customHeight="true" outlineLevel="0" collapsed="false">
      <c r="A61" s="22" t="s">
        <v>165</v>
      </c>
      <c r="B61" s="32" t="n">
        <v>16</v>
      </c>
      <c r="C61" s="33" t="s">
        <v>228</v>
      </c>
      <c r="D61" s="33" t="s">
        <v>546</v>
      </c>
      <c r="E61" s="32" t="n">
        <v>1989</v>
      </c>
      <c r="F61" s="32" t="n">
        <v>7</v>
      </c>
      <c r="G61" s="32" t="n">
        <v>4</v>
      </c>
      <c r="H61" s="32" t="n">
        <v>75</v>
      </c>
      <c r="I61" s="32" t="n">
        <v>195</v>
      </c>
      <c r="J61" s="32"/>
      <c r="K61" s="32"/>
      <c r="L61" s="32" t="n">
        <f aca="false">'SK - Tableau 1'!E61</f>
        <v>68</v>
      </c>
      <c r="M61" s="34" t="n">
        <f aca="false">DU!E61</f>
        <v>93.4</v>
      </c>
      <c r="N61" s="34" t="n">
        <f aca="false">'EN - Tableau 1'!C61</f>
        <v>77</v>
      </c>
      <c r="O61" s="34" t="n">
        <f aca="false">'SZ - Tableau 1'!D61</f>
        <v>71.25</v>
      </c>
      <c r="P61" s="32" t="n">
        <f aca="false">'AG - Tableau 1'!E61</f>
        <v>80</v>
      </c>
      <c r="Q61" s="32" t="n">
        <f aca="false">'PH - Tableau 1'!C61</f>
        <v>62</v>
      </c>
      <c r="R61" s="32" t="n">
        <f aca="false">'SC - Tableau 1'!E61</f>
        <v>77</v>
      </c>
      <c r="S61" s="32" t="n">
        <f aca="false">'HS - Tableau 1'!E61</f>
        <v>74</v>
      </c>
      <c r="T61" s="32" t="n">
        <f aca="false">'RT - Tableau 1'!E61</f>
        <v>73</v>
      </c>
      <c r="U61" s="34" t="n">
        <f aca="false">'PH - Tableau 1'!D61</f>
        <v>69</v>
      </c>
      <c r="V61" s="32" t="n">
        <f aca="false">'PS - Tableau 1'!D61</f>
        <v>67</v>
      </c>
      <c r="W61" s="32" t="n">
        <v>50</v>
      </c>
      <c r="X61" s="32" t="n">
        <v>50</v>
      </c>
      <c r="Y61" s="32" t="n">
        <v>50</v>
      </c>
    </row>
    <row r="62" customFormat="false" ht="20.35" hidden="false" customHeight="true" outlineLevel="0" collapsed="false">
      <c r="A62" s="22" t="s">
        <v>166</v>
      </c>
      <c r="B62" s="32" t="n">
        <v>16</v>
      </c>
      <c r="C62" s="33" t="s">
        <v>222</v>
      </c>
      <c r="D62" s="33" t="s">
        <v>547</v>
      </c>
      <c r="E62" s="32" t="n">
        <v>1995</v>
      </c>
      <c r="F62" s="32" t="n">
        <v>4</v>
      </c>
      <c r="G62" s="32" t="n">
        <v>10</v>
      </c>
      <c r="H62" s="32" t="n">
        <v>76</v>
      </c>
      <c r="I62" s="32" t="n">
        <v>210</v>
      </c>
      <c r="J62" s="32"/>
      <c r="K62" s="32"/>
      <c r="L62" s="32" t="n">
        <f aca="false">'SK - Tableau 1'!E62</f>
        <v>60</v>
      </c>
      <c r="M62" s="34" t="n">
        <f aca="false">DU!E62</f>
        <v>92.3</v>
      </c>
      <c r="N62" s="34" t="n">
        <f aca="false">'EN - Tableau 1'!C62</f>
        <v>37</v>
      </c>
      <c r="O62" s="34" t="n">
        <f aca="false">'SZ - Tableau 1'!D62</f>
        <v>80.5</v>
      </c>
      <c r="P62" s="32" t="n">
        <f aca="false">'AG - Tableau 1'!E62</f>
        <v>60</v>
      </c>
      <c r="Q62" s="32" t="n">
        <f aca="false">'PH - Tableau 1'!C62</f>
        <v>89</v>
      </c>
      <c r="R62" s="32" t="n">
        <f aca="false">'SC - Tableau 1'!E62</f>
        <v>60</v>
      </c>
      <c r="S62" s="32" t="n">
        <f aca="false">'HS - Tableau 1'!E62</f>
        <v>60</v>
      </c>
      <c r="T62" s="32" t="n">
        <f aca="false">'RT - Tableau 1'!E62</f>
        <v>60</v>
      </c>
      <c r="U62" s="34" t="n">
        <f aca="false">'PH - Tableau 1'!D62</f>
        <v>92.5</v>
      </c>
      <c r="V62" s="32" t="n">
        <f aca="false">'PS - Tableau 1'!D62</f>
        <v>66</v>
      </c>
      <c r="W62" s="32" t="n">
        <v>50</v>
      </c>
      <c r="X62" s="32" t="n">
        <v>50</v>
      </c>
      <c r="Y62" s="32" t="n">
        <v>50</v>
      </c>
    </row>
    <row r="63" customFormat="false" ht="20.35" hidden="false" customHeight="true" outlineLevel="0" collapsed="false">
      <c r="A63" s="22" t="s">
        <v>167</v>
      </c>
      <c r="B63" s="32" t="n">
        <v>16</v>
      </c>
      <c r="C63" s="33" t="s">
        <v>222</v>
      </c>
      <c r="D63" s="33" t="s">
        <v>547</v>
      </c>
      <c r="E63" s="32" t="n">
        <v>1993</v>
      </c>
      <c r="F63" s="32" t="n">
        <v>3</v>
      </c>
      <c r="G63" s="32" t="n">
        <v>23</v>
      </c>
      <c r="H63" s="32" t="n">
        <v>75</v>
      </c>
      <c r="I63" s="32" t="n">
        <v>204</v>
      </c>
      <c r="J63" s="32"/>
      <c r="K63" s="32"/>
      <c r="L63" s="32" t="n">
        <f aca="false">'SK - Tableau 1'!E63</f>
        <v>62</v>
      </c>
      <c r="M63" s="34" t="n">
        <f aca="false">DU!E63</f>
        <v>93.4</v>
      </c>
      <c r="N63" s="34" t="n">
        <f aca="false">'EN - Tableau 1'!C63</f>
        <v>52</v>
      </c>
      <c r="O63" s="34" t="n">
        <f aca="false">'SZ - Tableau 1'!D63</f>
        <v>73.75</v>
      </c>
      <c r="P63" s="32" t="n">
        <f aca="false">'AG - Tableau 1'!E63</f>
        <v>51</v>
      </c>
      <c r="Q63" s="32" t="n">
        <f aca="false">'PH - Tableau 1'!C63</f>
        <v>76</v>
      </c>
      <c r="R63" s="32" t="n">
        <f aca="false">'SC - Tableau 1'!E63</f>
        <v>60</v>
      </c>
      <c r="S63" s="32" t="n">
        <f aca="false">'HS - Tableau 1'!E63</f>
        <v>48</v>
      </c>
      <c r="T63" s="32" t="n">
        <f aca="false">'RT - Tableau 1'!E63</f>
        <v>66</v>
      </c>
      <c r="U63" s="34" t="n">
        <f aca="false">'PH - Tableau 1'!D63</f>
        <v>67</v>
      </c>
      <c r="V63" s="34" t="n">
        <f aca="false">'PS - Tableau 1'!D63</f>
        <v>68.17</v>
      </c>
      <c r="W63" s="32" t="n">
        <v>50</v>
      </c>
      <c r="X63" s="32" t="n">
        <v>50</v>
      </c>
      <c r="Y63" s="32" t="n">
        <v>50</v>
      </c>
    </row>
    <row r="64" customFormat="false" ht="20.35" hidden="false" customHeight="true" outlineLevel="0" collapsed="false">
      <c r="A64" s="22" t="s">
        <v>168</v>
      </c>
      <c r="B64" s="32" t="n">
        <v>16</v>
      </c>
      <c r="C64" s="33" t="s">
        <v>251</v>
      </c>
      <c r="D64" s="33" t="s">
        <v>547</v>
      </c>
      <c r="E64" s="32" t="n">
        <v>1993</v>
      </c>
      <c r="F64" s="32" t="n">
        <v>7</v>
      </c>
      <c r="G64" s="32" t="n">
        <v>31</v>
      </c>
      <c r="H64" s="32" t="n">
        <v>76</v>
      </c>
      <c r="I64" s="32" t="n">
        <v>221</v>
      </c>
      <c r="J64" s="32"/>
      <c r="K64" s="32"/>
      <c r="L64" s="32" t="n">
        <f aca="false">'SK - Tableau 1'!E64</f>
        <v>60</v>
      </c>
      <c r="M64" s="34" t="n">
        <f aca="false">DU!E64</f>
        <v>86.2</v>
      </c>
      <c r="N64" s="34" t="n">
        <f aca="false">'EN - Tableau 1'!C64</f>
        <v>42</v>
      </c>
      <c r="O64" s="34" t="n">
        <f aca="false">'SZ - Tableau 1'!D64</f>
        <v>83.5</v>
      </c>
      <c r="P64" s="32" t="n">
        <f aca="false">'AG - Tableau 1'!E64</f>
        <v>60</v>
      </c>
      <c r="Q64" s="32" t="n">
        <f aca="false">'PH - Tableau 1'!C64</f>
        <v>91</v>
      </c>
      <c r="R64" s="32" t="n">
        <f aca="false">'SC - Tableau 1'!E64</f>
        <v>60</v>
      </c>
      <c r="S64" s="32" t="n">
        <f aca="false">'HS - Tableau 1'!E64</f>
        <v>60</v>
      </c>
      <c r="T64" s="32" t="n">
        <f aca="false">'RT - Tableau 1'!E64</f>
        <v>49</v>
      </c>
      <c r="U64" s="34" t="n">
        <f aca="false">'PH - Tableau 1'!D64</f>
        <v>87</v>
      </c>
      <c r="V64" s="32" t="n">
        <f aca="false">'PS - Tableau 1'!D64</f>
        <v>66</v>
      </c>
      <c r="W64" s="32" t="n">
        <v>50</v>
      </c>
      <c r="X64" s="32" t="n">
        <v>50</v>
      </c>
      <c r="Y64" s="32" t="n">
        <v>50</v>
      </c>
    </row>
    <row r="65" customFormat="false" ht="20.35" hidden="false" customHeight="true" outlineLevel="0" collapsed="false">
      <c r="A65" s="22" t="s">
        <v>169</v>
      </c>
      <c r="B65" s="32" t="n">
        <v>16</v>
      </c>
      <c r="C65" s="33" t="s">
        <v>222</v>
      </c>
      <c r="D65" s="33" t="s">
        <v>546</v>
      </c>
      <c r="E65" s="32" t="n">
        <v>1992</v>
      </c>
      <c r="F65" s="32" t="n">
        <v>3</v>
      </c>
      <c r="G65" s="32" t="n">
        <v>6</v>
      </c>
      <c r="H65" s="32" t="n">
        <v>75</v>
      </c>
      <c r="I65" s="32" t="n">
        <v>210</v>
      </c>
      <c r="J65" s="32"/>
      <c r="K65" s="32"/>
      <c r="L65" s="32" t="n">
        <f aca="false">'SK - Tableau 1'!E65</f>
        <v>63</v>
      </c>
      <c r="M65" s="34" t="n">
        <f aca="false">DU!E65</f>
        <v>93.9</v>
      </c>
      <c r="N65" s="34" t="n">
        <f aca="false">'EN - Tableau 1'!C65</f>
        <v>57</v>
      </c>
      <c r="O65" s="34" t="n">
        <f aca="false">'SZ - Tableau 1'!D65</f>
        <v>76</v>
      </c>
      <c r="P65" s="32" t="n">
        <f aca="false">'AG - Tableau 1'!E65</f>
        <v>57</v>
      </c>
      <c r="Q65" s="32" t="n">
        <f aca="false">'PH - Tableau 1'!C65</f>
        <v>72</v>
      </c>
      <c r="R65" s="32" t="n">
        <f aca="false">'SC - Tableau 1'!E65</f>
        <v>60</v>
      </c>
      <c r="S65" s="32" t="n">
        <f aca="false">'HS - Tableau 1'!E65</f>
        <v>54</v>
      </c>
      <c r="T65" s="32" t="n">
        <f aca="false">'RT - Tableau 1'!E65</f>
        <v>69</v>
      </c>
      <c r="U65" s="34" t="n">
        <f aca="false">'PH - Tableau 1'!D65</f>
        <v>70</v>
      </c>
      <c r="V65" s="34" t="n">
        <f aca="false">'PS - Tableau 1'!D65</f>
        <v>71.28</v>
      </c>
      <c r="W65" s="32" t="n">
        <v>50</v>
      </c>
      <c r="X65" s="32" t="n">
        <v>50</v>
      </c>
      <c r="Y65" s="32" t="n">
        <v>50</v>
      </c>
    </row>
    <row r="66" customFormat="false" ht="20.35" hidden="false" customHeight="true" outlineLevel="0" collapsed="false">
      <c r="A66" s="22" t="s">
        <v>171</v>
      </c>
      <c r="B66" s="32" t="n">
        <v>16</v>
      </c>
      <c r="C66" s="33" t="s">
        <v>222</v>
      </c>
      <c r="D66" s="33" t="s">
        <v>547</v>
      </c>
      <c r="E66" s="32" t="n">
        <v>1993</v>
      </c>
      <c r="F66" s="32" t="n">
        <v>12</v>
      </c>
      <c r="G66" s="32" t="n">
        <v>21</v>
      </c>
      <c r="H66" s="32" t="n">
        <v>74</v>
      </c>
      <c r="I66" s="32" t="n">
        <v>200</v>
      </c>
      <c r="J66" s="32"/>
      <c r="K66" s="32"/>
      <c r="L66" s="32" t="n">
        <f aca="false">'SK - Tableau 1'!E66</f>
        <v>72</v>
      </c>
      <c r="M66" s="34" t="n">
        <f aca="false">DU!E66</f>
        <v>69.9</v>
      </c>
      <c r="N66" s="34" t="n">
        <f aca="false">'EN - Tableau 1'!C66</f>
        <v>57</v>
      </c>
      <c r="O66" s="34" t="n">
        <f aca="false">'SZ - Tableau 1'!D66</f>
        <v>68</v>
      </c>
      <c r="P66" s="32" t="n">
        <f aca="false">'AG - Tableau 1'!E66</f>
        <v>74</v>
      </c>
      <c r="Q66" s="32" t="n">
        <f aca="false">'PH - Tableau 1'!C66</f>
        <v>80</v>
      </c>
      <c r="R66" s="32" t="n">
        <f aca="false">'SC - Tableau 1'!E66</f>
        <v>69</v>
      </c>
      <c r="S66" s="32" t="n">
        <f aca="false">'HS - Tableau 1'!E66</f>
        <v>73</v>
      </c>
      <c r="T66" s="32" t="n">
        <f aca="false">'RT - Tableau 1'!E66</f>
        <v>73</v>
      </c>
      <c r="U66" s="34" t="n">
        <f aca="false">'PH - Tableau 1'!D66</f>
        <v>74.5</v>
      </c>
      <c r="V66" s="32" t="n">
        <f aca="false">'PS - Tableau 1'!D66</f>
        <v>98</v>
      </c>
      <c r="W66" s="32" t="n">
        <v>50</v>
      </c>
      <c r="X66" s="32" t="n">
        <v>50</v>
      </c>
      <c r="Y66" s="32" t="n">
        <v>50</v>
      </c>
    </row>
    <row r="67" customFormat="false" ht="20.35" hidden="false" customHeight="true" outlineLevel="0" collapsed="false">
      <c r="A67" s="22" t="s">
        <v>172</v>
      </c>
      <c r="B67" s="32" t="n">
        <v>16</v>
      </c>
      <c r="C67" s="33" t="s">
        <v>222</v>
      </c>
      <c r="D67" s="33" t="s">
        <v>546</v>
      </c>
      <c r="E67" s="32" t="n">
        <v>1984</v>
      </c>
      <c r="F67" s="32" t="n">
        <v>11</v>
      </c>
      <c r="G67" s="32" t="n">
        <v>28</v>
      </c>
      <c r="H67" s="32" t="n">
        <v>74</v>
      </c>
      <c r="I67" s="32" t="n">
        <v>180</v>
      </c>
      <c r="J67" s="32"/>
      <c r="K67" s="32"/>
      <c r="L67" s="32" t="n">
        <f aca="false">'SK - Tableau 1'!E67</f>
        <v>86</v>
      </c>
      <c r="M67" s="34" t="n">
        <f aca="false">DU!E67</f>
        <v>73.2</v>
      </c>
      <c r="N67" s="34" t="n">
        <f aca="false">'EN - Tableau 1'!C67</f>
        <v>82</v>
      </c>
      <c r="O67" s="34" t="n">
        <f aca="false">'SZ - Tableau 1'!D67</f>
        <v>61.75</v>
      </c>
      <c r="P67" s="32" t="n">
        <f aca="false">'AG - Tableau 1'!E67</f>
        <v>87</v>
      </c>
      <c r="Q67" s="32" t="n">
        <f aca="false">'PH - Tableau 1'!C67</f>
        <v>52</v>
      </c>
      <c r="R67" s="32" t="n">
        <f aca="false">'SC - Tableau 1'!E67</f>
        <v>86</v>
      </c>
      <c r="S67" s="32" t="n">
        <f aca="false">'HS - Tableau 1'!E67</f>
        <v>92</v>
      </c>
      <c r="T67" s="32" t="n">
        <f aca="false">'RT - Tableau 1'!E67</f>
        <v>71</v>
      </c>
      <c r="U67" s="34" t="n">
        <f aca="false">'PH - Tableau 1'!D67</f>
        <v>58</v>
      </c>
      <c r="V67" s="32" t="n">
        <f aca="false">'PS - Tableau 1'!D67</f>
        <v>73</v>
      </c>
      <c r="W67" s="32" t="n">
        <v>50</v>
      </c>
      <c r="X67" s="32" t="n">
        <v>50</v>
      </c>
      <c r="Y67" s="32" t="n">
        <v>50</v>
      </c>
    </row>
    <row r="68" customFormat="false" ht="20.35" hidden="false" customHeight="true" outlineLevel="0" collapsed="false">
      <c r="A68" s="22" t="s">
        <v>173</v>
      </c>
      <c r="B68" s="32" t="n">
        <v>16</v>
      </c>
      <c r="C68" s="33" t="s">
        <v>347</v>
      </c>
      <c r="D68" s="33" t="s">
        <v>547</v>
      </c>
      <c r="E68" s="32" t="n">
        <v>1994</v>
      </c>
      <c r="F68" s="32" t="n">
        <v>7</v>
      </c>
      <c r="G68" s="32" t="n">
        <v>22</v>
      </c>
      <c r="H68" s="32" t="n">
        <v>74</v>
      </c>
      <c r="I68" s="32" t="n">
        <v>190</v>
      </c>
      <c r="J68" s="32"/>
      <c r="K68" s="32"/>
      <c r="L68" s="32" t="n">
        <f aca="false">'SK - Tableau 1'!E68</f>
        <v>60</v>
      </c>
      <c r="M68" s="34" t="n">
        <f aca="false">DU!E68</f>
        <v>92.1</v>
      </c>
      <c r="N68" s="34" t="n">
        <f aca="false">'EN - Tableau 1'!C68</f>
        <v>33</v>
      </c>
      <c r="O68" s="34" t="n">
        <f aca="false">'SZ - Tableau 1'!D68</f>
        <v>65.25</v>
      </c>
      <c r="P68" s="32" t="n">
        <f aca="false">'AG - Tableau 1'!E68</f>
        <v>60</v>
      </c>
      <c r="Q68" s="32" t="n">
        <f aca="false">'PH - Tableau 1'!C68</f>
        <v>99</v>
      </c>
      <c r="R68" s="32" t="n">
        <f aca="false">'SC - Tableau 1'!E68</f>
        <v>60</v>
      </c>
      <c r="S68" s="32" t="n">
        <f aca="false">'HS - Tableau 1'!E68</f>
        <v>60</v>
      </c>
      <c r="T68" s="32" t="n">
        <f aca="false">'RT - Tableau 1'!E68</f>
        <v>60</v>
      </c>
      <c r="U68" s="34" t="n">
        <f aca="false">'PH - Tableau 1'!D68</f>
        <v>72.5</v>
      </c>
      <c r="V68" s="32" t="n">
        <f aca="false">'PS - Tableau 1'!D68</f>
        <v>66</v>
      </c>
      <c r="W68" s="32" t="n">
        <v>50</v>
      </c>
      <c r="X68" s="32" t="n">
        <v>50</v>
      </c>
      <c r="Y68" s="32" t="n">
        <v>50</v>
      </c>
    </row>
    <row r="69" customFormat="false" ht="20.35" hidden="false" customHeight="true" outlineLevel="0" collapsed="false">
      <c r="A69" s="22" t="s">
        <v>174</v>
      </c>
      <c r="B69" s="32" t="n">
        <v>16</v>
      </c>
      <c r="C69" s="33" t="s">
        <v>222</v>
      </c>
      <c r="D69" s="33" t="s">
        <v>546</v>
      </c>
      <c r="E69" s="32" t="n">
        <v>1990</v>
      </c>
      <c r="F69" s="32" t="n">
        <v>1</v>
      </c>
      <c r="G69" s="32" t="n">
        <v>10</v>
      </c>
      <c r="H69" s="32" t="n">
        <v>76</v>
      </c>
      <c r="I69" s="32" t="n">
        <v>195</v>
      </c>
      <c r="J69" s="32"/>
      <c r="K69" s="32"/>
      <c r="L69" s="32" t="n">
        <f aca="false">'SK - Tableau 1'!E69</f>
        <v>70</v>
      </c>
      <c r="M69" s="34" t="n">
        <f aca="false">DU!E69</f>
        <v>93.5</v>
      </c>
      <c r="N69" s="34" t="n">
        <f aca="false">'EN - Tableau 1'!C69</f>
        <v>92</v>
      </c>
      <c r="O69" s="34" t="n">
        <f aca="false">'SZ - Tableau 1'!D69</f>
        <v>75.75</v>
      </c>
      <c r="P69" s="32" t="n">
        <f aca="false">'AG - Tableau 1'!E69</f>
        <v>82</v>
      </c>
      <c r="Q69" s="32" t="n">
        <f aca="false">'PH - Tableau 1'!C69</f>
        <v>66</v>
      </c>
      <c r="R69" s="32" t="n">
        <f aca="false">'SC - Tableau 1'!E69</f>
        <v>82</v>
      </c>
      <c r="S69" s="32" t="n">
        <f aca="false">'HS - Tableau 1'!E69</f>
        <v>78</v>
      </c>
      <c r="T69" s="32" t="n">
        <f aca="false">'RT - Tableau 1'!E69</f>
        <v>87</v>
      </c>
      <c r="U69" s="34" t="n">
        <f aca="false">'PH - Tableau 1'!D69</f>
        <v>60</v>
      </c>
      <c r="V69" s="32" t="n">
        <f aca="false">'PS - Tableau 1'!D69</f>
        <v>70</v>
      </c>
      <c r="W69" s="32" t="n">
        <v>50</v>
      </c>
      <c r="X69" s="32" t="n">
        <v>50</v>
      </c>
      <c r="Y69" s="32" t="n">
        <v>50</v>
      </c>
    </row>
    <row r="70" customFormat="false" ht="20.35" hidden="false" customHeight="true" outlineLevel="0" collapsed="false">
      <c r="A70" s="22" t="s">
        <v>175</v>
      </c>
      <c r="B70" s="32" t="n">
        <v>16</v>
      </c>
      <c r="C70" s="33" t="s">
        <v>222</v>
      </c>
      <c r="D70" s="33" t="s">
        <v>546</v>
      </c>
      <c r="E70" s="32" t="n">
        <v>1994</v>
      </c>
      <c r="F70" s="32" t="n">
        <v>5</v>
      </c>
      <c r="G70" s="32" t="n">
        <v>25</v>
      </c>
      <c r="H70" s="32" t="n">
        <v>76</v>
      </c>
      <c r="I70" s="32" t="n">
        <v>178</v>
      </c>
      <c r="J70" s="32"/>
      <c r="K70" s="32"/>
      <c r="L70" s="32" t="n">
        <f aca="false">'SK - Tableau 1'!E70</f>
        <v>62</v>
      </c>
      <c r="M70" s="34" t="n">
        <f aca="false">DU!E70</f>
        <v>82.5</v>
      </c>
      <c r="N70" s="34" t="n">
        <f aca="false">'EN - Tableau 1'!C70</f>
        <v>82</v>
      </c>
      <c r="O70" s="34" t="n">
        <f aca="false">'SZ - Tableau 1'!D70</f>
        <v>70.5</v>
      </c>
      <c r="P70" s="32" t="n">
        <f aca="false">'AG - Tableau 1'!E70</f>
        <v>73</v>
      </c>
      <c r="Q70" s="32" t="n">
        <f aca="false">'PH - Tableau 1'!C70</f>
        <v>66</v>
      </c>
      <c r="R70" s="32" t="n">
        <f aca="false">'SC - Tableau 1'!E70</f>
        <v>61</v>
      </c>
      <c r="S70" s="32" t="n">
        <f aca="false">'HS - Tableau 1'!E70</f>
        <v>70</v>
      </c>
      <c r="T70" s="32" t="n">
        <f aca="false">'RT - Tableau 1'!E70</f>
        <v>99</v>
      </c>
      <c r="U70" s="34" t="n">
        <f aca="false">'PH - Tableau 1'!D70</f>
        <v>68</v>
      </c>
      <c r="V70" s="34" t="n">
        <f aca="false">'PS - Tableau 1'!D70</f>
        <v>76.9</v>
      </c>
      <c r="W70" s="32" t="n">
        <v>50</v>
      </c>
      <c r="X70" s="32" t="n">
        <v>50</v>
      </c>
      <c r="Y70" s="32" t="n">
        <v>50</v>
      </c>
    </row>
    <row r="71" customFormat="false" ht="20.35" hidden="false" customHeight="true" outlineLevel="0" collapsed="false">
      <c r="A71" s="22" t="s">
        <v>176</v>
      </c>
      <c r="B71" s="32" t="n">
        <v>16</v>
      </c>
      <c r="C71" s="33" t="s">
        <v>222</v>
      </c>
      <c r="D71" s="33" t="s">
        <v>547</v>
      </c>
      <c r="E71" s="32" t="n">
        <v>1993</v>
      </c>
      <c r="F71" s="32" t="n">
        <v>1</v>
      </c>
      <c r="G71" s="32" t="n">
        <v>12</v>
      </c>
      <c r="H71" s="32" t="n">
        <v>74</v>
      </c>
      <c r="I71" s="32" t="n">
        <v>190</v>
      </c>
      <c r="J71" s="32"/>
      <c r="K71" s="32"/>
      <c r="L71" s="32" t="n">
        <f aca="false">'SK - Tableau 1'!E71</f>
        <v>48</v>
      </c>
      <c r="M71" s="34" t="n">
        <f aca="false">DU!E71</f>
        <v>93.6</v>
      </c>
      <c r="N71" s="34" t="n">
        <f aca="false">'EN - Tableau 1'!C71</f>
        <v>52</v>
      </c>
      <c r="O71" s="34" t="n">
        <f aca="false">'SZ - Tableau 1'!D71</f>
        <v>65.25</v>
      </c>
      <c r="P71" s="32" t="n">
        <f aca="false">'AG - Tableau 1'!E71</f>
        <v>48</v>
      </c>
      <c r="Q71" s="32" t="n">
        <f aca="false">'PH - Tableau 1'!C71</f>
        <v>76</v>
      </c>
      <c r="R71" s="32" t="n">
        <f aca="false">'SC - Tableau 1'!E71</f>
        <v>51</v>
      </c>
      <c r="S71" s="32" t="n">
        <f aca="false">'HS - Tableau 1'!E71</f>
        <v>48</v>
      </c>
      <c r="T71" s="32" t="n">
        <f aca="false">'RT - Tableau 1'!E71</f>
        <v>47</v>
      </c>
      <c r="U71" s="34" t="n">
        <f aca="false">'PH - Tableau 1'!D71</f>
        <v>71.5</v>
      </c>
      <c r="V71" s="34" t="n">
        <f aca="false">'PS - Tableau 1'!D71</f>
        <v>68.17</v>
      </c>
      <c r="W71" s="32" t="n">
        <v>50</v>
      </c>
      <c r="X71" s="32" t="n">
        <v>50</v>
      </c>
      <c r="Y71" s="32" t="n">
        <v>50</v>
      </c>
    </row>
    <row r="72" customFormat="false" ht="20.35" hidden="false" customHeight="true" outlineLevel="0" collapsed="false">
      <c r="A72" s="22" t="s">
        <v>177</v>
      </c>
      <c r="B72" s="32" t="n">
        <v>16</v>
      </c>
      <c r="C72" s="33" t="s">
        <v>222</v>
      </c>
      <c r="D72" s="33" t="s">
        <v>546</v>
      </c>
      <c r="E72" s="32" t="n">
        <v>1990</v>
      </c>
      <c r="F72" s="32" t="n">
        <v>3</v>
      </c>
      <c r="G72" s="32" t="n">
        <v>2</v>
      </c>
      <c r="H72" s="32" t="n">
        <v>75</v>
      </c>
      <c r="I72" s="32" t="n">
        <v>202</v>
      </c>
      <c r="J72" s="32"/>
      <c r="K72" s="32"/>
      <c r="L72" s="32" t="n">
        <f aca="false">'SK - Tableau 1'!E72</f>
        <v>47</v>
      </c>
      <c r="M72" s="34" t="n">
        <f aca="false">DU!E72</f>
        <v>82.4</v>
      </c>
      <c r="N72" s="34" t="n">
        <f aca="false">'EN - Tableau 1'!C72</f>
        <v>37</v>
      </c>
      <c r="O72" s="34" t="n">
        <f aca="false">'SZ - Tableau 1'!D72</f>
        <v>73</v>
      </c>
      <c r="P72" s="32" t="n">
        <f aca="false">'AG - Tableau 1'!E72</f>
        <v>60</v>
      </c>
      <c r="Q72" s="32" t="n">
        <f aca="false">'PH - Tableau 1'!C72</f>
        <v>87</v>
      </c>
      <c r="R72" s="32" t="n">
        <f aca="false">'SC - Tableau 1'!E72</f>
        <v>60</v>
      </c>
      <c r="S72" s="32" t="n">
        <f aca="false">'HS - Tableau 1'!E72</f>
        <v>60</v>
      </c>
      <c r="T72" s="32" t="n">
        <f aca="false">'RT - Tableau 1'!E72</f>
        <v>60</v>
      </c>
      <c r="U72" s="34" t="n">
        <f aca="false">'PH - Tableau 1'!D72</f>
        <v>71</v>
      </c>
      <c r="V72" s="32" t="n">
        <f aca="false">'PS - Tableau 1'!D72</f>
        <v>66</v>
      </c>
      <c r="W72" s="32" t="n">
        <v>50</v>
      </c>
      <c r="X72" s="32" t="n">
        <v>50</v>
      </c>
      <c r="Y72" s="32" t="n">
        <v>50</v>
      </c>
    </row>
    <row r="73" customFormat="false" ht="20.35" hidden="false" customHeight="true" outlineLevel="0" collapsed="false">
      <c r="A73" s="22" t="s">
        <v>178</v>
      </c>
      <c r="B73" s="32" t="n">
        <v>16</v>
      </c>
      <c r="C73" s="33" t="s">
        <v>347</v>
      </c>
      <c r="D73" s="33" t="s">
        <v>546</v>
      </c>
      <c r="E73" s="32" t="n">
        <v>1988</v>
      </c>
      <c r="F73" s="32" t="n">
        <v>3</v>
      </c>
      <c r="G73" s="32" t="n">
        <v>23</v>
      </c>
      <c r="H73" s="32" t="n">
        <v>73</v>
      </c>
      <c r="I73" s="32" t="n">
        <v>209</v>
      </c>
      <c r="J73" s="32"/>
      <c r="K73" s="32"/>
      <c r="L73" s="32" t="n">
        <f aca="false">'SK - Tableau 1'!E73</f>
        <v>81</v>
      </c>
      <c r="M73" s="34" t="n">
        <f aca="false">DU!E73</f>
        <v>66.2</v>
      </c>
      <c r="N73" s="34" t="n">
        <f aca="false">'EN - Tableau 1'!C73</f>
        <v>57</v>
      </c>
      <c r="O73" s="34" t="n">
        <f aca="false">'SZ - Tableau 1'!D73</f>
        <v>66.5</v>
      </c>
      <c r="P73" s="32" t="n">
        <f aca="false">'AG - Tableau 1'!E73</f>
        <v>80</v>
      </c>
      <c r="Q73" s="32" t="n">
        <f aca="false">'PH - Tableau 1'!C73</f>
        <v>76</v>
      </c>
      <c r="R73" s="32" t="n">
        <f aca="false">'SC - Tableau 1'!E73</f>
        <v>72</v>
      </c>
      <c r="S73" s="32" t="n">
        <f aca="false">'HS - Tableau 1'!E73</f>
        <v>78</v>
      </c>
      <c r="T73" s="32" t="n">
        <f aca="false">'RT - Tableau 1'!E73</f>
        <v>55</v>
      </c>
      <c r="U73" s="34" t="n">
        <f aca="false">'PH - Tableau 1'!D73</f>
        <v>72</v>
      </c>
      <c r="V73" s="32" t="n">
        <f aca="false">'PS - Tableau 1'!D73</f>
        <v>80</v>
      </c>
      <c r="W73" s="32" t="n">
        <v>50</v>
      </c>
      <c r="X73" s="32" t="n">
        <v>50</v>
      </c>
      <c r="Y73" s="32" t="n">
        <v>50</v>
      </c>
    </row>
    <row r="74" customFormat="false" ht="20.35" hidden="false" customHeight="true" outlineLevel="0" collapsed="false">
      <c r="A74" s="22" t="s">
        <v>179</v>
      </c>
      <c r="B74" s="32" t="n">
        <v>16</v>
      </c>
      <c r="C74" s="33" t="s">
        <v>228</v>
      </c>
      <c r="D74" s="33" t="s">
        <v>546</v>
      </c>
      <c r="E74" s="32" t="n">
        <v>1990</v>
      </c>
      <c r="F74" s="32" t="n">
        <v>4</v>
      </c>
      <c r="G74" s="32" t="n">
        <v>27</v>
      </c>
      <c r="H74" s="32" t="n">
        <v>74</v>
      </c>
      <c r="I74" s="32" t="n">
        <v>197</v>
      </c>
      <c r="J74" s="32"/>
      <c r="K74" s="32"/>
      <c r="L74" s="32" t="n">
        <f aca="false">'SK - Tableau 1'!E74</f>
        <v>68</v>
      </c>
      <c r="M74" s="34" t="n">
        <f aca="false">DU!E74</f>
        <v>92.4</v>
      </c>
      <c r="N74" s="34" t="n">
        <f aca="false">'EN - Tableau 1'!C74</f>
        <v>67</v>
      </c>
      <c r="O74" s="34" t="n">
        <f aca="false">'SZ - Tableau 1'!D74</f>
        <v>67.25</v>
      </c>
      <c r="P74" s="32" t="n">
        <f aca="false">'AG - Tableau 1'!E74</f>
        <v>59</v>
      </c>
      <c r="Q74" s="32" t="n">
        <f aca="false">'PH - Tableau 1'!C74</f>
        <v>37</v>
      </c>
      <c r="R74" s="32" t="n">
        <f aca="false">'SC - Tableau 1'!E74</f>
        <v>57</v>
      </c>
      <c r="S74" s="32" t="n">
        <f aca="false">'HS - Tableau 1'!E74</f>
        <v>59</v>
      </c>
      <c r="T74" s="32" t="n">
        <f aca="false">'RT - Tableau 1'!E74</f>
        <v>56</v>
      </c>
      <c r="U74" s="34" t="n">
        <f aca="false">'PH - Tableau 1'!D74</f>
        <v>42.5</v>
      </c>
      <c r="V74" s="32" t="n">
        <f aca="false">'PS - Tableau 1'!D74</f>
        <v>48</v>
      </c>
      <c r="W74" s="32" t="n">
        <v>50</v>
      </c>
      <c r="X74" s="32" t="n">
        <v>50</v>
      </c>
      <c r="Y74" s="32" t="n">
        <v>50</v>
      </c>
    </row>
    <row r="75" customFormat="false" ht="20.35" hidden="false" customHeight="true" outlineLevel="0" collapsed="false">
      <c r="A75" s="22" t="s">
        <v>180</v>
      </c>
      <c r="B75" s="32" t="n">
        <v>16</v>
      </c>
      <c r="C75" s="33" t="s">
        <v>228</v>
      </c>
      <c r="D75" s="33" t="s">
        <v>546</v>
      </c>
      <c r="E75" s="32" t="n">
        <v>1983</v>
      </c>
      <c r="F75" s="32" t="n">
        <v>4</v>
      </c>
      <c r="G75" s="32" t="n">
        <v>11</v>
      </c>
      <c r="H75" s="32" t="n">
        <v>74</v>
      </c>
      <c r="I75" s="32" t="n">
        <v>183</v>
      </c>
      <c r="J75" s="32"/>
      <c r="K75" s="32"/>
      <c r="L75" s="32" t="n">
        <f aca="false">'SK - Tableau 1'!E75</f>
        <v>60</v>
      </c>
      <c r="M75" s="34" t="n">
        <f aca="false">DU!E75</f>
        <v>92.2</v>
      </c>
      <c r="N75" s="34" t="n">
        <f aca="false">'EN - Tableau 1'!C75</f>
        <v>37</v>
      </c>
      <c r="O75" s="34" t="n">
        <f aca="false">'SZ - Tableau 1'!D75</f>
        <v>62.5</v>
      </c>
      <c r="P75" s="32" t="n">
        <f aca="false">'AG - Tableau 1'!E75</f>
        <v>60</v>
      </c>
      <c r="Q75" s="32" t="n">
        <f aca="false">'PH - Tableau 1'!C75</f>
        <v>57</v>
      </c>
      <c r="R75" s="32" t="n">
        <f aca="false">'SC - Tableau 1'!E75</f>
        <v>60</v>
      </c>
      <c r="S75" s="32" t="n">
        <f aca="false">'HS - Tableau 1'!E75</f>
        <v>58</v>
      </c>
      <c r="T75" s="32" t="n">
        <f aca="false">'RT - Tableau 1'!E75</f>
        <v>47</v>
      </c>
      <c r="U75" s="34" t="n">
        <f aca="false">'PH - Tableau 1'!D75</f>
        <v>58.5</v>
      </c>
      <c r="V75" s="32" t="n">
        <f aca="false">'PS - Tableau 1'!D75</f>
        <v>66</v>
      </c>
      <c r="W75" s="32" t="n">
        <v>50</v>
      </c>
      <c r="X75" s="32" t="n">
        <v>50</v>
      </c>
      <c r="Y75" s="32" t="n">
        <v>50</v>
      </c>
    </row>
    <row r="76" customFormat="false" ht="20.35" hidden="false" customHeight="true" outlineLevel="0" collapsed="false">
      <c r="A76" s="22" t="s">
        <v>181</v>
      </c>
      <c r="B76" s="32" t="n">
        <v>16</v>
      </c>
      <c r="C76" s="33" t="s">
        <v>222</v>
      </c>
      <c r="D76" s="33" t="s">
        <v>546</v>
      </c>
      <c r="E76" s="32" t="n">
        <v>1982</v>
      </c>
      <c r="F76" s="32" t="n">
        <v>3</v>
      </c>
      <c r="G76" s="32" t="n">
        <v>22</v>
      </c>
      <c r="H76" s="32" t="n">
        <v>76</v>
      </c>
      <c r="I76" s="32" t="n">
        <v>215</v>
      </c>
      <c r="J76" s="32"/>
      <c r="K76" s="32"/>
      <c r="L76" s="32" t="n">
        <f aca="false">'SK - Tableau 1'!E76</f>
        <v>77</v>
      </c>
      <c r="M76" s="34" t="n">
        <f aca="false">DU!E76</f>
        <v>84.9</v>
      </c>
      <c r="N76" s="34" t="n">
        <f aca="false">'EN - Tableau 1'!C76</f>
        <v>87</v>
      </c>
      <c r="O76" s="34" t="n">
        <f aca="false">'SZ - Tableau 1'!D76</f>
        <v>82</v>
      </c>
      <c r="P76" s="32" t="n">
        <f aca="false">'AG - Tableau 1'!E76</f>
        <v>84</v>
      </c>
      <c r="Q76" s="32" t="n">
        <f aca="false">'PH - Tableau 1'!C76</f>
        <v>99</v>
      </c>
      <c r="R76" s="32" t="n">
        <f aca="false">'SC - Tableau 1'!E76</f>
        <v>85</v>
      </c>
      <c r="S76" s="32" t="n">
        <f aca="false">'HS - Tableau 1'!E76</f>
        <v>80</v>
      </c>
      <c r="T76" s="32" t="n">
        <f aca="false">'RT - Tableau 1'!E76</f>
        <v>75</v>
      </c>
      <c r="U76" s="34" t="n">
        <f aca="false">'PH - Tableau 1'!D76</f>
        <v>94.5</v>
      </c>
      <c r="V76" s="32" t="n">
        <f aca="false">'PS - Tableau 1'!D76</f>
        <v>53</v>
      </c>
      <c r="W76" s="32" t="n">
        <v>50</v>
      </c>
      <c r="X76" s="32" t="n">
        <v>50</v>
      </c>
      <c r="Y76" s="32" t="n">
        <v>50</v>
      </c>
    </row>
    <row r="77" customFormat="false" ht="20.35" hidden="false" customHeight="true" outlineLevel="0" collapsed="false">
      <c r="A77" s="22" t="s">
        <v>182</v>
      </c>
      <c r="B77" s="32" t="n">
        <v>16</v>
      </c>
      <c r="C77" s="33" t="s">
        <v>347</v>
      </c>
      <c r="D77" s="33" t="s">
        <v>546</v>
      </c>
      <c r="E77" s="32" t="n">
        <v>1987</v>
      </c>
      <c r="F77" s="32" t="n">
        <v>8</v>
      </c>
      <c r="G77" s="32" t="n">
        <v>31</v>
      </c>
      <c r="H77" s="32" t="n">
        <v>75</v>
      </c>
      <c r="I77" s="32" t="n">
        <v>212</v>
      </c>
      <c r="J77" s="32"/>
      <c r="K77" s="32"/>
      <c r="L77" s="32" t="n">
        <f aca="false">'SK - Tableau 1'!E77</f>
        <v>77</v>
      </c>
      <c r="M77" s="34" t="n">
        <f aca="false">DU!E77</f>
        <v>77.7</v>
      </c>
      <c r="N77" s="34" t="n">
        <f aca="false">'EN - Tableau 1'!C77</f>
        <v>52</v>
      </c>
      <c r="O77" s="34" t="n">
        <f aca="false">'SZ - Tableau 1'!D77</f>
        <v>76.5</v>
      </c>
      <c r="P77" s="32" t="n">
        <f aca="false">'AG - Tableau 1'!E77</f>
        <v>80</v>
      </c>
      <c r="Q77" s="32" t="n">
        <f aca="false">'PH - Tableau 1'!C77</f>
        <v>85</v>
      </c>
      <c r="R77" s="32" t="n">
        <f aca="false">'SC - Tableau 1'!E77</f>
        <v>76</v>
      </c>
      <c r="S77" s="32" t="n">
        <f aca="false">'HS - Tableau 1'!E77</f>
        <v>70</v>
      </c>
      <c r="T77" s="32" t="n">
        <f aca="false">'RT - Tableau 1'!E77</f>
        <v>71</v>
      </c>
      <c r="U77" s="34" t="n">
        <f aca="false">'PH - Tableau 1'!D77</f>
        <v>74</v>
      </c>
      <c r="V77" s="34" t="n">
        <f aca="false">'PS - Tableau 1'!D77</f>
        <v>64.4</v>
      </c>
      <c r="W77" s="32" t="n">
        <v>50</v>
      </c>
      <c r="X77" s="32" t="n">
        <v>50</v>
      </c>
      <c r="Y77" s="32" t="n">
        <v>50</v>
      </c>
    </row>
    <row r="78" customFormat="false" ht="20.35" hidden="false" customHeight="true" outlineLevel="0" collapsed="false">
      <c r="A78" s="22" t="s">
        <v>183</v>
      </c>
      <c r="B78" s="32" t="n">
        <v>16</v>
      </c>
      <c r="C78" s="33" t="s">
        <v>251</v>
      </c>
      <c r="D78" s="33" t="s">
        <v>547</v>
      </c>
      <c r="E78" s="32" t="n">
        <v>1994</v>
      </c>
      <c r="F78" s="32" t="n">
        <v>2</v>
      </c>
      <c r="G78" s="32" t="n">
        <v>28</v>
      </c>
      <c r="H78" s="32" t="n">
        <v>75</v>
      </c>
      <c r="I78" s="32" t="n">
        <v>195</v>
      </c>
      <c r="J78" s="32"/>
      <c r="K78" s="32"/>
      <c r="L78" s="32" t="n">
        <f aca="false">'SK - Tableau 1'!E78</f>
        <v>60</v>
      </c>
      <c r="M78" s="34" t="n">
        <f aca="false">DU!E78</f>
        <v>60</v>
      </c>
      <c r="N78" s="34" t="n">
        <f aca="false">'EN - Tableau 1'!C78</f>
        <v>37</v>
      </c>
      <c r="O78" s="34" t="n">
        <f aca="false">'SZ - Tableau 1'!D78</f>
        <v>71.25</v>
      </c>
      <c r="P78" s="32" t="n">
        <f aca="false">'AG - Tableau 1'!E78</f>
        <v>60</v>
      </c>
      <c r="Q78" s="32" t="n">
        <f aca="false">'PH - Tableau 1'!C78</f>
        <v>99</v>
      </c>
      <c r="R78" s="32" t="n">
        <f aca="false">'SC - Tableau 1'!E78</f>
        <v>60</v>
      </c>
      <c r="S78" s="32" t="n">
        <f aca="false">'HS - Tableau 1'!E78</f>
        <v>60</v>
      </c>
      <c r="T78" s="32" t="n">
        <f aca="false">'RT - Tableau 1'!E78</f>
        <v>60</v>
      </c>
      <c r="U78" s="34" t="n">
        <f aca="false">'PH - Tableau 1'!D78</f>
        <v>78</v>
      </c>
      <c r="V78" s="32" t="n">
        <f aca="false">'PS - Tableau 1'!D78</f>
        <v>66</v>
      </c>
      <c r="W78" s="32" t="n">
        <v>50</v>
      </c>
      <c r="X78" s="32" t="n">
        <v>50</v>
      </c>
      <c r="Y78" s="32" t="n">
        <v>50</v>
      </c>
    </row>
    <row r="79" customFormat="false" ht="20.35" hidden="false" customHeight="true" outlineLevel="0" collapsed="false">
      <c r="A79" s="22" t="s">
        <v>184</v>
      </c>
      <c r="B79" s="32" t="n">
        <v>16</v>
      </c>
      <c r="C79" s="33" t="s">
        <v>269</v>
      </c>
      <c r="D79" s="33" t="s">
        <v>546</v>
      </c>
      <c r="E79" s="32" t="n">
        <v>1982</v>
      </c>
      <c r="F79" s="32" t="n">
        <v>11</v>
      </c>
      <c r="G79" s="32" t="n">
        <v>3</v>
      </c>
      <c r="H79" s="32" t="n">
        <v>77</v>
      </c>
      <c r="I79" s="32" t="n">
        <v>217</v>
      </c>
      <c r="J79" s="32"/>
      <c r="K79" s="32"/>
      <c r="L79" s="32" t="n">
        <f aca="false">'SK - Tableau 1'!E79</f>
        <v>90</v>
      </c>
      <c r="M79" s="34" t="n">
        <f aca="false">DU!E79</f>
        <v>97.9</v>
      </c>
      <c r="N79" s="34" t="n">
        <f aca="false">'EN - Tableau 1'!C79</f>
        <v>92</v>
      </c>
      <c r="O79" s="34" t="n">
        <f aca="false">'SZ - Tableau 1'!D79</f>
        <v>87</v>
      </c>
      <c r="P79" s="32" t="n">
        <f aca="false">'AG - Tableau 1'!E79</f>
        <v>89</v>
      </c>
      <c r="Q79" s="32" t="n">
        <f aca="false">'PH - Tableau 1'!C79</f>
        <v>43</v>
      </c>
      <c r="R79" s="32" t="n">
        <f aca="false">'SC - Tableau 1'!E79</f>
        <v>94</v>
      </c>
      <c r="S79" s="32" t="n">
        <f aca="false">'HS - Tableau 1'!E79</f>
        <v>93</v>
      </c>
      <c r="T79" s="32" t="n">
        <f aca="false">'RT - Tableau 1'!E79</f>
        <v>89</v>
      </c>
      <c r="U79" s="34" t="n">
        <f aca="false">'PH - Tableau 1'!D79</f>
        <v>57</v>
      </c>
      <c r="V79" s="32" t="n">
        <f aca="false">'PS - Tableau 1'!D79</f>
        <v>85</v>
      </c>
      <c r="W79" s="32" t="n">
        <v>50</v>
      </c>
      <c r="X79" s="32" t="n">
        <v>50</v>
      </c>
      <c r="Y79" s="32" t="n">
        <v>50</v>
      </c>
    </row>
    <row r="80" customFormat="false" ht="20.35" hidden="false" customHeight="true" outlineLevel="0" collapsed="false">
      <c r="A80" s="22" t="s">
        <v>185</v>
      </c>
      <c r="B80" s="32" t="n">
        <v>16</v>
      </c>
      <c r="C80" s="33" t="s">
        <v>393</v>
      </c>
      <c r="D80" s="33" t="s">
        <v>546</v>
      </c>
      <c r="E80" s="32" t="n">
        <v>1982</v>
      </c>
      <c r="F80" s="32" t="n">
        <v>9</v>
      </c>
      <c r="G80" s="32" t="n">
        <v>18</v>
      </c>
      <c r="H80" s="32" t="n">
        <v>73</v>
      </c>
      <c r="I80" s="32" t="n">
        <v>196</v>
      </c>
      <c r="J80" s="32"/>
      <c r="K80" s="32"/>
      <c r="L80" s="32" t="n">
        <f aca="false">'SK - Tableau 1'!E80</f>
        <v>53</v>
      </c>
      <c r="M80" s="34" t="n">
        <f aca="false">DU!E80</f>
        <v>64</v>
      </c>
      <c r="N80" s="34" t="n">
        <f aca="false">'EN - Tableau 1'!C80</f>
        <v>42</v>
      </c>
      <c r="O80" s="34" t="n">
        <f aca="false">'SZ - Tableau 1'!D80</f>
        <v>62.5</v>
      </c>
      <c r="P80" s="32" t="n">
        <f aca="false">'AG - Tableau 1'!E80</f>
        <v>47</v>
      </c>
      <c r="Q80" s="32" t="n">
        <f aca="false">'PH - Tableau 1'!C80</f>
        <v>91</v>
      </c>
      <c r="R80" s="32" t="n">
        <f aca="false">'SC - Tableau 1'!E80</f>
        <v>58</v>
      </c>
      <c r="S80" s="32" t="n">
        <f aca="false">'HS - Tableau 1'!E80</f>
        <v>48</v>
      </c>
      <c r="T80" s="32" t="n">
        <f aca="false">'RT - Tableau 1'!E80</f>
        <v>47</v>
      </c>
      <c r="U80" s="34" t="n">
        <f aca="false">'PH - Tableau 1'!D80</f>
        <v>85.5</v>
      </c>
      <c r="V80" s="34" t="n">
        <f aca="false">'PS - Tableau 1'!D80</f>
        <v>68.17</v>
      </c>
      <c r="W80" s="32" t="n">
        <v>50</v>
      </c>
      <c r="X80" s="32" t="n">
        <v>50</v>
      </c>
      <c r="Y80" s="32" t="n">
        <v>50</v>
      </c>
    </row>
    <row r="81" customFormat="false" ht="20.35" hidden="false" customHeight="true" outlineLevel="0" collapsed="false">
      <c r="A81" s="22" t="s">
        <v>186</v>
      </c>
      <c r="B81" s="32" t="n">
        <v>16</v>
      </c>
      <c r="C81" s="33" t="s">
        <v>347</v>
      </c>
      <c r="D81" s="33" t="s">
        <v>546</v>
      </c>
      <c r="E81" s="32" t="n">
        <v>1992</v>
      </c>
      <c r="F81" s="32" t="n">
        <v>2</v>
      </c>
      <c r="G81" s="32" t="n">
        <v>14</v>
      </c>
      <c r="H81" s="32" t="n">
        <v>74</v>
      </c>
      <c r="I81" s="32" t="n">
        <v>181</v>
      </c>
      <c r="J81" s="32"/>
      <c r="K81" s="32"/>
      <c r="L81" s="32" t="n">
        <f aca="false">'SK - Tableau 1'!E81</f>
        <v>74</v>
      </c>
      <c r="M81" s="34" t="n">
        <f aca="false">DU!E81</f>
        <v>95.9</v>
      </c>
      <c r="N81" s="34" t="n">
        <f aca="false">'EN - Tableau 1'!C81</f>
        <v>72</v>
      </c>
      <c r="O81" s="34" t="n">
        <f aca="false">'SZ - Tableau 1'!D81</f>
        <v>62</v>
      </c>
      <c r="P81" s="32" t="n">
        <f aca="false">'AG - Tableau 1'!E81</f>
        <v>64</v>
      </c>
      <c r="Q81" s="32" t="n">
        <f aca="false">'PH - Tableau 1'!C81</f>
        <v>64</v>
      </c>
      <c r="R81" s="32" t="n">
        <f aca="false">'SC - Tableau 1'!E81</f>
        <v>59</v>
      </c>
      <c r="S81" s="32" t="n">
        <f aca="false">'HS - Tableau 1'!E81</f>
        <v>60</v>
      </c>
      <c r="T81" s="32" t="n">
        <f aca="false">'RT - Tableau 1'!E81</f>
        <v>63</v>
      </c>
      <c r="U81" s="34" t="n">
        <f aca="false">'PH - Tableau 1'!D81</f>
        <v>69.5</v>
      </c>
      <c r="V81" s="32" t="n">
        <f aca="false">'PS - Tableau 1'!D81</f>
        <v>64</v>
      </c>
      <c r="W81" s="32" t="n">
        <v>50</v>
      </c>
      <c r="X81" s="32" t="n">
        <v>50</v>
      </c>
      <c r="Y81" s="32" t="n">
        <v>50</v>
      </c>
    </row>
    <row r="82" customFormat="false" ht="20.35" hidden="false" customHeight="true" outlineLevel="0" collapsed="false">
      <c r="A82" s="22" t="s">
        <v>188</v>
      </c>
      <c r="B82" s="32" t="n">
        <v>16</v>
      </c>
      <c r="C82" s="33" t="s">
        <v>494</v>
      </c>
      <c r="D82" s="33" t="s">
        <v>546</v>
      </c>
      <c r="E82" s="32" t="n">
        <v>1991</v>
      </c>
      <c r="F82" s="32" t="n">
        <v>11</v>
      </c>
      <c r="G82" s="32" t="n">
        <v>25</v>
      </c>
      <c r="H82" s="32" t="n">
        <v>73</v>
      </c>
      <c r="I82" s="32" t="n">
        <v>191</v>
      </c>
      <c r="J82" s="32"/>
      <c r="K82" s="32"/>
      <c r="L82" s="32" t="n">
        <f aca="false">'SK - Tableau 1'!E82</f>
        <v>80</v>
      </c>
      <c r="M82" s="34" t="n">
        <f aca="false">DU!E82</f>
        <v>94.6</v>
      </c>
      <c r="N82" s="34" t="n">
        <f aca="false">'EN - Tableau 1'!C82</f>
        <v>67</v>
      </c>
      <c r="O82" s="34" t="n">
        <f aca="false">'SZ - Tableau 1'!D82</f>
        <v>61.25</v>
      </c>
      <c r="P82" s="32" t="n">
        <f aca="false">'AG - Tableau 1'!E82</f>
        <v>80</v>
      </c>
      <c r="Q82" s="32" t="n">
        <f aca="false">'PH - Tableau 1'!C82</f>
        <v>74</v>
      </c>
      <c r="R82" s="32" t="n">
        <f aca="false">'SC - Tableau 1'!E82</f>
        <v>80</v>
      </c>
      <c r="S82" s="32" t="n">
        <f aca="false">'HS - Tableau 1'!E82</f>
        <v>80</v>
      </c>
      <c r="T82" s="32" t="n">
        <f aca="false">'RT - Tableau 1'!E82</f>
        <v>80</v>
      </c>
      <c r="U82" s="34" t="n">
        <f aca="false">'PH - Tableau 1'!D82</f>
        <v>75.5</v>
      </c>
      <c r="V82" s="34" t="n">
        <f aca="false">'PS - Tableau 1'!D82</f>
        <v>55.04</v>
      </c>
      <c r="W82" s="32" t="n">
        <v>50</v>
      </c>
      <c r="X82" s="32" t="n">
        <v>50</v>
      </c>
      <c r="Y82" s="32" t="n">
        <v>50</v>
      </c>
    </row>
    <row r="83" customFormat="false" ht="20.35" hidden="false" customHeight="true" outlineLevel="0" collapsed="false">
      <c r="A83" s="22" t="s">
        <v>189</v>
      </c>
      <c r="B83" s="32" t="n">
        <v>16</v>
      </c>
      <c r="C83" s="33" t="s">
        <v>498</v>
      </c>
      <c r="D83" s="33" t="s">
        <v>546</v>
      </c>
      <c r="E83" s="32" t="n">
        <v>1987</v>
      </c>
      <c r="F83" s="32" t="n">
        <v>1</v>
      </c>
      <c r="G83" s="32" t="n">
        <v>3</v>
      </c>
      <c r="H83" s="32" t="n">
        <v>76</v>
      </c>
      <c r="I83" s="32" t="n">
        <v>218</v>
      </c>
      <c r="J83" s="32"/>
      <c r="K83" s="32"/>
      <c r="L83" s="32" t="n">
        <f aca="false">'SK - Tableau 1'!E83</f>
        <v>60</v>
      </c>
      <c r="M83" s="34" t="n">
        <f aca="false">DU!E83</f>
        <v>92.5</v>
      </c>
      <c r="N83" s="34" t="n">
        <f aca="false">'EN - Tableau 1'!C83</f>
        <v>37</v>
      </c>
      <c r="O83" s="34" t="n">
        <f aca="false">'SZ - Tableau 1'!D83</f>
        <v>82.75</v>
      </c>
      <c r="P83" s="32" t="n">
        <f aca="false">'AG - Tableau 1'!E83</f>
        <v>60</v>
      </c>
      <c r="Q83" s="32" t="n">
        <f aca="false">'PH - Tableau 1'!C83</f>
        <v>83</v>
      </c>
      <c r="R83" s="32" t="n">
        <f aca="false">'SC - Tableau 1'!E83</f>
        <v>60</v>
      </c>
      <c r="S83" s="32" t="n">
        <f aca="false">'HS - Tableau 1'!E83</f>
        <v>60</v>
      </c>
      <c r="T83" s="32" t="n">
        <f aca="false">'RT - Tableau 1'!E83</f>
        <v>60</v>
      </c>
      <c r="U83" s="34" t="n">
        <f aca="false">'PH - Tableau 1'!D83</f>
        <v>67.5</v>
      </c>
      <c r="V83" s="34" t="n">
        <f aca="false">'PS - Tableau 1'!D83</f>
        <v>66.91</v>
      </c>
      <c r="W83" s="32" t="n">
        <v>50</v>
      </c>
      <c r="X83" s="32" t="n">
        <v>50</v>
      </c>
      <c r="Y83" s="32" t="n">
        <v>50</v>
      </c>
    </row>
    <row r="84" customFormat="false" ht="20.35" hidden="false" customHeight="true" outlineLevel="0" collapsed="false">
      <c r="A84" s="22" t="s">
        <v>190</v>
      </c>
      <c r="B84" s="32" t="n">
        <v>16</v>
      </c>
      <c r="C84" s="33" t="s">
        <v>222</v>
      </c>
      <c r="D84" s="33" t="s">
        <v>546</v>
      </c>
      <c r="E84" s="32" t="n">
        <v>1979</v>
      </c>
      <c r="F84" s="32" t="n">
        <v>4</v>
      </c>
      <c r="G84" s="32" t="n">
        <v>4</v>
      </c>
      <c r="H84" s="32" t="n">
        <v>75</v>
      </c>
      <c r="I84" s="32" t="n">
        <v>217</v>
      </c>
      <c r="J84" s="32"/>
      <c r="K84" s="32"/>
      <c r="L84" s="32" t="n">
        <f aca="false">'SK - Tableau 1'!E84</f>
        <v>85</v>
      </c>
      <c r="M84" s="34" t="n">
        <f aca="false">DU!E84</f>
        <v>65.8</v>
      </c>
      <c r="N84" s="34" t="n">
        <f aca="false">'EN - Tableau 1'!C84</f>
        <v>72</v>
      </c>
      <c r="O84" s="34" t="n">
        <f aca="false">'SZ - Tableau 1'!D84</f>
        <v>78</v>
      </c>
      <c r="P84" s="32" t="n">
        <f aca="false">'AG - Tableau 1'!E84</f>
        <v>94</v>
      </c>
      <c r="Q84" s="32" t="n">
        <f aca="false">'PH - Tableau 1'!C84</f>
        <v>53</v>
      </c>
      <c r="R84" s="32" t="n">
        <f aca="false">'SC - Tableau 1'!E84</f>
        <v>92</v>
      </c>
      <c r="S84" s="32" t="n">
        <f aca="false">'HS - Tableau 1'!E84</f>
        <v>95</v>
      </c>
      <c r="T84" s="32" t="n">
        <f aca="false">'RT - Tableau 1'!E84</f>
        <v>78</v>
      </c>
      <c r="U84" s="34" t="n">
        <f aca="false">'PH - Tableau 1'!D84</f>
        <v>51</v>
      </c>
      <c r="V84" s="32" t="n">
        <f aca="false">'PS - Tableau 1'!D84</f>
        <v>74</v>
      </c>
      <c r="W84" s="32" t="n">
        <v>50</v>
      </c>
      <c r="X84" s="32" t="n">
        <v>50</v>
      </c>
      <c r="Y84" s="32" t="n">
        <v>50</v>
      </c>
    </row>
    <row r="85" customFormat="false" ht="20.35" hidden="false" customHeight="true" outlineLevel="0" collapsed="false">
      <c r="A85" s="22" t="s">
        <v>191</v>
      </c>
      <c r="B85" s="32" t="n">
        <v>16</v>
      </c>
      <c r="C85" s="33" t="s">
        <v>251</v>
      </c>
      <c r="D85" s="33" t="s">
        <v>546</v>
      </c>
      <c r="E85" s="32" t="n">
        <v>1991</v>
      </c>
      <c r="F85" s="32" t="n">
        <v>7</v>
      </c>
      <c r="G85" s="32" t="n">
        <v>24</v>
      </c>
      <c r="H85" s="32" t="n">
        <v>76</v>
      </c>
      <c r="I85" s="32" t="n">
        <v>245</v>
      </c>
      <c r="J85" s="32"/>
      <c r="K85" s="32"/>
      <c r="L85" s="32" t="n">
        <f aca="false">'SK - Tableau 1'!E85</f>
        <v>65</v>
      </c>
      <c r="M85" s="34" t="n">
        <f aca="false">DU!E85</f>
        <v>88.3</v>
      </c>
      <c r="N85" s="34" t="n">
        <f aca="false">'EN - Tableau 1'!C85</f>
        <v>87</v>
      </c>
      <c r="O85" s="34" t="n">
        <f aca="false">'SZ - Tableau 1'!D85</f>
        <v>85.5</v>
      </c>
      <c r="P85" s="32" t="n">
        <f aca="false">'AG - Tableau 1'!E85</f>
        <v>64</v>
      </c>
      <c r="Q85" s="32" t="n">
        <f aca="false">'PH - Tableau 1'!C85</f>
        <v>49</v>
      </c>
      <c r="R85" s="32" t="n">
        <f aca="false">'SC - Tableau 1'!E85</f>
        <v>56</v>
      </c>
      <c r="S85" s="32" t="n">
        <f aca="false">'HS - Tableau 1'!E85</f>
        <v>68</v>
      </c>
      <c r="T85" s="32" t="n">
        <f aca="false">'RT - Tableau 1'!E85</f>
        <v>60</v>
      </c>
      <c r="U85" s="34" t="n">
        <f aca="false">'PH - Tableau 1'!D85</f>
        <v>67.5</v>
      </c>
      <c r="V85" s="32" t="n">
        <f aca="false">'PS - Tableau 1'!D85</f>
        <v>60</v>
      </c>
      <c r="W85" s="32" t="n">
        <v>50</v>
      </c>
      <c r="X85" s="32" t="n">
        <v>50</v>
      </c>
      <c r="Y85" s="32" t="n">
        <v>50</v>
      </c>
    </row>
    <row r="86" customFormat="false" ht="20.35" hidden="false" customHeight="true" outlineLevel="0" collapsed="false">
      <c r="A86" s="22" t="s">
        <v>192</v>
      </c>
      <c r="B86" s="32" t="n">
        <v>16</v>
      </c>
      <c r="C86" s="33" t="s">
        <v>228</v>
      </c>
      <c r="D86" s="33" t="s">
        <v>546</v>
      </c>
      <c r="E86" s="32" t="n">
        <v>1980</v>
      </c>
      <c r="F86" s="32" t="n">
        <v>7</v>
      </c>
      <c r="G86" s="32" t="n">
        <v>17</v>
      </c>
      <c r="H86" s="32" t="n">
        <v>75</v>
      </c>
      <c r="I86" s="32" t="n">
        <v>173</v>
      </c>
      <c r="J86" s="32"/>
      <c r="K86" s="32"/>
      <c r="L86" s="32" t="n">
        <f aca="false">'SK - Tableau 1'!E86</f>
        <v>80</v>
      </c>
      <c r="M86" s="34" t="n">
        <f aca="false">DU!E86</f>
        <v>82.2</v>
      </c>
      <c r="N86" s="34" t="n">
        <f aca="false">'EN - Tableau 1'!C86</f>
        <v>62</v>
      </c>
      <c r="O86" s="34" t="n">
        <f aca="false">'SZ - Tableau 1'!D86</f>
        <v>65</v>
      </c>
      <c r="P86" s="32" t="n">
        <f aca="false">'AG - Tableau 1'!E86</f>
        <v>80</v>
      </c>
      <c r="Q86" s="32" t="n">
        <f aca="false">'PH - Tableau 1'!C86</f>
        <v>74</v>
      </c>
      <c r="R86" s="32" t="n">
        <f aca="false">'SC - Tableau 1'!E86</f>
        <v>80</v>
      </c>
      <c r="S86" s="32" t="n">
        <f aca="false">'HS - Tableau 1'!E86</f>
        <v>80</v>
      </c>
      <c r="T86" s="32" t="n">
        <f aca="false">'RT - Tableau 1'!E86</f>
        <v>80</v>
      </c>
      <c r="U86" s="34" t="n">
        <f aca="false">'PH - Tableau 1'!D86</f>
        <v>73.5</v>
      </c>
      <c r="V86" s="32" t="n">
        <f aca="false">'PS - Tableau 1'!D86</f>
        <v>67</v>
      </c>
      <c r="W86" s="32" t="n">
        <v>50</v>
      </c>
      <c r="X86" s="32" t="n">
        <v>50</v>
      </c>
      <c r="Y86" s="32" t="n">
        <v>50</v>
      </c>
    </row>
    <row r="87" customFormat="false" ht="20.35" hidden="false" customHeight="true" outlineLevel="0" collapsed="false">
      <c r="A87" s="22" t="s">
        <v>193</v>
      </c>
      <c r="B87" s="32" t="n">
        <v>16</v>
      </c>
      <c r="C87" s="33" t="s">
        <v>228</v>
      </c>
      <c r="D87" s="33" t="s">
        <v>546</v>
      </c>
      <c r="E87" s="32" t="n">
        <v>1988</v>
      </c>
      <c r="F87" s="32" t="n">
        <v>12</v>
      </c>
      <c r="G87" s="32" t="n">
        <v>22</v>
      </c>
      <c r="H87" s="32" t="n">
        <v>78</v>
      </c>
      <c r="I87" s="32" t="n">
        <v>232</v>
      </c>
      <c r="J87" s="32"/>
      <c r="K87" s="32"/>
      <c r="L87" s="32" t="n">
        <f aca="false">'SK - Tableau 1'!E87</f>
        <v>55</v>
      </c>
      <c r="M87" s="34" t="n">
        <f aca="false">DU!E87</f>
        <v>96.3</v>
      </c>
      <c r="N87" s="34" t="n">
        <f aca="false">'EN - Tableau 1'!C87</f>
        <v>77</v>
      </c>
      <c r="O87" s="34" t="n">
        <f aca="false">'SZ - Tableau 1'!D87</f>
        <v>93.75</v>
      </c>
      <c r="P87" s="32" t="n">
        <f aca="false">'AG - Tableau 1'!E87</f>
        <v>52</v>
      </c>
      <c r="Q87" s="32" t="n">
        <f aca="false">'PH - Tableau 1'!C87</f>
        <v>99</v>
      </c>
      <c r="R87" s="32" t="n">
        <f aca="false">'SC - Tableau 1'!E87</f>
        <v>47</v>
      </c>
      <c r="S87" s="32" t="n">
        <f aca="false">'HS - Tableau 1'!E87</f>
        <v>50</v>
      </c>
      <c r="T87" s="32" t="n">
        <f aca="false">'RT - Tableau 1'!E87</f>
        <v>53</v>
      </c>
      <c r="U87" s="34" t="n">
        <f aca="false">'PH - Tableau 1'!D87</f>
        <v>66</v>
      </c>
      <c r="V87" s="32" t="n">
        <f aca="false">'PS - Tableau 1'!D87</f>
        <v>58</v>
      </c>
      <c r="W87" s="32" t="n">
        <v>50</v>
      </c>
      <c r="X87" s="32" t="n">
        <v>50</v>
      </c>
      <c r="Y87" s="32" t="n">
        <v>50</v>
      </c>
    </row>
    <row r="88" customFormat="false" ht="20.35" hidden="false" customHeight="true" outlineLevel="0" collapsed="false">
      <c r="A88" s="22" t="s">
        <v>194</v>
      </c>
      <c r="B88" s="32" t="n">
        <v>16</v>
      </c>
      <c r="C88" s="33" t="s">
        <v>228</v>
      </c>
      <c r="D88" s="33" t="s">
        <v>546</v>
      </c>
      <c r="E88" s="32" t="n">
        <v>1982</v>
      </c>
      <c r="F88" s="32" t="n">
        <v>1</v>
      </c>
      <c r="G88" s="32" t="n">
        <v>17</v>
      </c>
      <c r="H88" s="32" t="n">
        <v>72</v>
      </c>
      <c r="I88" s="32" t="n">
        <v>185</v>
      </c>
      <c r="J88" s="32"/>
      <c r="K88" s="32"/>
      <c r="L88" s="32" t="n">
        <f aca="false">'SK - Tableau 1'!E88</f>
        <v>47</v>
      </c>
      <c r="M88" s="34" t="n">
        <f aca="false">DU!E88</f>
        <v>92.1</v>
      </c>
      <c r="N88" s="34" t="n">
        <f aca="false">'EN - Tableau 1'!C88</f>
        <v>33</v>
      </c>
      <c r="O88" s="34" t="n">
        <f aca="false">'SZ - Tableau 1'!D88</f>
        <v>54</v>
      </c>
      <c r="P88" s="32" t="n">
        <f aca="false">'AG - Tableau 1'!E88</f>
        <v>60</v>
      </c>
      <c r="Q88" s="32" t="n">
        <f aca="false">'PH - Tableau 1'!C88</f>
        <v>83</v>
      </c>
      <c r="R88" s="32" t="n">
        <f aca="false">'SC - Tableau 1'!E88</f>
        <v>60</v>
      </c>
      <c r="S88" s="32" t="n">
        <f aca="false">'HS - Tableau 1'!E88</f>
        <v>60</v>
      </c>
      <c r="T88" s="32" t="n">
        <f aca="false">'RT - Tableau 1'!E88</f>
        <v>60</v>
      </c>
      <c r="U88" s="34" t="n">
        <f aca="false">'PH - Tableau 1'!D88</f>
        <v>72</v>
      </c>
      <c r="V88" s="32" t="n">
        <f aca="false">'PS - Tableau 1'!D88</f>
        <v>66</v>
      </c>
      <c r="W88" s="32" t="n">
        <v>50</v>
      </c>
      <c r="X88" s="32" t="n">
        <v>50</v>
      </c>
      <c r="Y88" s="32" t="n">
        <v>50</v>
      </c>
    </row>
    <row r="89" customFormat="false" ht="20.35" hidden="false" customHeight="true" outlineLevel="0" collapsed="false">
      <c r="A89" s="22" t="s">
        <v>195</v>
      </c>
      <c r="B89" s="32" t="n">
        <v>16</v>
      </c>
      <c r="C89" s="33" t="s">
        <v>222</v>
      </c>
      <c r="D89" s="33" t="s">
        <v>547</v>
      </c>
      <c r="E89" s="32" t="n">
        <v>1992</v>
      </c>
      <c r="F89" s="32" t="n">
        <v>8</v>
      </c>
      <c r="G89" s="32" t="n">
        <v>14</v>
      </c>
      <c r="H89" s="32" t="n">
        <v>74</v>
      </c>
      <c r="I89" s="32" t="n">
        <v>195</v>
      </c>
      <c r="J89" s="32"/>
      <c r="K89" s="32"/>
      <c r="L89" s="32" t="n">
        <f aca="false">'SK - Tableau 1'!E89</f>
        <v>66</v>
      </c>
      <c r="M89" s="34" t="n">
        <f aca="false">DU!E89</f>
        <v>94</v>
      </c>
      <c r="N89" s="34" t="n">
        <f aca="false">'EN - Tableau 1'!C89</f>
        <v>57</v>
      </c>
      <c r="O89" s="34" t="n">
        <f aca="false">'SZ - Tableau 1'!D89</f>
        <v>66.75</v>
      </c>
      <c r="P89" s="32" t="n">
        <f aca="false">'AG - Tableau 1'!E89</f>
        <v>56</v>
      </c>
      <c r="Q89" s="32" t="n">
        <f aca="false">'PH - Tableau 1'!C89</f>
        <v>58</v>
      </c>
      <c r="R89" s="32" t="n">
        <f aca="false">'SC - Tableau 1'!E89</f>
        <v>59</v>
      </c>
      <c r="S89" s="32" t="n">
        <f aca="false">'HS - Tableau 1'!E89</f>
        <v>52</v>
      </c>
      <c r="T89" s="32" t="n">
        <f aca="false">'RT - Tableau 1'!E89</f>
        <v>58</v>
      </c>
      <c r="U89" s="34" t="n">
        <f aca="false">'PH - Tableau 1'!D89</f>
        <v>63.5</v>
      </c>
      <c r="V89" s="32" t="n">
        <f aca="false">'PS - Tableau 1'!D89</f>
        <v>66</v>
      </c>
      <c r="W89" s="32" t="n">
        <v>50</v>
      </c>
      <c r="X89" s="32" t="n">
        <v>50</v>
      </c>
      <c r="Y89" s="32" t="n">
        <v>50</v>
      </c>
    </row>
    <row r="90" customFormat="false" ht="20.35" hidden="false" customHeight="true" outlineLevel="0" collapsed="false">
      <c r="A90" s="22" t="s">
        <v>196</v>
      </c>
      <c r="B90" s="32" t="n">
        <v>16</v>
      </c>
      <c r="C90" s="33" t="s">
        <v>247</v>
      </c>
      <c r="D90" s="33" t="s">
        <v>546</v>
      </c>
      <c r="E90" s="32" t="n">
        <v>1988</v>
      </c>
      <c r="F90" s="32" t="n">
        <v>4</v>
      </c>
      <c r="G90" s="32" t="n">
        <v>27</v>
      </c>
      <c r="H90" s="32" t="n">
        <v>74</v>
      </c>
      <c r="I90" s="32" t="n">
        <v>209</v>
      </c>
      <c r="J90" s="32"/>
      <c r="K90" s="32"/>
      <c r="L90" s="32" t="n">
        <f aca="false">'SK - Tableau 1'!E90</f>
        <v>86</v>
      </c>
      <c r="M90" s="34" t="n">
        <f aca="false">DU!E90</f>
        <v>80.9</v>
      </c>
      <c r="N90" s="34" t="n">
        <f aca="false">'EN - Tableau 1'!C90</f>
        <v>87</v>
      </c>
      <c r="O90" s="34" t="n">
        <f aca="false">'SZ - Tableau 1'!D90</f>
        <v>71</v>
      </c>
      <c r="P90" s="32" t="n">
        <f aca="false">'AG - Tableau 1'!E90</f>
        <v>80</v>
      </c>
      <c r="Q90" s="32" t="n">
        <f aca="false">'PH - Tableau 1'!C90</f>
        <v>60</v>
      </c>
      <c r="R90" s="32" t="n">
        <f aca="false">'SC - Tableau 1'!E90</f>
        <v>78</v>
      </c>
      <c r="S90" s="32" t="n">
        <f aca="false">'HS - Tableau 1'!E90</f>
        <v>85</v>
      </c>
      <c r="T90" s="32" t="n">
        <f aca="false">'RT - Tableau 1'!E90</f>
        <v>72</v>
      </c>
      <c r="U90" s="34" t="n">
        <f aca="false">'PH - Tableau 1'!D90</f>
        <v>64.5</v>
      </c>
      <c r="V90" s="34" t="n">
        <f aca="false">'PS - Tableau 1'!D90</f>
        <v>77.5</v>
      </c>
      <c r="W90" s="32" t="n">
        <v>50</v>
      </c>
      <c r="X90" s="32" t="n">
        <v>50</v>
      </c>
      <c r="Y90" s="32" t="n">
        <v>50</v>
      </c>
    </row>
    <row r="91" customFormat="false" ht="20.35" hidden="false" customHeight="true" outlineLevel="0" collapsed="false">
      <c r="A91" s="22" t="s">
        <v>197</v>
      </c>
      <c r="B91" s="32" t="n">
        <v>16</v>
      </c>
      <c r="C91" s="33" t="s">
        <v>247</v>
      </c>
      <c r="D91" s="33" t="s">
        <v>546</v>
      </c>
      <c r="E91" s="32" t="n">
        <v>1988</v>
      </c>
      <c r="F91" s="32" t="n">
        <v>9</v>
      </c>
      <c r="G91" s="32" t="n">
        <v>20</v>
      </c>
      <c r="H91" s="32" t="n">
        <v>74</v>
      </c>
      <c r="I91" s="32" t="n">
        <v>182</v>
      </c>
      <c r="J91" s="32"/>
      <c r="K91" s="32"/>
      <c r="L91" s="32" t="n">
        <f aca="false">'SK - Tableau 1'!E91</f>
        <v>95</v>
      </c>
      <c r="M91" s="34" t="n">
        <f aca="false">DU!E91</f>
        <v>97.6</v>
      </c>
      <c r="N91" s="34" t="n">
        <f aca="false">'EN - Tableau 1'!C91</f>
        <v>97</v>
      </c>
      <c r="O91" s="34" t="n">
        <f aca="false">'SZ - Tableau 1'!D91</f>
        <v>62.25</v>
      </c>
      <c r="P91" s="32" t="n">
        <f aca="false">'AG - Tableau 1'!E91</f>
        <v>92</v>
      </c>
      <c r="Q91" s="32" t="n">
        <f aca="false">'PH - Tableau 1'!C91</f>
        <v>72</v>
      </c>
      <c r="R91" s="32" t="n">
        <f aca="false">'SC - Tableau 1'!E91</f>
        <v>99</v>
      </c>
      <c r="S91" s="32" t="n">
        <f aca="false">'HS - Tableau 1'!E91</f>
        <v>86</v>
      </c>
      <c r="T91" s="32" t="n">
        <f aca="false">'RT - Tableau 1'!E91</f>
        <v>91</v>
      </c>
      <c r="U91" s="34" t="n">
        <f aca="false">'PH - Tableau 1'!D91</f>
        <v>70</v>
      </c>
      <c r="V91" s="32" t="n">
        <f aca="false">'PS - Tableau 1'!D91</f>
        <v>76</v>
      </c>
      <c r="W91" s="32" t="n">
        <v>50</v>
      </c>
      <c r="X91" s="32" t="n">
        <v>50</v>
      </c>
      <c r="Y91" s="32" t="n">
        <v>50</v>
      </c>
    </row>
    <row r="92" customFormat="false" ht="20.35" hidden="false" customHeight="true" outlineLevel="0" collapsed="false">
      <c r="A92" s="22" t="s">
        <v>198</v>
      </c>
      <c r="B92" s="32" t="n">
        <v>16</v>
      </c>
      <c r="C92" s="33" t="s">
        <v>222</v>
      </c>
      <c r="D92" s="33" t="s">
        <v>546</v>
      </c>
      <c r="E92" s="32" t="n">
        <v>1988</v>
      </c>
      <c r="F92" s="32" t="n">
        <v>5</v>
      </c>
      <c r="G92" s="32" t="n">
        <v>29</v>
      </c>
      <c r="H92" s="32" t="n">
        <v>76</v>
      </c>
      <c r="I92" s="32" t="n">
        <v>210</v>
      </c>
      <c r="J92" s="32"/>
      <c r="K92" s="32"/>
      <c r="L92" s="32" t="n">
        <f aca="false">'SK - Tableau 1'!E92</f>
        <v>66</v>
      </c>
      <c r="M92" s="34" t="n">
        <f aca="false">DU!E92</f>
        <v>57.3</v>
      </c>
      <c r="N92" s="34" t="n">
        <f aca="false">'EN - Tableau 1'!C92</f>
        <v>52</v>
      </c>
      <c r="O92" s="34" t="n">
        <f aca="false">'SZ - Tableau 1'!D92</f>
        <v>80.5</v>
      </c>
      <c r="P92" s="32" t="n">
        <f aca="false">'AG - Tableau 1'!E92</f>
        <v>66</v>
      </c>
      <c r="Q92" s="32" t="n">
        <f aca="false">'PH - Tableau 1'!C92</f>
        <v>74</v>
      </c>
      <c r="R92" s="32" t="n">
        <f aca="false">'SC - Tableau 1'!E92</f>
        <v>66</v>
      </c>
      <c r="S92" s="32" t="n">
        <f aca="false">'HS - Tableau 1'!E92</f>
        <v>64</v>
      </c>
      <c r="T92" s="32" t="n">
        <f aca="false">'RT - Tableau 1'!E92</f>
        <v>60</v>
      </c>
      <c r="U92" s="34" t="n">
        <f aca="false">'PH - Tableau 1'!D92</f>
        <v>61</v>
      </c>
      <c r="V92" s="32" t="n">
        <f aca="false">'PS - Tableau 1'!D92</f>
        <v>66</v>
      </c>
      <c r="W92" s="32" t="n">
        <v>50</v>
      </c>
      <c r="X92" s="32" t="n">
        <v>50</v>
      </c>
      <c r="Y92" s="32" t="n">
        <v>50</v>
      </c>
    </row>
    <row r="93" customFormat="false" ht="20.35" hidden="false" customHeight="true" outlineLevel="0" collapsed="false">
      <c r="A93" s="22" t="s">
        <v>199</v>
      </c>
      <c r="B93" s="32" t="n">
        <v>16</v>
      </c>
      <c r="C93" s="33" t="s">
        <v>228</v>
      </c>
      <c r="D93" s="33" t="s">
        <v>547</v>
      </c>
      <c r="E93" s="32" t="n">
        <v>1995</v>
      </c>
      <c r="F93" s="32" t="n">
        <v>12</v>
      </c>
      <c r="G93" s="32" t="n">
        <v>8</v>
      </c>
      <c r="H93" s="32" t="n">
        <v>76</v>
      </c>
      <c r="I93" s="32" t="n">
        <v>192</v>
      </c>
      <c r="J93" s="32"/>
      <c r="K93" s="32"/>
      <c r="L93" s="32" t="n">
        <f aca="false">'SK - Tableau 1'!E93</f>
        <v>60</v>
      </c>
      <c r="M93" s="34" t="n">
        <f aca="false">DU!E93</f>
        <v>92.1</v>
      </c>
      <c r="N93" s="34" t="n">
        <f aca="false">'EN - Tableau 1'!C93</f>
        <v>33</v>
      </c>
      <c r="O93" s="34" t="n">
        <f aca="false">'SZ - Tableau 1'!D93</f>
        <v>75</v>
      </c>
      <c r="P93" s="32" t="n">
        <f aca="false">'AG - Tableau 1'!E93</f>
        <v>47</v>
      </c>
      <c r="Q93" s="32" t="n">
        <f aca="false">'PH - Tableau 1'!C93</f>
        <v>91</v>
      </c>
      <c r="R93" s="32" t="n">
        <f aca="false">'SC - Tableau 1'!E93</f>
        <v>60</v>
      </c>
      <c r="S93" s="32" t="n">
        <f aca="false">'HS - Tableau 1'!E93</f>
        <v>47</v>
      </c>
      <c r="T93" s="32" t="n">
        <f aca="false">'RT - Tableau 1'!E93</f>
        <v>47</v>
      </c>
      <c r="U93" s="34" t="n">
        <f aca="false">'PH - Tableau 1'!D93</f>
        <v>91.5</v>
      </c>
      <c r="V93" s="32" t="n">
        <f aca="false">'PS - Tableau 1'!D93</f>
        <v>66</v>
      </c>
      <c r="W93" s="32" t="n">
        <v>50</v>
      </c>
      <c r="X93" s="32" t="n">
        <v>50</v>
      </c>
      <c r="Y93" s="32" t="n">
        <v>50</v>
      </c>
    </row>
    <row r="94" customFormat="false" ht="20.35" hidden="false" customHeight="true" outlineLevel="0" collapsed="false">
      <c r="A94" s="22" t="s">
        <v>200</v>
      </c>
      <c r="B94" s="32" t="n">
        <v>16</v>
      </c>
      <c r="C94" s="33" t="s">
        <v>494</v>
      </c>
      <c r="D94" s="33" t="s">
        <v>546</v>
      </c>
      <c r="E94" s="32" t="n">
        <v>1986</v>
      </c>
      <c r="F94" s="32" t="n">
        <v>1</v>
      </c>
      <c r="G94" s="32" t="n">
        <v>29</v>
      </c>
      <c r="H94" s="32" t="n">
        <v>73</v>
      </c>
      <c r="I94" s="32" t="n">
        <v>227</v>
      </c>
      <c r="J94" s="32"/>
      <c r="K94" s="32"/>
      <c r="L94" s="32" t="n">
        <f aca="false">'SK - Tableau 1'!E94</f>
        <v>56</v>
      </c>
      <c r="M94" s="34" t="n">
        <f aca="false">DU!E94</f>
        <v>79.4</v>
      </c>
      <c r="N94" s="34" t="n">
        <f aca="false">'EN - Tableau 1'!C94</f>
        <v>62</v>
      </c>
      <c r="O94" s="34" t="n">
        <f aca="false">'SZ - Tableau 1'!D94</f>
        <v>70.75</v>
      </c>
      <c r="P94" s="32" t="n">
        <f aca="false">'AG - Tableau 1'!E94</f>
        <v>52</v>
      </c>
      <c r="Q94" s="32" t="n">
        <f aca="false">'PH - Tableau 1'!C94</f>
        <v>62</v>
      </c>
      <c r="R94" s="32" t="n">
        <f aca="false">'SC - Tableau 1'!E94</f>
        <v>51</v>
      </c>
      <c r="S94" s="32" t="n">
        <f aca="false">'HS - Tableau 1'!E94</f>
        <v>52</v>
      </c>
      <c r="T94" s="32" t="n">
        <f aca="false">'RT - Tableau 1'!E94</f>
        <v>48</v>
      </c>
      <c r="U94" s="34" t="n">
        <f aca="false">'PH - Tableau 1'!D94</f>
        <v>57</v>
      </c>
      <c r="V94" s="34" t="n">
        <f aca="false">'PS - Tableau 1'!D94</f>
        <v>55.04</v>
      </c>
      <c r="W94" s="32" t="n">
        <v>50</v>
      </c>
      <c r="X94" s="32" t="n">
        <v>50</v>
      </c>
      <c r="Y94" s="32" t="n">
        <v>50</v>
      </c>
    </row>
    <row r="95" customFormat="false" ht="20.35" hidden="false" customHeight="true" outlineLevel="0" collapsed="false">
      <c r="A95" s="22" t="s">
        <v>201</v>
      </c>
      <c r="B95" s="32" t="n">
        <v>16</v>
      </c>
      <c r="C95" s="33" t="s">
        <v>222</v>
      </c>
      <c r="D95" s="33" t="s">
        <v>547</v>
      </c>
      <c r="E95" s="32" t="n">
        <v>1995</v>
      </c>
      <c r="F95" s="32" t="n">
        <v>4</v>
      </c>
      <c r="G95" s="32" t="n">
        <v>29</v>
      </c>
      <c r="H95" s="32" t="n">
        <v>74</v>
      </c>
      <c r="I95" s="32" t="n">
        <v>194</v>
      </c>
      <c r="J95" s="32"/>
      <c r="K95" s="32"/>
      <c r="L95" s="32" t="n">
        <f aca="false">'SK - Tableau 1'!E95</f>
        <v>58</v>
      </c>
      <c r="M95" s="34" t="n">
        <f aca="false">DU!E95</f>
        <v>94.6</v>
      </c>
      <c r="N95" s="34" t="n">
        <f aca="false">'EN - Tableau 1'!C95</f>
        <v>62</v>
      </c>
      <c r="O95" s="34" t="n">
        <f aca="false">'SZ - Tableau 1'!D95</f>
        <v>66.5</v>
      </c>
      <c r="P95" s="32" t="n">
        <f aca="false">'AG - Tableau 1'!E95</f>
        <v>75</v>
      </c>
      <c r="Q95" s="32" t="n">
        <f aca="false">'PH - Tableau 1'!C95</f>
        <v>72</v>
      </c>
      <c r="R95" s="32" t="n">
        <f aca="false">'SC - Tableau 1'!E95</f>
        <v>70</v>
      </c>
      <c r="S95" s="32" t="n">
        <f aca="false">'HS - Tableau 1'!E95</f>
        <v>68</v>
      </c>
      <c r="T95" s="32" t="n">
        <f aca="false">'RT - Tableau 1'!E95</f>
        <v>61</v>
      </c>
      <c r="U95" s="34" t="n">
        <f aca="false">'PH - Tableau 1'!D95</f>
        <v>70</v>
      </c>
      <c r="V95" s="34" t="n">
        <f aca="false">'PS - Tableau 1'!D95</f>
        <v>58.15</v>
      </c>
      <c r="W95" s="32" t="n">
        <v>50</v>
      </c>
      <c r="X95" s="32" t="n">
        <v>50</v>
      </c>
      <c r="Y95" s="32" t="n">
        <v>50</v>
      </c>
    </row>
    <row r="96" customFormat="false" ht="20.35" hidden="false" customHeight="true" outlineLevel="0" collapsed="false">
      <c r="A96" s="22" t="s">
        <v>202</v>
      </c>
      <c r="B96" s="32" t="n">
        <v>16</v>
      </c>
      <c r="C96" s="33" t="s">
        <v>269</v>
      </c>
      <c r="D96" s="33" t="s">
        <v>546</v>
      </c>
      <c r="E96" s="32" t="n">
        <v>1987</v>
      </c>
      <c r="F96" s="32" t="n">
        <v>3</v>
      </c>
      <c r="G96" s="32" t="n">
        <v>10</v>
      </c>
      <c r="H96" s="32" t="n">
        <v>75</v>
      </c>
      <c r="I96" s="32" t="n">
        <v>176</v>
      </c>
      <c r="J96" s="32"/>
      <c r="K96" s="32"/>
      <c r="L96" s="32" t="n">
        <f aca="false">'SK - Tableau 1'!E96</f>
        <v>73</v>
      </c>
      <c r="M96" s="34" t="n">
        <f aca="false">DU!E96</f>
        <v>95.6</v>
      </c>
      <c r="N96" s="34" t="n">
        <f aca="false">'EN - Tableau 1'!C96</f>
        <v>87</v>
      </c>
      <c r="O96" s="34" t="n">
        <f aca="false">'SZ - Tableau 1'!D96</f>
        <v>65.5</v>
      </c>
      <c r="P96" s="32" t="n">
        <f aca="false">'AG - Tableau 1'!E96</f>
        <v>79</v>
      </c>
      <c r="Q96" s="32" t="n">
        <f aca="false">'PH - Tableau 1'!C96</f>
        <v>64</v>
      </c>
      <c r="R96" s="32" t="n">
        <f aca="false">'SC - Tableau 1'!E96</f>
        <v>77</v>
      </c>
      <c r="S96" s="32" t="n">
        <f aca="false">'HS - Tableau 1'!E96</f>
        <v>82</v>
      </c>
      <c r="T96" s="32" t="n">
        <f aca="false">'RT - Tableau 1'!E96</f>
        <v>76</v>
      </c>
      <c r="U96" s="34" t="n">
        <f aca="false">'PH - Tableau 1'!D96</f>
        <v>75</v>
      </c>
      <c r="V96" s="32" t="n">
        <f aca="false">'PS - Tableau 1'!D96</f>
        <v>65</v>
      </c>
      <c r="W96" s="32" t="n">
        <v>50</v>
      </c>
      <c r="X96" s="32" t="n">
        <v>50</v>
      </c>
      <c r="Y96" s="32" t="n">
        <v>50</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Y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256" min="1" style="21" width="16.0663265306122"/>
  </cols>
  <sheetData>
    <row r="1" customFormat="false" ht="13.3" hidden="false" customHeight="true" outlineLevel="0" collapsed="false">
      <c r="A1" s="35" t="s">
        <v>548</v>
      </c>
      <c r="B1" s="36" t="s">
        <v>203</v>
      </c>
      <c r="C1" s="36" t="s">
        <v>535</v>
      </c>
      <c r="D1" s="36" t="s">
        <v>536</v>
      </c>
      <c r="E1" s="36" t="s">
        <v>537</v>
      </c>
      <c r="F1" s="36" t="s">
        <v>538</v>
      </c>
      <c r="G1" s="36" t="s">
        <v>539</v>
      </c>
      <c r="H1" s="36" t="s">
        <v>541</v>
      </c>
      <c r="I1" s="36" t="s">
        <v>540</v>
      </c>
      <c r="J1" s="36" t="s">
        <v>542</v>
      </c>
      <c r="K1" s="36" t="s">
        <v>543</v>
      </c>
      <c r="L1" s="36" t="s">
        <v>10</v>
      </c>
      <c r="M1" s="36" t="s">
        <v>14</v>
      </c>
      <c r="N1" s="36" t="s">
        <v>15</v>
      </c>
      <c r="O1" s="36" t="s">
        <v>19</v>
      </c>
      <c r="P1" s="36" t="s">
        <v>25</v>
      </c>
      <c r="Q1" s="36" t="s">
        <v>29</v>
      </c>
      <c r="R1" s="36" t="s">
        <v>30</v>
      </c>
      <c r="S1" s="36" t="s">
        <v>36</v>
      </c>
      <c r="T1" s="36" t="s">
        <v>41</v>
      </c>
      <c r="U1" s="36" t="s">
        <v>46</v>
      </c>
      <c r="V1" s="36" t="s">
        <v>51</v>
      </c>
      <c r="W1" s="36"/>
      <c r="X1" s="36"/>
      <c r="Y1" s="36"/>
    </row>
    <row r="2" customFormat="false" ht="13.65" hidden="false" customHeight="true" outlineLevel="0" collapsed="false">
      <c r="A2" s="37" t="s">
        <v>549</v>
      </c>
      <c r="B2" s="38" t="n">
        <v>16</v>
      </c>
      <c r="C2" s="39" t="s">
        <v>251</v>
      </c>
      <c r="D2" s="39" t="s">
        <v>546</v>
      </c>
      <c r="E2" s="38" t="n">
        <v>1988</v>
      </c>
      <c r="F2" s="38" t="n">
        <v>6</v>
      </c>
      <c r="G2" s="38" t="n">
        <v>25</v>
      </c>
      <c r="H2" s="38" t="n">
        <v>175</v>
      </c>
      <c r="I2" s="38" t="n">
        <v>70</v>
      </c>
      <c r="J2" s="38" t="n">
        <v>0</v>
      </c>
      <c r="K2" s="40" t="n">
        <v>750000</v>
      </c>
      <c r="L2" s="41" t="n">
        <v>42</v>
      </c>
      <c r="M2" s="38" t="n">
        <v>76</v>
      </c>
      <c r="N2" s="41" t="n">
        <v>42</v>
      </c>
      <c r="O2" s="41" t="n">
        <v>41</v>
      </c>
      <c r="P2" s="41" t="n">
        <v>59</v>
      </c>
      <c r="Q2" s="41" t="n">
        <v>59</v>
      </c>
      <c r="R2" s="41" t="n">
        <v>52</v>
      </c>
      <c r="S2" s="41" t="n">
        <v>42</v>
      </c>
      <c r="T2" s="41" t="n">
        <v>66</v>
      </c>
      <c r="U2" s="38" t="n">
        <v>59</v>
      </c>
      <c r="V2" s="41" t="n">
        <v>64</v>
      </c>
      <c r="W2" s="41" t="n">
        <v>50</v>
      </c>
      <c r="X2" s="41" t="n">
        <v>50</v>
      </c>
      <c r="Y2" s="42" t="n">
        <v>50</v>
      </c>
    </row>
    <row r="3" customFormat="false" ht="13.65" hidden="false" customHeight="true" outlineLevel="0" collapsed="false">
      <c r="A3" s="37" t="s">
        <v>550</v>
      </c>
      <c r="B3" s="38" t="n">
        <v>16</v>
      </c>
      <c r="C3" s="39" t="s">
        <v>251</v>
      </c>
      <c r="D3" s="39" t="s">
        <v>547</v>
      </c>
      <c r="E3" s="38" t="n">
        <v>1991</v>
      </c>
      <c r="F3" s="38" t="n">
        <v>4</v>
      </c>
      <c r="G3" s="38" t="n">
        <v>4</v>
      </c>
      <c r="H3" s="38" t="n">
        <v>209</v>
      </c>
      <c r="I3" s="38" t="n">
        <v>78</v>
      </c>
      <c r="J3" s="38" t="n">
        <v>0</v>
      </c>
      <c r="K3" s="40" t="n">
        <v>650000</v>
      </c>
      <c r="L3" s="41" t="n">
        <v>54</v>
      </c>
      <c r="M3" s="38" t="n">
        <v>76</v>
      </c>
      <c r="N3" s="41" t="n">
        <v>42</v>
      </c>
      <c r="O3" s="41" t="n">
        <v>87</v>
      </c>
      <c r="P3" s="41" t="n">
        <v>42</v>
      </c>
      <c r="Q3" s="41" t="n">
        <v>59</v>
      </c>
      <c r="R3" s="41" t="n">
        <v>59</v>
      </c>
      <c r="S3" s="41" t="n">
        <v>59</v>
      </c>
      <c r="T3" s="41" t="n">
        <v>45</v>
      </c>
      <c r="U3" s="38" t="n">
        <v>59</v>
      </c>
      <c r="V3" s="41" t="n">
        <v>59</v>
      </c>
      <c r="W3" s="41" t="n">
        <v>50</v>
      </c>
      <c r="X3" s="41" t="n">
        <v>50</v>
      </c>
      <c r="Y3" s="42" t="n">
        <v>50</v>
      </c>
    </row>
  </sheetData>
  <conditionalFormatting sqref="K2:Y3">
    <cfRule type="cellIs" priority="2" operator="lessThan" aboveAverage="0" equalAverage="0" bottom="0" percent="0" rank="0" text="" dxfId="0">
      <formula>0</formula>
    </cfRule>
  </conditionalFormatting>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E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21" width="16.0663265306122"/>
    <col collapsed="false" hidden="false" max="5" min="2" style="21" width="12.8265306122449"/>
    <col collapsed="false" hidden="false" max="256" min="6" style="21" width="16.0663265306122"/>
  </cols>
  <sheetData>
    <row r="1" customFormat="false" ht="20.55" hidden="false" customHeight="true" outlineLevel="0" collapsed="false">
      <c r="A1" s="22" t="s">
        <v>55</v>
      </c>
      <c r="B1" s="43" t="s">
        <v>551</v>
      </c>
      <c r="C1" s="43" t="s">
        <v>552</v>
      </c>
      <c r="D1" s="44" t="s">
        <v>553</v>
      </c>
      <c r="E1" s="43" t="s">
        <v>554</v>
      </c>
    </row>
    <row r="2" customFormat="false" ht="20.55" hidden="false" customHeight="true" outlineLevel="0" collapsed="false">
      <c r="A2" s="22" t="s">
        <v>70</v>
      </c>
      <c r="B2" s="32" t="n">
        <f aca="false">VLOOKUP(STATS!G3,'SK - ADJSV%'!$A$3:$B$55,2)</f>
        <v>73</v>
      </c>
      <c r="C2" s="32" t="n">
        <f aca="false">IF(STATS!F3&lt;830,IF(B2&gt;66,66,B2),B2)</f>
        <v>73</v>
      </c>
      <c r="D2" s="32" t="n">
        <f aca="false">IF(STATS!F3&lt;415,IF(C2&gt;60,60,C2),C2)</f>
        <v>73</v>
      </c>
      <c r="E2" s="45" t="n">
        <f aca="false">IF(STATS!D3+STATS!E3&lt;50,IF(D2&gt;80,80,D2),D2)</f>
        <v>73</v>
      </c>
    </row>
    <row r="3" customFormat="false" ht="20.35" hidden="false" customHeight="true" outlineLevel="0" collapsed="false">
      <c r="A3" s="22" t="s">
        <v>73</v>
      </c>
      <c r="B3" s="32" t="n">
        <f aca="false">VLOOKUP(STATS!G4,'SK - ADJSV%'!$A$3:$B$55,2)</f>
        <v>47</v>
      </c>
      <c r="C3" s="32" t="n">
        <f aca="false">IF(STATS!F4&lt;830,IF(B3&gt;66,66,B3),B3)</f>
        <v>47</v>
      </c>
      <c r="D3" s="32" t="n">
        <f aca="false">IF(STATS!F4&lt;415,IF(C3&gt;60,60,C3),C3)</f>
        <v>47</v>
      </c>
      <c r="E3" s="45" t="n">
        <f aca="false">IF(STATS!D4+STATS!E4&lt;50,IF(D3&gt;80,80,D3),D3)</f>
        <v>47</v>
      </c>
    </row>
    <row r="4" customFormat="false" ht="20.35" hidden="false" customHeight="true" outlineLevel="0" collapsed="false">
      <c r="A4" s="22" t="s">
        <v>75</v>
      </c>
      <c r="B4" s="32" t="n">
        <f aca="false">VLOOKUP(STATS!G5,'SK - ADJSV%'!$A$3:$B$55,2)</f>
        <v>48</v>
      </c>
      <c r="C4" s="32" t="n">
        <f aca="false">IF(STATS!F5&lt;830,IF(B4&gt;66,66,B4),B4)</f>
        <v>48</v>
      </c>
      <c r="D4" s="32" t="n">
        <f aca="false">IF(STATS!F5&lt;415,IF(C4&gt;60,60,C4),C4)</f>
        <v>48</v>
      </c>
      <c r="E4" s="45" t="n">
        <f aca="false">IF(STATS!D5+STATS!E5&lt;50,IF(D4&gt;80,80,D4),D4)</f>
        <v>48</v>
      </c>
    </row>
    <row r="5" customFormat="false" ht="20.35" hidden="false" customHeight="true" outlineLevel="0" collapsed="false">
      <c r="A5" s="22" t="s">
        <v>77</v>
      </c>
      <c r="B5" s="32" t="n">
        <f aca="false">VLOOKUP(STATS!G6,'SK - ADJSV%'!$A$3:$B$55,2)</f>
        <v>83</v>
      </c>
      <c r="C5" s="32" t="n">
        <f aca="false">IF(STATS!F6&lt;830,IF(B5&gt;66,66,B5),B5)</f>
        <v>66</v>
      </c>
      <c r="D5" s="32" t="n">
        <f aca="false">IF(STATS!F6&lt;415,IF(C5&gt;60,60,C5),C5)</f>
        <v>66</v>
      </c>
      <c r="E5" s="45" t="n">
        <f aca="false">IF(STATS!D6+STATS!E6&lt;50,IF(D5&gt;80,80,D5),D5)</f>
        <v>66</v>
      </c>
    </row>
    <row r="6" customFormat="false" ht="20.35" hidden="false" customHeight="true" outlineLevel="0" collapsed="false">
      <c r="A6" s="22" t="s">
        <v>79</v>
      </c>
      <c r="B6" s="32" t="n">
        <f aca="false">VLOOKUP(STATS!G7,'SK - ADJSV%'!$A$3:$B$55,2)</f>
        <v>57</v>
      </c>
      <c r="C6" s="32" t="n">
        <f aca="false">IF(STATS!F7&lt;830,IF(B6&gt;66,66,B6),B6)</f>
        <v>57</v>
      </c>
      <c r="D6" s="32" t="n">
        <f aca="false">IF(STATS!F7&lt;415,IF(C6&gt;60,60,C6),C6)</f>
        <v>57</v>
      </c>
      <c r="E6" s="45" t="n">
        <f aca="false">IF(STATS!D7+STATS!E7&lt;50,IF(D6&gt;80,80,D6),D6)</f>
        <v>57</v>
      </c>
    </row>
    <row r="7" customFormat="false" ht="20.35" hidden="false" customHeight="true" outlineLevel="0" collapsed="false">
      <c r="A7" s="22" t="s">
        <v>81</v>
      </c>
      <c r="B7" s="32" t="n">
        <f aca="false">VLOOKUP(STATS!G8,'SK - ADJSV%'!$A$3:$B$55,2)</f>
        <v>60</v>
      </c>
      <c r="C7" s="32" t="n">
        <f aca="false">IF(STATS!F8&lt;830,IF(B7&gt;66,66,B7),B7)</f>
        <v>60</v>
      </c>
      <c r="D7" s="32" t="n">
        <f aca="false">IF(STATS!F8&lt;415,IF(C7&gt;60,60,C7),C7)</f>
        <v>60</v>
      </c>
      <c r="E7" s="45" t="n">
        <f aca="false">IF(STATS!D8+STATS!E8&lt;50,IF(D7&gt;80,80,D7),D7)</f>
        <v>60</v>
      </c>
    </row>
    <row r="8" customFormat="false" ht="32.35" hidden="false" customHeight="true" outlineLevel="0" collapsed="false">
      <c r="A8" s="22" t="s">
        <v>83</v>
      </c>
      <c r="B8" s="32" t="n">
        <f aca="false">VLOOKUP(STATS!G9,'SK - ADJSV%'!$A$3:$B$55,2)</f>
        <v>90</v>
      </c>
      <c r="C8" s="32" t="n">
        <f aca="false">IF(STATS!F9&lt;830,IF(B8&gt;66,66,B8),B8)</f>
        <v>66</v>
      </c>
      <c r="D8" s="32" t="n">
        <f aca="false">IF(STATS!F9&lt;415,IF(C8&gt;60,60,C8),C8)</f>
        <v>66</v>
      </c>
      <c r="E8" s="45" t="n">
        <f aca="false">IF(STATS!D9+STATS!E9&lt;50,IF(D8&gt;80,80,D8),D8)</f>
        <v>66</v>
      </c>
    </row>
    <row r="9" customFormat="false" ht="20.35" hidden="false" customHeight="true" outlineLevel="0" collapsed="false">
      <c r="A9" s="22" t="s">
        <v>85</v>
      </c>
      <c r="B9" s="32" t="n">
        <f aca="false">VLOOKUP(STATS!G10,'SK - ADJSV%'!$A$3:$B$55,2)</f>
        <v>70</v>
      </c>
      <c r="C9" s="32" t="n">
        <f aca="false">IF(STATS!F10&lt;830,IF(B9&gt;66,66,B9),B9)</f>
        <v>70</v>
      </c>
      <c r="D9" s="32" t="n">
        <f aca="false">IF(STATS!F10&lt;415,IF(C9&gt;60,60,C9),C9)</f>
        <v>70</v>
      </c>
      <c r="E9" s="45" t="n">
        <f aca="false">IF(STATS!D10+STATS!E10&lt;50,IF(D9&gt;80,80,D9),D9)</f>
        <v>70</v>
      </c>
    </row>
    <row r="10" customFormat="false" ht="20.35" hidden="false" customHeight="true" outlineLevel="0" collapsed="false">
      <c r="A10" s="22" t="s">
        <v>87</v>
      </c>
      <c r="B10" s="32" t="n">
        <f aca="false">VLOOKUP(STATS!G11,'SK - ADJSV%'!$A$3:$B$55,2)</f>
        <v>89</v>
      </c>
      <c r="C10" s="32" t="n">
        <f aca="false">IF(STATS!F11&lt;830,IF(B10&gt;66,66,B10),B10)</f>
        <v>89</v>
      </c>
      <c r="D10" s="32" t="n">
        <f aca="false">IF(STATS!F11&lt;415,IF(C10&gt;60,60,C10),C10)</f>
        <v>89</v>
      </c>
      <c r="E10" s="45" t="n">
        <f aca="false">IF(STATS!D11+STATS!E11&lt;50,IF(D10&gt;80,80,D10),D10)</f>
        <v>89</v>
      </c>
    </row>
    <row r="11" customFormat="false" ht="20.35" hidden="false" customHeight="true" outlineLevel="0" collapsed="false">
      <c r="A11" s="22" t="s">
        <v>89</v>
      </c>
      <c r="B11" s="32" t="n">
        <f aca="false">VLOOKUP(STATS!G12,'SK - ADJSV%'!$A$3:$B$55,2)</f>
        <v>51</v>
      </c>
      <c r="C11" s="32" t="n">
        <f aca="false">IF(STATS!F12&lt;830,IF(B11&gt;66,66,B11),B11)</f>
        <v>51</v>
      </c>
      <c r="D11" s="32" t="n">
        <f aca="false">IF(STATS!F12&lt;415,IF(C11&gt;60,60,C11),C11)</f>
        <v>51</v>
      </c>
      <c r="E11" s="45" t="n">
        <f aca="false">IF(STATS!D12+STATS!E12&lt;50,IF(D11&gt;80,80,D11),D11)</f>
        <v>51</v>
      </c>
    </row>
    <row r="12" customFormat="false" ht="20.35" hidden="false" customHeight="true" outlineLevel="0" collapsed="false">
      <c r="A12" s="22" t="s">
        <v>91</v>
      </c>
      <c r="B12" s="32" t="n">
        <f aca="false">VLOOKUP(STATS!G13,'SK - ADJSV%'!$A$3:$B$55,2)</f>
        <v>57</v>
      </c>
      <c r="C12" s="32" t="n">
        <f aca="false">IF(STATS!F13&lt;830,IF(B12&gt;66,66,B12),B12)</f>
        <v>57</v>
      </c>
      <c r="D12" s="32" t="n">
        <f aca="false">IF(STATS!F13&lt;415,IF(C12&gt;60,60,C12),C12)</f>
        <v>57</v>
      </c>
      <c r="E12" s="45" t="n">
        <f aca="false">IF(STATS!D13+STATS!E13&lt;50,IF(D12&gt;80,80,D12),D12)</f>
        <v>57</v>
      </c>
    </row>
    <row r="13" customFormat="false" ht="20.35" hidden="false" customHeight="true" outlineLevel="0" collapsed="false">
      <c r="A13" s="22" t="s">
        <v>93</v>
      </c>
      <c r="B13" s="32" t="n">
        <f aca="false">VLOOKUP(STATS!G14,'SK - ADJSV%'!$A$3:$B$55,2)</f>
        <v>78</v>
      </c>
      <c r="C13" s="32" t="n">
        <f aca="false">IF(STATS!F14&lt;830,IF(B13&gt;66,66,B13),B13)</f>
        <v>78</v>
      </c>
      <c r="D13" s="32" t="n">
        <f aca="false">IF(STATS!F14&lt;415,IF(C13&gt;60,60,C13),C13)</f>
        <v>78</v>
      </c>
      <c r="E13" s="45" t="n">
        <f aca="false">IF(STATS!D14+STATS!E14&lt;50,IF(D13&gt;80,80,D13),D13)</f>
        <v>78</v>
      </c>
    </row>
    <row r="14" customFormat="false" ht="20.35" hidden="false" customHeight="true" outlineLevel="0" collapsed="false">
      <c r="A14" s="22" t="s">
        <v>95</v>
      </c>
      <c r="B14" s="32" t="n">
        <f aca="false">VLOOKUP(STATS!G15,'SK - ADJSV%'!$A$3:$B$55,2)</f>
        <v>78</v>
      </c>
      <c r="C14" s="32" t="n">
        <f aca="false">IF(STATS!F15&lt;830,IF(B14&gt;66,66,B14),B14)</f>
        <v>78</v>
      </c>
      <c r="D14" s="32" t="n">
        <f aca="false">IF(STATS!F15&lt;415,IF(C14&gt;60,60,C14),C14)</f>
        <v>78</v>
      </c>
      <c r="E14" s="45" t="n">
        <f aca="false">IF(STATS!D15+STATS!E15&lt;50,IF(D14&gt;80,80,D14),D14)</f>
        <v>78</v>
      </c>
    </row>
    <row r="15" customFormat="false" ht="20.35" hidden="false" customHeight="true" outlineLevel="0" collapsed="false">
      <c r="A15" s="22" t="s">
        <v>97</v>
      </c>
      <c r="B15" s="32" t="n">
        <f aca="false">VLOOKUP(STATS!G16,'SK - ADJSV%'!$A$3:$B$55,2)</f>
        <v>90</v>
      </c>
      <c r="C15" s="32" t="n">
        <f aca="false">IF(STATS!F16&lt;830,IF(B15&gt;66,66,B15),B15)</f>
        <v>90</v>
      </c>
      <c r="D15" s="32" t="n">
        <f aca="false">IF(STATS!F16&lt;415,IF(C15&gt;60,60,C15),C15)</f>
        <v>90</v>
      </c>
      <c r="E15" s="45" t="n">
        <f aca="false">IF(STATS!D16+STATS!E16&lt;50,IF(D15&gt;80,80,D15),D15)</f>
        <v>90</v>
      </c>
    </row>
    <row r="16" customFormat="false" ht="20.35" hidden="false" customHeight="true" outlineLevel="0" collapsed="false">
      <c r="A16" s="22" t="s">
        <v>98</v>
      </c>
      <c r="B16" s="32" t="n">
        <f aca="false">VLOOKUP(STATS!G17,'SK - ADJSV%'!$A$3:$B$55,2)</f>
        <v>70</v>
      </c>
      <c r="C16" s="32" t="n">
        <f aca="false">IF(STATS!F17&lt;830,IF(B16&gt;66,66,B16),B16)</f>
        <v>70</v>
      </c>
      <c r="D16" s="32" t="n">
        <f aca="false">IF(STATS!F17&lt;415,IF(C16&gt;60,60,C16),C16)</f>
        <v>70</v>
      </c>
      <c r="E16" s="45" t="n">
        <f aca="false">IF(STATS!D17+STATS!E17&lt;50,IF(D16&gt;80,80,D16),D16)</f>
        <v>70</v>
      </c>
    </row>
    <row r="17" customFormat="false" ht="20.35" hidden="false" customHeight="true" outlineLevel="0" collapsed="false">
      <c r="A17" s="22" t="s">
        <v>100</v>
      </c>
      <c r="B17" s="32" t="n">
        <f aca="false">VLOOKUP(STATS!G18,'SK - ADJSV%'!$A$3:$B$55,2)</f>
        <v>70</v>
      </c>
      <c r="C17" s="32" t="n">
        <f aca="false">IF(STATS!F18&lt;830,IF(B17&gt;66,66,B17),B17)</f>
        <v>70</v>
      </c>
      <c r="D17" s="32" t="n">
        <f aca="false">IF(STATS!F18&lt;415,IF(C17&gt;60,60,C17),C17)</f>
        <v>70</v>
      </c>
      <c r="E17" s="45" t="n">
        <f aca="false">IF(STATS!D18+STATS!E18&lt;50,IF(D17&gt;80,80,D17),D17)</f>
        <v>70</v>
      </c>
    </row>
    <row r="18" customFormat="false" ht="32.35" hidden="false" customHeight="true" outlineLevel="0" collapsed="false">
      <c r="A18" s="22" t="s">
        <v>102</v>
      </c>
      <c r="B18" s="32" t="n">
        <f aca="false">VLOOKUP(STATS!G19,'SK - ADJSV%'!$A$3:$B$55,2)</f>
        <v>49</v>
      </c>
      <c r="C18" s="32" t="n">
        <f aca="false">IF(STATS!F19&lt;830,IF(B18&gt;66,66,B18),B18)</f>
        <v>49</v>
      </c>
      <c r="D18" s="32" t="n">
        <f aca="false">IF(STATS!F19&lt;415,IF(C18&gt;60,60,C18),C18)</f>
        <v>49</v>
      </c>
      <c r="E18" s="45" t="n">
        <f aca="false">IF(STATS!D19+STATS!E19&lt;50,IF(D18&gt;80,80,D18),D18)</f>
        <v>49</v>
      </c>
    </row>
    <row r="19" customFormat="false" ht="20.35" hidden="false" customHeight="true" outlineLevel="0" collapsed="false">
      <c r="A19" s="22" t="s">
        <v>103</v>
      </c>
      <c r="B19" s="32" t="n">
        <f aca="false">VLOOKUP(STATS!G20,'SK - ADJSV%'!$A$3:$B$55,2)</f>
        <v>83</v>
      </c>
      <c r="C19" s="32" t="n">
        <f aca="false">IF(STATS!F20&lt;830,IF(B19&gt;66,66,B19),B19)</f>
        <v>83</v>
      </c>
      <c r="D19" s="32" t="n">
        <f aca="false">IF(STATS!F20&lt;415,IF(C19&gt;60,60,C19),C19)</f>
        <v>83</v>
      </c>
      <c r="E19" s="45" t="n">
        <f aca="false">IF(STATS!D20+STATS!E20&lt;50,IF(D19&gt;80,80,D19),D19)</f>
        <v>83</v>
      </c>
    </row>
    <row r="20" customFormat="false" ht="20.35" hidden="false" customHeight="true" outlineLevel="0" collapsed="false">
      <c r="A20" s="22" t="s">
        <v>104</v>
      </c>
      <c r="B20" s="32" t="n">
        <f aca="false">VLOOKUP(STATS!G21,'SK - ADJSV%'!$A$3:$B$55,2)</f>
        <v>47</v>
      </c>
      <c r="C20" s="32" t="n">
        <f aca="false">IF(STATS!F21&lt;830,IF(B20&gt;66,66,B20),B20)</f>
        <v>47</v>
      </c>
      <c r="D20" s="32" t="n">
        <f aca="false">IF(STATS!F21&lt;415,IF(C20&gt;60,60,C20),C20)</f>
        <v>47</v>
      </c>
      <c r="E20" s="45" t="n">
        <f aca="false">IF(STATS!D21+STATS!E21&lt;50,IF(D20&gt;80,80,D20),D20)</f>
        <v>47</v>
      </c>
    </row>
    <row r="21" customFormat="false" ht="20.35" hidden="false" customHeight="true" outlineLevel="0" collapsed="false">
      <c r="A21" s="22" t="s">
        <v>106</v>
      </c>
      <c r="B21" s="32" t="n">
        <f aca="false">VLOOKUP(STATS!G22,'SK - ADJSV%'!$A$3:$B$55,2)</f>
        <v>70</v>
      </c>
      <c r="C21" s="32" t="n">
        <f aca="false">IF(STATS!F22&lt;830,IF(B21&gt;66,66,B21),B21)</f>
        <v>70</v>
      </c>
      <c r="D21" s="32" t="n">
        <f aca="false">IF(STATS!F22&lt;415,IF(C21&gt;60,60,C21),C21)</f>
        <v>70</v>
      </c>
      <c r="E21" s="45" t="n">
        <f aca="false">IF(STATS!D22+STATS!E22&lt;50,IF(D21&gt;80,80,D21),D21)</f>
        <v>70</v>
      </c>
    </row>
    <row r="22" customFormat="false" ht="20.35" hidden="false" customHeight="true" outlineLevel="0" collapsed="false">
      <c r="A22" s="22" t="s">
        <v>108</v>
      </c>
      <c r="B22" s="32" t="n">
        <f aca="false">VLOOKUP(STATS!G23,'SK - ADJSV%'!$A$3:$B$55,2)</f>
        <v>63</v>
      </c>
      <c r="C22" s="32" t="n">
        <f aca="false">IF(STATS!F23&lt;830,IF(B22&gt;66,66,B22),B22)</f>
        <v>63</v>
      </c>
      <c r="D22" s="32" t="n">
        <f aca="false">IF(STATS!F23&lt;415,IF(C22&gt;60,60,C22),C22)</f>
        <v>63</v>
      </c>
      <c r="E22" s="45" t="n">
        <f aca="false">IF(STATS!D23+STATS!E23&lt;50,IF(D22&gt;80,80,D22),D22)</f>
        <v>63</v>
      </c>
    </row>
    <row r="23" customFormat="false" ht="20.35" hidden="false" customHeight="true" outlineLevel="0" collapsed="false">
      <c r="A23" s="22" t="s">
        <v>110</v>
      </c>
      <c r="B23" s="32" t="n">
        <f aca="false">VLOOKUP(STATS!G24,'SK - ADJSV%'!$A$3:$B$55,2)</f>
        <v>54</v>
      </c>
      <c r="C23" s="32" t="n">
        <f aca="false">IF(STATS!F24&lt;830,IF(B23&gt;66,66,B23),B23)</f>
        <v>54</v>
      </c>
      <c r="D23" s="32" t="n">
        <f aca="false">IF(STATS!F24&lt;415,IF(C23&gt;60,60,C23),C23)</f>
        <v>54</v>
      </c>
      <c r="E23" s="45" t="n">
        <f aca="false">IF(STATS!D24+STATS!E24&lt;50,IF(D23&gt;80,80,D23),D23)</f>
        <v>54</v>
      </c>
    </row>
    <row r="24" customFormat="false" ht="20.35" hidden="false" customHeight="true" outlineLevel="0" collapsed="false">
      <c r="A24" s="22" t="s">
        <v>112</v>
      </c>
      <c r="B24" s="32" t="n">
        <f aca="false">VLOOKUP(STATS!G25,'SK - ADJSV%'!$A$3:$B$55,2)</f>
        <v>95</v>
      </c>
      <c r="C24" s="32" t="n">
        <f aca="false">IF(STATS!F25&lt;830,IF(B24&gt;66,66,B24),B24)</f>
        <v>95</v>
      </c>
      <c r="D24" s="32" t="n">
        <f aca="false">IF(STATS!F25&lt;415,IF(C24&gt;60,60,C24),C24)</f>
        <v>95</v>
      </c>
      <c r="E24" s="45" t="n">
        <f aca="false">IF(STATS!D25+STATS!E25&lt;50,IF(D24&gt;80,80,D24),D24)</f>
        <v>80</v>
      </c>
    </row>
    <row r="25" customFormat="false" ht="20.35" hidden="false" customHeight="true" outlineLevel="0" collapsed="false">
      <c r="A25" s="22" t="s">
        <v>114</v>
      </c>
      <c r="B25" s="32" t="n">
        <f aca="false">VLOOKUP(STATS!G26,'SK - ADJSV%'!$A$3:$B$55,2)</f>
        <v>94</v>
      </c>
      <c r="C25" s="32" t="n">
        <f aca="false">IF(STATS!F26&lt;830,IF(B25&gt;66,66,B25),B25)</f>
        <v>66</v>
      </c>
      <c r="D25" s="32" t="n">
        <f aca="false">IF(STATS!F26&lt;415,IF(C25&gt;60,60,C25),C25)</f>
        <v>66</v>
      </c>
      <c r="E25" s="45" t="n">
        <f aca="false">IF(STATS!D26+STATS!E26&lt;50,IF(D25&gt;80,80,D25),D25)</f>
        <v>66</v>
      </c>
    </row>
    <row r="26" customFormat="false" ht="20.35" hidden="false" customHeight="true" outlineLevel="0" collapsed="false">
      <c r="A26" s="22" t="s">
        <v>116</v>
      </c>
      <c r="B26" s="32" t="n">
        <f aca="false">VLOOKUP(STATS!G27,'SK - ADJSV%'!$A$3:$B$55,2)</f>
        <v>56</v>
      </c>
      <c r="C26" s="32" t="n">
        <f aca="false">IF(STATS!F27&lt;830,IF(B26&gt;66,66,B26),B26)</f>
        <v>56</v>
      </c>
      <c r="D26" s="32" t="n">
        <f aca="false">IF(STATS!F27&lt;415,IF(C26&gt;60,60,C26),C26)</f>
        <v>56</v>
      </c>
      <c r="E26" s="45" t="n">
        <f aca="false">IF(STATS!D27+STATS!E27&lt;50,IF(D26&gt;80,80,D26),D26)</f>
        <v>56</v>
      </c>
    </row>
    <row r="27" customFormat="false" ht="20.35" hidden="false" customHeight="true" outlineLevel="0" collapsed="false">
      <c r="A27" s="22" t="s">
        <v>117</v>
      </c>
      <c r="B27" s="32" t="n">
        <f aca="false">VLOOKUP(STATS!G28,'SK - ADJSV%'!$A$3:$B$55,2)</f>
        <v>82</v>
      </c>
      <c r="C27" s="32" t="n">
        <f aca="false">IF(STATS!F28&lt;830,IF(B27&gt;66,66,B27),B27)</f>
        <v>82</v>
      </c>
      <c r="D27" s="32" t="n">
        <f aca="false">IF(STATS!F28&lt;415,IF(C27&gt;60,60,C27),C27)</f>
        <v>82</v>
      </c>
      <c r="E27" s="45" t="n">
        <f aca="false">IF(STATS!D28+STATS!E28&lt;50,IF(D27&gt;80,80,D27),D27)</f>
        <v>80</v>
      </c>
    </row>
    <row r="28" customFormat="false" ht="32.35" hidden="false" customHeight="true" outlineLevel="0" collapsed="false">
      <c r="A28" s="22" t="s">
        <v>118</v>
      </c>
      <c r="B28" s="32" t="n">
        <f aca="false">VLOOKUP(STATS!G29,'SK - ADJSV%'!$A$3:$B$55,2)</f>
        <v>65</v>
      </c>
      <c r="C28" s="32" t="n">
        <f aca="false">IF(STATS!F29&lt;830,IF(B28&gt;66,66,B28),B28)</f>
        <v>65</v>
      </c>
      <c r="D28" s="32" t="n">
        <f aca="false">IF(STATS!F29&lt;415,IF(C28&gt;60,60,C28),C28)</f>
        <v>65</v>
      </c>
      <c r="E28" s="45" t="n">
        <f aca="false">IF(STATS!D29+STATS!E29&lt;50,IF(D28&gt;80,80,D28),D28)</f>
        <v>65</v>
      </c>
    </row>
    <row r="29" customFormat="false" ht="20.35" hidden="false" customHeight="true" outlineLevel="0" collapsed="false">
      <c r="A29" s="22" t="s">
        <v>120</v>
      </c>
      <c r="B29" s="32" t="n">
        <f aca="false">VLOOKUP(STATS!G30,'SK - ADJSV%'!$A$3:$B$55,2)</f>
        <v>73</v>
      </c>
      <c r="C29" s="32" t="n">
        <f aca="false">IF(STATS!F30&lt;830,IF(B29&gt;66,66,B29),B29)</f>
        <v>66</v>
      </c>
      <c r="D29" s="32" t="n">
        <f aca="false">IF(STATS!F30&lt;415,IF(C29&gt;60,60,C29),C29)</f>
        <v>60</v>
      </c>
      <c r="E29" s="45" t="n">
        <f aca="false">IF(STATS!D30+STATS!E30&lt;50,IF(D29&gt;80,80,D29),D29)</f>
        <v>60</v>
      </c>
    </row>
    <row r="30" customFormat="false" ht="32.35" hidden="false" customHeight="true" outlineLevel="0" collapsed="false">
      <c r="A30" s="22" t="s">
        <v>121</v>
      </c>
      <c r="B30" s="32" t="n">
        <f aca="false">VLOOKUP(STATS!G31,'SK - ADJSV%'!$A$3:$B$55,2)</f>
        <v>78</v>
      </c>
      <c r="C30" s="32" t="n">
        <f aca="false">IF(STATS!F31&lt;830,IF(B30&gt;66,66,B30),B30)</f>
        <v>78</v>
      </c>
      <c r="D30" s="32" t="n">
        <f aca="false">IF(STATS!F31&lt;415,IF(C30&gt;60,60,C30),C30)</f>
        <v>78</v>
      </c>
      <c r="E30" s="45" t="n">
        <f aca="false">IF(STATS!D31+STATS!E31&lt;50,IF(D30&gt;80,80,D30),D30)</f>
        <v>78</v>
      </c>
    </row>
    <row r="31" customFormat="false" ht="20.35" hidden="false" customHeight="true" outlineLevel="0" collapsed="false">
      <c r="A31" s="22" t="s">
        <v>123</v>
      </c>
      <c r="B31" s="32" t="n">
        <f aca="false">VLOOKUP(STATS!G32,'SK - ADJSV%'!$A$3:$B$55,2)</f>
        <v>94</v>
      </c>
      <c r="C31" s="32" t="n">
        <f aca="false">IF(STATS!F32&lt;830,IF(B31&gt;66,66,B31),B31)</f>
        <v>94</v>
      </c>
      <c r="D31" s="32" t="n">
        <f aca="false">IF(STATS!F32&lt;415,IF(C31&gt;60,60,C31),C31)</f>
        <v>94</v>
      </c>
      <c r="E31" s="45" t="n">
        <f aca="false">IF(STATS!D32+STATS!E32&lt;50,IF(D31&gt;80,80,D31),D31)</f>
        <v>94</v>
      </c>
    </row>
    <row r="32" customFormat="false" ht="20.35" hidden="false" customHeight="true" outlineLevel="0" collapsed="false">
      <c r="A32" s="22" t="s">
        <v>124</v>
      </c>
      <c r="B32" s="32" t="n">
        <f aca="false">VLOOKUP(STATS!G33,'SK - ADJSV%'!$A$3:$B$55,2)</f>
        <v>65</v>
      </c>
      <c r="C32" s="32" t="n">
        <f aca="false">IF(STATS!F33&lt;830,IF(B32&gt;66,66,B32),B32)</f>
        <v>65</v>
      </c>
      <c r="D32" s="32" t="n">
        <f aca="false">IF(STATS!F33&lt;415,IF(C32&gt;60,60,C32),C32)</f>
        <v>65</v>
      </c>
      <c r="E32" s="45" t="n">
        <f aca="false">IF(STATS!D33+STATS!E33&lt;50,IF(D32&gt;80,80,D32),D32)</f>
        <v>65</v>
      </c>
    </row>
    <row r="33" customFormat="false" ht="20.35" hidden="false" customHeight="true" outlineLevel="0" collapsed="false">
      <c r="A33" s="22" t="s">
        <v>126</v>
      </c>
      <c r="B33" s="32" t="n">
        <f aca="false">VLOOKUP(STATS!G34,'SK - ADJSV%'!$A$3:$B$55,2)</f>
        <v>52</v>
      </c>
      <c r="C33" s="32" t="n">
        <f aca="false">IF(STATS!F34&lt;830,IF(B33&gt;66,66,B33),B33)</f>
        <v>52</v>
      </c>
      <c r="D33" s="32" t="n">
        <f aca="false">IF(STATS!F34&lt;415,IF(C33&gt;60,60,C33),C33)</f>
        <v>52</v>
      </c>
      <c r="E33" s="45" t="n">
        <f aca="false">IF(STATS!D34+STATS!E34&lt;50,IF(D33&gt;80,80,D33),D33)</f>
        <v>52</v>
      </c>
    </row>
    <row r="34" customFormat="false" ht="20.35" hidden="false" customHeight="true" outlineLevel="0" collapsed="false">
      <c r="A34" s="22" t="s">
        <v>128</v>
      </c>
      <c r="B34" s="32" t="n">
        <f aca="false">VLOOKUP(STATS!G35,'SK - ADJSV%'!$A$3:$B$55,2)</f>
        <v>99</v>
      </c>
      <c r="C34" s="32" t="n">
        <f aca="false">IF(STATS!F35&lt;830,IF(B34&gt;66,66,B34),B34)</f>
        <v>99</v>
      </c>
      <c r="D34" s="32" t="n">
        <f aca="false">IF(STATS!F35&lt;415,IF(C34&gt;60,60,C34),C34)</f>
        <v>99</v>
      </c>
      <c r="E34" s="45" t="n">
        <f aca="false">IF(STATS!D35+STATS!E35&lt;50,IF(D34&gt;80,80,D34),D34)</f>
        <v>80</v>
      </c>
    </row>
    <row r="35" customFormat="false" ht="20.35" hidden="false" customHeight="true" outlineLevel="0" collapsed="false">
      <c r="A35" s="22" t="s">
        <v>129</v>
      </c>
      <c r="B35" s="32" t="n">
        <f aca="false">VLOOKUP(STATS!G36,'SK - ADJSV%'!$A$3:$B$55,2)</f>
        <v>75</v>
      </c>
      <c r="C35" s="32" t="n">
        <f aca="false">IF(STATS!F36&lt;830,IF(B35&gt;66,66,B35),B35)</f>
        <v>66</v>
      </c>
      <c r="D35" s="32" t="n">
        <f aca="false">IF(STATS!F36&lt;415,IF(C35&gt;60,60,C35),C35)</f>
        <v>60</v>
      </c>
      <c r="E35" s="45" t="n">
        <f aca="false">IF(STATS!D36+STATS!E36&lt;50,IF(D35&gt;80,80,D35),D35)</f>
        <v>60</v>
      </c>
    </row>
    <row r="36" customFormat="false" ht="20.35" hidden="false" customHeight="true" outlineLevel="0" collapsed="false">
      <c r="A36" s="22" t="s">
        <v>130</v>
      </c>
      <c r="B36" s="32" t="n">
        <f aca="false">VLOOKUP(STATS!G37,'SK - ADJSV%'!$A$3:$B$55,2)</f>
        <v>88</v>
      </c>
      <c r="C36" s="32" t="n">
        <f aca="false">IF(STATS!F37&lt;830,IF(B36&gt;66,66,B36),B36)</f>
        <v>88</v>
      </c>
      <c r="D36" s="32" t="n">
        <f aca="false">IF(STATS!F37&lt;415,IF(C36&gt;60,60,C36),C36)</f>
        <v>88</v>
      </c>
      <c r="E36" s="45" t="n">
        <f aca="false">IF(STATS!D37+STATS!E37&lt;50,IF(D36&gt;80,80,D36),D36)</f>
        <v>80</v>
      </c>
    </row>
    <row r="37" customFormat="false" ht="20.35" hidden="false" customHeight="true" outlineLevel="0" collapsed="false">
      <c r="A37" s="22" t="s">
        <v>132</v>
      </c>
      <c r="B37" s="32" t="n">
        <f aca="false">VLOOKUP(STATS!G38,'SK - ADJSV%'!$A$3:$B$55,2)</f>
        <v>54</v>
      </c>
      <c r="C37" s="32" t="n">
        <f aca="false">IF(STATS!F38&lt;830,IF(B37&gt;66,66,B37),B37)</f>
        <v>54</v>
      </c>
      <c r="D37" s="32" t="n">
        <f aca="false">IF(STATS!F38&lt;415,IF(C37&gt;60,60,C37),C37)</f>
        <v>54</v>
      </c>
      <c r="E37" s="45" t="n">
        <f aca="false">IF(STATS!D38+STATS!E38&lt;50,IF(D37&gt;80,80,D37),D37)</f>
        <v>54</v>
      </c>
    </row>
    <row r="38" customFormat="false" ht="20.35" hidden="false" customHeight="true" outlineLevel="0" collapsed="false">
      <c r="A38" s="22" t="s">
        <v>134</v>
      </c>
      <c r="B38" s="32" t="n">
        <f aca="false">VLOOKUP(STATS!G39,'SK - ADJSV%'!$A$3:$B$55,2)</f>
        <v>74</v>
      </c>
      <c r="C38" s="32" t="n">
        <f aca="false">IF(STATS!F39&lt;830,IF(B38&gt;66,66,B38),B38)</f>
        <v>74</v>
      </c>
      <c r="D38" s="32" t="n">
        <f aca="false">IF(STATS!F39&lt;415,IF(C38&gt;60,60,C38),C38)</f>
        <v>74</v>
      </c>
      <c r="E38" s="45" t="n">
        <f aca="false">IF(STATS!D39+STATS!E39&lt;50,IF(D38&gt;80,80,D38),D38)</f>
        <v>74</v>
      </c>
    </row>
    <row r="39" customFormat="false" ht="20.35" hidden="false" customHeight="true" outlineLevel="0" collapsed="false">
      <c r="A39" s="22" t="s">
        <v>135</v>
      </c>
      <c r="B39" s="32" t="n">
        <f aca="false">VLOOKUP(STATS!G40,'SK - ADJSV%'!$A$3:$B$55,2)</f>
        <v>47</v>
      </c>
      <c r="C39" s="32" t="n">
        <f aca="false">IF(STATS!F40&lt;830,IF(B39&gt;66,66,B39),B39)</f>
        <v>47</v>
      </c>
      <c r="D39" s="32" t="n">
        <f aca="false">IF(STATS!F40&lt;415,IF(C39&gt;60,60,C39),C39)</f>
        <v>47</v>
      </c>
      <c r="E39" s="45" t="n">
        <f aca="false">IF(STATS!D40+STATS!E40&lt;50,IF(D39&gt;80,80,D39),D39)</f>
        <v>47</v>
      </c>
    </row>
    <row r="40" customFormat="false" ht="20.35" hidden="false" customHeight="true" outlineLevel="0" collapsed="false">
      <c r="A40" s="22" t="s">
        <v>137</v>
      </c>
      <c r="B40" s="32" t="n">
        <f aca="false">VLOOKUP(STATS!G41,'SK - ADJSV%'!$A$3:$B$55,2)</f>
        <v>52</v>
      </c>
      <c r="C40" s="32" t="n">
        <f aca="false">IF(STATS!F41&lt;830,IF(B40&gt;66,66,B40),B40)</f>
        <v>52</v>
      </c>
      <c r="D40" s="32" t="n">
        <f aca="false">IF(STATS!F41&lt;415,IF(C40&gt;60,60,C40),C40)</f>
        <v>52</v>
      </c>
      <c r="E40" s="45" t="n">
        <f aca="false">IF(STATS!D41+STATS!E41&lt;50,IF(D40&gt;80,80,D40),D40)</f>
        <v>52</v>
      </c>
    </row>
    <row r="41" customFormat="false" ht="20.35" hidden="false" customHeight="true" outlineLevel="0" collapsed="false">
      <c r="A41" s="22" t="s">
        <v>139</v>
      </c>
      <c r="B41" s="32" t="n">
        <f aca="false">VLOOKUP(STATS!G42,'SK - ADJSV%'!$A$3:$B$55,2)</f>
        <v>47</v>
      </c>
      <c r="C41" s="32" t="n">
        <f aca="false">IF(STATS!F42&lt;830,IF(B41&gt;66,66,B41),B41)</f>
        <v>47</v>
      </c>
      <c r="D41" s="32" t="n">
        <f aca="false">IF(STATS!F42&lt;415,IF(C41&gt;60,60,C41),C41)</f>
        <v>47</v>
      </c>
      <c r="E41" s="45" t="n">
        <f aca="false">IF(STATS!D42+STATS!E42&lt;50,IF(D41&gt;80,80,D41),D41)</f>
        <v>47</v>
      </c>
    </row>
    <row r="42" customFormat="false" ht="20.35" hidden="false" customHeight="true" outlineLevel="0" collapsed="false">
      <c r="A42" s="22" t="s">
        <v>140</v>
      </c>
      <c r="B42" s="32" t="n">
        <f aca="false">VLOOKUP(STATS!G43,'SK - ADJSV%'!$A$3:$B$55,2)</f>
        <v>75</v>
      </c>
      <c r="C42" s="32" t="n">
        <f aca="false">IF(STATS!F43&lt;830,IF(B42&gt;66,66,B42),B42)</f>
        <v>75</v>
      </c>
      <c r="D42" s="32" t="n">
        <f aca="false">IF(STATS!F43&lt;415,IF(C42&gt;60,60,C42),C42)</f>
        <v>75</v>
      </c>
      <c r="E42" s="45" t="n">
        <f aca="false">IF(STATS!D43+STATS!E43&lt;50,IF(D42&gt;80,80,D42),D42)</f>
        <v>75</v>
      </c>
    </row>
    <row r="43" customFormat="false" ht="20.35" hidden="false" customHeight="true" outlineLevel="0" collapsed="false">
      <c r="A43" s="22" t="s">
        <v>141</v>
      </c>
      <c r="B43" s="32" t="n">
        <f aca="false">VLOOKUP(STATS!G44,'SK - ADJSV%'!$A$3:$B$55,2)</f>
        <v>73</v>
      </c>
      <c r="C43" s="32" t="n">
        <f aca="false">IF(STATS!F44&lt;830,IF(B43&gt;66,66,B43),B43)</f>
        <v>66</v>
      </c>
      <c r="D43" s="32" t="n">
        <f aca="false">IF(STATS!F44&lt;415,IF(C43&gt;60,60,C43),C43)</f>
        <v>66</v>
      </c>
      <c r="E43" s="45" t="n">
        <f aca="false">IF(STATS!D44+STATS!E44&lt;50,IF(D43&gt;80,80,D43),D43)</f>
        <v>66</v>
      </c>
    </row>
    <row r="44" customFormat="false" ht="20.35" hidden="false" customHeight="true" outlineLevel="0" collapsed="false">
      <c r="A44" s="22" t="s">
        <v>143</v>
      </c>
      <c r="B44" s="32" t="n">
        <f aca="false">VLOOKUP(STATS!G45,'SK - ADJSV%'!$A$3:$B$55,2)</f>
        <v>70</v>
      </c>
      <c r="C44" s="32" t="n">
        <f aca="false">IF(STATS!F45&lt;830,IF(B44&gt;66,66,B44),B44)</f>
        <v>70</v>
      </c>
      <c r="D44" s="32" t="n">
        <f aca="false">IF(STATS!F45&lt;415,IF(C44&gt;60,60,C44),C44)</f>
        <v>70</v>
      </c>
      <c r="E44" s="45" t="n">
        <f aca="false">IF(STATS!D45+STATS!E45&lt;50,IF(D44&gt;80,80,D44),D44)</f>
        <v>70</v>
      </c>
    </row>
    <row r="45" customFormat="false" ht="20.35" hidden="false" customHeight="true" outlineLevel="0" collapsed="false">
      <c r="A45" s="22" t="s">
        <v>144</v>
      </c>
      <c r="B45" s="32" t="n">
        <f aca="false">VLOOKUP(STATS!G46,'SK - ADJSV%'!$A$3:$B$55,2)</f>
        <v>75</v>
      </c>
      <c r="C45" s="32" t="n">
        <f aca="false">IF(STATS!F46&lt;830,IF(B45&gt;66,66,B45),B45)</f>
        <v>66</v>
      </c>
      <c r="D45" s="32" t="n">
        <f aca="false">IF(STATS!F46&lt;415,IF(C45&gt;60,60,C45),C45)</f>
        <v>60</v>
      </c>
      <c r="E45" s="45" t="n">
        <f aca="false">IF(STATS!D46+STATS!E46&lt;50,IF(D45&gt;80,80,D45),D45)</f>
        <v>60</v>
      </c>
    </row>
    <row r="46" customFormat="false" ht="20.35" hidden="false" customHeight="true" outlineLevel="0" collapsed="false">
      <c r="A46" s="22" t="s">
        <v>146</v>
      </c>
      <c r="B46" s="32" t="n">
        <f aca="false">VLOOKUP(STATS!G47,'SK - ADJSV%'!$A$3:$B$55,2)</f>
        <v>70</v>
      </c>
      <c r="C46" s="32" t="n">
        <f aca="false">IF(STATS!F47&lt;830,IF(B46&gt;66,66,B46),B46)</f>
        <v>70</v>
      </c>
      <c r="D46" s="32" t="n">
        <f aca="false">IF(STATS!F47&lt;415,IF(C46&gt;60,60,C46),C46)</f>
        <v>70</v>
      </c>
      <c r="E46" s="45" t="n">
        <f aca="false">IF(STATS!D47+STATS!E47&lt;50,IF(D46&gt;80,80,D46),D46)</f>
        <v>70</v>
      </c>
    </row>
    <row r="47" customFormat="false" ht="20.35" hidden="false" customHeight="true" outlineLevel="0" collapsed="false">
      <c r="A47" s="22" t="s">
        <v>147</v>
      </c>
      <c r="B47" s="32" t="n">
        <f aca="false">VLOOKUP(STATS!G48,'SK - ADJSV%'!$A$3:$B$55,2)</f>
        <v>68</v>
      </c>
      <c r="C47" s="32" t="n">
        <f aca="false">IF(STATS!F48&lt;830,IF(B47&gt;66,66,B47),B47)</f>
        <v>68</v>
      </c>
      <c r="D47" s="32" t="n">
        <f aca="false">IF(STATS!F48&lt;415,IF(C47&gt;60,60,C47),C47)</f>
        <v>68</v>
      </c>
      <c r="E47" s="45" t="n">
        <f aca="false">IF(STATS!D48+STATS!E48&lt;50,IF(D47&gt;80,80,D47),D47)</f>
        <v>68</v>
      </c>
    </row>
    <row r="48" customFormat="false" ht="20.35" hidden="false" customHeight="true" outlineLevel="0" collapsed="false">
      <c r="A48" s="22" t="s">
        <v>148</v>
      </c>
      <c r="B48" s="32" t="n">
        <f aca="false">VLOOKUP(STATS!G49,'SK - ADJSV%'!$A$3:$B$55,2)</f>
        <v>50</v>
      </c>
      <c r="C48" s="32" t="n">
        <f aca="false">IF(STATS!F49&lt;830,IF(B48&gt;66,66,B48),B48)</f>
        <v>50</v>
      </c>
      <c r="D48" s="32" t="n">
        <f aca="false">IF(STATS!F49&lt;415,IF(C48&gt;60,60,C48),C48)</f>
        <v>50</v>
      </c>
      <c r="E48" s="45" t="n">
        <f aca="false">IF(STATS!D49+STATS!E49&lt;50,IF(D48&gt;80,80,D48),D48)</f>
        <v>50</v>
      </c>
    </row>
    <row r="49" customFormat="false" ht="20.35" hidden="false" customHeight="true" outlineLevel="0" collapsed="false">
      <c r="A49" s="22" t="s">
        <v>149</v>
      </c>
      <c r="B49" s="32" t="n">
        <f aca="false">VLOOKUP(STATS!G50,'SK - ADJSV%'!$A$3:$B$55,2)</f>
        <v>83</v>
      </c>
      <c r="C49" s="32" t="n">
        <f aca="false">IF(STATS!F50&lt;830,IF(B49&gt;66,66,B49),B49)</f>
        <v>66</v>
      </c>
      <c r="D49" s="32" t="n">
        <f aca="false">IF(STATS!F50&lt;415,IF(C49&gt;60,60,C49),C49)</f>
        <v>60</v>
      </c>
      <c r="E49" s="45" t="n">
        <f aca="false">IF(STATS!D50+STATS!E50&lt;50,IF(D49&gt;80,80,D49),D49)</f>
        <v>60</v>
      </c>
    </row>
    <row r="50" customFormat="false" ht="20.35" hidden="false" customHeight="true" outlineLevel="0" collapsed="false">
      <c r="A50" s="22" t="s">
        <v>151</v>
      </c>
      <c r="B50" s="32" t="n">
        <f aca="false">VLOOKUP(STATS!G51,'SK - ADJSV%'!$A$3:$B$55,2)</f>
        <v>71</v>
      </c>
      <c r="C50" s="32" t="n">
        <f aca="false">IF(STATS!F51&lt;830,IF(B50&gt;66,66,B50),B50)</f>
        <v>71</v>
      </c>
      <c r="D50" s="32" t="n">
        <f aca="false">IF(STATS!F51&lt;415,IF(C50&gt;60,60,C50),C50)</f>
        <v>71</v>
      </c>
      <c r="E50" s="45" t="n">
        <f aca="false">IF(STATS!D51+STATS!E51&lt;50,IF(D50&gt;80,80,D50),D50)</f>
        <v>71</v>
      </c>
    </row>
    <row r="51" customFormat="false" ht="32.35" hidden="false" customHeight="true" outlineLevel="0" collapsed="false">
      <c r="A51" s="22" t="s">
        <v>152</v>
      </c>
      <c r="B51" s="32" t="n">
        <f aca="false">VLOOKUP(STATS!G52,'SK - ADJSV%'!$A$3:$B$55,2)</f>
        <v>51</v>
      </c>
      <c r="C51" s="32" t="n">
        <f aca="false">IF(STATS!F52&lt;830,IF(B51&gt;66,66,B51),B51)</f>
        <v>51</v>
      </c>
      <c r="D51" s="32" t="n">
        <f aca="false">IF(STATS!F52&lt;415,IF(C51&gt;60,60,C51),C51)</f>
        <v>51</v>
      </c>
      <c r="E51" s="45" t="n">
        <f aca="false">IF(STATS!D52+STATS!E52&lt;50,IF(D51&gt;80,80,D51),D51)</f>
        <v>51</v>
      </c>
    </row>
    <row r="52" customFormat="false" ht="20.35" hidden="false" customHeight="true" outlineLevel="0" collapsed="false">
      <c r="A52" s="22" t="s">
        <v>153</v>
      </c>
      <c r="B52" s="32" t="n">
        <f aca="false">VLOOKUP(STATS!G53,'SK - ADJSV%'!$A$3:$B$55,2)</f>
        <v>77</v>
      </c>
      <c r="C52" s="32" t="n">
        <f aca="false">IF(STATS!F53&lt;830,IF(B52&gt;66,66,B52),B52)</f>
        <v>66</v>
      </c>
      <c r="D52" s="32" t="n">
        <f aca="false">IF(STATS!F53&lt;415,IF(C52&gt;60,60,C52),C52)</f>
        <v>66</v>
      </c>
      <c r="E52" s="45" t="n">
        <f aca="false">IF(STATS!D53+STATS!E53&lt;50,IF(D52&gt;80,80,D52),D52)</f>
        <v>66</v>
      </c>
    </row>
    <row r="53" customFormat="false" ht="20.35" hidden="false" customHeight="true" outlineLevel="0" collapsed="false">
      <c r="A53" s="22" t="s">
        <v>154</v>
      </c>
      <c r="B53" s="32" t="n">
        <f aca="false">VLOOKUP(STATS!G54,'SK - ADJSV%'!$A$3:$B$55,2)</f>
        <v>70</v>
      </c>
      <c r="C53" s="32" t="n">
        <f aca="false">IF(STATS!F54&lt;830,IF(B53&gt;66,66,B53),B53)</f>
        <v>70</v>
      </c>
      <c r="D53" s="32" t="n">
        <f aca="false">IF(STATS!F54&lt;415,IF(C53&gt;60,60,C53),C53)</f>
        <v>70</v>
      </c>
      <c r="E53" s="45" t="n">
        <f aca="false">IF(STATS!D54+STATS!E54&lt;50,IF(D53&gt;80,80,D53),D53)</f>
        <v>70</v>
      </c>
    </row>
    <row r="54" customFormat="false" ht="20.35" hidden="false" customHeight="true" outlineLevel="0" collapsed="false">
      <c r="A54" s="22" t="s">
        <v>155</v>
      </c>
      <c r="B54" s="32" t="n">
        <f aca="false">VLOOKUP(STATS!G55,'SK - ADJSV%'!$A$3:$B$55,2)</f>
        <v>88</v>
      </c>
      <c r="C54" s="32" t="n">
        <f aca="false">IF(STATS!F55&lt;830,IF(B54&gt;66,66,B54),B54)</f>
        <v>88</v>
      </c>
      <c r="D54" s="32" t="n">
        <f aca="false">IF(STATS!F55&lt;415,IF(C54&gt;60,60,C54),C54)</f>
        <v>88</v>
      </c>
      <c r="E54" s="45" t="n">
        <f aca="false">IF(STATS!D55+STATS!E55&lt;50,IF(D54&gt;80,80,D54),D54)</f>
        <v>88</v>
      </c>
    </row>
    <row r="55" customFormat="false" ht="20.35" hidden="false" customHeight="true" outlineLevel="0" collapsed="false">
      <c r="A55" s="22" t="s">
        <v>157</v>
      </c>
      <c r="B55" s="32" t="n">
        <f aca="false">VLOOKUP(STATS!G56,'SK - ADJSV%'!$A$3:$B$55,2)</f>
        <v>50</v>
      </c>
      <c r="C55" s="32" t="n">
        <f aca="false">IF(STATS!F56&lt;830,IF(B55&gt;66,66,B55),B55)</f>
        <v>50</v>
      </c>
      <c r="D55" s="32" t="n">
        <f aca="false">IF(STATS!F56&lt;415,IF(C55&gt;60,60,C55),C55)</f>
        <v>50</v>
      </c>
      <c r="E55" s="45" t="n">
        <f aca="false">IF(STATS!D56+STATS!E56&lt;50,IF(D55&gt;80,80,D55),D55)</f>
        <v>50</v>
      </c>
    </row>
    <row r="56" customFormat="false" ht="20.35" hidden="false" customHeight="true" outlineLevel="0" collapsed="false">
      <c r="A56" s="22" t="s">
        <v>158</v>
      </c>
      <c r="B56" s="32" t="n">
        <f aca="false">VLOOKUP(STATS!G57,'SK - ADJSV%'!$A$3:$B$55,2)</f>
        <v>77</v>
      </c>
      <c r="C56" s="32" t="n">
        <f aca="false">IF(STATS!F57&lt;830,IF(B56&gt;66,66,B56),B56)</f>
        <v>77</v>
      </c>
      <c r="D56" s="32" t="n">
        <f aca="false">IF(STATS!F57&lt;415,IF(C56&gt;60,60,C56),C56)</f>
        <v>77</v>
      </c>
      <c r="E56" s="45" t="n">
        <f aca="false">IF(STATS!D57+STATS!E57&lt;50,IF(D56&gt;80,80,D56),D56)</f>
        <v>77</v>
      </c>
    </row>
    <row r="57" customFormat="false" ht="20.35" hidden="false" customHeight="true" outlineLevel="0" collapsed="false">
      <c r="A57" s="22" t="s">
        <v>159</v>
      </c>
      <c r="B57" s="32" t="n">
        <f aca="false">VLOOKUP(STATS!G58,'SK - ADJSV%'!$A$3:$B$55,2)</f>
        <v>82</v>
      </c>
      <c r="C57" s="32" t="n">
        <f aca="false">IF(STATS!F58&lt;830,IF(B57&gt;66,66,B57),B57)</f>
        <v>82</v>
      </c>
      <c r="D57" s="32" t="n">
        <f aca="false">IF(STATS!F58&lt;415,IF(C57&gt;60,60,C57),C57)</f>
        <v>82</v>
      </c>
      <c r="E57" s="45" t="n">
        <f aca="false">IF(STATS!D58+STATS!E58&lt;50,IF(D57&gt;80,80,D57),D57)</f>
        <v>82</v>
      </c>
    </row>
    <row r="58" customFormat="false" ht="20.35" hidden="false" customHeight="true" outlineLevel="0" collapsed="false">
      <c r="A58" s="22" t="s">
        <v>160</v>
      </c>
      <c r="B58" s="32" t="n">
        <f aca="false">VLOOKUP(STATS!G59,'SK - ADJSV%'!$A$3:$B$55,2)</f>
        <v>54</v>
      </c>
      <c r="C58" s="32" t="n">
        <f aca="false">IF(STATS!F59&lt;830,IF(B58&gt;66,66,B58),B58)</f>
        <v>54</v>
      </c>
      <c r="D58" s="32" t="n">
        <f aca="false">IF(STATS!F59&lt;415,IF(C58&gt;60,60,C58),C58)</f>
        <v>54</v>
      </c>
      <c r="E58" s="45" t="n">
        <f aca="false">IF(STATS!D59+STATS!E59&lt;50,IF(D58&gt;80,80,D58),D58)</f>
        <v>54</v>
      </c>
    </row>
    <row r="59" customFormat="false" ht="20.35" hidden="false" customHeight="true" outlineLevel="0" collapsed="false">
      <c r="A59" s="22" t="s">
        <v>162</v>
      </c>
      <c r="B59" s="32" t="n">
        <f aca="false">VLOOKUP(STATS!G60,'SK - ADJSV%'!$A$3:$B$55,2)</f>
        <v>90</v>
      </c>
      <c r="C59" s="32" t="n">
        <f aca="false">IF(STATS!F60&lt;830,IF(B59&gt;66,66,B59),B59)</f>
        <v>90</v>
      </c>
      <c r="D59" s="32" t="n">
        <f aca="false">IF(STATS!F60&lt;415,IF(C59&gt;60,60,C59),C59)</f>
        <v>90</v>
      </c>
      <c r="E59" s="45" t="n">
        <f aca="false">IF(STATS!D60+STATS!E60&lt;50,IF(D59&gt;80,80,D59),D59)</f>
        <v>80</v>
      </c>
    </row>
    <row r="60" customFormat="false" ht="20.35" hidden="false" customHeight="true" outlineLevel="0" collapsed="false">
      <c r="A60" s="22" t="s">
        <v>164</v>
      </c>
      <c r="B60" s="32" t="n">
        <f aca="false">VLOOKUP(STATS!G61,'SK - ADJSV%'!$A$3:$B$55,2)</f>
        <v>86</v>
      </c>
      <c r="C60" s="32" t="n">
        <f aca="false">IF(STATS!F61&lt;830,IF(B60&gt;66,66,B60),B60)</f>
        <v>86</v>
      </c>
      <c r="D60" s="32" t="n">
        <f aca="false">IF(STATS!F61&lt;415,IF(C60&gt;60,60,C60),C60)</f>
        <v>86</v>
      </c>
      <c r="E60" s="45" t="n">
        <f aca="false">IF(STATS!D61+STATS!E61&lt;50,IF(D60&gt;80,80,D60),D60)</f>
        <v>80</v>
      </c>
    </row>
    <row r="61" customFormat="false" ht="20.35" hidden="false" customHeight="true" outlineLevel="0" collapsed="false">
      <c r="A61" s="22" t="s">
        <v>165</v>
      </c>
      <c r="B61" s="32" t="n">
        <f aca="false">VLOOKUP(STATS!G62,'SK - ADJSV%'!$A$3:$B$55,2)</f>
        <v>68</v>
      </c>
      <c r="C61" s="32" t="n">
        <f aca="false">IF(STATS!F62&lt;830,IF(B61&gt;66,66,B61),B61)</f>
        <v>68</v>
      </c>
      <c r="D61" s="32" t="n">
        <f aca="false">IF(STATS!F62&lt;415,IF(C61&gt;60,60,C61),C61)</f>
        <v>68</v>
      </c>
      <c r="E61" s="45" t="n">
        <f aca="false">IF(STATS!D62+STATS!E62&lt;50,IF(D61&gt;80,80,D61),D61)</f>
        <v>68</v>
      </c>
    </row>
    <row r="62" customFormat="false" ht="20.35" hidden="false" customHeight="true" outlineLevel="0" collapsed="false">
      <c r="A62" s="22" t="s">
        <v>166</v>
      </c>
      <c r="B62" s="32" t="n">
        <f aca="false">VLOOKUP(STATS!G63,'SK - ADJSV%'!$A$3:$B$55,2)</f>
        <v>99</v>
      </c>
      <c r="C62" s="32" t="n">
        <f aca="false">IF(STATS!F63&lt;830,IF(B62&gt;66,66,B62),B62)</f>
        <v>66</v>
      </c>
      <c r="D62" s="32" t="n">
        <f aca="false">IF(STATS!F63&lt;415,IF(C62&gt;60,60,C62),C62)</f>
        <v>60</v>
      </c>
      <c r="E62" s="45" t="n">
        <f aca="false">IF(STATS!D63+STATS!E63&lt;50,IF(D62&gt;80,80,D62),D62)</f>
        <v>60</v>
      </c>
    </row>
    <row r="63" customFormat="false" ht="20.35" hidden="false" customHeight="true" outlineLevel="0" collapsed="false">
      <c r="A63" s="22" t="s">
        <v>167</v>
      </c>
      <c r="B63" s="32" t="n">
        <f aca="false">VLOOKUP(STATS!G64,'SK - ADJSV%'!$A$3:$B$55,2)</f>
        <v>62</v>
      </c>
      <c r="C63" s="32" t="n">
        <f aca="false">IF(STATS!F64&lt;830,IF(B63&gt;66,66,B63),B63)</f>
        <v>62</v>
      </c>
      <c r="D63" s="32" t="n">
        <f aca="false">IF(STATS!F64&lt;415,IF(C63&gt;60,60,C63),C63)</f>
        <v>62</v>
      </c>
      <c r="E63" s="45" t="n">
        <f aca="false">IF(STATS!D64+STATS!E64&lt;50,IF(D63&gt;80,80,D63),D63)</f>
        <v>62</v>
      </c>
    </row>
    <row r="64" customFormat="false" ht="20.35" hidden="false" customHeight="true" outlineLevel="0" collapsed="false">
      <c r="A64" s="22" t="s">
        <v>168</v>
      </c>
      <c r="B64" s="32" t="n">
        <f aca="false">VLOOKUP(STATS!G65,'SK - ADJSV%'!$A$3:$B$55,2)</f>
        <v>98</v>
      </c>
      <c r="C64" s="32" t="n">
        <f aca="false">IF(STATS!F65&lt;830,IF(B64&gt;66,66,B64),B64)</f>
        <v>66</v>
      </c>
      <c r="D64" s="32" t="n">
        <f aca="false">IF(STATS!F65&lt;415,IF(C64&gt;60,60,C64),C64)</f>
        <v>60</v>
      </c>
      <c r="E64" s="45" t="n">
        <f aca="false">IF(STATS!D65+STATS!E65&lt;50,IF(D64&gt;80,80,D64),D64)</f>
        <v>60</v>
      </c>
    </row>
    <row r="65" customFormat="false" ht="20.35" hidden="false" customHeight="true" outlineLevel="0" collapsed="false">
      <c r="A65" s="22" t="s">
        <v>169</v>
      </c>
      <c r="B65" s="32" t="n">
        <f aca="false">VLOOKUP(STATS!G66,'SK - ADJSV%'!$A$3:$B$55,2)</f>
        <v>63</v>
      </c>
      <c r="C65" s="32" t="n">
        <f aca="false">IF(STATS!F66&lt;830,IF(B65&gt;66,66,B65),B65)</f>
        <v>63</v>
      </c>
      <c r="D65" s="32" t="n">
        <f aca="false">IF(STATS!F66&lt;415,IF(C65&gt;60,60,C65),C65)</f>
        <v>63</v>
      </c>
      <c r="E65" s="45" t="n">
        <f aca="false">IF(STATS!D66+STATS!E66&lt;50,IF(D65&gt;80,80,D65),D65)</f>
        <v>63</v>
      </c>
    </row>
    <row r="66" customFormat="false" ht="20.35" hidden="false" customHeight="true" outlineLevel="0" collapsed="false">
      <c r="A66" s="22" t="s">
        <v>171</v>
      </c>
      <c r="B66" s="32" t="n">
        <f aca="false">VLOOKUP(STATS!G67,'SK - ADJSV%'!$A$3:$B$55,2)</f>
        <v>72</v>
      </c>
      <c r="C66" s="32" t="n">
        <f aca="false">IF(STATS!F67&lt;830,IF(B66&gt;66,66,B66),B66)</f>
        <v>72</v>
      </c>
      <c r="D66" s="32" t="n">
        <f aca="false">IF(STATS!F67&lt;415,IF(C66&gt;60,60,C66),C66)</f>
        <v>72</v>
      </c>
      <c r="E66" s="45" t="n">
        <f aca="false">IF(STATS!D67+STATS!E67&lt;50,IF(D66&gt;80,80,D66),D66)</f>
        <v>72</v>
      </c>
    </row>
    <row r="67" customFormat="false" ht="20.35" hidden="false" customHeight="true" outlineLevel="0" collapsed="false">
      <c r="A67" s="22" t="s">
        <v>172</v>
      </c>
      <c r="B67" s="32" t="n">
        <f aca="false">VLOOKUP(STATS!G68,'SK - ADJSV%'!$A$3:$B$55,2)</f>
        <v>86</v>
      </c>
      <c r="C67" s="32" t="n">
        <f aca="false">IF(STATS!F68&lt;830,IF(B67&gt;66,66,B67),B67)</f>
        <v>86</v>
      </c>
      <c r="D67" s="32" t="n">
        <f aca="false">IF(STATS!F68&lt;415,IF(C67&gt;60,60,C67),C67)</f>
        <v>86</v>
      </c>
      <c r="E67" s="45" t="n">
        <f aca="false">IF(STATS!D68+STATS!E68&lt;50,IF(D67&gt;80,80,D67),D67)</f>
        <v>86</v>
      </c>
    </row>
    <row r="68" customFormat="false" ht="20.35" hidden="false" customHeight="true" outlineLevel="0" collapsed="false">
      <c r="A68" s="22" t="s">
        <v>173</v>
      </c>
      <c r="B68" s="32" t="n">
        <f aca="false">VLOOKUP(STATS!G69,'SK - ADJSV%'!$A$3:$B$55,2)</f>
        <v>99</v>
      </c>
      <c r="C68" s="32" t="n">
        <f aca="false">IF(STATS!F69&lt;830,IF(B68&gt;66,66,B68),B68)</f>
        <v>66</v>
      </c>
      <c r="D68" s="32" t="n">
        <f aca="false">IF(STATS!F69&lt;415,IF(C68&gt;60,60,C68),C68)</f>
        <v>60</v>
      </c>
      <c r="E68" s="45" t="n">
        <f aca="false">IF(STATS!D69+STATS!E69&lt;50,IF(D68&gt;80,80,D68),D68)</f>
        <v>60</v>
      </c>
    </row>
    <row r="69" customFormat="false" ht="20.35" hidden="false" customHeight="true" outlineLevel="0" collapsed="false">
      <c r="A69" s="22" t="s">
        <v>174</v>
      </c>
      <c r="B69" s="32" t="n">
        <f aca="false">VLOOKUP(STATS!G70,'SK - ADJSV%'!$A$3:$B$55,2)</f>
        <v>70</v>
      </c>
      <c r="C69" s="32" t="n">
        <f aca="false">IF(STATS!F70&lt;830,IF(B69&gt;66,66,B69),B69)</f>
        <v>70</v>
      </c>
      <c r="D69" s="32" t="n">
        <f aca="false">IF(STATS!F70&lt;415,IF(C69&gt;60,60,C69),C69)</f>
        <v>70</v>
      </c>
      <c r="E69" s="45" t="n">
        <f aca="false">IF(STATS!D70+STATS!E70&lt;50,IF(D69&gt;80,80,D69),D69)</f>
        <v>70</v>
      </c>
    </row>
    <row r="70" customFormat="false" ht="20.35" hidden="false" customHeight="true" outlineLevel="0" collapsed="false">
      <c r="A70" s="22" t="s">
        <v>175</v>
      </c>
      <c r="B70" s="32" t="n">
        <f aca="false">VLOOKUP(STATS!G71,'SK - ADJSV%'!$A$3:$B$55,2)</f>
        <v>62</v>
      </c>
      <c r="C70" s="32" t="n">
        <f aca="false">IF(STATS!F71&lt;830,IF(B70&gt;66,66,B70),B70)</f>
        <v>62</v>
      </c>
      <c r="D70" s="32" t="n">
        <f aca="false">IF(STATS!F71&lt;415,IF(C70&gt;60,60,C70),C70)</f>
        <v>62</v>
      </c>
      <c r="E70" s="45" t="n">
        <f aca="false">IF(STATS!D71+STATS!E71&lt;50,IF(D70&gt;80,80,D70),D70)</f>
        <v>62</v>
      </c>
    </row>
    <row r="71" customFormat="false" ht="20.35" hidden="false" customHeight="true" outlineLevel="0" collapsed="false">
      <c r="A71" s="22" t="s">
        <v>176</v>
      </c>
      <c r="B71" s="32" t="n">
        <f aca="false">VLOOKUP(STATS!G72,'SK - ADJSV%'!$A$3:$B$55,2)</f>
        <v>48</v>
      </c>
      <c r="C71" s="32" t="n">
        <f aca="false">IF(STATS!F72&lt;830,IF(B71&gt;66,66,B71),B71)</f>
        <v>48</v>
      </c>
      <c r="D71" s="32" t="n">
        <f aca="false">IF(STATS!F72&lt;415,IF(C71&gt;60,60,C71),C71)</f>
        <v>48</v>
      </c>
      <c r="E71" s="45" t="n">
        <f aca="false">IF(STATS!D72+STATS!E72&lt;50,IF(D71&gt;80,80,D71),D71)</f>
        <v>48</v>
      </c>
    </row>
    <row r="72" customFormat="false" ht="32.35" hidden="false" customHeight="true" outlineLevel="0" collapsed="false">
      <c r="A72" s="22" t="s">
        <v>177</v>
      </c>
      <c r="B72" s="32" t="n">
        <f aca="false">VLOOKUP(STATS!G73,'SK - ADJSV%'!$A$3:$B$55,2)</f>
        <v>47</v>
      </c>
      <c r="C72" s="32" t="n">
        <f aca="false">IF(STATS!F73&lt;830,IF(B72&gt;66,66,B72),B72)</f>
        <v>47</v>
      </c>
      <c r="D72" s="32" t="n">
        <f aca="false">IF(STATS!F73&lt;415,IF(C72&gt;60,60,C72),C72)</f>
        <v>47</v>
      </c>
      <c r="E72" s="45" t="n">
        <f aca="false">IF(STATS!D73+STATS!E73&lt;50,IF(D72&gt;80,80,D72),D72)</f>
        <v>47</v>
      </c>
    </row>
    <row r="73" customFormat="false" ht="20.35" hidden="false" customHeight="true" outlineLevel="0" collapsed="false">
      <c r="A73" s="22" t="s">
        <v>178</v>
      </c>
      <c r="B73" s="32" t="n">
        <f aca="false">VLOOKUP(STATS!G74,'SK - ADJSV%'!$A$3:$B$55,2)</f>
        <v>81</v>
      </c>
      <c r="C73" s="32" t="n">
        <f aca="false">IF(STATS!F74&lt;830,IF(B73&gt;66,66,B73),B73)</f>
        <v>81</v>
      </c>
      <c r="D73" s="32" t="n">
        <f aca="false">IF(STATS!F74&lt;415,IF(C73&gt;60,60,C73),C73)</f>
        <v>81</v>
      </c>
      <c r="E73" s="45" t="n">
        <f aca="false">IF(STATS!D74+STATS!E74&lt;50,IF(D73&gt;80,80,D73),D73)</f>
        <v>81</v>
      </c>
    </row>
    <row r="74" customFormat="false" ht="20.35" hidden="false" customHeight="true" outlineLevel="0" collapsed="false">
      <c r="A74" s="22" t="s">
        <v>179</v>
      </c>
      <c r="B74" s="32" t="n">
        <f aca="false">VLOOKUP(STATS!G75,'SK - ADJSV%'!$A$3:$B$55,2)</f>
        <v>68</v>
      </c>
      <c r="C74" s="32" t="n">
        <f aca="false">IF(STATS!F75&lt;830,IF(B74&gt;66,66,B74),B74)</f>
        <v>68</v>
      </c>
      <c r="D74" s="32" t="n">
        <f aca="false">IF(STATS!F75&lt;415,IF(C74&gt;60,60,C74),C74)</f>
        <v>68</v>
      </c>
      <c r="E74" s="45" t="n">
        <f aca="false">IF(STATS!D75+STATS!E75&lt;50,IF(D74&gt;80,80,D74),D74)</f>
        <v>68</v>
      </c>
    </row>
    <row r="75" customFormat="false" ht="20.35" hidden="false" customHeight="true" outlineLevel="0" collapsed="false">
      <c r="A75" s="22" t="s">
        <v>180</v>
      </c>
      <c r="B75" s="32" t="n">
        <f aca="false">VLOOKUP(STATS!G76,'SK - ADJSV%'!$A$3:$B$55,2)</f>
        <v>69</v>
      </c>
      <c r="C75" s="32" t="n">
        <f aca="false">IF(STATS!F76&lt;830,IF(B75&gt;66,66,B75),B75)</f>
        <v>66</v>
      </c>
      <c r="D75" s="32" t="n">
        <f aca="false">IF(STATS!F76&lt;415,IF(C75&gt;60,60,C75),C75)</f>
        <v>60</v>
      </c>
      <c r="E75" s="45" t="n">
        <f aca="false">IF(STATS!D76+STATS!E76&lt;50,IF(D75&gt;80,80,D75),D75)</f>
        <v>60</v>
      </c>
    </row>
    <row r="76" customFormat="false" ht="20.35" hidden="false" customHeight="true" outlineLevel="0" collapsed="false">
      <c r="A76" s="22" t="s">
        <v>181</v>
      </c>
      <c r="B76" s="32" t="n">
        <f aca="false">VLOOKUP(STATS!G77,'SK - ADJSV%'!$A$3:$B$55,2)</f>
        <v>77</v>
      </c>
      <c r="C76" s="32" t="n">
        <f aca="false">IF(STATS!F77&lt;830,IF(B76&gt;66,66,B76),B76)</f>
        <v>77</v>
      </c>
      <c r="D76" s="32" t="n">
        <f aca="false">IF(STATS!F77&lt;415,IF(C76&gt;60,60,C76),C76)</f>
        <v>77</v>
      </c>
      <c r="E76" s="45" t="n">
        <f aca="false">IF(STATS!D77+STATS!E77&lt;50,IF(D76&gt;80,80,D76),D76)</f>
        <v>77</v>
      </c>
    </row>
    <row r="77" customFormat="false" ht="20.35" hidden="false" customHeight="true" outlineLevel="0" collapsed="false">
      <c r="A77" s="22" t="s">
        <v>182</v>
      </c>
      <c r="B77" s="32" t="n">
        <f aca="false">VLOOKUP(STATS!G78,'SK - ADJSV%'!$A$3:$B$55,2)</f>
        <v>77</v>
      </c>
      <c r="C77" s="32" t="n">
        <f aca="false">IF(STATS!F78&lt;830,IF(B77&gt;66,66,B77),B77)</f>
        <v>77</v>
      </c>
      <c r="D77" s="32" t="n">
        <f aca="false">IF(STATS!F78&lt;415,IF(C77&gt;60,60,C77),C77)</f>
        <v>77</v>
      </c>
      <c r="E77" s="45" t="n">
        <f aca="false">IF(STATS!D78+STATS!E78&lt;50,IF(D77&gt;80,80,D77),D77)</f>
        <v>77</v>
      </c>
    </row>
    <row r="78" customFormat="false" ht="20.35" hidden="false" customHeight="true" outlineLevel="0" collapsed="false">
      <c r="A78" s="22" t="s">
        <v>183</v>
      </c>
      <c r="B78" s="32" t="n">
        <f aca="false">VLOOKUP(STATS!G79,'SK - ADJSV%'!$A$3:$B$55,2)</f>
        <v>99</v>
      </c>
      <c r="C78" s="32" t="n">
        <f aca="false">IF(STATS!F79&lt;830,IF(B78&gt;66,66,B78),B78)</f>
        <v>66</v>
      </c>
      <c r="D78" s="32" t="n">
        <f aca="false">IF(STATS!F79&lt;415,IF(C78&gt;60,60,C78),C78)</f>
        <v>60</v>
      </c>
      <c r="E78" s="45" t="n">
        <f aca="false">IF(STATS!D79+STATS!E79&lt;50,IF(D78&gt;80,80,D78),D78)</f>
        <v>60</v>
      </c>
    </row>
    <row r="79" customFormat="false" ht="20.35" hidden="false" customHeight="true" outlineLevel="0" collapsed="false">
      <c r="A79" s="22" t="s">
        <v>184</v>
      </c>
      <c r="B79" s="32" t="n">
        <f aca="false">VLOOKUP(STATS!G80,'SK - ADJSV%'!$A$3:$B$55,2)</f>
        <v>90</v>
      </c>
      <c r="C79" s="32" t="n">
        <f aca="false">IF(STATS!F80&lt;830,IF(B79&gt;66,66,B79),B79)</f>
        <v>90</v>
      </c>
      <c r="D79" s="32" t="n">
        <f aca="false">IF(STATS!F80&lt;415,IF(C79&gt;60,60,C79),C79)</f>
        <v>90</v>
      </c>
      <c r="E79" s="45" t="n">
        <f aca="false">IF(STATS!D80+STATS!E80&lt;50,IF(D79&gt;80,80,D79),D79)</f>
        <v>90</v>
      </c>
    </row>
    <row r="80" customFormat="false" ht="20.35" hidden="false" customHeight="true" outlineLevel="0" collapsed="false">
      <c r="A80" s="22" t="s">
        <v>185</v>
      </c>
      <c r="B80" s="32" t="n">
        <f aca="false">VLOOKUP(STATS!G81,'SK - ADJSV%'!$A$3:$B$55,2)</f>
        <v>53</v>
      </c>
      <c r="C80" s="32" t="n">
        <f aca="false">IF(STATS!F81&lt;830,IF(B80&gt;66,66,B80),B80)</f>
        <v>53</v>
      </c>
      <c r="D80" s="32" t="n">
        <f aca="false">IF(STATS!F81&lt;415,IF(C80&gt;60,60,C80),C80)</f>
        <v>53</v>
      </c>
      <c r="E80" s="45" t="n">
        <f aca="false">IF(STATS!D81+STATS!E81&lt;50,IF(D80&gt;80,80,D80),D80)</f>
        <v>53</v>
      </c>
    </row>
    <row r="81" customFormat="false" ht="20.35" hidden="false" customHeight="true" outlineLevel="0" collapsed="false">
      <c r="A81" s="22" t="s">
        <v>186</v>
      </c>
      <c r="B81" s="32" t="n">
        <f aca="false">VLOOKUP(STATS!G82,'SK - ADJSV%'!$A$3:$B$55,2)</f>
        <v>74</v>
      </c>
      <c r="C81" s="32" t="n">
        <f aca="false">IF(STATS!F82&lt;830,IF(B81&gt;66,66,B81),B81)</f>
        <v>74</v>
      </c>
      <c r="D81" s="32" t="n">
        <f aca="false">IF(STATS!F82&lt;415,IF(C81&gt;60,60,C81),C81)</f>
        <v>74</v>
      </c>
      <c r="E81" s="45" t="n">
        <f aca="false">IF(STATS!D82+STATS!E82&lt;50,IF(D81&gt;80,80,D81),D81)</f>
        <v>74</v>
      </c>
    </row>
    <row r="82" customFormat="false" ht="20.35" hidden="false" customHeight="true" outlineLevel="0" collapsed="false">
      <c r="A82" s="22" t="s">
        <v>188</v>
      </c>
      <c r="B82" s="32" t="n">
        <f aca="false">VLOOKUP(STATS!G83,'SK - ADJSV%'!$A$3:$B$55,2)</f>
        <v>96</v>
      </c>
      <c r="C82" s="32" t="n">
        <f aca="false">IF(STATS!F83&lt;830,IF(B82&gt;66,66,B82),B82)</f>
        <v>96</v>
      </c>
      <c r="D82" s="32" t="n">
        <f aca="false">IF(STATS!F83&lt;415,IF(C82&gt;60,60,C82),C82)</f>
        <v>96</v>
      </c>
      <c r="E82" s="45" t="n">
        <f aca="false">IF(STATS!D83+STATS!E83&lt;50,IF(D82&gt;80,80,D82),D82)</f>
        <v>80</v>
      </c>
    </row>
    <row r="83" customFormat="false" ht="20.35" hidden="false" customHeight="true" outlineLevel="0" collapsed="false">
      <c r="A83" s="22" t="s">
        <v>189</v>
      </c>
      <c r="B83" s="32" t="n">
        <f aca="false">VLOOKUP(STATS!G84,'SK - ADJSV%'!$A$3:$B$55,2)</f>
        <v>93</v>
      </c>
      <c r="C83" s="32" t="n">
        <f aca="false">IF(STATS!F84&lt;830,IF(B83&gt;66,66,B83),B83)</f>
        <v>66</v>
      </c>
      <c r="D83" s="32" t="n">
        <f aca="false">IF(STATS!F84&lt;415,IF(C83&gt;60,60,C83),C83)</f>
        <v>60</v>
      </c>
      <c r="E83" s="45" t="n">
        <f aca="false">IF(STATS!D84+STATS!E84&lt;50,IF(D83&gt;80,80,D83),D83)</f>
        <v>60</v>
      </c>
    </row>
    <row r="84" customFormat="false" ht="20.35" hidden="false" customHeight="true" outlineLevel="0" collapsed="false">
      <c r="A84" s="22" t="s">
        <v>190</v>
      </c>
      <c r="B84" s="32" t="n">
        <f aca="false">VLOOKUP(STATS!G85,'SK - ADJSV%'!$A$3:$B$55,2)</f>
        <v>85</v>
      </c>
      <c r="C84" s="32" t="n">
        <f aca="false">IF(STATS!F85&lt;830,IF(B84&gt;66,66,B84),B84)</f>
        <v>85</v>
      </c>
      <c r="D84" s="32" t="n">
        <f aca="false">IF(STATS!F85&lt;415,IF(C84&gt;60,60,C84),C84)</f>
        <v>85</v>
      </c>
      <c r="E84" s="45" t="n">
        <f aca="false">IF(STATS!D85+STATS!E85&lt;50,IF(D84&gt;80,80,D84),D84)</f>
        <v>85</v>
      </c>
    </row>
    <row r="85" customFormat="false" ht="20.35" hidden="false" customHeight="true" outlineLevel="0" collapsed="false">
      <c r="A85" s="22" t="s">
        <v>191</v>
      </c>
      <c r="B85" s="32" t="n">
        <f aca="false">VLOOKUP(STATS!G86,'SK - ADJSV%'!$A$3:$B$55,2)</f>
        <v>65</v>
      </c>
      <c r="C85" s="32" t="n">
        <f aca="false">IF(STATS!F86&lt;830,IF(B85&gt;66,66,B85),B85)</f>
        <v>65</v>
      </c>
      <c r="D85" s="32" t="n">
        <f aca="false">IF(STATS!F86&lt;415,IF(C85&gt;60,60,C85),C85)</f>
        <v>65</v>
      </c>
      <c r="E85" s="45" t="n">
        <f aca="false">IF(STATS!D86+STATS!E86&lt;50,IF(D85&gt;80,80,D85),D85)</f>
        <v>65</v>
      </c>
    </row>
    <row r="86" customFormat="false" ht="20.35" hidden="false" customHeight="true" outlineLevel="0" collapsed="false">
      <c r="A86" s="22" t="s">
        <v>192</v>
      </c>
      <c r="B86" s="32" t="n">
        <f aca="false">VLOOKUP(STATS!G87,'SK - ADJSV%'!$A$3:$B$55,2)</f>
        <v>96</v>
      </c>
      <c r="C86" s="32" t="n">
        <f aca="false">IF(STATS!F87&lt;830,IF(B86&gt;66,66,B86),B86)</f>
        <v>96</v>
      </c>
      <c r="D86" s="32" t="n">
        <f aca="false">IF(STATS!F87&lt;415,IF(C86&gt;60,60,C86),C86)</f>
        <v>96</v>
      </c>
      <c r="E86" s="45" t="n">
        <f aca="false">IF(STATS!D87+STATS!E87&lt;50,IF(D86&gt;80,80,D86),D86)</f>
        <v>80</v>
      </c>
    </row>
    <row r="87" customFormat="false" ht="20.35" hidden="false" customHeight="true" outlineLevel="0" collapsed="false">
      <c r="A87" s="22" t="s">
        <v>193</v>
      </c>
      <c r="B87" s="32" t="n">
        <f aca="false">VLOOKUP(STATS!G88,'SK - ADJSV%'!$A$3:$B$55,2)</f>
        <v>55</v>
      </c>
      <c r="C87" s="32" t="n">
        <f aca="false">IF(STATS!F88&lt;830,IF(B87&gt;66,66,B87),B87)</f>
        <v>55</v>
      </c>
      <c r="D87" s="32" t="n">
        <f aca="false">IF(STATS!F88&lt;415,IF(C87&gt;60,60,C87),C87)</f>
        <v>55</v>
      </c>
      <c r="E87" s="45" t="n">
        <f aca="false">IF(STATS!D88+STATS!E88&lt;50,IF(D87&gt;80,80,D87),D87)</f>
        <v>55</v>
      </c>
    </row>
    <row r="88" customFormat="false" ht="20.35" hidden="false" customHeight="true" outlineLevel="0" collapsed="false">
      <c r="A88" s="22" t="s">
        <v>194</v>
      </c>
      <c r="B88" s="32" t="n">
        <f aca="false">VLOOKUP(STATS!G89,'SK - ADJSV%'!$A$3:$B$55,2)</f>
        <v>47</v>
      </c>
      <c r="C88" s="32" t="n">
        <f aca="false">IF(STATS!F89&lt;830,IF(B88&gt;66,66,B88),B88)</f>
        <v>47</v>
      </c>
      <c r="D88" s="32" t="n">
        <f aca="false">IF(STATS!F89&lt;415,IF(C88&gt;60,60,C88),C88)</f>
        <v>47</v>
      </c>
      <c r="E88" s="45" t="n">
        <f aca="false">IF(STATS!D89+STATS!E89&lt;50,IF(D88&gt;80,80,D88),D88)</f>
        <v>47</v>
      </c>
    </row>
    <row r="89" customFormat="false" ht="20.35" hidden="false" customHeight="true" outlineLevel="0" collapsed="false">
      <c r="A89" s="22" t="s">
        <v>195</v>
      </c>
      <c r="B89" s="32" t="n">
        <f aca="false">VLOOKUP(STATS!G90,'SK - ADJSV%'!$A$3:$B$55,2)</f>
        <v>66</v>
      </c>
      <c r="C89" s="32" t="n">
        <f aca="false">IF(STATS!F90&lt;830,IF(B89&gt;66,66,B89),B89)</f>
        <v>66</v>
      </c>
      <c r="D89" s="32" t="n">
        <f aca="false">IF(STATS!F90&lt;415,IF(C89&gt;60,60,C89),C89)</f>
        <v>66</v>
      </c>
      <c r="E89" s="45" t="n">
        <f aca="false">IF(STATS!D90+STATS!E90&lt;50,IF(D89&gt;80,80,D89),D89)</f>
        <v>66</v>
      </c>
    </row>
    <row r="90" customFormat="false" ht="20.35" hidden="false" customHeight="true" outlineLevel="0" collapsed="false">
      <c r="A90" s="22" t="s">
        <v>196</v>
      </c>
      <c r="B90" s="32" t="n">
        <f aca="false">VLOOKUP(STATS!G91,'SK - ADJSV%'!$A$3:$B$55,2)</f>
        <v>86</v>
      </c>
      <c r="C90" s="32" t="n">
        <f aca="false">IF(STATS!F91&lt;830,IF(B90&gt;66,66,B90),B90)</f>
        <v>86</v>
      </c>
      <c r="D90" s="32" t="n">
        <f aca="false">IF(STATS!F91&lt;415,IF(C90&gt;60,60,C90),C90)</f>
        <v>86</v>
      </c>
      <c r="E90" s="45" t="n">
        <f aca="false">IF(STATS!D91+STATS!E91&lt;50,IF(D90&gt;80,80,D90),D90)</f>
        <v>86</v>
      </c>
    </row>
    <row r="91" customFormat="false" ht="20.35" hidden="false" customHeight="true" outlineLevel="0" collapsed="false">
      <c r="A91" s="22" t="s">
        <v>197</v>
      </c>
      <c r="B91" s="32" t="n">
        <f aca="false">VLOOKUP(STATS!G92,'SK - ADJSV%'!$A$3:$B$55,2)</f>
        <v>95</v>
      </c>
      <c r="C91" s="32" t="n">
        <f aca="false">IF(STATS!F92&lt;830,IF(B91&gt;66,66,B91),B91)</f>
        <v>95</v>
      </c>
      <c r="D91" s="32" t="n">
        <f aca="false">IF(STATS!F92&lt;415,IF(C91&gt;60,60,C91),C91)</f>
        <v>95</v>
      </c>
      <c r="E91" s="45" t="n">
        <f aca="false">IF(STATS!D92+STATS!E92&lt;50,IF(D91&gt;80,80,D91),D91)</f>
        <v>95</v>
      </c>
    </row>
    <row r="92" customFormat="false" ht="20.35" hidden="false" customHeight="true" outlineLevel="0" collapsed="false">
      <c r="A92" s="22" t="s">
        <v>198</v>
      </c>
      <c r="B92" s="32" t="n">
        <f aca="false">VLOOKUP(STATS!G93,'SK - ADJSV%'!$A$3:$B$55,2)</f>
        <v>72</v>
      </c>
      <c r="C92" s="32" t="n">
        <f aca="false">IF(STATS!F93&lt;830,IF(B92&gt;66,66,B92),B92)</f>
        <v>66</v>
      </c>
      <c r="D92" s="32" t="n">
        <f aca="false">IF(STATS!F93&lt;415,IF(C92&gt;60,60,C92),C92)</f>
        <v>66</v>
      </c>
      <c r="E92" s="45" t="n">
        <f aca="false">IF(STATS!D93+STATS!E93&lt;50,IF(D92&gt;80,80,D92),D92)</f>
        <v>66</v>
      </c>
    </row>
    <row r="93" customFormat="false" ht="20.35" hidden="false" customHeight="true" outlineLevel="0" collapsed="false">
      <c r="A93" s="22" t="s">
        <v>199</v>
      </c>
      <c r="B93" s="32" t="n">
        <f aca="false">VLOOKUP(STATS!G94,'SK - ADJSV%'!$A$3:$B$55,2)</f>
        <v>99</v>
      </c>
      <c r="C93" s="32" t="n">
        <f aca="false">IF(STATS!F94&lt;830,IF(B93&gt;66,66,B93),B93)</f>
        <v>66</v>
      </c>
      <c r="D93" s="32" t="n">
        <f aca="false">IF(STATS!F94&lt;415,IF(C93&gt;60,60,C93),C93)</f>
        <v>60</v>
      </c>
      <c r="E93" s="45" t="n">
        <f aca="false">IF(STATS!D94+STATS!E94&lt;50,IF(D93&gt;80,80,D93),D93)</f>
        <v>60</v>
      </c>
    </row>
    <row r="94" customFormat="false" ht="20.35" hidden="false" customHeight="true" outlineLevel="0" collapsed="false">
      <c r="A94" s="22" t="s">
        <v>200</v>
      </c>
      <c r="B94" s="32" t="n">
        <f aca="false">VLOOKUP(STATS!G95,'SK - ADJSV%'!$A$3:$B$55,2)</f>
        <v>56</v>
      </c>
      <c r="C94" s="32" t="n">
        <f aca="false">IF(STATS!F95&lt;830,IF(B94&gt;66,66,B94),B94)</f>
        <v>56</v>
      </c>
      <c r="D94" s="32" t="n">
        <f aca="false">IF(STATS!F95&lt;415,IF(C94&gt;60,60,C94),C94)</f>
        <v>56</v>
      </c>
      <c r="E94" s="45" t="n">
        <f aca="false">IF(STATS!D95+STATS!E95&lt;50,IF(D94&gt;80,80,D94),D94)</f>
        <v>56</v>
      </c>
    </row>
    <row r="95" customFormat="false" ht="20.35" hidden="false" customHeight="true" outlineLevel="0" collapsed="false">
      <c r="A95" s="22" t="s">
        <v>201</v>
      </c>
      <c r="B95" s="32" t="n">
        <f aca="false">VLOOKUP(STATS!G96,'SK - ADJSV%'!$A$3:$B$55,2)</f>
        <v>58</v>
      </c>
      <c r="C95" s="32" t="n">
        <f aca="false">IF(STATS!F96&lt;830,IF(B95&gt;66,66,B95),B95)</f>
        <v>58</v>
      </c>
      <c r="D95" s="32" t="n">
        <f aca="false">IF(STATS!F96&lt;415,IF(C95&gt;60,60,C95),C95)</f>
        <v>58</v>
      </c>
      <c r="E95" s="45" t="n">
        <f aca="false">IF(STATS!D96+STATS!E96&lt;50,IF(D95&gt;80,80,D95),D95)</f>
        <v>58</v>
      </c>
    </row>
    <row r="96" customFormat="false" ht="20.35" hidden="false" customHeight="true" outlineLevel="0" collapsed="false">
      <c r="A96" s="22" t="s">
        <v>202</v>
      </c>
      <c r="B96" s="32" t="n">
        <f aca="false">VLOOKUP(STATS!G97,'SK - ADJSV%'!$A$3:$B$55,2)</f>
        <v>73</v>
      </c>
      <c r="C96" s="32" t="n">
        <f aca="false">IF(STATS!F97&lt;830,IF(B96&gt;66,66,B96),B96)</f>
        <v>73</v>
      </c>
      <c r="D96" s="32" t="n">
        <f aca="false">IF(STATS!F97&lt;415,IF(C96&gt;60,60,C96),C96)</f>
        <v>73</v>
      </c>
      <c r="E96" s="45" t="n">
        <f aca="false">IF(STATS!D97+STATS!E97&lt;50,IF(D96&gt;80,80,D96),D96)</f>
        <v>73</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B5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8"/>
  <cols>
    <col collapsed="false" hidden="false" max="256" min="1" style="21" width="16.0663265306122"/>
  </cols>
  <sheetData>
    <row r="1" customFormat="false" ht="28" hidden="false" customHeight="true" outlineLevel="0" collapsed="false">
      <c r="A1" s="7" t="s">
        <v>12</v>
      </c>
      <c r="B1" s="7"/>
    </row>
    <row r="2" customFormat="false" ht="20.55" hidden="false" customHeight="true" outlineLevel="0" collapsed="false">
      <c r="A2" s="46"/>
      <c r="B2" s="46"/>
    </row>
    <row r="3" customFormat="false" ht="20.55" hidden="false" customHeight="true" outlineLevel="0" collapsed="false">
      <c r="A3" s="47" t="n">
        <v>94.63</v>
      </c>
      <c r="B3" s="24" t="n">
        <v>99</v>
      </c>
    </row>
    <row r="4" customFormat="false" ht="20.35" hidden="false" customHeight="true" outlineLevel="0" collapsed="false">
      <c r="A4" s="47" t="n">
        <v>94.48</v>
      </c>
      <c r="B4" s="24" t="n">
        <f aca="false">B3-1</f>
        <v>98</v>
      </c>
    </row>
    <row r="5" customFormat="false" ht="20.35" hidden="false" customHeight="true" outlineLevel="0" collapsed="false">
      <c r="A5" s="47" t="n">
        <v>94.34</v>
      </c>
      <c r="B5" s="24" t="n">
        <f aca="false">B4-1</f>
        <v>97</v>
      </c>
    </row>
    <row r="6" customFormat="false" ht="20.35" hidden="false" customHeight="true" outlineLevel="0" collapsed="false">
      <c r="A6" s="47" t="n">
        <v>94.2</v>
      </c>
      <c r="B6" s="24" t="n">
        <f aca="false">B5-1</f>
        <v>96</v>
      </c>
    </row>
    <row r="7" customFormat="false" ht="20.35" hidden="false" customHeight="true" outlineLevel="0" collapsed="false">
      <c r="A7" s="47" t="n">
        <v>94.02</v>
      </c>
      <c r="B7" s="24" t="n">
        <f aca="false">B6-1</f>
        <v>95</v>
      </c>
    </row>
    <row r="8" customFormat="false" ht="20.35" hidden="false" customHeight="true" outlineLevel="0" collapsed="false">
      <c r="A8" s="47" t="n">
        <v>93.88</v>
      </c>
      <c r="B8" s="24" t="n">
        <f aca="false">B7-1</f>
        <v>94</v>
      </c>
    </row>
    <row r="9" customFormat="false" ht="20.35" hidden="false" customHeight="true" outlineLevel="0" collapsed="false">
      <c r="A9" s="47" t="n">
        <v>93.72</v>
      </c>
      <c r="B9" s="24" t="n">
        <f aca="false">B8-1</f>
        <v>93</v>
      </c>
    </row>
    <row r="10" customFormat="false" ht="20.35" hidden="false" customHeight="true" outlineLevel="0" collapsed="false">
      <c r="A10" s="47" t="n">
        <v>93.63</v>
      </c>
      <c r="B10" s="24" t="n">
        <f aca="false">B9-1</f>
        <v>92</v>
      </c>
    </row>
    <row r="11" customFormat="false" ht="20.35" hidden="false" customHeight="true" outlineLevel="0" collapsed="false">
      <c r="A11" s="47" t="n">
        <v>93.54</v>
      </c>
      <c r="B11" s="24" t="n">
        <f aca="false">B10-1</f>
        <v>91</v>
      </c>
    </row>
    <row r="12" customFormat="false" ht="20.35" hidden="false" customHeight="true" outlineLevel="0" collapsed="false">
      <c r="A12" s="47" t="n">
        <v>93.45</v>
      </c>
      <c r="B12" s="24" t="n">
        <f aca="false">B11-1</f>
        <v>90</v>
      </c>
    </row>
    <row r="13" customFormat="false" ht="20.35" hidden="false" customHeight="true" outlineLevel="0" collapsed="false">
      <c r="A13" s="47" t="n">
        <v>93.36</v>
      </c>
      <c r="B13" s="24" t="n">
        <f aca="false">B12-1</f>
        <v>89</v>
      </c>
    </row>
    <row r="14" customFormat="false" ht="20.35" hidden="false" customHeight="true" outlineLevel="0" collapsed="false">
      <c r="A14" s="47" t="n">
        <v>93.27</v>
      </c>
      <c r="B14" s="24" t="n">
        <f aca="false">B13-1</f>
        <v>88</v>
      </c>
    </row>
    <row r="15" customFormat="false" ht="20.35" hidden="false" customHeight="true" outlineLevel="0" collapsed="false">
      <c r="A15" s="47" t="n">
        <v>93.18</v>
      </c>
      <c r="B15" s="24" t="n">
        <f aca="false">B14-1</f>
        <v>87</v>
      </c>
    </row>
    <row r="16" customFormat="false" ht="20.35" hidden="false" customHeight="true" outlineLevel="0" collapsed="false">
      <c r="A16" s="47" t="n">
        <v>93.09</v>
      </c>
      <c r="B16" s="24" t="n">
        <f aca="false">B15-1</f>
        <v>86</v>
      </c>
    </row>
    <row r="17" customFormat="false" ht="20.35" hidden="false" customHeight="true" outlineLevel="0" collapsed="false">
      <c r="A17" s="47" t="n">
        <v>93.01</v>
      </c>
      <c r="B17" s="24" t="n">
        <f aca="false">B16-1</f>
        <v>85</v>
      </c>
    </row>
    <row r="18" customFormat="false" ht="20.35" hidden="false" customHeight="true" outlineLevel="0" collapsed="false">
      <c r="A18" s="47" t="n">
        <v>92.93</v>
      </c>
      <c r="B18" s="24" t="n">
        <f aca="false">B17-1</f>
        <v>84</v>
      </c>
    </row>
    <row r="19" customFormat="false" ht="20.35" hidden="false" customHeight="true" outlineLevel="0" collapsed="false">
      <c r="A19" s="47" t="n">
        <v>92.85</v>
      </c>
      <c r="B19" s="24" t="n">
        <f aca="false">B18-1</f>
        <v>83</v>
      </c>
    </row>
    <row r="20" customFormat="false" ht="20.35" hidden="false" customHeight="true" outlineLevel="0" collapsed="false">
      <c r="A20" s="47" t="n">
        <v>92.77</v>
      </c>
      <c r="B20" s="24" t="n">
        <f aca="false">B19-1</f>
        <v>82</v>
      </c>
    </row>
    <row r="21" customFormat="false" ht="20.35" hidden="false" customHeight="true" outlineLevel="0" collapsed="false">
      <c r="A21" s="47" t="n">
        <v>92.7</v>
      </c>
      <c r="B21" s="24" t="n">
        <f aca="false">B20-1</f>
        <v>81</v>
      </c>
    </row>
    <row r="22" customFormat="false" ht="20.35" hidden="false" customHeight="true" outlineLevel="0" collapsed="false">
      <c r="A22" s="47" t="n">
        <v>92.63</v>
      </c>
      <c r="B22" s="24" t="n">
        <f aca="false">B21-1</f>
        <v>80</v>
      </c>
    </row>
    <row r="23" customFormat="false" ht="20.35" hidden="false" customHeight="true" outlineLevel="0" collapsed="false">
      <c r="A23" s="47" t="n">
        <v>92.56</v>
      </c>
      <c r="B23" s="24" t="n">
        <f aca="false">B22-1</f>
        <v>79</v>
      </c>
    </row>
    <row r="24" customFormat="false" ht="20.35" hidden="false" customHeight="true" outlineLevel="0" collapsed="false">
      <c r="A24" s="47" t="n">
        <v>92.49</v>
      </c>
      <c r="B24" s="24" t="n">
        <f aca="false">B23-1</f>
        <v>78</v>
      </c>
    </row>
    <row r="25" customFormat="false" ht="20.35" hidden="false" customHeight="true" outlineLevel="0" collapsed="false">
      <c r="A25" s="47" t="n">
        <v>92.42</v>
      </c>
      <c r="B25" s="24" t="n">
        <f aca="false">B24-1</f>
        <v>77</v>
      </c>
    </row>
    <row r="26" customFormat="false" ht="20.35" hidden="false" customHeight="true" outlineLevel="0" collapsed="false">
      <c r="A26" s="47" t="n">
        <v>92.35</v>
      </c>
      <c r="B26" s="24" t="n">
        <f aca="false">B25-1</f>
        <v>76</v>
      </c>
    </row>
    <row r="27" customFormat="false" ht="20.35" hidden="false" customHeight="true" outlineLevel="0" collapsed="false">
      <c r="A27" s="47" t="n">
        <v>92.28</v>
      </c>
      <c r="B27" s="24" t="n">
        <f aca="false">B26-1</f>
        <v>75</v>
      </c>
    </row>
    <row r="28" customFormat="false" ht="20.35" hidden="false" customHeight="true" outlineLevel="0" collapsed="false">
      <c r="A28" s="47" t="n">
        <v>92.21</v>
      </c>
      <c r="B28" s="24" t="n">
        <f aca="false">B27-1</f>
        <v>74</v>
      </c>
    </row>
    <row r="29" customFormat="false" ht="20.35" hidden="false" customHeight="true" outlineLevel="0" collapsed="false">
      <c r="A29" s="47" t="n">
        <v>92.14</v>
      </c>
      <c r="B29" s="24" t="n">
        <f aca="false">B28-1</f>
        <v>73</v>
      </c>
    </row>
    <row r="30" customFormat="false" ht="20.35" hidden="false" customHeight="true" outlineLevel="0" collapsed="false">
      <c r="A30" s="47" t="n">
        <v>92.07</v>
      </c>
      <c r="B30" s="24" t="n">
        <f aca="false">B29-1</f>
        <v>72</v>
      </c>
    </row>
    <row r="31" customFormat="false" ht="20.35" hidden="false" customHeight="true" outlineLevel="0" collapsed="false">
      <c r="A31" s="47" t="n">
        <v>92</v>
      </c>
      <c r="B31" s="24" t="n">
        <f aca="false">B30-1</f>
        <v>71</v>
      </c>
    </row>
    <row r="32" customFormat="false" ht="20.35" hidden="false" customHeight="true" outlineLevel="0" collapsed="false">
      <c r="A32" s="47" t="n">
        <v>91.91</v>
      </c>
      <c r="B32" s="24" t="n">
        <f aca="false">B31-1</f>
        <v>70</v>
      </c>
    </row>
    <row r="33" customFormat="false" ht="20.35" hidden="false" customHeight="true" outlineLevel="0" collapsed="false">
      <c r="A33" s="47" t="n">
        <v>91.84</v>
      </c>
      <c r="B33" s="24" t="n">
        <f aca="false">B32-1</f>
        <v>69</v>
      </c>
    </row>
    <row r="34" customFormat="false" ht="20.35" hidden="false" customHeight="true" outlineLevel="0" collapsed="false">
      <c r="A34" s="47" t="n">
        <v>91.77</v>
      </c>
      <c r="B34" s="24" t="n">
        <f aca="false">B33-1</f>
        <v>68</v>
      </c>
    </row>
    <row r="35" customFormat="false" ht="20.35" hidden="false" customHeight="true" outlineLevel="0" collapsed="false">
      <c r="A35" s="47" t="n">
        <v>91.7</v>
      </c>
      <c r="B35" s="24" t="n">
        <f aca="false">B34-1</f>
        <v>67</v>
      </c>
    </row>
    <row r="36" customFormat="false" ht="20.35" hidden="false" customHeight="true" outlineLevel="0" collapsed="false">
      <c r="A36" s="47" t="n">
        <v>91.63</v>
      </c>
      <c r="B36" s="24" t="n">
        <f aca="false">B35-1</f>
        <v>66</v>
      </c>
    </row>
    <row r="37" customFormat="false" ht="20.35" hidden="false" customHeight="true" outlineLevel="0" collapsed="false">
      <c r="A37" s="47" t="n">
        <v>91.57</v>
      </c>
      <c r="B37" s="24" t="n">
        <f aca="false">B36-1</f>
        <v>65</v>
      </c>
    </row>
    <row r="38" customFormat="false" ht="20.35" hidden="false" customHeight="true" outlineLevel="0" collapsed="false">
      <c r="A38" s="47" t="n">
        <v>91.5</v>
      </c>
      <c r="B38" s="24" t="n">
        <f aca="false">B37-1</f>
        <v>64</v>
      </c>
    </row>
    <row r="39" customFormat="false" ht="20.35" hidden="false" customHeight="true" outlineLevel="0" collapsed="false">
      <c r="A39" s="47" t="n">
        <v>91.43</v>
      </c>
      <c r="B39" s="24" t="n">
        <f aca="false">B38-1</f>
        <v>63</v>
      </c>
    </row>
    <row r="40" customFormat="false" ht="20.35" hidden="false" customHeight="true" outlineLevel="0" collapsed="false">
      <c r="A40" s="47" t="n">
        <v>91.36</v>
      </c>
      <c r="B40" s="24" t="n">
        <f aca="false">B39-1</f>
        <v>62</v>
      </c>
    </row>
    <row r="41" customFormat="false" ht="20.35" hidden="false" customHeight="true" outlineLevel="0" collapsed="false">
      <c r="A41" s="47" t="n">
        <v>91.29</v>
      </c>
      <c r="B41" s="24" t="n">
        <f aca="false">B40-1</f>
        <v>61</v>
      </c>
    </row>
    <row r="42" customFormat="false" ht="20.35" hidden="false" customHeight="true" outlineLevel="0" collapsed="false">
      <c r="A42" s="47" t="n">
        <v>91.22</v>
      </c>
      <c r="B42" s="24" t="n">
        <f aca="false">B41-1</f>
        <v>60</v>
      </c>
    </row>
    <row r="43" customFormat="false" ht="20.35" hidden="false" customHeight="true" outlineLevel="0" collapsed="false">
      <c r="A43" s="47" t="n">
        <v>91.07</v>
      </c>
      <c r="B43" s="24" t="n">
        <f aca="false">B42-1</f>
        <v>59</v>
      </c>
    </row>
    <row r="44" customFormat="false" ht="20.35" hidden="false" customHeight="true" outlineLevel="0" collapsed="false">
      <c r="A44" s="47" t="n">
        <v>90.92</v>
      </c>
      <c r="B44" s="24" t="n">
        <f aca="false">B43-1</f>
        <v>58</v>
      </c>
    </row>
    <row r="45" customFormat="false" ht="20.35" hidden="false" customHeight="true" outlineLevel="0" collapsed="false">
      <c r="A45" s="47" t="n">
        <v>90.77</v>
      </c>
      <c r="B45" s="24" t="n">
        <f aca="false">B44-1</f>
        <v>57</v>
      </c>
    </row>
    <row r="46" customFormat="false" ht="20.35" hidden="false" customHeight="true" outlineLevel="0" collapsed="false">
      <c r="A46" s="47" t="n">
        <v>90.62</v>
      </c>
      <c r="B46" s="24" t="n">
        <f aca="false">B45-1</f>
        <v>56</v>
      </c>
    </row>
    <row r="47" customFormat="false" ht="20.35" hidden="false" customHeight="true" outlineLevel="0" collapsed="false">
      <c r="A47" s="47" t="n">
        <v>90.47</v>
      </c>
      <c r="B47" s="24" t="n">
        <f aca="false">B46-1</f>
        <v>55</v>
      </c>
    </row>
    <row r="48" customFormat="false" ht="20.35" hidden="false" customHeight="true" outlineLevel="0" collapsed="false">
      <c r="A48" s="47" t="n">
        <v>90.33</v>
      </c>
      <c r="B48" s="24" t="n">
        <f aca="false">B47-1</f>
        <v>54</v>
      </c>
    </row>
    <row r="49" customFormat="false" ht="20.35" hidden="false" customHeight="true" outlineLevel="0" collapsed="false">
      <c r="A49" s="47" t="n">
        <v>90.19</v>
      </c>
      <c r="B49" s="24" t="n">
        <f aca="false">B48-1</f>
        <v>53</v>
      </c>
    </row>
    <row r="50" customFormat="false" ht="20.35" hidden="false" customHeight="true" outlineLevel="0" collapsed="false">
      <c r="A50" s="47" t="n">
        <v>89.8</v>
      </c>
      <c r="B50" s="24" t="n">
        <f aca="false">B49-1</f>
        <v>52</v>
      </c>
    </row>
    <row r="51" customFormat="false" ht="20.35" hidden="false" customHeight="true" outlineLevel="0" collapsed="false">
      <c r="A51" s="47" t="n">
        <v>89.41</v>
      </c>
      <c r="B51" s="24" t="n">
        <f aca="false">B50-1</f>
        <v>51</v>
      </c>
    </row>
    <row r="52" customFormat="false" ht="20.35" hidden="false" customHeight="true" outlineLevel="0" collapsed="false">
      <c r="A52" s="47" t="n">
        <v>89.02</v>
      </c>
      <c r="B52" s="24" t="n">
        <f aca="false">B51-1</f>
        <v>50</v>
      </c>
    </row>
    <row r="53" customFormat="false" ht="20.35" hidden="false" customHeight="true" outlineLevel="0" collapsed="false">
      <c r="A53" s="47" t="n">
        <v>88.54</v>
      </c>
      <c r="B53" s="24" t="n">
        <f aca="false">B52-1</f>
        <v>49</v>
      </c>
    </row>
    <row r="54" customFormat="false" ht="20.35" hidden="false" customHeight="true" outlineLevel="0" collapsed="false">
      <c r="A54" s="47" t="n">
        <v>88.06</v>
      </c>
      <c r="B54" s="24" t="n">
        <f aca="false">B53-1</f>
        <v>48</v>
      </c>
    </row>
    <row r="55" customFormat="false" ht="20.35" hidden="false" customHeight="true" outlineLevel="0" collapsed="false">
      <c r="A55" s="47" t="n">
        <v>0</v>
      </c>
      <c r="B55" s="24" t="n">
        <f aca="false">B54-1</f>
        <v>47</v>
      </c>
    </row>
  </sheetData>
  <mergeCells count="1">
    <mergeCell ref="A1:B1"/>
  </mergeCell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E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21" width="16.0663265306122"/>
    <col collapsed="false" hidden="false" max="5" min="2" style="21" width="11.3418367346939"/>
    <col collapsed="false" hidden="false" max="256" min="6" style="21" width="16.0663265306122"/>
  </cols>
  <sheetData>
    <row r="1" customFormat="false" ht="20.55" hidden="false" customHeight="true" outlineLevel="0" collapsed="false">
      <c r="A1" s="22" t="s">
        <v>55</v>
      </c>
      <c r="B1" s="43" t="s">
        <v>555</v>
      </c>
      <c r="C1" s="43" t="s">
        <v>556</v>
      </c>
      <c r="D1" s="43" t="s">
        <v>557</v>
      </c>
      <c r="E1" s="43" t="s">
        <v>551</v>
      </c>
    </row>
    <row r="2" customFormat="false" ht="20.55" hidden="false" customHeight="true" outlineLevel="0" collapsed="false">
      <c r="A2" s="22" t="s">
        <v>70</v>
      </c>
      <c r="B2" s="32" t="n">
        <f aca="false">99-STATS!E3</f>
        <v>99</v>
      </c>
      <c r="C2" s="32" t="n">
        <f aca="false">70-(STATS!E3+STATS!D3)</f>
        <v>41</v>
      </c>
      <c r="D2" s="34" t="n">
        <f aca="false">C2/10</f>
        <v>4.1</v>
      </c>
      <c r="E2" s="45" t="n">
        <f aca="false">B2-D2</f>
        <v>94.9</v>
      </c>
    </row>
    <row r="3" customFormat="false" ht="20.35" hidden="false" customHeight="true" outlineLevel="0" collapsed="false">
      <c r="A3" s="22" t="s">
        <v>73</v>
      </c>
      <c r="B3" s="32" t="n">
        <f aca="false">99-STATS!E4</f>
        <v>99</v>
      </c>
      <c r="C3" s="32" t="n">
        <f aca="false">70-(STATS!E4+STATS!D4)</f>
        <v>69</v>
      </c>
      <c r="D3" s="34" t="n">
        <f aca="false">C3/10</f>
        <v>6.9</v>
      </c>
      <c r="E3" s="45" t="n">
        <f aca="false">B3-D3</f>
        <v>92.1</v>
      </c>
    </row>
    <row r="4" customFormat="false" ht="20.35" hidden="false" customHeight="true" outlineLevel="0" collapsed="false">
      <c r="A4" s="22" t="s">
        <v>75</v>
      </c>
      <c r="B4" s="32" t="n">
        <f aca="false">99-STATS!E5</f>
        <v>99</v>
      </c>
      <c r="C4" s="32" t="n">
        <f aca="false">70-(STATS!E5+STATS!D5)</f>
        <v>66</v>
      </c>
      <c r="D4" s="34" t="n">
        <f aca="false">C4/10</f>
        <v>6.6</v>
      </c>
      <c r="E4" s="45" t="n">
        <f aca="false">B4-D4</f>
        <v>92.4</v>
      </c>
    </row>
    <row r="5" customFormat="false" ht="20.35" hidden="false" customHeight="true" outlineLevel="0" collapsed="false">
      <c r="A5" s="22" t="s">
        <v>77</v>
      </c>
      <c r="B5" s="32" t="n">
        <f aca="false">99-STATS!E6</f>
        <v>70</v>
      </c>
      <c r="C5" s="32" t="n">
        <f aca="false">70-(STATS!E6+STATS!D6)</f>
        <v>28</v>
      </c>
      <c r="D5" s="34" t="n">
        <f aca="false">C5/10</f>
        <v>2.8</v>
      </c>
      <c r="E5" s="45" t="n">
        <f aca="false">B5-D5</f>
        <v>67.2</v>
      </c>
    </row>
    <row r="6" customFormat="false" ht="20.35" hidden="false" customHeight="true" outlineLevel="0" collapsed="false">
      <c r="A6" s="22" t="s">
        <v>79</v>
      </c>
      <c r="B6" s="32" t="n">
        <f aca="false">99-STATS!E7</f>
        <v>99</v>
      </c>
      <c r="C6" s="32" t="n">
        <f aca="false">70-(STATS!E7+STATS!D7)</f>
        <v>59</v>
      </c>
      <c r="D6" s="34" t="n">
        <f aca="false">C6/10</f>
        <v>5.9</v>
      </c>
      <c r="E6" s="45" t="n">
        <f aca="false">B6-D6</f>
        <v>93.1</v>
      </c>
    </row>
    <row r="7" customFormat="false" ht="20.35" hidden="false" customHeight="true" outlineLevel="0" collapsed="false">
      <c r="A7" s="22" t="s">
        <v>81</v>
      </c>
      <c r="B7" s="32" t="n">
        <f aca="false">99-STATS!E8</f>
        <v>99</v>
      </c>
      <c r="C7" s="32" t="n">
        <f aca="false">70-(STATS!E8+STATS!D8)</f>
        <v>42</v>
      </c>
      <c r="D7" s="34" t="n">
        <f aca="false">C7/10</f>
        <v>4.2</v>
      </c>
      <c r="E7" s="45" t="n">
        <f aca="false">B7-D7</f>
        <v>94.8</v>
      </c>
    </row>
    <row r="8" customFormat="false" ht="32.35" hidden="false" customHeight="true" outlineLevel="0" collapsed="false">
      <c r="A8" s="22" t="s">
        <v>83</v>
      </c>
      <c r="B8" s="32" t="n">
        <f aca="false">99-STATS!E9</f>
        <v>98</v>
      </c>
      <c r="C8" s="32" t="n">
        <f aca="false">70-(STATS!E9+STATS!D9)</f>
        <v>59</v>
      </c>
      <c r="D8" s="34" t="n">
        <f aca="false">C8/10</f>
        <v>5.9</v>
      </c>
      <c r="E8" s="45" t="n">
        <f aca="false">B8-D8</f>
        <v>92.1</v>
      </c>
    </row>
    <row r="9" customFormat="false" ht="20.35" hidden="false" customHeight="true" outlineLevel="0" collapsed="false">
      <c r="A9" s="22" t="s">
        <v>85</v>
      </c>
      <c r="B9" s="32" t="n">
        <f aca="false">99-STATS!E10</f>
        <v>98</v>
      </c>
      <c r="C9" s="32" t="n">
        <f aca="false">70-(STATS!E10+STATS!D10)</f>
        <v>42</v>
      </c>
      <c r="D9" s="34" t="n">
        <f aca="false">C9/10</f>
        <v>4.2</v>
      </c>
      <c r="E9" s="45" t="n">
        <f aca="false">B9-D9</f>
        <v>93.8</v>
      </c>
    </row>
    <row r="10" customFormat="false" ht="20.35" hidden="false" customHeight="true" outlineLevel="0" collapsed="false">
      <c r="A10" s="22" t="s">
        <v>87</v>
      </c>
      <c r="B10" s="32" t="n">
        <f aca="false">99-STATS!E11</f>
        <v>99</v>
      </c>
      <c r="C10" s="32" t="n">
        <f aca="false">70-(STATS!E11+STATS!D11)</f>
        <v>5</v>
      </c>
      <c r="D10" s="34" t="n">
        <f aca="false">C10/10</f>
        <v>0.5</v>
      </c>
      <c r="E10" s="45" t="n">
        <f aca="false">B10-D10</f>
        <v>98.5</v>
      </c>
    </row>
    <row r="11" customFormat="false" ht="20.35" hidden="false" customHeight="true" outlineLevel="0" collapsed="false">
      <c r="A11" s="22" t="s">
        <v>89</v>
      </c>
      <c r="B11" s="32" t="n">
        <f aca="false">99-STATS!E12</f>
        <v>87</v>
      </c>
      <c r="C11" s="32" t="n">
        <f aca="false">70-(STATS!E12+STATS!D12)</f>
        <v>56</v>
      </c>
      <c r="D11" s="34" t="n">
        <f aca="false">C11/10</f>
        <v>5.6</v>
      </c>
      <c r="E11" s="45" t="n">
        <f aca="false">B11-D11</f>
        <v>81.4</v>
      </c>
    </row>
    <row r="12" customFormat="false" ht="20.35" hidden="false" customHeight="true" outlineLevel="0" collapsed="false">
      <c r="A12" s="22" t="s">
        <v>91</v>
      </c>
      <c r="B12" s="32" t="n">
        <f aca="false">99-STATS!E13</f>
        <v>94</v>
      </c>
      <c r="C12" s="32" t="n">
        <f aca="false">70-(STATS!E13+STATS!D13)</f>
        <v>30</v>
      </c>
      <c r="D12" s="34" t="n">
        <f aca="false">C12/10</f>
        <v>3</v>
      </c>
      <c r="E12" s="45" t="n">
        <f aca="false">B12-D12</f>
        <v>91</v>
      </c>
    </row>
    <row r="13" customFormat="false" ht="20.35" hidden="false" customHeight="true" outlineLevel="0" collapsed="false">
      <c r="A13" s="22" t="s">
        <v>93</v>
      </c>
      <c r="B13" s="32" t="n">
        <f aca="false">99-STATS!E14</f>
        <v>95</v>
      </c>
      <c r="C13" s="32" t="n">
        <f aca="false">70-(STATS!E14+STATS!D14)</f>
        <v>35</v>
      </c>
      <c r="D13" s="34" t="n">
        <f aca="false">C13/10</f>
        <v>3.5</v>
      </c>
      <c r="E13" s="45" t="n">
        <f aca="false">B13-D13</f>
        <v>91.5</v>
      </c>
    </row>
    <row r="14" customFormat="false" ht="20.35" hidden="false" customHeight="true" outlineLevel="0" collapsed="false">
      <c r="A14" s="22" t="s">
        <v>95</v>
      </c>
      <c r="B14" s="32" t="n">
        <f aca="false">99-STATS!E15</f>
        <v>98</v>
      </c>
      <c r="C14" s="32" t="n">
        <f aca="false">70-(STATS!E15+STATS!D15)</f>
        <v>45</v>
      </c>
      <c r="D14" s="34" t="n">
        <f aca="false">C14/10</f>
        <v>4.5</v>
      </c>
      <c r="E14" s="45" t="n">
        <f aca="false">B14-D14</f>
        <v>93.5</v>
      </c>
    </row>
    <row r="15" customFormat="false" ht="20.35" hidden="false" customHeight="true" outlineLevel="0" collapsed="false">
      <c r="A15" s="22" t="s">
        <v>97</v>
      </c>
      <c r="B15" s="32" t="n">
        <f aca="false">99-STATS!E16</f>
        <v>78</v>
      </c>
      <c r="C15" s="32" t="n">
        <f aca="false">70-(STATS!E16+STATS!D16)</f>
        <v>2</v>
      </c>
      <c r="D15" s="34" t="n">
        <f aca="false">C15/10</f>
        <v>0.2</v>
      </c>
      <c r="E15" s="45" t="n">
        <f aca="false">B15-D15</f>
        <v>77.8</v>
      </c>
    </row>
    <row r="16" customFormat="false" ht="20.35" hidden="false" customHeight="true" outlineLevel="0" collapsed="false">
      <c r="A16" s="22" t="s">
        <v>98</v>
      </c>
      <c r="B16" s="32" t="n">
        <f aca="false">99-STATS!E17</f>
        <v>83</v>
      </c>
      <c r="C16" s="32" t="n">
        <f aca="false">70-(STATS!E17+STATS!D17)</f>
        <v>1</v>
      </c>
      <c r="D16" s="34" t="n">
        <f aca="false">C16/10</f>
        <v>0.1</v>
      </c>
      <c r="E16" s="45" t="n">
        <f aca="false">B16-D16</f>
        <v>82.9</v>
      </c>
    </row>
    <row r="17" customFormat="false" ht="20.35" hidden="false" customHeight="true" outlineLevel="0" collapsed="false">
      <c r="A17" s="22" t="s">
        <v>100</v>
      </c>
      <c r="B17" s="32" t="n">
        <f aca="false">99-STATS!E18</f>
        <v>97</v>
      </c>
      <c r="C17" s="32" t="n">
        <f aca="false">70-(STATS!E18+STATS!D18)</f>
        <v>14</v>
      </c>
      <c r="D17" s="34" t="n">
        <f aca="false">C17/10</f>
        <v>1.4</v>
      </c>
      <c r="E17" s="45" t="n">
        <f aca="false">B17-D17</f>
        <v>95.6</v>
      </c>
    </row>
    <row r="18" customFormat="false" ht="32.35" hidden="false" customHeight="true" outlineLevel="0" collapsed="false">
      <c r="A18" s="22" t="s">
        <v>102</v>
      </c>
      <c r="B18" s="32" t="n">
        <f aca="false">99-STATS!E19</f>
        <v>99</v>
      </c>
      <c r="C18" s="32" t="n">
        <f aca="false">70-(STATS!E19+STATS!D19)</f>
        <v>69</v>
      </c>
      <c r="D18" s="34" t="n">
        <f aca="false">C18/10</f>
        <v>6.9</v>
      </c>
      <c r="E18" s="45" t="n">
        <f aca="false">B18-D18</f>
        <v>92.1</v>
      </c>
    </row>
    <row r="19" customFormat="false" ht="20.35" hidden="false" customHeight="true" outlineLevel="0" collapsed="false">
      <c r="A19" s="22" t="s">
        <v>103</v>
      </c>
      <c r="B19" s="32" t="n">
        <f aca="false">99-STATS!E20</f>
        <v>70</v>
      </c>
      <c r="C19" s="32" t="n">
        <f aca="false">70-(STATS!E20+STATS!D20)</f>
        <v>-2</v>
      </c>
      <c r="D19" s="34" t="n">
        <f aca="false">C19/10</f>
        <v>-0.2</v>
      </c>
      <c r="E19" s="45" t="n">
        <f aca="false">B19-D19</f>
        <v>70.2</v>
      </c>
    </row>
    <row r="20" customFormat="false" ht="20.35" hidden="false" customHeight="true" outlineLevel="0" collapsed="false">
      <c r="A20" s="22" t="s">
        <v>104</v>
      </c>
      <c r="B20" s="32" t="n">
        <f aca="false">99-STATS!E21</f>
        <v>99</v>
      </c>
      <c r="C20" s="32" t="n">
        <f aca="false">70-(STATS!E21+STATS!D21)</f>
        <v>69</v>
      </c>
      <c r="D20" s="34" t="n">
        <f aca="false">C20/10</f>
        <v>6.9</v>
      </c>
      <c r="E20" s="45" t="n">
        <f aca="false">B20-D20</f>
        <v>92.1</v>
      </c>
    </row>
    <row r="21" customFormat="false" ht="20.35" hidden="false" customHeight="true" outlineLevel="0" collapsed="false">
      <c r="A21" s="22" t="s">
        <v>106</v>
      </c>
      <c r="B21" s="32" t="n">
        <f aca="false">99-STATS!E22</f>
        <v>91</v>
      </c>
      <c r="C21" s="32" t="n">
        <f aca="false">70-(STATS!E22+STATS!D22)</f>
        <v>-5</v>
      </c>
      <c r="D21" s="34" t="n">
        <f aca="false">C21/10</f>
        <v>-0.5</v>
      </c>
      <c r="E21" s="45" t="n">
        <f aca="false">B21-D21</f>
        <v>91.5</v>
      </c>
    </row>
    <row r="22" customFormat="false" ht="20.35" hidden="false" customHeight="true" outlineLevel="0" collapsed="false">
      <c r="A22" s="22" t="s">
        <v>108</v>
      </c>
      <c r="B22" s="32" t="n">
        <f aca="false">99-STATS!E23</f>
        <v>99</v>
      </c>
      <c r="C22" s="32" t="n">
        <f aca="false">70-(STATS!E23+STATS!D23)</f>
        <v>27</v>
      </c>
      <c r="D22" s="34" t="n">
        <f aca="false">C22/10</f>
        <v>2.7</v>
      </c>
      <c r="E22" s="45" t="n">
        <f aca="false">B22-D22</f>
        <v>96.3</v>
      </c>
    </row>
    <row r="23" customFormat="false" ht="20.35" hidden="false" customHeight="true" outlineLevel="0" collapsed="false">
      <c r="A23" s="22" t="s">
        <v>110</v>
      </c>
      <c r="B23" s="32" t="n">
        <f aca="false">99-STATS!E24</f>
        <v>76</v>
      </c>
      <c r="C23" s="32" t="n">
        <f aca="false">70-(STATS!E24+STATS!D24)</f>
        <v>-2</v>
      </c>
      <c r="D23" s="34" t="n">
        <f aca="false">C23/10</f>
        <v>-0.2</v>
      </c>
      <c r="E23" s="45" t="n">
        <f aca="false">B23-D23</f>
        <v>76.2</v>
      </c>
    </row>
    <row r="24" customFormat="false" ht="20.35" hidden="false" customHeight="true" outlineLevel="0" collapsed="false">
      <c r="A24" s="22" t="s">
        <v>112</v>
      </c>
      <c r="B24" s="32" t="n">
        <f aca="false">99-STATS!E25</f>
        <v>86</v>
      </c>
      <c r="C24" s="32" t="n">
        <f aca="false">70-(STATS!E25+STATS!D25)</f>
        <v>25</v>
      </c>
      <c r="D24" s="34" t="n">
        <f aca="false">C24/10</f>
        <v>2.5</v>
      </c>
      <c r="E24" s="45" t="n">
        <f aca="false">B24-D24</f>
        <v>83.5</v>
      </c>
    </row>
    <row r="25" customFormat="false" ht="20.35" hidden="false" customHeight="true" outlineLevel="0" collapsed="false">
      <c r="A25" s="22" t="s">
        <v>114</v>
      </c>
      <c r="B25" s="32" t="n">
        <f aca="false">99-STATS!E26</f>
        <v>99</v>
      </c>
      <c r="C25" s="32" t="n">
        <f aca="false">70-(STATS!E26+STATS!D26)</f>
        <v>56</v>
      </c>
      <c r="D25" s="34" t="n">
        <f aca="false">C25/10</f>
        <v>5.6</v>
      </c>
      <c r="E25" s="45" t="n">
        <f aca="false">B25-D25</f>
        <v>93.4</v>
      </c>
    </row>
    <row r="26" customFormat="false" ht="20.35" hidden="false" customHeight="true" outlineLevel="0" collapsed="false">
      <c r="A26" s="22" t="s">
        <v>116</v>
      </c>
      <c r="B26" s="32" t="n">
        <f aca="false">99-STATS!E27</f>
        <v>97</v>
      </c>
      <c r="C26" s="32" t="n">
        <f aca="false">70-(STATS!E27+STATS!D27)</f>
        <v>32</v>
      </c>
      <c r="D26" s="34" t="n">
        <f aca="false">C26/10</f>
        <v>3.2</v>
      </c>
      <c r="E26" s="45" t="n">
        <f aca="false">B26-D26</f>
        <v>93.8</v>
      </c>
    </row>
    <row r="27" customFormat="false" ht="20.35" hidden="false" customHeight="true" outlineLevel="0" collapsed="false">
      <c r="A27" s="22" t="s">
        <v>117</v>
      </c>
      <c r="B27" s="32" t="n">
        <f aca="false">99-STATS!E28</f>
        <v>99</v>
      </c>
      <c r="C27" s="32" t="n">
        <f aca="false">70-(STATS!E28+STATS!D28)</f>
        <v>56</v>
      </c>
      <c r="D27" s="34" t="n">
        <f aca="false">C27/10</f>
        <v>5.6</v>
      </c>
      <c r="E27" s="45" t="n">
        <f aca="false">B27-D27</f>
        <v>93.4</v>
      </c>
    </row>
    <row r="28" customFormat="false" ht="32.35" hidden="false" customHeight="true" outlineLevel="0" collapsed="false">
      <c r="A28" s="22" t="s">
        <v>118</v>
      </c>
      <c r="B28" s="32" t="n">
        <f aca="false">99-STATS!E29</f>
        <v>99</v>
      </c>
      <c r="C28" s="32" t="n">
        <f aca="false">70-(STATS!E29+STATS!D29)</f>
        <v>62</v>
      </c>
      <c r="D28" s="34" t="n">
        <f aca="false">C28/10</f>
        <v>6.2</v>
      </c>
      <c r="E28" s="45" t="n">
        <f aca="false">B28-D28</f>
        <v>92.8</v>
      </c>
    </row>
    <row r="29" customFormat="false" ht="20.35" hidden="false" customHeight="true" outlineLevel="0" collapsed="false">
      <c r="A29" s="22" t="s">
        <v>120</v>
      </c>
      <c r="B29" s="32" t="n">
        <f aca="false">99-STATS!E30</f>
        <v>99</v>
      </c>
      <c r="C29" s="32" t="n">
        <f aca="false">70-(STATS!E30+STATS!D30)</f>
        <v>68</v>
      </c>
      <c r="D29" s="34" t="n">
        <f aca="false">C29/10</f>
        <v>6.8</v>
      </c>
      <c r="E29" s="45" t="n">
        <f aca="false">B29-D29</f>
        <v>92.2</v>
      </c>
    </row>
    <row r="30" customFormat="false" ht="32.35" hidden="false" customHeight="true" outlineLevel="0" collapsed="false">
      <c r="A30" s="22" t="s">
        <v>121</v>
      </c>
      <c r="B30" s="32" t="n">
        <f aca="false">99-STATS!E31</f>
        <v>99</v>
      </c>
      <c r="C30" s="32" t="n">
        <f aca="false">70-(STATS!E31+STATS!D31)</f>
        <v>3</v>
      </c>
      <c r="D30" s="34" t="n">
        <f aca="false">C30/10</f>
        <v>0.3</v>
      </c>
      <c r="E30" s="45" t="n">
        <f aca="false">B30-D30</f>
        <v>98.7</v>
      </c>
    </row>
    <row r="31" customFormat="false" ht="20.35" hidden="false" customHeight="true" outlineLevel="0" collapsed="false">
      <c r="A31" s="22" t="s">
        <v>123</v>
      </c>
      <c r="B31" s="32" t="n">
        <f aca="false">99-STATS!E32</f>
        <v>49</v>
      </c>
      <c r="C31" s="32" t="n">
        <f aca="false">70-(STATS!E32+STATS!D32)</f>
        <v>-8</v>
      </c>
      <c r="D31" s="34" t="n">
        <f aca="false">C31/10</f>
        <v>-0.8</v>
      </c>
      <c r="E31" s="45" t="n">
        <f aca="false">B31-D31</f>
        <v>49.8</v>
      </c>
    </row>
    <row r="32" customFormat="false" ht="20.35" hidden="false" customHeight="true" outlineLevel="0" collapsed="false">
      <c r="A32" s="22" t="s">
        <v>124</v>
      </c>
      <c r="B32" s="32" t="n">
        <f aca="false">99-STATS!E33</f>
        <v>80</v>
      </c>
      <c r="C32" s="32" t="n">
        <f aca="false">70-(STATS!E33+STATS!D33)</f>
        <v>11</v>
      </c>
      <c r="D32" s="34" t="n">
        <f aca="false">C32/10</f>
        <v>1.1</v>
      </c>
      <c r="E32" s="45" t="n">
        <f aca="false">B32-D32</f>
        <v>78.9</v>
      </c>
    </row>
    <row r="33" customFormat="false" ht="20.35" hidden="false" customHeight="true" outlineLevel="0" collapsed="false">
      <c r="A33" s="22" t="s">
        <v>126</v>
      </c>
      <c r="B33" s="32" t="n">
        <f aca="false">99-STATS!E34</f>
        <v>98</v>
      </c>
      <c r="C33" s="32" t="n">
        <f aca="false">70-(STATS!E34+STATS!D34)</f>
        <v>11</v>
      </c>
      <c r="D33" s="34" t="n">
        <f aca="false">C33/10</f>
        <v>1.1</v>
      </c>
      <c r="E33" s="45" t="n">
        <f aca="false">B33-D33</f>
        <v>96.9</v>
      </c>
    </row>
    <row r="34" customFormat="false" ht="20.35" hidden="false" customHeight="true" outlineLevel="0" collapsed="false">
      <c r="A34" s="22" t="s">
        <v>128</v>
      </c>
      <c r="B34" s="32" t="n">
        <f aca="false">99-STATS!E35</f>
        <v>97</v>
      </c>
      <c r="C34" s="32" t="n">
        <f aca="false">70-(STATS!E35+STATS!D35)</f>
        <v>50</v>
      </c>
      <c r="D34" s="34" t="n">
        <f aca="false">C34/10</f>
        <v>5</v>
      </c>
      <c r="E34" s="45" t="n">
        <f aca="false">B34-D34</f>
        <v>92</v>
      </c>
    </row>
    <row r="35" customFormat="false" ht="20.35" hidden="false" customHeight="true" outlineLevel="0" collapsed="false">
      <c r="A35" s="22" t="s">
        <v>129</v>
      </c>
      <c r="B35" s="32" t="n">
        <f aca="false">99-STATS!E36</f>
        <v>99</v>
      </c>
      <c r="C35" s="32" t="n">
        <f aca="false">70-(STATS!E36+STATS!D36)</f>
        <v>69</v>
      </c>
      <c r="D35" s="34" t="n">
        <f aca="false">C35/10</f>
        <v>6.9</v>
      </c>
      <c r="E35" s="45" t="n">
        <f aca="false">B35-D35</f>
        <v>92.1</v>
      </c>
    </row>
    <row r="36" customFormat="false" ht="20.35" hidden="false" customHeight="true" outlineLevel="0" collapsed="false">
      <c r="A36" s="22" t="s">
        <v>130</v>
      </c>
      <c r="B36" s="32" t="n">
        <f aca="false">99-STATS!E37</f>
        <v>99</v>
      </c>
      <c r="C36" s="32" t="n">
        <f aca="false">70-(STATS!E37+STATS!D37)</f>
        <v>41</v>
      </c>
      <c r="D36" s="34" t="n">
        <f aca="false">C36/10</f>
        <v>4.1</v>
      </c>
      <c r="E36" s="45" t="n">
        <f aca="false">B36-D36</f>
        <v>94.9</v>
      </c>
    </row>
    <row r="37" customFormat="false" ht="20.35" hidden="false" customHeight="true" outlineLevel="0" collapsed="false">
      <c r="A37" s="22" t="s">
        <v>132</v>
      </c>
      <c r="B37" s="32" t="n">
        <f aca="false">99-STATS!E38</f>
        <v>99</v>
      </c>
      <c r="C37" s="32" t="n">
        <f aca="false">70-(STATS!E38+STATS!D38)</f>
        <v>50</v>
      </c>
      <c r="D37" s="34" t="n">
        <f aca="false">C37/10</f>
        <v>5</v>
      </c>
      <c r="E37" s="45" t="n">
        <f aca="false">B37-D37</f>
        <v>94</v>
      </c>
    </row>
    <row r="38" customFormat="false" ht="20.35" hidden="false" customHeight="true" outlineLevel="0" collapsed="false">
      <c r="A38" s="22" t="s">
        <v>134</v>
      </c>
      <c r="B38" s="32" t="n">
        <f aca="false">99-STATS!E39</f>
        <v>93</v>
      </c>
      <c r="C38" s="32" t="n">
        <f aca="false">70-(STATS!E39+STATS!D39)</f>
        <v>4</v>
      </c>
      <c r="D38" s="34" t="n">
        <f aca="false">C38/10</f>
        <v>0.4</v>
      </c>
      <c r="E38" s="45" t="n">
        <f aca="false">B38-D38</f>
        <v>92.6</v>
      </c>
    </row>
    <row r="39" customFormat="false" ht="20.35" hidden="false" customHeight="true" outlineLevel="0" collapsed="false">
      <c r="A39" s="22" t="s">
        <v>135</v>
      </c>
      <c r="B39" s="32" t="n">
        <f aca="false">99-STATS!E40</f>
        <v>99</v>
      </c>
      <c r="C39" s="32" t="n">
        <f aca="false">70-(STATS!E40+STATS!D40)</f>
        <v>69</v>
      </c>
      <c r="D39" s="34" t="n">
        <f aca="false">C39/10</f>
        <v>6.9</v>
      </c>
      <c r="E39" s="45" t="n">
        <f aca="false">B39-D39</f>
        <v>92.1</v>
      </c>
    </row>
    <row r="40" customFormat="false" ht="20.35" hidden="false" customHeight="true" outlineLevel="0" collapsed="false">
      <c r="A40" s="22" t="s">
        <v>137</v>
      </c>
      <c r="B40" s="32" t="n">
        <f aca="false">99-STATS!E41</f>
        <v>99</v>
      </c>
      <c r="C40" s="32" t="n">
        <f aca="false">70-(STATS!E41+STATS!D41)</f>
        <v>62</v>
      </c>
      <c r="D40" s="34" t="n">
        <f aca="false">C40/10</f>
        <v>6.2</v>
      </c>
      <c r="E40" s="45" t="n">
        <f aca="false">B40-D40</f>
        <v>92.8</v>
      </c>
    </row>
    <row r="41" customFormat="false" ht="20.35" hidden="false" customHeight="true" outlineLevel="0" collapsed="false">
      <c r="A41" s="22" t="s">
        <v>139</v>
      </c>
      <c r="B41" s="32" t="n">
        <f aca="false">99-STATS!E42</f>
        <v>99</v>
      </c>
      <c r="C41" s="32" t="n">
        <f aca="false">70-(STATS!E42+STATS!D42)</f>
        <v>67</v>
      </c>
      <c r="D41" s="34" t="n">
        <f aca="false">C41/10</f>
        <v>6.7</v>
      </c>
      <c r="E41" s="45" t="n">
        <f aca="false">B41-D41</f>
        <v>92.3</v>
      </c>
    </row>
    <row r="42" customFormat="false" ht="20.35" hidden="false" customHeight="true" outlineLevel="0" collapsed="false">
      <c r="A42" s="22" t="s">
        <v>140</v>
      </c>
      <c r="B42" s="32" t="n">
        <f aca="false">99-STATS!E43</f>
        <v>97</v>
      </c>
      <c r="C42" s="32" t="n">
        <f aca="false">70-(STATS!E43+STATS!D43)</f>
        <v>2</v>
      </c>
      <c r="D42" s="34" t="n">
        <f aca="false">C42/10</f>
        <v>0.2</v>
      </c>
      <c r="E42" s="45" t="n">
        <f aca="false">B42-D42</f>
        <v>96.8</v>
      </c>
    </row>
    <row r="43" customFormat="false" ht="20.35" hidden="false" customHeight="true" outlineLevel="0" collapsed="false">
      <c r="A43" s="22" t="s">
        <v>141</v>
      </c>
      <c r="B43" s="32" t="n">
        <f aca="false">99-STATS!E44</f>
        <v>99</v>
      </c>
      <c r="C43" s="32" t="n">
        <f aca="false">70-(STATS!E44+STATS!D44)</f>
        <v>61</v>
      </c>
      <c r="D43" s="34" t="n">
        <f aca="false">C43/10</f>
        <v>6.1</v>
      </c>
      <c r="E43" s="45" t="n">
        <f aca="false">B43-D43</f>
        <v>92.9</v>
      </c>
    </row>
    <row r="44" customFormat="false" ht="20.35" hidden="false" customHeight="true" outlineLevel="0" collapsed="false">
      <c r="A44" s="22" t="s">
        <v>143</v>
      </c>
      <c r="B44" s="32" t="n">
        <f aca="false">99-STATS!E45</f>
        <v>95</v>
      </c>
      <c r="C44" s="32" t="n">
        <f aca="false">70-(STATS!E45+STATS!D45)</f>
        <v>3</v>
      </c>
      <c r="D44" s="34" t="n">
        <f aca="false">C44/10</f>
        <v>0.3</v>
      </c>
      <c r="E44" s="45" t="n">
        <f aca="false">B44-D44</f>
        <v>94.7</v>
      </c>
    </row>
    <row r="45" customFormat="false" ht="20.35" hidden="false" customHeight="true" outlineLevel="0" collapsed="false">
      <c r="A45" s="22" t="s">
        <v>144</v>
      </c>
      <c r="B45" s="32" t="n">
        <f aca="false">99-STATS!E46</f>
        <v>99</v>
      </c>
      <c r="C45" s="32" t="n">
        <f aca="false">70-(STATS!E46+STATS!D46)</f>
        <v>65</v>
      </c>
      <c r="D45" s="34" t="n">
        <f aca="false">C45/10</f>
        <v>6.5</v>
      </c>
      <c r="E45" s="45" t="n">
        <f aca="false">B45-D45</f>
        <v>92.5</v>
      </c>
    </row>
    <row r="46" customFormat="false" ht="20.35" hidden="false" customHeight="true" outlineLevel="0" collapsed="false">
      <c r="A46" s="22" t="s">
        <v>146</v>
      </c>
      <c r="B46" s="32" t="n">
        <f aca="false">99-STATS!E47</f>
        <v>98</v>
      </c>
      <c r="C46" s="32" t="n">
        <f aca="false">70-(STATS!E47+STATS!D47)</f>
        <v>10</v>
      </c>
      <c r="D46" s="34" t="n">
        <f aca="false">C46/10</f>
        <v>1</v>
      </c>
      <c r="E46" s="45" t="n">
        <f aca="false">B46-D46</f>
        <v>97</v>
      </c>
    </row>
    <row r="47" customFormat="false" ht="20.35" hidden="false" customHeight="true" outlineLevel="0" collapsed="false">
      <c r="A47" s="22" t="s">
        <v>147</v>
      </c>
      <c r="B47" s="32" t="n">
        <f aca="false">99-STATS!E48</f>
        <v>99</v>
      </c>
      <c r="C47" s="32" t="n">
        <f aca="false">70-(STATS!E48+STATS!D48)</f>
        <v>11</v>
      </c>
      <c r="D47" s="34" t="n">
        <f aca="false">C47/10</f>
        <v>1.1</v>
      </c>
      <c r="E47" s="45" t="n">
        <f aca="false">B47-D47</f>
        <v>97.9</v>
      </c>
    </row>
    <row r="48" customFormat="false" ht="20.35" hidden="false" customHeight="true" outlineLevel="0" collapsed="false">
      <c r="A48" s="22" t="s">
        <v>148</v>
      </c>
      <c r="B48" s="32" t="n">
        <f aca="false">99-STATS!E49</f>
        <v>94</v>
      </c>
      <c r="C48" s="32" t="n">
        <f aca="false">70-(STATS!E49+STATS!D49)</f>
        <v>21</v>
      </c>
      <c r="D48" s="34" t="n">
        <f aca="false">C48/10</f>
        <v>2.1</v>
      </c>
      <c r="E48" s="45" t="n">
        <f aca="false">B48-D48</f>
        <v>91.9</v>
      </c>
    </row>
    <row r="49" customFormat="false" ht="20.35" hidden="false" customHeight="true" outlineLevel="0" collapsed="false">
      <c r="A49" s="22" t="s">
        <v>149</v>
      </c>
      <c r="B49" s="32" t="n">
        <f aca="false">99-STATS!E50</f>
        <v>98</v>
      </c>
      <c r="C49" s="32" t="n">
        <f aca="false">70-(STATS!E50+STATS!D50)</f>
        <v>62</v>
      </c>
      <c r="D49" s="34" t="n">
        <f aca="false">C49/10</f>
        <v>6.2</v>
      </c>
      <c r="E49" s="45" t="n">
        <f aca="false">B49-D49</f>
        <v>91.8</v>
      </c>
    </row>
    <row r="50" customFormat="false" ht="20.35" hidden="false" customHeight="true" outlineLevel="0" collapsed="false">
      <c r="A50" s="22" t="s">
        <v>151</v>
      </c>
      <c r="B50" s="32" t="n">
        <f aca="false">99-STATS!E51</f>
        <v>97</v>
      </c>
      <c r="C50" s="32" t="n">
        <f aca="false">70-(STATS!E51+STATS!D51)</f>
        <v>14</v>
      </c>
      <c r="D50" s="34" t="n">
        <f aca="false">C50/10</f>
        <v>1.4</v>
      </c>
      <c r="E50" s="45" t="n">
        <f aca="false">B50-D50</f>
        <v>95.6</v>
      </c>
    </row>
    <row r="51" customFormat="false" ht="32.35" hidden="false" customHeight="true" outlineLevel="0" collapsed="false">
      <c r="A51" s="22" t="s">
        <v>152</v>
      </c>
      <c r="B51" s="32" t="n">
        <f aca="false">99-STATS!E52</f>
        <v>99</v>
      </c>
      <c r="C51" s="32" t="n">
        <f aca="false">70-(STATS!E52+STATS!D52)</f>
        <v>57</v>
      </c>
      <c r="D51" s="34" t="n">
        <f aca="false">C51/10</f>
        <v>5.7</v>
      </c>
      <c r="E51" s="45" t="n">
        <f aca="false">B51-D51</f>
        <v>93.3</v>
      </c>
    </row>
    <row r="52" customFormat="false" ht="20.35" hidden="false" customHeight="true" outlineLevel="0" collapsed="false">
      <c r="A52" s="22" t="s">
        <v>153</v>
      </c>
      <c r="B52" s="32" t="n">
        <f aca="false">99-STATS!E53</f>
        <v>99</v>
      </c>
      <c r="C52" s="32" t="n">
        <f aca="false">70-(STATS!E53+STATS!D53)</f>
        <v>55</v>
      </c>
      <c r="D52" s="34" t="n">
        <f aca="false">C52/10</f>
        <v>5.5</v>
      </c>
      <c r="E52" s="45" t="n">
        <f aca="false">B52-D52</f>
        <v>93.5</v>
      </c>
    </row>
    <row r="53" customFormat="false" ht="20.35" hidden="false" customHeight="true" outlineLevel="0" collapsed="false">
      <c r="A53" s="22" t="s">
        <v>154</v>
      </c>
      <c r="B53" s="32" t="n">
        <f aca="false">99-STATS!E54</f>
        <v>98</v>
      </c>
      <c r="C53" s="32" t="n">
        <f aca="false">70-(STATS!E54+STATS!D54)</f>
        <v>10</v>
      </c>
      <c r="D53" s="34" t="n">
        <f aca="false">C53/10</f>
        <v>1</v>
      </c>
      <c r="E53" s="45" t="n">
        <f aca="false">B53-D53</f>
        <v>97</v>
      </c>
    </row>
    <row r="54" customFormat="false" ht="20.35" hidden="false" customHeight="true" outlineLevel="0" collapsed="false">
      <c r="A54" s="22" t="s">
        <v>155</v>
      </c>
      <c r="B54" s="32" t="n">
        <f aca="false">99-STATS!E55</f>
        <v>88</v>
      </c>
      <c r="C54" s="32" t="n">
        <f aca="false">70-(STATS!E55+STATS!D55)</f>
        <v>-1</v>
      </c>
      <c r="D54" s="34" t="n">
        <f aca="false">C54/10</f>
        <v>-0.1</v>
      </c>
      <c r="E54" s="45" t="n">
        <f aca="false">B54-D54</f>
        <v>88.1</v>
      </c>
    </row>
    <row r="55" customFormat="false" ht="20.35" hidden="false" customHeight="true" outlineLevel="0" collapsed="false">
      <c r="A55" s="22" t="s">
        <v>157</v>
      </c>
      <c r="B55" s="32" t="n">
        <f aca="false">99-STATS!E56</f>
        <v>99</v>
      </c>
      <c r="C55" s="32" t="n">
        <f aca="false">70-(STATS!E56+STATS!D56)</f>
        <v>59</v>
      </c>
      <c r="D55" s="34" t="n">
        <f aca="false">C55/10</f>
        <v>5.9</v>
      </c>
      <c r="E55" s="45" t="n">
        <f aca="false">B55-D55</f>
        <v>93.1</v>
      </c>
    </row>
    <row r="56" customFormat="false" ht="20.35" hidden="false" customHeight="true" outlineLevel="0" collapsed="false">
      <c r="A56" s="22" t="s">
        <v>158</v>
      </c>
      <c r="B56" s="32" t="n">
        <f aca="false">99-STATS!E57</f>
        <v>83</v>
      </c>
      <c r="C56" s="32" t="n">
        <f aca="false">70-(STATS!E57+STATS!D57)</f>
        <v>17</v>
      </c>
      <c r="D56" s="34" t="n">
        <f aca="false">C56/10</f>
        <v>1.7</v>
      </c>
      <c r="E56" s="45" t="n">
        <f aca="false">B56-D56</f>
        <v>81.3</v>
      </c>
    </row>
    <row r="57" customFormat="false" ht="20.35" hidden="false" customHeight="true" outlineLevel="0" collapsed="false">
      <c r="A57" s="22" t="s">
        <v>159</v>
      </c>
      <c r="B57" s="32" t="n">
        <f aca="false">99-STATS!E58</f>
        <v>99</v>
      </c>
      <c r="C57" s="32" t="n">
        <f aca="false">70-(STATS!E58+STATS!D58)</f>
        <v>6</v>
      </c>
      <c r="D57" s="34" t="n">
        <f aca="false">C57/10</f>
        <v>0.6</v>
      </c>
      <c r="E57" s="45" t="n">
        <f aca="false">B57-D57</f>
        <v>98.4</v>
      </c>
    </row>
    <row r="58" customFormat="false" ht="20.35" hidden="false" customHeight="true" outlineLevel="0" collapsed="false">
      <c r="A58" s="22" t="s">
        <v>160</v>
      </c>
      <c r="B58" s="32" t="n">
        <f aca="false">99-STATS!E59</f>
        <v>99</v>
      </c>
      <c r="C58" s="32" t="n">
        <f aca="false">70-(STATS!E59+STATS!D59)</f>
        <v>52</v>
      </c>
      <c r="D58" s="34" t="n">
        <f aca="false">C58/10</f>
        <v>5.2</v>
      </c>
      <c r="E58" s="45" t="n">
        <f aca="false">B58-D58</f>
        <v>93.8</v>
      </c>
    </row>
    <row r="59" customFormat="false" ht="20.35" hidden="false" customHeight="true" outlineLevel="0" collapsed="false">
      <c r="A59" s="22" t="s">
        <v>162</v>
      </c>
      <c r="B59" s="32" t="n">
        <f aca="false">99-STATS!E60</f>
        <v>99</v>
      </c>
      <c r="C59" s="32" t="n">
        <f aca="false">70-(STATS!E60+STATS!D60)</f>
        <v>44</v>
      </c>
      <c r="D59" s="34" t="n">
        <f aca="false">C59/10</f>
        <v>4.4</v>
      </c>
      <c r="E59" s="45" t="n">
        <f aca="false">B59-D59</f>
        <v>94.6</v>
      </c>
    </row>
    <row r="60" customFormat="false" ht="20.35" hidden="false" customHeight="true" outlineLevel="0" collapsed="false">
      <c r="A60" s="22" t="s">
        <v>164</v>
      </c>
      <c r="B60" s="32" t="n">
        <f aca="false">99-STATS!E61</f>
        <v>99</v>
      </c>
      <c r="C60" s="32" t="n">
        <f aca="false">70-(STATS!E61+STATS!D61)</f>
        <v>33</v>
      </c>
      <c r="D60" s="34" t="n">
        <f aca="false">C60/10</f>
        <v>3.3</v>
      </c>
      <c r="E60" s="45" t="n">
        <f aca="false">B60-D60</f>
        <v>95.7</v>
      </c>
    </row>
    <row r="61" customFormat="false" ht="20.35" hidden="false" customHeight="true" outlineLevel="0" collapsed="false">
      <c r="A61" s="22" t="s">
        <v>165</v>
      </c>
      <c r="B61" s="32" t="n">
        <f aca="false">99-STATS!E62</f>
        <v>96</v>
      </c>
      <c r="C61" s="32" t="n">
        <f aca="false">70-(STATS!E62+STATS!D62)</f>
        <v>26</v>
      </c>
      <c r="D61" s="34" t="n">
        <f aca="false">C61/10</f>
        <v>2.6</v>
      </c>
      <c r="E61" s="45" t="n">
        <f aca="false">B61-D61</f>
        <v>93.4</v>
      </c>
    </row>
    <row r="62" customFormat="false" ht="20.35" hidden="false" customHeight="true" outlineLevel="0" collapsed="false">
      <c r="A62" s="22" t="s">
        <v>166</v>
      </c>
      <c r="B62" s="32" t="n">
        <f aca="false">99-STATS!E63</f>
        <v>99</v>
      </c>
      <c r="C62" s="32" t="n">
        <f aca="false">70-(STATS!E63+STATS!D63)</f>
        <v>67</v>
      </c>
      <c r="D62" s="34" t="n">
        <f aca="false">C62/10</f>
        <v>6.7</v>
      </c>
      <c r="E62" s="45" t="n">
        <f aca="false">B62-D62</f>
        <v>92.3</v>
      </c>
    </row>
    <row r="63" customFormat="false" ht="20.35" hidden="false" customHeight="true" outlineLevel="0" collapsed="false">
      <c r="A63" s="22" t="s">
        <v>167</v>
      </c>
      <c r="B63" s="32" t="n">
        <f aca="false">99-STATS!E64</f>
        <v>99</v>
      </c>
      <c r="C63" s="32" t="n">
        <f aca="false">70-(STATS!E64+STATS!D64)</f>
        <v>56</v>
      </c>
      <c r="D63" s="34" t="n">
        <f aca="false">C63/10</f>
        <v>5.6</v>
      </c>
      <c r="E63" s="45" t="n">
        <f aca="false">B63-D63</f>
        <v>93.4</v>
      </c>
    </row>
    <row r="64" customFormat="false" ht="20.35" hidden="false" customHeight="true" outlineLevel="0" collapsed="false">
      <c r="A64" s="22" t="s">
        <v>168</v>
      </c>
      <c r="B64" s="32" t="n">
        <f aca="false">99-STATS!E65</f>
        <v>92</v>
      </c>
      <c r="C64" s="32" t="n">
        <f aca="false">70-(STATS!E65+STATS!D65)</f>
        <v>58</v>
      </c>
      <c r="D64" s="34" t="n">
        <f aca="false">C64/10</f>
        <v>5.8</v>
      </c>
      <c r="E64" s="45" t="n">
        <f aca="false">B64-D64</f>
        <v>86.2</v>
      </c>
    </row>
    <row r="65" customFormat="false" ht="20.35" hidden="false" customHeight="true" outlineLevel="0" collapsed="false">
      <c r="A65" s="22" t="s">
        <v>169</v>
      </c>
      <c r="B65" s="32" t="n">
        <f aca="false">99-STATS!E66</f>
        <v>99</v>
      </c>
      <c r="C65" s="32" t="n">
        <f aca="false">70-(STATS!E66+STATS!D66)</f>
        <v>51</v>
      </c>
      <c r="D65" s="34" t="n">
        <f aca="false">C65/10</f>
        <v>5.1</v>
      </c>
      <c r="E65" s="45" t="n">
        <f aca="false">B65-D65</f>
        <v>93.9</v>
      </c>
    </row>
    <row r="66" customFormat="false" ht="20.35" hidden="false" customHeight="true" outlineLevel="0" collapsed="false">
      <c r="A66" s="22" t="s">
        <v>171</v>
      </c>
      <c r="B66" s="32" t="n">
        <f aca="false">99-STATS!E67</f>
        <v>72</v>
      </c>
      <c r="C66" s="32" t="n">
        <f aca="false">70-(STATS!E67+STATS!D67)</f>
        <v>21</v>
      </c>
      <c r="D66" s="34" t="n">
        <f aca="false">C66/10</f>
        <v>2.1</v>
      </c>
      <c r="E66" s="45" t="n">
        <f aca="false">B66-D66</f>
        <v>69.9</v>
      </c>
    </row>
    <row r="67" customFormat="false" ht="20.35" hidden="false" customHeight="true" outlineLevel="0" collapsed="false">
      <c r="A67" s="22" t="s">
        <v>172</v>
      </c>
      <c r="B67" s="32" t="n">
        <f aca="false">99-STATS!E68</f>
        <v>73</v>
      </c>
      <c r="C67" s="32" t="n">
        <f aca="false">70-(STATS!E68+STATS!D68)</f>
        <v>-2</v>
      </c>
      <c r="D67" s="34" t="n">
        <f aca="false">C67/10</f>
        <v>-0.2</v>
      </c>
      <c r="E67" s="45" t="n">
        <f aca="false">B67-D67</f>
        <v>73.2</v>
      </c>
    </row>
    <row r="68" customFormat="false" ht="20.35" hidden="false" customHeight="true" outlineLevel="0" collapsed="false">
      <c r="A68" s="22" t="s">
        <v>173</v>
      </c>
      <c r="B68" s="32" t="n">
        <f aca="false">99-STATS!E69</f>
        <v>99</v>
      </c>
      <c r="C68" s="32" t="n">
        <f aca="false">70-(STATS!E69+STATS!D69)</f>
        <v>69</v>
      </c>
      <c r="D68" s="34" t="n">
        <f aca="false">C68/10</f>
        <v>6.9</v>
      </c>
      <c r="E68" s="45" t="n">
        <f aca="false">B68-D68</f>
        <v>92.1</v>
      </c>
    </row>
    <row r="69" customFormat="false" ht="20.35" hidden="false" customHeight="true" outlineLevel="0" collapsed="false">
      <c r="A69" s="22" t="s">
        <v>174</v>
      </c>
      <c r="B69" s="32" t="n">
        <f aca="false">99-STATS!E70</f>
        <v>94</v>
      </c>
      <c r="C69" s="32" t="n">
        <f aca="false">70-(STATS!E70+STATS!D70)</f>
        <v>5</v>
      </c>
      <c r="D69" s="34" t="n">
        <f aca="false">C69/10</f>
        <v>0.5</v>
      </c>
      <c r="E69" s="45" t="n">
        <f aca="false">B69-D69</f>
        <v>93.5</v>
      </c>
    </row>
    <row r="70" customFormat="false" ht="20.35" hidden="false" customHeight="true" outlineLevel="0" collapsed="false">
      <c r="A70" s="22" t="s">
        <v>175</v>
      </c>
      <c r="B70" s="32" t="n">
        <f aca="false">99-STATS!E71</f>
        <v>83</v>
      </c>
      <c r="C70" s="32" t="n">
        <f aca="false">70-(STATS!E71+STATS!D71)</f>
        <v>5</v>
      </c>
      <c r="D70" s="34" t="n">
        <f aca="false">C70/10</f>
        <v>0.5</v>
      </c>
      <c r="E70" s="45" t="n">
        <f aca="false">B70-D70</f>
        <v>82.5</v>
      </c>
    </row>
    <row r="71" customFormat="false" ht="20.35" hidden="false" customHeight="true" outlineLevel="0" collapsed="false">
      <c r="A71" s="22" t="s">
        <v>176</v>
      </c>
      <c r="B71" s="32" t="n">
        <f aca="false">99-STATS!E72</f>
        <v>99</v>
      </c>
      <c r="C71" s="32" t="n">
        <f aca="false">70-(STATS!E72+STATS!D72)</f>
        <v>54</v>
      </c>
      <c r="D71" s="34" t="n">
        <f aca="false">C71/10</f>
        <v>5.4</v>
      </c>
      <c r="E71" s="45" t="n">
        <f aca="false">B71-D71</f>
        <v>93.6</v>
      </c>
    </row>
    <row r="72" customFormat="false" ht="32.35" hidden="false" customHeight="true" outlineLevel="0" collapsed="false">
      <c r="A72" s="22" t="s">
        <v>177</v>
      </c>
      <c r="B72" s="32" t="n">
        <f aca="false">99-STATS!E73</f>
        <v>88</v>
      </c>
      <c r="C72" s="32" t="n">
        <f aca="false">70-(STATS!E73+STATS!D73)</f>
        <v>56</v>
      </c>
      <c r="D72" s="34" t="n">
        <f aca="false">C72/10</f>
        <v>5.6</v>
      </c>
      <c r="E72" s="45" t="n">
        <f aca="false">B72-D72</f>
        <v>82.4</v>
      </c>
    </row>
    <row r="73" customFormat="false" ht="20.35" hidden="false" customHeight="true" outlineLevel="0" collapsed="false">
      <c r="A73" s="22" t="s">
        <v>178</v>
      </c>
      <c r="B73" s="32" t="n">
        <f aca="false">99-STATS!E74</f>
        <v>68</v>
      </c>
      <c r="C73" s="32" t="n">
        <f aca="false">70-(STATS!E74+STATS!D74)</f>
        <v>18</v>
      </c>
      <c r="D73" s="34" t="n">
        <f aca="false">C73/10</f>
        <v>1.8</v>
      </c>
      <c r="E73" s="45" t="n">
        <f aca="false">B73-D73</f>
        <v>66.2</v>
      </c>
    </row>
    <row r="74" customFormat="false" ht="20.35" hidden="false" customHeight="true" outlineLevel="0" collapsed="false">
      <c r="A74" s="22" t="s">
        <v>179</v>
      </c>
      <c r="B74" s="32" t="n">
        <f aca="false">99-STATS!E75</f>
        <v>96</v>
      </c>
      <c r="C74" s="32" t="n">
        <f aca="false">70-(STATS!E75+STATS!D75)</f>
        <v>36</v>
      </c>
      <c r="D74" s="34" t="n">
        <f aca="false">C74/10</f>
        <v>3.6</v>
      </c>
      <c r="E74" s="45" t="n">
        <f aca="false">B74-D74</f>
        <v>92.4</v>
      </c>
    </row>
    <row r="75" customFormat="false" ht="20.35" hidden="false" customHeight="true" outlineLevel="0" collapsed="false">
      <c r="A75" s="22" t="s">
        <v>180</v>
      </c>
      <c r="B75" s="32" t="n">
        <f aca="false">99-STATS!E76</f>
        <v>99</v>
      </c>
      <c r="C75" s="32" t="n">
        <f aca="false">70-(STATS!E76+STATS!D76)</f>
        <v>68</v>
      </c>
      <c r="D75" s="34" t="n">
        <f aca="false">C75/10</f>
        <v>6.8</v>
      </c>
      <c r="E75" s="45" t="n">
        <f aca="false">B75-D75</f>
        <v>92.2</v>
      </c>
    </row>
    <row r="76" customFormat="false" ht="20.35" hidden="false" customHeight="true" outlineLevel="0" collapsed="false">
      <c r="A76" s="22" t="s">
        <v>181</v>
      </c>
      <c r="B76" s="32" t="n">
        <f aca="false">99-STATS!E77</f>
        <v>85</v>
      </c>
      <c r="C76" s="32" t="n">
        <f aca="false">70-(STATS!E77+STATS!D77)</f>
        <v>1</v>
      </c>
      <c r="D76" s="34" t="n">
        <f aca="false">C76/10</f>
        <v>0.1</v>
      </c>
      <c r="E76" s="45" t="n">
        <f aca="false">B76-D76</f>
        <v>84.9</v>
      </c>
    </row>
    <row r="77" customFormat="false" ht="20.35" hidden="false" customHeight="true" outlineLevel="0" collapsed="false">
      <c r="A77" s="22" t="s">
        <v>182</v>
      </c>
      <c r="B77" s="32" t="n">
        <f aca="false">99-STATS!E78</f>
        <v>81</v>
      </c>
      <c r="C77" s="32" t="n">
        <f aca="false">70-(STATS!E78+STATS!D78)</f>
        <v>33</v>
      </c>
      <c r="D77" s="34" t="n">
        <f aca="false">C77/10</f>
        <v>3.3</v>
      </c>
      <c r="E77" s="45" t="n">
        <f aca="false">B77-D77</f>
        <v>77.7</v>
      </c>
    </row>
    <row r="78" customFormat="false" ht="20.35" hidden="false" customHeight="true" outlineLevel="0" collapsed="false">
      <c r="A78" s="22" t="s">
        <v>183</v>
      </c>
      <c r="B78" s="32" t="n">
        <f aca="false">99-STATS!E79</f>
        <v>63</v>
      </c>
      <c r="C78" s="32" t="n">
        <f aca="false">70-(STATS!E79+STATS!D79)</f>
        <v>30</v>
      </c>
      <c r="D78" s="34" t="n">
        <f aca="false">C78/10</f>
        <v>3</v>
      </c>
      <c r="E78" s="45" t="n">
        <f aca="false">B78-D78</f>
        <v>60</v>
      </c>
    </row>
    <row r="79" customFormat="false" ht="20.35" hidden="false" customHeight="true" outlineLevel="0" collapsed="false">
      <c r="A79" s="22" t="s">
        <v>184</v>
      </c>
      <c r="B79" s="32" t="n">
        <f aca="false">99-STATS!E80</f>
        <v>99</v>
      </c>
      <c r="C79" s="32" t="n">
        <f aca="false">70-(STATS!E80+STATS!D80)</f>
        <v>11</v>
      </c>
      <c r="D79" s="34" t="n">
        <f aca="false">C79/10</f>
        <v>1.1</v>
      </c>
      <c r="E79" s="45" t="n">
        <f aca="false">B79-D79</f>
        <v>97.9</v>
      </c>
    </row>
    <row r="80" customFormat="false" ht="20.35" hidden="false" customHeight="true" outlineLevel="0" collapsed="false">
      <c r="A80" s="22" t="s">
        <v>185</v>
      </c>
      <c r="B80" s="32" t="n">
        <f aca="false">99-STATS!E81</f>
        <v>67</v>
      </c>
      <c r="C80" s="32" t="n">
        <f aca="false">70-(STATS!E81+STATS!D81)</f>
        <v>30</v>
      </c>
      <c r="D80" s="34" t="n">
        <f aca="false">C80/10</f>
        <v>3</v>
      </c>
      <c r="E80" s="45" t="n">
        <f aca="false">B80-D80</f>
        <v>64</v>
      </c>
    </row>
    <row r="81" customFormat="false" ht="20.35" hidden="false" customHeight="true" outlineLevel="0" collapsed="false">
      <c r="A81" s="22" t="s">
        <v>186</v>
      </c>
      <c r="B81" s="32" t="n">
        <f aca="false">99-STATS!E82</f>
        <v>99</v>
      </c>
      <c r="C81" s="32" t="n">
        <f aca="false">70-(STATS!E82+STATS!D82)</f>
        <v>31</v>
      </c>
      <c r="D81" s="34" t="n">
        <f aca="false">C81/10</f>
        <v>3.1</v>
      </c>
      <c r="E81" s="45" t="n">
        <f aca="false">B81-D81</f>
        <v>95.9</v>
      </c>
    </row>
    <row r="82" customFormat="false" ht="20.35" hidden="false" customHeight="true" outlineLevel="0" collapsed="false">
      <c r="A82" s="22" t="s">
        <v>188</v>
      </c>
      <c r="B82" s="32" t="n">
        <f aca="false">99-STATS!E83</f>
        <v>98</v>
      </c>
      <c r="C82" s="32" t="n">
        <f aca="false">70-(STATS!E83+STATS!D83)</f>
        <v>34</v>
      </c>
      <c r="D82" s="34" t="n">
        <f aca="false">C82/10</f>
        <v>3.4</v>
      </c>
      <c r="E82" s="45" t="n">
        <f aca="false">B82-D82</f>
        <v>94.6</v>
      </c>
    </row>
    <row r="83" customFormat="false" ht="20.35" hidden="false" customHeight="true" outlineLevel="0" collapsed="false">
      <c r="A83" s="22" t="s">
        <v>189</v>
      </c>
      <c r="B83" s="32" t="n">
        <f aca="false">99-STATS!E84</f>
        <v>99</v>
      </c>
      <c r="C83" s="32" t="n">
        <f aca="false">70-(STATS!E84+STATS!D84)</f>
        <v>65</v>
      </c>
      <c r="D83" s="34" t="n">
        <f aca="false">C83/10</f>
        <v>6.5</v>
      </c>
      <c r="E83" s="45" t="n">
        <f aca="false">B83-D83</f>
        <v>92.5</v>
      </c>
    </row>
    <row r="84" customFormat="false" ht="20.35" hidden="false" customHeight="true" outlineLevel="0" collapsed="false">
      <c r="A84" s="22" t="s">
        <v>190</v>
      </c>
      <c r="B84" s="32" t="n">
        <f aca="false">99-STATS!E85</f>
        <v>66</v>
      </c>
      <c r="C84" s="32" t="n">
        <f aca="false">70-(STATS!E85+STATS!D85)</f>
        <v>2</v>
      </c>
      <c r="D84" s="34" t="n">
        <f aca="false">C84/10</f>
        <v>0.2</v>
      </c>
      <c r="E84" s="45" t="n">
        <f aca="false">B84-D84</f>
        <v>65.8</v>
      </c>
    </row>
    <row r="85" customFormat="false" ht="20.35" hidden="false" customHeight="true" outlineLevel="0" collapsed="false">
      <c r="A85" s="22" t="s">
        <v>191</v>
      </c>
      <c r="B85" s="32" t="n">
        <f aca="false">99-STATS!E86</f>
        <v>89</v>
      </c>
      <c r="C85" s="32" t="n">
        <f aca="false">70-(STATS!E86+STATS!D86)</f>
        <v>7</v>
      </c>
      <c r="D85" s="34" t="n">
        <f aca="false">C85/10</f>
        <v>0.7</v>
      </c>
      <c r="E85" s="45" t="n">
        <f aca="false">B85-D85</f>
        <v>88.3</v>
      </c>
    </row>
    <row r="86" customFormat="false" ht="20.35" hidden="false" customHeight="true" outlineLevel="0" collapsed="false">
      <c r="A86" s="22" t="s">
        <v>192</v>
      </c>
      <c r="B86" s="32" t="n">
        <f aca="false">99-STATS!E87</f>
        <v>85</v>
      </c>
      <c r="C86" s="32" t="n">
        <f aca="false">70-(STATS!E87+STATS!D87)</f>
        <v>28</v>
      </c>
      <c r="D86" s="34" t="n">
        <f aca="false">C86/10</f>
        <v>2.8</v>
      </c>
      <c r="E86" s="45" t="n">
        <f aca="false">B86-D86</f>
        <v>82.2</v>
      </c>
    </row>
    <row r="87" customFormat="false" ht="20.35" hidden="false" customHeight="true" outlineLevel="0" collapsed="false">
      <c r="A87" s="22" t="s">
        <v>193</v>
      </c>
      <c r="B87" s="32" t="n">
        <f aca="false">99-STATS!E88</f>
        <v>99</v>
      </c>
      <c r="C87" s="32" t="n">
        <f aca="false">70-(STATS!E88+STATS!D88)</f>
        <v>27</v>
      </c>
      <c r="D87" s="34" t="n">
        <f aca="false">C87/10</f>
        <v>2.7</v>
      </c>
      <c r="E87" s="45" t="n">
        <f aca="false">B87-D87</f>
        <v>96.3</v>
      </c>
    </row>
    <row r="88" customFormat="false" ht="20.35" hidden="false" customHeight="true" outlineLevel="0" collapsed="false">
      <c r="A88" s="22" t="s">
        <v>194</v>
      </c>
      <c r="B88" s="32" t="n">
        <f aca="false">99-STATS!E89</f>
        <v>99</v>
      </c>
      <c r="C88" s="32" t="n">
        <f aca="false">70-(STATS!E89+STATS!D89)</f>
        <v>69</v>
      </c>
      <c r="D88" s="34" t="n">
        <f aca="false">C88/10</f>
        <v>6.9</v>
      </c>
      <c r="E88" s="45" t="n">
        <f aca="false">B88-D88</f>
        <v>92.1</v>
      </c>
    </row>
    <row r="89" customFormat="false" ht="20.35" hidden="false" customHeight="true" outlineLevel="0" collapsed="false">
      <c r="A89" s="22" t="s">
        <v>195</v>
      </c>
      <c r="B89" s="32" t="n">
        <f aca="false">99-STATS!E90</f>
        <v>99</v>
      </c>
      <c r="C89" s="32" t="n">
        <f aca="false">70-(STATS!E90+STATS!D90)</f>
        <v>50</v>
      </c>
      <c r="D89" s="34" t="n">
        <f aca="false">C89/10</f>
        <v>5</v>
      </c>
      <c r="E89" s="45" t="n">
        <f aca="false">B89-D89</f>
        <v>94</v>
      </c>
    </row>
    <row r="90" customFormat="false" ht="20.35" hidden="false" customHeight="true" outlineLevel="0" collapsed="false">
      <c r="A90" s="22" t="s">
        <v>196</v>
      </c>
      <c r="B90" s="32" t="n">
        <f aca="false">99-STATS!E91</f>
        <v>81</v>
      </c>
      <c r="C90" s="32" t="n">
        <f aca="false">70-(STATS!E91+STATS!D91)</f>
        <v>1</v>
      </c>
      <c r="D90" s="34" t="n">
        <f aca="false">C90/10</f>
        <v>0.1</v>
      </c>
      <c r="E90" s="45" t="n">
        <f aca="false">B90-D90</f>
        <v>80.9</v>
      </c>
    </row>
    <row r="91" customFormat="false" ht="20.35" hidden="false" customHeight="true" outlineLevel="0" collapsed="false">
      <c r="A91" s="22" t="s">
        <v>197</v>
      </c>
      <c r="B91" s="32" t="n">
        <f aca="false">99-STATS!E92</f>
        <v>98</v>
      </c>
      <c r="C91" s="32" t="n">
        <f aca="false">70-(STATS!E92+STATS!D92)</f>
        <v>4</v>
      </c>
      <c r="D91" s="34" t="n">
        <f aca="false">C91/10</f>
        <v>0.4</v>
      </c>
      <c r="E91" s="45" t="n">
        <f aca="false">B91-D91</f>
        <v>97.6</v>
      </c>
    </row>
    <row r="92" customFormat="false" ht="20.35" hidden="false" customHeight="true" outlineLevel="0" collapsed="false">
      <c r="A92" s="22" t="s">
        <v>198</v>
      </c>
      <c r="B92" s="32" t="n">
        <f aca="false">99-STATS!E93</f>
        <v>59</v>
      </c>
      <c r="C92" s="32" t="n">
        <f aca="false">70-(STATS!E93+STATS!D93)</f>
        <v>17</v>
      </c>
      <c r="D92" s="34" t="n">
        <f aca="false">C92/10</f>
        <v>1.7</v>
      </c>
      <c r="E92" s="45" t="n">
        <f aca="false">B92-D92</f>
        <v>57.3</v>
      </c>
    </row>
    <row r="93" customFormat="false" ht="20.35" hidden="false" customHeight="true" outlineLevel="0" collapsed="false">
      <c r="A93" s="22" t="s">
        <v>199</v>
      </c>
      <c r="B93" s="32" t="n">
        <f aca="false">99-STATS!E94</f>
        <v>99</v>
      </c>
      <c r="C93" s="32" t="n">
        <f aca="false">70-(STATS!E94+STATS!D94)</f>
        <v>69</v>
      </c>
      <c r="D93" s="34" t="n">
        <f aca="false">C93/10</f>
        <v>6.9</v>
      </c>
      <c r="E93" s="45" t="n">
        <f aca="false">B93-D93</f>
        <v>92.1</v>
      </c>
    </row>
    <row r="94" customFormat="false" ht="20.35" hidden="false" customHeight="true" outlineLevel="0" collapsed="false">
      <c r="A94" s="22" t="s">
        <v>200</v>
      </c>
      <c r="B94" s="32" t="n">
        <f aca="false">99-STATS!E95</f>
        <v>82</v>
      </c>
      <c r="C94" s="32" t="n">
        <f aca="false">70-(STATS!E95+STATS!D95)</f>
        <v>26</v>
      </c>
      <c r="D94" s="34" t="n">
        <f aca="false">C94/10</f>
        <v>2.6</v>
      </c>
      <c r="E94" s="45" t="n">
        <f aca="false">B94-D94</f>
        <v>79.4</v>
      </c>
    </row>
    <row r="95" customFormat="false" ht="20.35" hidden="false" customHeight="true" outlineLevel="0" collapsed="false">
      <c r="A95" s="22" t="s">
        <v>201</v>
      </c>
      <c r="B95" s="32" t="n">
        <f aca="false">99-STATS!E96</f>
        <v>99</v>
      </c>
      <c r="C95" s="32" t="n">
        <f aca="false">70-(STATS!E96+STATS!D96)</f>
        <v>44</v>
      </c>
      <c r="D95" s="34" t="n">
        <f aca="false">C95/10</f>
        <v>4.4</v>
      </c>
      <c r="E95" s="45" t="n">
        <f aca="false">B95-D95</f>
        <v>94.6</v>
      </c>
    </row>
    <row r="96" customFormat="false" ht="20.35" hidden="false" customHeight="true" outlineLevel="0" collapsed="false">
      <c r="A96" s="22" t="s">
        <v>202</v>
      </c>
      <c r="B96" s="32" t="n">
        <f aca="false">99-STATS!E97</f>
        <v>97</v>
      </c>
      <c r="C96" s="32" t="n">
        <f aca="false">70-(STATS!E97+STATS!D97)</f>
        <v>14</v>
      </c>
      <c r="D96" s="34" t="n">
        <f aca="false">C96/10</f>
        <v>1.4</v>
      </c>
      <c r="E96" s="45" t="n">
        <f aca="false">B96-D96</f>
        <v>95.6</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sheetPr filterMode="false">
    <pageSetUpPr fitToPage="true"/>
  </sheetPr>
  <dimension ref="A1:C96"/>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21" width="21.734693877551"/>
    <col collapsed="false" hidden="false" max="2" min="2" style="21" width="8.36734693877551"/>
    <col collapsed="false" hidden="false" max="3" min="3" style="21" width="7.1530612244898"/>
    <col collapsed="false" hidden="false" max="256" min="4" style="21" width="16.0663265306122"/>
  </cols>
  <sheetData>
    <row r="1" customFormat="false" ht="20.55" hidden="false" customHeight="true" outlineLevel="0" collapsed="false">
      <c r="A1" s="22" t="s">
        <v>55</v>
      </c>
      <c r="B1" s="43" t="s">
        <v>558</v>
      </c>
      <c r="C1" s="43" t="s">
        <v>551</v>
      </c>
    </row>
    <row r="2" customFormat="false" ht="20.55" hidden="false" customHeight="true" outlineLevel="0" collapsed="false">
      <c r="A2" s="22" t="s">
        <v>70</v>
      </c>
      <c r="B2" s="32" t="n">
        <f aca="false">STATS!F3/60</f>
        <v>25.368</v>
      </c>
      <c r="C2" s="48" t="n">
        <f aca="false">VLOOKUP(B2,'EN - 60MIN JOUÉS'!$A$3:$C$69,2)</f>
        <v>62</v>
      </c>
    </row>
    <row r="3" customFormat="false" ht="20.35" hidden="false" customHeight="true" outlineLevel="0" collapsed="false">
      <c r="A3" s="22" t="s">
        <v>73</v>
      </c>
      <c r="B3" s="32" t="n">
        <f aca="false">STATS!F4/60</f>
        <v>0.644166666666667</v>
      </c>
      <c r="C3" s="48" t="n">
        <f aca="false">VLOOKUP(B3,'EN - 60MIN JOUÉS'!$A$3:$C$69,2)</f>
        <v>33</v>
      </c>
    </row>
    <row r="4" customFormat="false" ht="20.35" hidden="false" customHeight="true" outlineLevel="0" collapsed="false">
      <c r="A4" s="22" t="s">
        <v>75</v>
      </c>
      <c r="B4" s="32" t="n">
        <f aca="false">STATS!F5/60</f>
        <v>4.0125</v>
      </c>
      <c r="C4" s="48" t="n">
        <f aca="false">VLOOKUP(B4,'EN - 60MIN JOUÉS'!$A$3:$C$69,2)</f>
        <v>42</v>
      </c>
    </row>
    <row r="5" customFormat="false" ht="20.35" hidden="false" customHeight="true" outlineLevel="0" collapsed="false">
      <c r="A5" s="22" t="s">
        <v>77</v>
      </c>
      <c r="B5" s="32" t="n">
        <f aca="false">STATS!F6/60</f>
        <v>11.5288333333333</v>
      </c>
      <c r="C5" s="48" t="n">
        <f aca="false">VLOOKUP(B5,'EN - 60MIN JOUÉS'!$A$3:$C$69,2)</f>
        <v>52</v>
      </c>
    </row>
    <row r="6" customFormat="false" ht="20.35" hidden="false" customHeight="true" outlineLevel="0" collapsed="false">
      <c r="A6" s="22" t="s">
        <v>79</v>
      </c>
      <c r="B6" s="32" t="n">
        <f aca="false">STATS!F7/60</f>
        <v>7.997</v>
      </c>
      <c r="C6" s="48" t="n">
        <f aca="false">VLOOKUP(B6,'EN - 60MIN JOUÉS'!$A$3:$C$69,2)</f>
        <v>47</v>
      </c>
    </row>
    <row r="7" customFormat="false" ht="20.35" hidden="false" customHeight="true" outlineLevel="0" collapsed="false">
      <c r="A7" s="22" t="s">
        <v>81</v>
      </c>
      <c r="B7" s="32" t="n">
        <f aca="false">STATS!F8/60</f>
        <v>24.8378333333333</v>
      </c>
      <c r="C7" s="48" t="n">
        <f aca="false">VLOOKUP(B7,'EN - 60MIN JOUÉS'!$A$3:$C$69,2)</f>
        <v>62</v>
      </c>
    </row>
    <row r="8" customFormat="false" ht="20.35" hidden="false" customHeight="true" outlineLevel="0" collapsed="false">
      <c r="A8" s="22" t="s">
        <v>83</v>
      </c>
      <c r="B8" s="32" t="n">
        <f aca="false">STATS!F9/60</f>
        <v>8.5795</v>
      </c>
      <c r="C8" s="48" t="n">
        <f aca="false">VLOOKUP(B8,'EN - 60MIN JOUÉS'!$A$3:$C$69,2)</f>
        <v>47</v>
      </c>
    </row>
    <row r="9" customFormat="false" ht="20.35" hidden="false" customHeight="true" outlineLevel="0" collapsed="false">
      <c r="A9" s="22" t="s">
        <v>85</v>
      </c>
      <c r="B9" s="32" t="n">
        <f aca="false">STATS!F10/60</f>
        <v>24.3946666666667</v>
      </c>
      <c r="C9" s="48" t="n">
        <f aca="false">VLOOKUP(B9,'EN - 60MIN JOUÉS'!$A$3:$C$69,2)</f>
        <v>62</v>
      </c>
    </row>
    <row r="10" customFormat="false" ht="20.35" hidden="false" customHeight="true" outlineLevel="0" collapsed="false">
      <c r="A10" s="22" t="s">
        <v>87</v>
      </c>
      <c r="B10" s="32" t="n">
        <f aca="false">STATS!F11/60</f>
        <v>63.753</v>
      </c>
      <c r="C10" s="48" t="n">
        <f aca="false">VLOOKUP(B10,'EN - 60MIN JOUÉS'!$A$3:$C$69,2)</f>
        <v>97</v>
      </c>
    </row>
    <row r="11" customFormat="false" ht="20.35" hidden="false" customHeight="true" outlineLevel="0" collapsed="false">
      <c r="A11" s="22" t="s">
        <v>89</v>
      </c>
      <c r="B11" s="32" t="n">
        <f aca="false">STATS!F12/60</f>
        <v>0.979666666666667</v>
      </c>
      <c r="C11" s="48" t="n">
        <f aca="false">VLOOKUP(B11,'EN - 60MIN JOUÉS'!$A$3:$C$69,2)</f>
        <v>33</v>
      </c>
    </row>
    <row r="12" customFormat="false" ht="20.35" hidden="false" customHeight="true" outlineLevel="0" collapsed="false">
      <c r="A12" s="22" t="s">
        <v>91</v>
      </c>
      <c r="B12" s="32" t="n">
        <f aca="false">STATS!F13/60</f>
        <v>28.5796666666667</v>
      </c>
      <c r="C12" s="48" t="n">
        <f aca="false">VLOOKUP(B12,'EN - 60MIN JOUÉS'!$A$3:$C$69,2)</f>
        <v>67</v>
      </c>
    </row>
    <row r="13" customFormat="false" ht="20.35" hidden="false" customHeight="true" outlineLevel="0" collapsed="false">
      <c r="A13" s="22" t="s">
        <v>93</v>
      </c>
      <c r="B13" s="32" t="n">
        <f aca="false">STATS!F14/60</f>
        <v>29.6786666666667</v>
      </c>
      <c r="C13" s="48" t="n">
        <f aca="false">VLOOKUP(B13,'EN - 60MIN JOUÉS'!$A$3:$C$69,2)</f>
        <v>67</v>
      </c>
    </row>
    <row r="14" customFormat="false" ht="20.35" hidden="false" customHeight="true" outlineLevel="0" collapsed="false">
      <c r="A14" s="22" t="s">
        <v>95</v>
      </c>
      <c r="B14" s="32" t="n">
        <f aca="false">STATS!F15/60</f>
        <v>20.2183333333333</v>
      </c>
      <c r="C14" s="48" t="n">
        <f aca="false">VLOOKUP(B14,'EN - 60MIN JOUÉS'!$A$3:$C$69,2)</f>
        <v>57</v>
      </c>
    </row>
    <row r="15" customFormat="false" ht="20.35" hidden="false" customHeight="true" outlineLevel="0" collapsed="false">
      <c r="A15" s="22" t="s">
        <v>97</v>
      </c>
      <c r="B15" s="32" t="n">
        <f aca="false">STATS!F16/60</f>
        <v>42.9841666666667</v>
      </c>
      <c r="C15" s="48" t="n">
        <f aca="false">VLOOKUP(B15,'EN - 60MIN JOUÉS'!$A$3:$C$69,2)</f>
        <v>82</v>
      </c>
    </row>
    <row r="16" customFormat="false" ht="20.35" hidden="false" customHeight="true" outlineLevel="0" collapsed="false">
      <c r="A16" s="22" t="s">
        <v>98</v>
      </c>
      <c r="B16" s="32" t="n">
        <f aca="false">STATS!F17/60</f>
        <v>48.1138333333333</v>
      </c>
      <c r="C16" s="48" t="n">
        <f aca="false">VLOOKUP(B16,'EN - 60MIN JOUÉS'!$A$3:$C$69,2)</f>
        <v>87</v>
      </c>
    </row>
    <row r="17" customFormat="false" ht="20.35" hidden="false" customHeight="true" outlineLevel="0" collapsed="false">
      <c r="A17" s="22" t="s">
        <v>100</v>
      </c>
      <c r="B17" s="32" t="n">
        <f aca="false">STATS!F18/60</f>
        <v>51.13</v>
      </c>
      <c r="C17" s="48" t="n">
        <f aca="false">VLOOKUP(B17,'EN - 60MIN JOUÉS'!$A$3:$C$69,2)</f>
        <v>87</v>
      </c>
    </row>
    <row r="18" customFormat="false" ht="20.35" hidden="false" customHeight="true" outlineLevel="0" collapsed="false">
      <c r="A18" s="22" t="s">
        <v>102</v>
      </c>
      <c r="B18" s="32" t="n">
        <f aca="false">STATS!F19/60</f>
        <v>0.209166666666667</v>
      </c>
      <c r="C18" s="48" t="n">
        <f aca="false">VLOOKUP(B18,'EN - 60MIN JOUÉS'!$A$3:$C$69,2)</f>
        <v>33</v>
      </c>
    </row>
    <row r="19" customFormat="false" ht="20.35" hidden="false" customHeight="true" outlineLevel="0" collapsed="false">
      <c r="A19" s="22" t="s">
        <v>103</v>
      </c>
      <c r="B19" s="32" t="n">
        <f aca="false">STATS!F20/60</f>
        <v>41.7</v>
      </c>
      <c r="C19" s="48" t="n">
        <f aca="false">VLOOKUP(B19,'EN - 60MIN JOUÉS'!$A$3:$C$69,2)</f>
        <v>77</v>
      </c>
    </row>
    <row r="20" customFormat="false" ht="20.35" hidden="false" customHeight="true" outlineLevel="0" collapsed="false">
      <c r="A20" s="22" t="s">
        <v>104</v>
      </c>
      <c r="B20" s="32" t="n">
        <f aca="false">STATS!F21/60</f>
        <v>1.043</v>
      </c>
      <c r="C20" s="48" t="n">
        <f aca="false">VLOOKUP(B20,'EN - 60MIN JOUÉS'!$A$3:$C$69,2)</f>
        <v>33</v>
      </c>
    </row>
    <row r="21" customFormat="false" ht="20.35" hidden="false" customHeight="true" outlineLevel="0" collapsed="false">
      <c r="A21" s="22" t="s">
        <v>106</v>
      </c>
      <c r="B21" s="32" t="n">
        <f aca="false">STATS!F22/60</f>
        <v>61.7563333333333</v>
      </c>
      <c r="C21" s="48" t="n">
        <f aca="false">VLOOKUP(B21,'EN - 60MIN JOUÉS'!$A$3:$C$69,2)</f>
        <v>97</v>
      </c>
    </row>
    <row r="22" customFormat="false" ht="20.35" hidden="false" customHeight="true" outlineLevel="0" collapsed="false">
      <c r="A22" s="22" t="s">
        <v>108</v>
      </c>
      <c r="B22" s="32" t="n">
        <f aca="false">STATS!F23/60</f>
        <v>40.9055</v>
      </c>
      <c r="C22" s="48" t="n">
        <f aca="false">VLOOKUP(B22,'EN - 60MIN JOUÉS'!$A$3:$C$69,2)</f>
        <v>77</v>
      </c>
    </row>
    <row r="23" customFormat="false" ht="20.35" hidden="false" customHeight="true" outlineLevel="0" collapsed="false">
      <c r="A23" s="22" t="s">
        <v>110</v>
      </c>
      <c r="B23" s="32" t="n">
        <f aca="false">STATS!F24/60</f>
        <v>47.2436666666667</v>
      </c>
      <c r="C23" s="48" t="n">
        <f aca="false">VLOOKUP(B23,'EN - 60MIN JOUÉS'!$A$3:$C$69,2)</f>
        <v>87</v>
      </c>
    </row>
    <row r="24" customFormat="false" ht="20.35" hidden="false" customHeight="true" outlineLevel="0" collapsed="false">
      <c r="A24" s="22" t="s">
        <v>112</v>
      </c>
      <c r="B24" s="32" t="n">
        <f aca="false">STATS!F25/60</f>
        <v>26.8255</v>
      </c>
      <c r="C24" s="48" t="n">
        <f aca="false">VLOOKUP(B24,'EN - 60MIN JOUÉS'!$A$3:$C$69,2)</f>
        <v>67</v>
      </c>
    </row>
    <row r="25" customFormat="false" ht="20.35" hidden="false" customHeight="true" outlineLevel="0" collapsed="false">
      <c r="A25" s="22" t="s">
        <v>114</v>
      </c>
      <c r="B25" s="32" t="n">
        <f aca="false">STATS!F26/60</f>
        <v>11.6691666666667</v>
      </c>
      <c r="C25" s="48" t="n">
        <f aca="false">VLOOKUP(B25,'EN - 60MIN JOUÉS'!$A$3:$C$69,2)</f>
        <v>52</v>
      </c>
    </row>
    <row r="26" customFormat="false" ht="20.35" hidden="false" customHeight="true" outlineLevel="0" collapsed="false">
      <c r="A26" s="22" t="s">
        <v>116</v>
      </c>
      <c r="B26" s="32" t="n">
        <f aca="false">STATS!F27/60</f>
        <v>29.4945</v>
      </c>
      <c r="C26" s="48" t="n">
        <f aca="false">VLOOKUP(B26,'EN - 60MIN JOUÉS'!$A$3:$C$69,2)</f>
        <v>67</v>
      </c>
    </row>
    <row r="27" customFormat="false" ht="20.35" hidden="false" customHeight="true" outlineLevel="0" collapsed="false">
      <c r="A27" s="22" t="s">
        <v>117</v>
      </c>
      <c r="B27" s="32" t="n">
        <f aca="false">STATS!F28/60</f>
        <v>13.8828333333333</v>
      </c>
      <c r="C27" s="48" t="n">
        <f aca="false">VLOOKUP(B27,'EN - 60MIN JOUÉS'!$A$3:$C$69,2)</f>
        <v>52</v>
      </c>
    </row>
    <row r="28" customFormat="false" ht="20.35" hidden="false" customHeight="true" outlineLevel="0" collapsed="false">
      <c r="A28" s="22" t="s">
        <v>118</v>
      </c>
      <c r="B28" s="32" t="n">
        <f aca="false">STATS!F29/60</f>
        <v>7.1145</v>
      </c>
      <c r="C28" s="48" t="n">
        <f aca="false">VLOOKUP(B28,'EN - 60MIN JOUÉS'!$A$3:$C$69,2)</f>
        <v>42</v>
      </c>
    </row>
    <row r="29" customFormat="false" ht="20.35" hidden="false" customHeight="true" outlineLevel="0" collapsed="false">
      <c r="A29" s="22" t="s">
        <v>120</v>
      </c>
      <c r="B29" s="32" t="n">
        <f aca="false">STATS!F30/60</f>
        <v>1.76633333333333</v>
      </c>
      <c r="C29" s="48" t="n">
        <f aca="false">VLOOKUP(B29,'EN - 60MIN JOUÉS'!$A$3:$C$69,2)</f>
        <v>37</v>
      </c>
    </row>
    <row r="30" customFormat="false" ht="20.35" hidden="false" customHeight="true" outlineLevel="0" collapsed="false">
      <c r="A30" s="22" t="s">
        <v>121</v>
      </c>
      <c r="B30" s="32" t="n">
        <f aca="false">STATS!F31/60</f>
        <v>66.015</v>
      </c>
      <c r="C30" s="48" t="n">
        <f aca="false">VLOOKUP(B30,'EN - 60MIN JOUÉS'!$A$3:$C$69,2)</f>
        <v>97</v>
      </c>
    </row>
    <row r="31" customFormat="false" ht="20.35" hidden="false" customHeight="true" outlineLevel="0" collapsed="false">
      <c r="A31" s="22" t="s">
        <v>123</v>
      </c>
      <c r="B31" s="32" t="n">
        <f aca="false">STATS!F32/60</f>
        <v>26.3916666666667</v>
      </c>
      <c r="C31" s="48" t="n">
        <f aca="false">VLOOKUP(B31,'EN - 60MIN JOUÉS'!$A$3:$C$69,2)</f>
        <v>62</v>
      </c>
    </row>
    <row r="32" customFormat="false" ht="20.35" hidden="false" customHeight="true" outlineLevel="0" collapsed="false">
      <c r="A32" s="22" t="s">
        <v>124</v>
      </c>
      <c r="B32" s="32" t="n">
        <f aca="false">STATS!F33/60</f>
        <v>38.1995</v>
      </c>
      <c r="C32" s="48" t="n">
        <f aca="false">VLOOKUP(B32,'EN - 60MIN JOUÉS'!$A$3:$C$69,2)</f>
        <v>77</v>
      </c>
    </row>
    <row r="33" customFormat="false" ht="20.35" hidden="false" customHeight="true" outlineLevel="0" collapsed="false">
      <c r="A33" s="22" t="s">
        <v>126</v>
      </c>
      <c r="B33" s="32" t="n">
        <f aca="false">STATS!F34/60</f>
        <v>53.8421666666667</v>
      </c>
      <c r="C33" s="48" t="n">
        <f aca="false">VLOOKUP(B33,'EN - 60MIN JOUÉS'!$A$3:$C$69,2)</f>
        <v>87</v>
      </c>
    </row>
    <row r="34" customFormat="false" ht="20.35" hidden="false" customHeight="true" outlineLevel="0" collapsed="false">
      <c r="A34" s="22" t="s">
        <v>128</v>
      </c>
      <c r="B34" s="32" t="n">
        <f aca="false">STATS!F35/60</f>
        <v>15.9853333333333</v>
      </c>
      <c r="C34" s="48" t="n">
        <f aca="false">VLOOKUP(B34,'EN - 60MIN JOUÉS'!$A$3:$C$69,2)</f>
        <v>52</v>
      </c>
    </row>
    <row r="35" customFormat="false" ht="20.35" hidden="false" customHeight="true" outlineLevel="0" collapsed="false">
      <c r="A35" s="22" t="s">
        <v>129</v>
      </c>
      <c r="B35" s="32" t="n">
        <f aca="false">STATS!F36/60</f>
        <v>0.974666666666666</v>
      </c>
      <c r="C35" s="48" t="n">
        <f aca="false">VLOOKUP(B35,'EN - 60MIN JOUÉS'!$A$3:$C$69,2)</f>
        <v>33</v>
      </c>
    </row>
    <row r="36" customFormat="false" ht="20.35" hidden="false" customHeight="true" outlineLevel="0" collapsed="false">
      <c r="A36" s="22" t="s">
        <v>130</v>
      </c>
      <c r="B36" s="32" t="n">
        <f aca="false">STATS!F37/60</f>
        <v>26.598</v>
      </c>
      <c r="C36" s="48" t="n">
        <f aca="false">VLOOKUP(B36,'EN - 60MIN JOUÉS'!$A$3:$C$69,2)</f>
        <v>62</v>
      </c>
    </row>
    <row r="37" customFormat="false" ht="20.35" hidden="false" customHeight="true" outlineLevel="0" collapsed="false">
      <c r="A37" s="22" t="s">
        <v>132</v>
      </c>
      <c r="B37" s="32" t="n">
        <f aca="false">STATS!F38/60</f>
        <v>16.8038333333333</v>
      </c>
      <c r="C37" s="48" t="n">
        <f aca="false">VLOOKUP(B37,'EN - 60MIN JOUÉS'!$A$3:$C$69,2)</f>
        <v>57</v>
      </c>
    </row>
    <row r="38" customFormat="false" ht="20.35" hidden="false" customHeight="true" outlineLevel="0" collapsed="false">
      <c r="A38" s="22" t="s">
        <v>134</v>
      </c>
      <c r="B38" s="32" t="n">
        <f aca="false">STATS!F39/60</f>
        <v>57.5046666666667</v>
      </c>
      <c r="C38" s="48" t="n">
        <f aca="false">VLOOKUP(B38,'EN - 60MIN JOUÉS'!$A$3:$C$69,2)</f>
        <v>92</v>
      </c>
    </row>
    <row r="39" customFormat="false" ht="20.35" hidden="false" customHeight="true" outlineLevel="0" collapsed="false">
      <c r="A39" s="22" t="s">
        <v>135</v>
      </c>
      <c r="B39" s="32" t="n">
        <f aca="false">STATS!F40/60</f>
        <v>0.153833333333333</v>
      </c>
      <c r="C39" s="48" t="n">
        <f aca="false">VLOOKUP(B39,'EN - 60MIN JOUÉS'!$A$3:$C$69,2)</f>
        <v>33</v>
      </c>
    </row>
    <row r="40" customFormat="false" ht="20.35" hidden="false" customHeight="true" outlineLevel="0" collapsed="false">
      <c r="A40" s="22" t="s">
        <v>137</v>
      </c>
      <c r="B40" s="32" t="n">
        <f aca="false">STATS!F41/60</f>
        <v>5.727</v>
      </c>
      <c r="C40" s="48" t="n">
        <f aca="false">VLOOKUP(B40,'EN - 60MIN JOUÉS'!$A$3:$C$69,2)</f>
        <v>42</v>
      </c>
    </row>
    <row r="41" customFormat="false" ht="20.35" hidden="false" customHeight="true" outlineLevel="0" collapsed="false">
      <c r="A41" s="22" t="s">
        <v>139</v>
      </c>
      <c r="B41" s="32" t="n">
        <f aca="false">STATS!F42/60</f>
        <v>3.00416666666667</v>
      </c>
      <c r="C41" s="48" t="n">
        <f aca="false">VLOOKUP(B41,'EN - 60MIN JOUÉS'!$A$3:$C$69,2)</f>
        <v>37</v>
      </c>
    </row>
    <row r="42" customFormat="false" ht="20.35" hidden="false" customHeight="true" outlineLevel="0" collapsed="false">
      <c r="A42" s="22" t="s">
        <v>140</v>
      </c>
      <c r="B42" s="32" t="n">
        <f aca="false">STATS!F43/60</f>
        <v>64.8086666666667</v>
      </c>
      <c r="C42" s="48" t="n">
        <f aca="false">VLOOKUP(B42,'EN - 60MIN JOUÉS'!$A$3:$C$69,2)</f>
        <v>97</v>
      </c>
    </row>
    <row r="43" customFormat="false" ht="20.35" hidden="false" customHeight="true" outlineLevel="0" collapsed="false">
      <c r="A43" s="22" t="s">
        <v>141</v>
      </c>
      <c r="B43" s="32" t="n">
        <f aca="false">STATS!F44/60</f>
        <v>8.21</v>
      </c>
      <c r="C43" s="48" t="n">
        <f aca="false">VLOOKUP(B43,'EN - 60MIN JOUÉS'!$A$3:$C$69,2)</f>
        <v>47</v>
      </c>
    </row>
    <row r="44" customFormat="false" ht="20.35" hidden="false" customHeight="true" outlineLevel="0" collapsed="false">
      <c r="A44" s="22" t="s">
        <v>143</v>
      </c>
      <c r="B44" s="32" t="n">
        <f aca="false">STATS!F45/60</f>
        <v>58.375</v>
      </c>
      <c r="C44" s="48" t="n">
        <f aca="false">VLOOKUP(B44,'EN - 60MIN JOUÉS'!$A$3:$C$69,2)</f>
        <v>92</v>
      </c>
    </row>
    <row r="45" customFormat="false" ht="20.35" hidden="false" customHeight="true" outlineLevel="0" collapsed="false">
      <c r="A45" s="22" t="s">
        <v>144</v>
      </c>
      <c r="B45" s="32" t="n">
        <f aca="false">STATS!F46/60</f>
        <v>4.11033333333333</v>
      </c>
      <c r="C45" s="48" t="n">
        <f aca="false">VLOOKUP(B45,'EN - 60MIN JOUÉS'!$A$3:$C$69,2)</f>
        <v>42</v>
      </c>
    </row>
    <row r="46" customFormat="false" ht="20.35" hidden="false" customHeight="true" outlineLevel="0" collapsed="false">
      <c r="A46" s="22" t="s">
        <v>146</v>
      </c>
      <c r="B46" s="32" t="n">
        <f aca="false">STATS!F47/60</f>
        <v>55.9066666666667</v>
      </c>
      <c r="C46" s="48" t="n">
        <f aca="false">VLOOKUP(B46,'EN - 60MIN JOUÉS'!$A$3:$C$69,2)</f>
        <v>87</v>
      </c>
    </row>
    <row r="47" customFormat="false" ht="20.35" hidden="false" customHeight="true" outlineLevel="0" collapsed="false">
      <c r="A47" s="22" t="s">
        <v>147</v>
      </c>
      <c r="B47" s="32" t="n">
        <f aca="false">STATS!F48/60</f>
        <v>55.2828333333333</v>
      </c>
      <c r="C47" s="48" t="n">
        <f aca="false">VLOOKUP(B47,'EN - 60MIN JOUÉS'!$A$3:$C$69,2)</f>
        <v>87</v>
      </c>
    </row>
    <row r="48" customFormat="false" ht="20.35" hidden="false" customHeight="true" outlineLevel="0" collapsed="false">
      <c r="A48" s="22" t="s">
        <v>148</v>
      </c>
      <c r="B48" s="32" t="n">
        <f aca="false">STATS!F49/60</f>
        <v>40.1903333333333</v>
      </c>
      <c r="C48" s="48" t="n">
        <f aca="false">VLOOKUP(B48,'EN - 60MIN JOUÉS'!$A$3:$C$69,2)</f>
        <v>77</v>
      </c>
    </row>
    <row r="49" customFormat="false" ht="20.35" hidden="false" customHeight="true" outlineLevel="0" collapsed="false">
      <c r="A49" s="22" t="s">
        <v>149</v>
      </c>
      <c r="B49" s="32" t="n">
        <f aca="false">STATS!F50/60</f>
        <v>6.3405</v>
      </c>
      <c r="C49" s="48" t="n">
        <f aca="false">VLOOKUP(B49,'EN - 60MIN JOUÉS'!$A$3:$C$69,2)</f>
        <v>42</v>
      </c>
    </row>
    <row r="50" customFormat="false" ht="20.35" hidden="false" customHeight="true" outlineLevel="0" collapsed="false">
      <c r="A50" s="22" t="s">
        <v>151</v>
      </c>
      <c r="B50" s="32" t="n">
        <f aca="false">STATS!F51/60</f>
        <v>50.0675</v>
      </c>
      <c r="C50" s="48" t="n">
        <f aca="false">VLOOKUP(B50,'EN - 60MIN JOUÉS'!$A$3:$C$69,2)</f>
        <v>87</v>
      </c>
    </row>
    <row r="51" customFormat="false" ht="20.35" hidden="false" customHeight="true" outlineLevel="0" collapsed="false">
      <c r="A51" s="22" t="s">
        <v>152</v>
      </c>
      <c r="B51" s="32" t="n">
        <f aca="false">STATS!F52/60</f>
        <v>12.7896666666667</v>
      </c>
      <c r="C51" s="48" t="n">
        <f aca="false">VLOOKUP(B51,'EN - 60MIN JOUÉS'!$A$3:$C$69,2)</f>
        <v>52</v>
      </c>
    </row>
    <row r="52" customFormat="false" ht="20.35" hidden="false" customHeight="true" outlineLevel="0" collapsed="false">
      <c r="A52" s="22" t="s">
        <v>153</v>
      </c>
      <c r="B52" s="32" t="n">
        <f aca="false">STATS!F53/60</f>
        <v>13.6816666666667</v>
      </c>
      <c r="C52" s="48" t="n">
        <f aca="false">VLOOKUP(B52,'EN - 60MIN JOUÉS'!$A$3:$C$69,2)</f>
        <v>52</v>
      </c>
    </row>
    <row r="53" customFormat="false" ht="20.35" hidden="false" customHeight="true" outlineLevel="0" collapsed="false">
      <c r="A53" s="22" t="s">
        <v>154</v>
      </c>
      <c r="B53" s="32" t="n">
        <f aca="false">STATS!F54/60</f>
        <v>55.127</v>
      </c>
      <c r="C53" s="48" t="n">
        <f aca="false">VLOOKUP(B53,'EN - 60MIN JOUÉS'!$A$3:$C$69,2)</f>
        <v>87</v>
      </c>
    </row>
    <row r="54" customFormat="false" ht="20.35" hidden="false" customHeight="true" outlineLevel="0" collapsed="false">
      <c r="A54" s="22" t="s">
        <v>155</v>
      </c>
      <c r="B54" s="32" t="n">
        <f aca="false">STATS!F55/60</f>
        <v>57.1413333333333</v>
      </c>
      <c r="C54" s="48" t="n">
        <f aca="false">VLOOKUP(B54,'EN - 60MIN JOUÉS'!$A$3:$C$69,2)</f>
        <v>92</v>
      </c>
    </row>
    <row r="55" customFormat="false" ht="20.35" hidden="false" customHeight="true" outlineLevel="0" collapsed="false">
      <c r="A55" s="22" t="s">
        <v>157</v>
      </c>
      <c r="B55" s="32" t="n">
        <f aca="false">STATS!F56/60</f>
        <v>10.0821666666667</v>
      </c>
      <c r="C55" s="48" t="n">
        <f aca="false">VLOOKUP(B55,'EN - 60MIN JOUÉS'!$A$3:$C$69,2)</f>
        <v>47</v>
      </c>
    </row>
    <row r="56" customFormat="false" ht="20.35" hidden="false" customHeight="true" outlineLevel="0" collapsed="false">
      <c r="A56" s="22" t="s">
        <v>158</v>
      </c>
      <c r="B56" s="32" t="n">
        <f aca="false">STATS!F57/60</f>
        <v>33.2661666666667</v>
      </c>
      <c r="C56" s="48" t="n">
        <f aca="false">VLOOKUP(B56,'EN - 60MIN JOUÉS'!$A$3:$C$69,2)</f>
        <v>72</v>
      </c>
    </row>
    <row r="57" customFormat="false" ht="20.35" hidden="false" customHeight="true" outlineLevel="0" collapsed="false">
      <c r="A57" s="22" t="s">
        <v>159</v>
      </c>
      <c r="B57" s="32" t="n">
        <f aca="false">STATS!F58/60</f>
        <v>61.2846666666667</v>
      </c>
      <c r="C57" s="48" t="n">
        <f aca="false">VLOOKUP(B57,'EN - 60MIN JOUÉS'!$A$3:$C$69,2)</f>
        <v>97</v>
      </c>
    </row>
    <row r="58" customFormat="false" ht="20.35" hidden="false" customHeight="true" outlineLevel="0" collapsed="false">
      <c r="A58" s="22" t="s">
        <v>160</v>
      </c>
      <c r="B58" s="32" t="n">
        <f aca="false">STATS!F59/60</f>
        <v>17.4795</v>
      </c>
      <c r="C58" s="48" t="n">
        <f aca="false">VLOOKUP(B58,'EN - 60MIN JOUÉS'!$A$3:$C$69,2)</f>
        <v>57</v>
      </c>
    </row>
    <row r="59" customFormat="false" ht="20.35" hidden="false" customHeight="true" outlineLevel="0" collapsed="false">
      <c r="A59" s="22" t="s">
        <v>162</v>
      </c>
      <c r="B59" s="32" t="n">
        <f aca="false">STATS!F60/60</f>
        <v>24.8611666666667</v>
      </c>
      <c r="C59" s="48" t="n">
        <f aca="false">VLOOKUP(B59,'EN - 60MIN JOUÉS'!$A$3:$C$69,2)</f>
        <v>62</v>
      </c>
    </row>
    <row r="60" customFormat="false" ht="20.35" hidden="false" customHeight="true" outlineLevel="0" collapsed="false">
      <c r="A60" s="22" t="s">
        <v>164</v>
      </c>
      <c r="B60" s="32" t="n">
        <f aca="false">STATS!F61/60</f>
        <v>32.405</v>
      </c>
      <c r="C60" s="48" t="n">
        <f aca="false">VLOOKUP(B60,'EN - 60MIN JOUÉS'!$A$3:$C$69,2)</f>
        <v>72</v>
      </c>
    </row>
    <row r="61" customFormat="false" ht="20.35" hidden="false" customHeight="true" outlineLevel="0" collapsed="false">
      <c r="A61" s="22" t="s">
        <v>165</v>
      </c>
      <c r="B61" s="32" t="n">
        <f aca="false">STATS!F62/60</f>
        <v>38.2928333333333</v>
      </c>
      <c r="C61" s="48" t="n">
        <f aca="false">VLOOKUP(B61,'EN - 60MIN JOUÉS'!$A$3:$C$69,2)</f>
        <v>77</v>
      </c>
    </row>
    <row r="62" customFormat="false" ht="20.35" hidden="false" customHeight="true" outlineLevel="0" collapsed="false">
      <c r="A62" s="22" t="s">
        <v>166</v>
      </c>
      <c r="B62" s="32" t="n">
        <f aca="false">STATS!F63/60</f>
        <v>2.07216666666667</v>
      </c>
      <c r="C62" s="48" t="n">
        <f aca="false">VLOOKUP(B62,'EN - 60MIN JOUÉS'!$A$3:$C$69,2)</f>
        <v>37</v>
      </c>
    </row>
    <row r="63" customFormat="false" ht="20.35" hidden="false" customHeight="true" outlineLevel="0" collapsed="false">
      <c r="A63" s="22" t="s">
        <v>167</v>
      </c>
      <c r="B63" s="32" t="n">
        <f aca="false">STATS!F64/60</f>
        <v>12.3371666666667</v>
      </c>
      <c r="C63" s="48" t="n">
        <f aca="false">VLOOKUP(B63,'EN - 60MIN JOUÉS'!$A$3:$C$69,2)</f>
        <v>52</v>
      </c>
    </row>
    <row r="64" customFormat="false" ht="20.35" hidden="false" customHeight="true" outlineLevel="0" collapsed="false">
      <c r="A64" s="22" t="s">
        <v>168</v>
      </c>
      <c r="B64" s="32" t="n">
        <f aca="false">STATS!F65/60</f>
        <v>4.005</v>
      </c>
      <c r="C64" s="48" t="n">
        <f aca="false">VLOOKUP(B64,'EN - 60MIN JOUÉS'!$A$3:$C$69,2)</f>
        <v>42</v>
      </c>
    </row>
    <row r="65" customFormat="false" ht="20.35" hidden="false" customHeight="true" outlineLevel="0" collapsed="false">
      <c r="A65" s="22" t="s">
        <v>169</v>
      </c>
      <c r="B65" s="32" t="n">
        <f aca="false">STATS!F66/60</f>
        <v>17.8961666666667</v>
      </c>
      <c r="C65" s="48" t="n">
        <f aca="false">VLOOKUP(B65,'EN - 60MIN JOUÉS'!$A$3:$C$69,2)</f>
        <v>57</v>
      </c>
    </row>
    <row r="66" customFormat="false" ht="20.35" hidden="false" customHeight="true" outlineLevel="0" collapsed="false">
      <c r="A66" s="22" t="s">
        <v>171</v>
      </c>
      <c r="B66" s="32" t="n">
        <f aca="false">STATS!F67/60</f>
        <v>20.1053333333333</v>
      </c>
      <c r="C66" s="48" t="n">
        <f aca="false">VLOOKUP(B66,'EN - 60MIN JOUÉS'!$A$3:$C$69,2)</f>
        <v>57</v>
      </c>
    </row>
    <row r="67" customFormat="false" ht="20.35" hidden="false" customHeight="true" outlineLevel="0" collapsed="false">
      <c r="A67" s="22" t="s">
        <v>172</v>
      </c>
      <c r="B67" s="32" t="n">
        <f aca="false">STATS!F68/60</f>
        <v>43.8066666666667</v>
      </c>
      <c r="C67" s="48" t="n">
        <f aca="false">VLOOKUP(B67,'EN - 60MIN JOUÉS'!$A$3:$C$69,2)</f>
        <v>82</v>
      </c>
    </row>
    <row r="68" customFormat="false" ht="20.35" hidden="false" customHeight="true" outlineLevel="0" collapsed="false">
      <c r="A68" s="22" t="s">
        <v>173</v>
      </c>
      <c r="B68" s="32" t="n">
        <f aca="false">STATS!F69/60</f>
        <v>0.481333333333333</v>
      </c>
      <c r="C68" s="48" t="n">
        <f aca="false">VLOOKUP(B68,'EN - 60MIN JOUÉS'!$A$3:$C$69,2)</f>
        <v>33</v>
      </c>
    </row>
    <row r="69" customFormat="false" ht="20.35" hidden="false" customHeight="true" outlineLevel="0" collapsed="false">
      <c r="A69" s="22" t="s">
        <v>174</v>
      </c>
      <c r="B69" s="32" t="n">
        <f aca="false">STATS!F70/60</f>
        <v>56.9288333333333</v>
      </c>
      <c r="C69" s="48" t="n">
        <f aca="false">VLOOKUP(B69,'EN - 60MIN JOUÉS'!$A$3:$C$69,2)</f>
        <v>92</v>
      </c>
    </row>
    <row r="70" customFormat="false" ht="20.35" hidden="false" customHeight="true" outlineLevel="0" collapsed="false">
      <c r="A70" s="22" t="s">
        <v>175</v>
      </c>
      <c r="B70" s="32" t="n">
        <f aca="false">STATS!F71/60</f>
        <v>45.5425</v>
      </c>
      <c r="C70" s="48" t="n">
        <f aca="false">VLOOKUP(B70,'EN - 60MIN JOUÉS'!$A$3:$C$69,2)</f>
        <v>82</v>
      </c>
    </row>
    <row r="71" customFormat="false" ht="20.35" hidden="false" customHeight="true" outlineLevel="0" collapsed="false">
      <c r="A71" s="22" t="s">
        <v>176</v>
      </c>
      <c r="B71" s="32" t="n">
        <f aca="false">STATS!F72/60</f>
        <v>14.5535</v>
      </c>
      <c r="C71" s="48" t="n">
        <f aca="false">VLOOKUP(B71,'EN - 60MIN JOUÉS'!$A$3:$C$69,2)</f>
        <v>52</v>
      </c>
    </row>
    <row r="72" customFormat="false" ht="20.35" hidden="false" customHeight="true" outlineLevel="0" collapsed="false">
      <c r="A72" s="22" t="s">
        <v>177</v>
      </c>
      <c r="B72" s="32" t="n">
        <f aca="false">STATS!F73/60</f>
        <v>2.14583333333333</v>
      </c>
      <c r="C72" s="48" t="n">
        <f aca="false">VLOOKUP(B72,'EN - 60MIN JOUÉS'!$A$3:$C$69,2)</f>
        <v>37</v>
      </c>
    </row>
    <row r="73" customFormat="false" ht="20.35" hidden="false" customHeight="true" outlineLevel="0" collapsed="false">
      <c r="A73" s="22" t="s">
        <v>178</v>
      </c>
      <c r="B73" s="32" t="n">
        <f aca="false">STATS!F74/60</f>
        <v>17.312</v>
      </c>
      <c r="C73" s="48" t="n">
        <f aca="false">VLOOKUP(B73,'EN - 60MIN JOUÉS'!$A$3:$C$69,2)</f>
        <v>57</v>
      </c>
    </row>
    <row r="74" customFormat="false" ht="20.35" hidden="false" customHeight="true" outlineLevel="0" collapsed="false">
      <c r="A74" s="22" t="s">
        <v>179</v>
      </c>
      <c r="B74" s="32" t="n">
        <f aca="false">STATS!F75/60</f>
        <v>27.107</v>
      </c>
      <c r="C74" s="48" t="n">
        <f aca="false">VLOOKUP(B74,'EN - 60MIN JOUÉS'!$A$3:$C$69,2)</f>
        <v>67</v>
      </c>
    </row>
    <row r="75" customFormat="false" ht="20.35" hidden="false" customHeight="true" outlineLevel="0" collapsed="false">
      <c r="A75" s="22" t="s">
        <v>180</v>
      </c>
      <c r="B75" s="32" t="n">
        <f aca="false">STATS!F76/60</f>
        <v>1.68883333333333</v>
      </c>
      <c r="C75" s="48" t="n">
        <f aca="false">VLOOKUP(B75,'EN - 60MIN JOUÉS'!$A$3:$C$69,2)</f>
        <v>37</v>
      </c>
    </row>
    <row r="76" customFormat="false" ht="20.35" hidden="false" customHeight="true" outlineLevel="0" collapsed="false">
      <c r="A76" s="22" t="s">
        <v>181</v>
      </c>
      <c r="B76" s="32" t="n">
        <f aca="false">STATS!F77/60</f>
        <v>53.1766666666667</v>
      </c>
      <c r="C76" s="48" t="n">
        <f aca="false">VLOOKUP(B76,'EN - 60MIN JOUÉS'!$A$3:$C$69,2)</f>
        <v>87</v>
      </c>
    </row>
    <row r="77" customFormat="false" ht="20.35" hidden="false" customHeight="true" outlineLevel="0" collapsed="false">
      <c r="A77" s="22" t="s">
        <v>182</v>
      </c>
      <c r="B77" s="32" t="n">
        <f aca="false">STATS!F78/60</f>
        <v>15.0616666666667</v>
      </c>
      <c r="C77" s="48" t="n">
        <f aca="false">VLOOKUP(B77,'EN - 60MIN JOUÉS'!$A$3:$C$69,2)</f>
        <v>52</v>
      </c>
    </row>
    <row r="78" customFormat="false" ht="20.35" hidden="false" customHeight="true" outlineLevel="0" collapsed="false">
      <c r="A78" s="22" t="s">
        <v>183</v>
      </c>
      <c r="B78" s="32" t="n">
        <f aca="false">STATS!F79/60</f>
        <v>2.81</v>
      </c>
      <c r="C78" s="48" t="n">
        <f aca="false">VLOOKUP(B78,'EN - 60MIN JOUÉS'!$A$3:$C$69,2)</f>
        <v>37</v>
      </c>
    </row>
    <row r="79" customFormat="false" ht="20.35" hidden="false" customHeight="true" outlineLevel="0" collapsed="false">
      <c r="A79" s="22" t="s">
        <v>184</v>
      </c>
      <c r="B79" s="32" t="n">
        <f aca="false">STATS!F80/60</f>
        <v>57.9241666666667</v>
      </c>
      <c r="C79" s="48" t="n">
        <f aca="false">VLOOKUP(B79,'EN - 60MIN JOUÉS'!$A$3:$C$69,2)</f>
        <v>92</v>
      </c>
    </row>
    <row r="80" customFormat="false" ht="20.35" hidden="false" customHeight="true" outlineLevel="0" collapsed="false">
      <c r="A80" s="22" t="s">
        <v>185</v>
      </c>
      <c r="B80" s="32" t="n">
        <f aca="false">STATS!F81/60</f>
        <v>7.17333333333333</v>
      </c>
      <c r="C80" s="48" t="n">
        <f aca="false">VLOOKUP(B80,'EN - 60MIN JOUÉS'!$A$3:$C$69,2)</f>
        <v>42</v>
      </c>
    </row>
    <row r="81" customFormat="false" ht="20.35" hidden="false" customHeight="true" outlineLevel="0" collapsed="false">
      <c r="A81" s="22" t="s">
        <v>186</v>
      </c>
      <c r="B81" s="32" t="n">
        <f aca="false">STATS!F82/60</f>
        <v>34.6116666666667</v>
      </c>
      <c r="C81" s="48" t="n">
        <f aca="false">VLOOKUP(B81,'EN - 60MIN JOUÉS'!$A$3:$C$69,2)</f>
        <v>72</v>
      </c>
    </row>
    <row r="82" customFormat="false" ht="20.35" hidden="false" customHeight="true" outlineLevel="0" collapsed="false">
      <c r="A82" s="22" t="s">
        <v>188</v>
      </c>
      <c r="B82" s="32" t="n">
        <f aca="false">STATS!F83/60</f>
        <v>31.08</v>
      </c>
      <c r="C82" s="48" t="n">
        <f aca="false">VLOOKUP(B82,'EN - 60MIN JOUÉS'!$A$3:$C$69,2)</f>
        <v>67</v>
      </c>
    </row>
    <row r="83" customFormat="false" ht="20.35" hidden="false" customHeight="true" outlineLevel="0" collapsed="false">
      <c r="A83" s="22" t="s">
        <v>189</v>
      </c>
      <c r="B83" s="32" t="n">
        <f aca="false">STATS!F84/60</f>
        <v>3.0325</v>
      </c>
      <c r="C83" s="48" t="n">
        <f aca="false">VLOOKUP(B83,'EN - 60MIN JOUÉS'!$A$3:$C$69,2)</f>
        <v>37</v>
      </c>
    </row>
    <row r="84" customFormat="false" ht="20.35" hidden="false" customHeight="true" outlineLevel="0" collapsed="false">
      <c r="A84" s="22" t="s">
        <v>190</v>
      </c>
      <c r="B84" s="32" t="n">
        <f aca="false">STATS!F85/60</f>
        <v>32.7661666666667</v>
      </c>
      <c r="C84" s="48" t="n">
        <f aca="false">VLOOKUP(B84,'EN - 60MIN JOUÉS'!$A$3:$C$69,2)</f>
        <v>72</v>
      </c>
    </row>
    <row r="85" customFormat="false" ht="20.35" hidden="false" customHeight="true" outlineLevel="0" collapsed="false">
      <c r="A85" s="22" t="s">
        <v>191</v>
      </c>
      <c r="B85" s="32" t="n">
        <f aca="false">STATS!F86/60</f>
        <v>47.5336666666667</v>
      </c>
      <c r="C85" s="48" t="n">
        <f aca="false">VLOOKUP(B85,'EN - 60MIN JOUÉS'!$A$3:$C$69,2)</f>
        <v>87</v>
      </c>
    </row>
    <row r="86" customFormat="false" ht="20.35" hidden="false" customHeight="true" outlineLevel="0" collapsed="false">
      <c r="A86" s="22" t="s">
        <v>192</v>
      </c>
      <c r="B86" s="32" t="n">
        <f aca="false">STATS!F87/60</f>
        <v>22.5545</v>
      </c>
      <c r="C86" s="48" t="n">
        <f aca="false">VLOOKUP(B86,'EN - 60MIN JOUÉS'!$A$3:$C$69,2)</f>
        <v>62</v>
      </c>
    </row>
    <row r="87" customFormat="false" ht="20.35" hidden="false" customHeight="true" outlineLevel="0" collapsed="false">
      <c r="A87" s="22" t="s">
        <v>193</v>
      </c>
      <c r="B87" s="32" t="n">
        <f aca="false">STATS!F88/60</f>
        <v>41.252</v>
      </c>
      <c r="C87" s="48" t="n">
        <f aca="false">VLOOKUP(B87,'EN - 60MIN JOUÉS'!$A$3:$C$69,2)</f>
        <v>77</v>
      </c>
    </row>
    <row r="88" customFormat="false" ht="20.35" hidden="false" customHeight="true" outlineLevel="0" collapsed="false">
      <c r="A88" s="22" t="s">
        <v>194</v>
      </c>
      <c r="B88" s="32" t="n">
        <f aca="false">STATS!F89/60</f>
        <v>0.233666666666667</v>
      </c>
      <c r="C88" s="48" t="n">
        <f aca="false">VLOOKUP(B88,'EN - 60MIN JOUÉS'!$A$3:$C$69,2)</f>
        <v>33</v>
      </c>
    </row>
    <row r="89" customFormat="false" ht="20.35" hidden="false" customHeight="true" outlineLevel="0" collapsed="false">
      <c r="A89" s="22" t="s">
        <v>195</v>
      </c>
      <c r="B89" s="32" t="n">
        <f aca="false">STATS!F90/60</f>
        <v>18.275</v>
      </c>
      <c r="C89" s="48" t="n">
        <f aca="false">VLOOKUP(B89,'EN - 60MIN JOUÉS'!$A$3:$C$69,2)</f>
        <v>57</v>
      </c>
    </row>
    <row r="90" customFormat="false" ht="20.35" hidden="false" customHeight="true" outlineLevel="0" collapsed="false">
      <c r="A90" s="22" t="s">
        <v>196</v>
      </c>
      <c r="B90" s="32" t="n">
        <f aca="false">STATS!F91/60</f>
        <v>47.6841666666667</v>
      </c>
      <c r="C90" s="48" t="n">
        <f aca="false">VLOOKUP(B90,'EN - 60MIN JOUÉS'!$A$3:$C$69,2)</f>
        <v>87</v>
      </c>
    </row>
    <row r="91" customFormat="false" ht="20.35" hidden="false" customHeight="true" outlineLevel="0" collapsed="false">
      <c r="A91" s="22" t="s">
        <v>197</v>
      </c>
      <c r="B91" s="32" t="n">
        <f aca="false">STATS!F92/60</f>
        <v>64.8538333333333</v>
      </c>
      <c r="C91" s="48" t="n">
        <f aca="false">VLOOKUP(B91,'EN - 60MIN JOUÉS'!$A$3:$C$69,2)</f>
        <v>97</v>
      </c>
    </row>
    <row r="92" customFormat="false" ht="20.35" hidden="false" customHeight="true" outlineLevel="0" collapsed="false">
      <c r="A92" s="22" t="s">
        <v>198</v>
      </c>
      <c r="B92" s="32" t="n">
        <f aca="false">STATS!F93/60</f>
        <v>11.4146666666667</v>
      </c>
      <c r="C92" s="48" t="n">
        <f aca="false">VLOOKUP(B92,'EN - 60MIN JOUÉS'!$A$3:$C$69,2)</f>
        <v>52</v>
      </c>
    </row>
    <row r="93" customFormat="false" ht="20.35" hidden="false" customHeight="true" outlineLevel="0" collapsed="false">
      <c r="A93" s="22" t="s">
        <v>199</v>
      </c>
      <c r="B93" s="32" t="n">
        <f aca="false">STATS!F94/60</f>
        <v>1.0225</v>
      </c>
      <c r="C93" s="48" t="n">
        <f aca="false">VLOOKUP(B93,'EN - 60MIN JOUÉS'!$A$3:$C$69,2)</f>
        <v>33</v>
      </c>
    </row>
    <row r="94" customFormat="false" ht="20.35" hidden="false" customHeight="true" outlineLevel="0" collapsed="false">
      <c r="A94" s="22" t="s">
        <v>200</v>
      </c>
      <c r="B94" s="32" t="n">
        <f aca="false">STATS!F95/60</f>
        <v>24.8625</v>
      </c>
      <c r="C94" s="48" t="n">
        <f aca="false">VLOOKUP(B94,'EN - 60MIN JOUÉS'!$A$3:$C$69,2)</f>
        <v>62</v>
      </c>
    </row>
    <row r="95" customFormat="false" ht="20.35" hidden="false" customHeight="true" outlineLevel="0" collapsed="false">
      <c r="A95" s="22" t="s">
        <v>201</v>
      </c>
      <c r="B95" s="32" t="n">
        <f aca="false">STATS!F96/60</f>
        <v>22.7321666666667</v>
      </c>
      <c r="C95" s="48" t="n">
        <f aca="false">VLOOKUP(B95,'EN - 60MIN JOUÉS'!$A$3:$C$69,2)</f>
        <v>62</v>
      </c>
    </row>
    <row r="96" customFormat="false" ht="20.35" hidden="false" customHeight="true" outlineLevel="0" collapsed="false">
      <c r="A96" s="22" t="s">
        <v>202</v>
      </c>
      <c r="B96" s="32" t="n">
        <f aca="false">STATS!F97/60</f>
        <v>52.8846666666667</v>
      </c>
      <c r="C96" s="48" t="n">
        <f aca="false">VLOOKUP(B96,'EN - 60MIN JOUÉS'!$A$3:$C$69,2)</f>
        <v>87</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132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2018-04-30T00:21:22Z</dcterms:modified>
  <cp:revision>1</cp:revision>
  <dc:subject/>
  <dc:title/>
</cp:coreProperties>
</file>